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150" windowWidth="23715" windowHeight="9525" tabRatio="780" activeTab="12"/>
  </bookViews>
  <sheets>
    <sheet name="CONSOLIDADO" sheetId="1" r:id="rId1"/>
    <sheet name="ENERO" sheetId="2" r:id="rId2"/>
    <sheet name="FEBRERO" sheetId="3" r:id="rId3"/>
    <sheet name="MARZO" sheetId="4" r:id="rId4"/>
    <sheet name="ABRIL" sheetId="5" r:id="rId5"/>
    <sheet name="MAYO" sheetId="6" r:id="rId6"/>
    <sheet name="JUNIO" sheetId="7" r:id="rId7"/>
    <sheet name="JULIO" sheetId="8" r:id="rId8"/>
    <sheet name="AGOSTO" sheetId="9" r:id="rId9"/>
    <sheet name="SEPTIEMBRE" sheetId="10" r:id="rId10"/>
    <sheet name="OCTUBRE" sheetId="11" r:id="rId11"/>
    <sheet name="NOVIEMBRE" sheetId="12" r:id="rId12"/>
    <sheet name="DICIEMBRE" sheetId="13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calcPr calcId="144525"/>
</workbook>
</file>

<file path=xl/calcChain.xml><?xml version="1.0" encoding="utf-8"?>
<calcChain xmlns="http://schemas.openxmlformats.org/spreadsheetml/2006/main">
  <c r="CG364" i="13" l="1"/>
  <c r="CA364" i="13" s="1"/>
  <c r="CG363" i="13"/>
  <c r="CA363" i="13"/>
  <c r="CG362" i="13"/>
  <c r="CA362" i="13" s="1"/>
  <c r="CG361" i="13"/>
  <c r="CA361" i="13" s="1"/>
  <c r="CG356" i="13"/>
  <c r="CA356" i="13" s="1"/>
  <c r="CG355" i="13"/>
  <c r="CA355" i="13" s="1"/>
  <c r="CG354" i="13"/>
  <c r="CA354" i="13" s="1"/>
  <c r="CG353" i="13"/>
  <c r="CA353" i="13"/>
  <c r="CG352" i="13"/>
  <c r="CA352" i="13" s="1"/>
  <c r="CG351" i="13"/>
  <c r="CA351" i="13"/>
  <c r="CG350" i="13"/>
  <c r="CA350" i="13" s="1"/>
  <c r="CG349" i="13"/>
  <c r="CA349" i="13" s="1"/>
  <c r="CG348" i="13"/>
  <c r="CA348" i="13" s="1"/>
  <c r="CG347" i="13"/>
  <c r="CA347" i="13" s="1"/>
  <c r="CG346" i="13"/>
  <c r="CA346" i="13" s="1"/>
  <c r="CG345" i="13"/>
  <c r="CA345" i="13" s="1"/>
  <c r="CG340" i="13"/>
  <c r="CA340" i="13"/>
  <c r="CG339" i="13"/>
  <c r="CA339" i="13" s="1"/>
  <c r="CG338" i="13"/>
  <c r="CA338" i="13" s="1"/>
  <c r="CG337" i="13"/>
  <c r="CA337" i="13" s="1"/>
  <c r="CG336" i="13"/>
  <c r="CA336" i="13" s="1"/>
  <c r="CG335" i="13"/>
  <c r="CA335" i="13" s="1"/>
  <c r="CG334" i="13"/>
  <c r="CA334" i="13"/>
  <c r="CG333" i="13"/>
  <c r="CA333" i="13" s="1"/>
  <c r="CG332" i="13"/>
  <c r="CA332" i="13"/>
  <c r="CG331" i="13"/>
  <c r="CA331" i="13" s="1"/>
  <c r="CG330" i="13"/>
  <c r="CA330" i="13" s="1"/>
  <c r="CG329" i="13"/>
  <c r="CA329" i="13" s="1"/>
  <c r="B309" i="13"/>
  <c r="B308" i="13"/>
  <c r="B307" i="13"/>
  <c r="B306" i="13"/>
  <c r="B305" i="13"/>
  <c r="B304" i="13"/>
  <c r="B303" i="13"/>
  <c r="B302" i="13"/>
  <c r="B301" i="13"/>
  <c r="B300" i="13"/>
  <c r="B299" i="13"/>
  <c r="B298" i="13"/>
  <c r="B297" i="13"/>
  <c r="B296" i="13"/>
  <c r="B295" i="13"/>
  <c r="B294" i="13"/>
  <c r="B293" i="13"/>
  <c r="B292" i="13"/>
  <c r="B291" i="13"/>
  <c r="B290" i="13"/>
  <c r="B289" i="13"/>
  <c r="B285" i="13"/>
  <c r="B284" i="13"/>
  <c r="B283" i="13"/>
  <c r="B282" i="13"/>
  <c r="B281" i="13"/>
  <c r="B280" i="13"/>
  <c r="B279" i="13"/>
  <c r="B278" i="13"/>
  <c r="B277" i="13"/>
  <c r="B276" i="13"/>
  <c r="B275" i="13"/>
  <c r="B274" i="13"/>
  <c r="B273" i="13"/>
  <c r="B272" i="13"/>
  <c r="B271" i="13"/>
  <c r="B270" i="13"/>
  <c r="B269" i="13"/>
  <c r="B268" i="13"/>
  <c r="B267" i="13"/>
  <c r="B266" i="13"/>
  <c r="B265" i="13"/>
  <c r="B264" i="13"/>
  <c r="B263" i="13"/>
  <c r="B262" i="13"/>
  <c r="B261" i="13"/>
  <c r="B260" i="13"/>
  <c r="B259" i="13"/>
  <c r="B255" i="13"/>
  <c r="B254" i="13"/>
  <c r="B253" i="13"/>
  <c r="B248" i="13"/>
  <c r="X214" i="13"/>
  <c r="W214" i="13"/>
  <c r="V214" i="13"/>
  <c r="U214" i="13"/>
  <c r="T214" i="13"/>
  <c r="S214" i="13"/>
  <c r="R214" i="13"/>
  <c r="Q214" i="13"/>
  <c r="P214" i="13"/>
  <c r="O214" i="13"/>
  <c r="N214" i="13"/>
  <c r="M214" i="13"/>
  <c r="L214" i="13"/>
  <c r="K214" i="13"/>
  <c r="J214" i="13"/>
  <c r="I214" i="13"/>
  <c r="H214" i="13"/>
  <c r="G214" i="13"/>
  <c r="F214" i="13"/>
  <c r="E214" i="13"/>
  <c r="D214" i="13"/>
  <c r="C214" i="13"/>
  <c r="CA213" i="13"/>
  <c r="Y213" i="13"/>
  <c r="B213" i="13"/>
  <c r="CG213" i="13" s="1"/>
  <c r="B212" i="13"/>
  <c r="CG212" i="13" s="1"/>
  <c r="CA212" i="13" s="1"/>
  <c r="Y212" i="13" s="1"/>
  <c r="B211" i="13"/>
  <c r="CG211" i="13" s="1"/>
  <c r="CA211" i="13" s="1"/>
  <c r="Y211" i="13" s="1"/>
  <c r="CA210" i="13"/>
  <c r="Y210" i="13" s="1"/>
  <c r="B210" i="13"/>
  <c r="CG210" i="13" s="1"/>
  <c r="X205" i="13"/>
  <c r="W205" i="13"/>
  <c r="V205" i="13"/>
  <c r="U205" i="13"/>
  <c r="T205" i="13"/>
  <c r="S205" i="13"/>
  <c r="R205" i="13"/>
  <c r="Q205" i="13"/>
  <c r="P205" i="13"/>
  <c r="O205" i="13"/>
  <c r="N205" i="13"/>
  <c r="M205" i="13"/>
  <c r="L205" i="13"/>
  <c r="K205" i="13"/>
  <c r="J205" i="13"/>
  <c r="I205" i="13"/>
  <c r="H205" i="13"/>
  <c r="G205" i="13"/>
  <c r="F205" i="13"/>
  <c r="E205" i="13"/>
  <c r="D205" i="13"/>
  <c r="C205" i="13"/>
  <c r="B204" i="13"/>
  <c r="CG204" i="13" s="1"/>
  <c r="CA204" i="13" s="1"/>
  <c r="Y204" i="13" s="1"/>
  <c r="B203" i="13"/>
  <c r="CG203" i="13" s="1"/>
  <c r="CA203" i="13" s="1"/>
  <c r="Y203" i="13" s="1"/>
  <c r="CG202" i="13"/>
  <c r="CA202" i="13" s="1"/>
  <c r="Y202" i="13" s="1"/>
  <c r="B202" i="13"/>
  <c r="CG201" i="13"/>
  <c r="CA201" i="13" s="1"/>
  <c r="Y201" i="13"/>
  <c r="B201" i="13"/>
  <c r="B200" i="13"/>
  <c r="CG200" i="13" s="1"/>
  <c r="CA200" i="13" s="1"/>
  <c r="Y200" i="13" s="1"/>
  <c r="B199" i="13"/>
  <c r="B205" i="13" s="1"/>
  <c r="X194" i="13"/>
  <c r="W194" i="13"/>
  <c r="V194" i="13"/>
  <c r="U194" i="13"/>
  <c r="T194" i="13"/>
  <c r="S194" i="13"/>
  <c r="R194" i="13"/>
  <c r="Q194" i="13"/>
  <c r="P194" i="13"/>
  <c r="O194" i="13"/>
  <c r="N194" i="13"/>
  <c r="M194" i="13"/>
  <c r="L194" i="13"/>
  <c r="K194" i="13"/>
  <c r="J194" i="13"/>
  <c r="I194" i="13"/>
  <c r="H194" i="13"/>
  <c r="G194" i="13"/>
  <c r="F194" i="13"/>
  <c r="E194" i="13"/>
  <c r="D194" i="13"/>
  <c r="C194" i="13"/>
  <c r="CG193" i="13"/>
  <c r="CA193" i="13"/>
  <c r="Y193" i="13" s="1"/>
  <c r="B193" i="13"/>
  <c r="B192" i="13"/>
  <c r="CG192" i="13" s="1"/>
  <c r="CA192" i="13" s="1"/>
  <c r="Y192" i="13" s="1"/>
  <c r="B191" i="13"/>
  <c r="CG191" i="13" s="1"/>
  <c r="CA191" i="13" s="1"/>
  <c r="Y191" i="13" s="1"/>
  <c r="CG190" i="13"/>
  <c r="CA190" i="13" s="1"/>
  <c r="Y190" i="13" s="1"/>
  <c r="B190" i="13"/>
  <c r="CG189" i="13"/>
  <c r="CA189" i="13"/>
  <c r="Y189" i="13" s="1"/>
  <c r="B189" i="13"/>
  <c r="B188" i="13"/>
  <c r="CG188" i="13" s="1"/>
  <c r="CA188" i="13" s="1"/>
  <c r="Y188" i="13" s="1"/>
  <c r="B187" i="13"/>
  <c r="CG187" i="13" s="1"/>
  <c r="CA187" i="13" s="1"/>
  <c r="Y187" i="13" s="1"/>
  <c r="CZ182" i="13"/>
  <c r="CT182" i="13" s="1"/>
  <c r="AP182" i="13" s="1"/>
  <c r="D182" i="13"/>
  <c r="C182" i="13"/>
  <c r="B182" i="13"/>
  <c r="D181" i="13"/>
  <c r="B181" i="13" s="1"/>
  <c r="CZ181" i="13" s="1"/>
  <c r="CT181" i="13" s="1"/>
  <c r="AP181" i="13" s="1"/>
  <c r="C181" i="13"/>
  <c r="D180" i="13"/>
  <c r="C180" i="13"/>
  <c r="B180" i="13" s="1"/>
  <c r="CZ180" i="13" s="1"/>
  <c r="CT180" i="13" s="1"/>
  <c r="AP180" i="13" s="1"/>
  <c r="AP179" i="13"/>
  <c r="D179" i="13"/>
  <c r="D177" i="13" s="1"/>
  <c r="C179" i="13"/>
  <c r="B179" i="13"/>
  <c r="CZ179" i="13" s="1"/>
  <c r="CT179" i="13" s="1"/>
  <c r="CZ178" i="13"/>
  <c r="CT178" i="13" s="1"/>
  <c r="AP178" i="13" s="1"/>
  <c r="D178" i="13"/>
  <c r="C178" i="13"/>
  <c r="B178" i="13"/>
  <c r="B177" i="13" s="1"/>
  <c r="AO177" i="13"/>
  <c r="AN177" i="13"/>
  <c r="AM177" i="13"/>
  <c r="AL177" i="13"/>
  <c r="AK177" i="13"/>
  <c r="AJ177" i="13"/>
  <c r="AI177" i="13"/>
  <c r="AH177" i="13"/>
  <c r="AG177" i="13"/>
  <c r="AF177" i="13"/>
  <c r="AE177" i="13"/>
  <c r="AD177" i="13"/>
  <c r="AC177" i="13"/>
  <c r="AB177" i="13"/>
  <c r="AA177" i="13"/>
  <c r="Z177" i="13"/>
  <c r="Y177" i="13"/>
  <c r="X177" i="13"/>
  <c r="W177" i="13"/>
  <c r="V177" i="13"/>
  <c r="U177" i="13"/>
  <c r="T177" i="13"/>
  <c r="S177" i="13"/>
  <c r="R177" i="13"/>
  <c r="Q177" i="13"/>
  <c r="P177" i="13"/>
  <c r="O177" i="13"/>
  <c r="N177" i="13"/>
  <c r="M177" i="13"/>
  <c r="L177" i="13"/>
  <c r="K177" i="13"/>
  <c r="J177" i="13"/>
  <c r="I177" i="13"/>
  <c r="H177" i="13"/>
  <c r="G177" i="13"/>
  <c r="F177" i="13"/>
  <c r="E177" i="13"/>
  <c r="C177" i="13"/>
  <c r="D176" i="13"/>
  <c r="B176" i="13" s="1"/>
  <c r="CZ176" i="13" s="1"/>
  <c r="CT176" i="13" s="1"/>
  <c r="AP176" i="13" s="1"/>
  <c r="C176" i="13"/>
  <c r="D175" i="13"/>
  <c r="C175" i="13"/>
  <c r="AP174" i="13"/>
  <c r="D174" i="13"/>
  <c r="C174" i="13"/>
  <c r="B174" i="13"/>
  <c r="CZ174" i="13" s="1"/>
  <c r="CT174" i="13" s="1"/>
  <c r="CZ173" i="13"/>
  <c r="CT173" i="13" s="1"/>
  <c r="AP173" i="13" s="1"/>
  <c r="D173" i="13"/>
  <c r="C173" i="13"/>
  <c r="B173" i="13"/>
  <c r="D172" i="13"/>
  <c r="B172" i="13" s="1"/>
  <c r="CZ172" i="13" s="1"/>
  <c r="CT172" i="13" s="1"/>
  <c r="AP172" i="13" s="1"/>
  <c r="C172" i="13"/>
  <c r="D171" i="13"/>
  <c r="C171" i="13"/>
  <c r="AP170" i="13"/>
  <c r="D170" i="13"/>
  <c r="C170" i="13"/>
  <c r="B170" i="13"/>
  <c r="CZ170" i="13" s="1"/>
  <c r="CT170" i="13" s="1"/>
  <c r="CZ169" i="13"/>
  <c r="CT169" i="13" s="1"/>
  <c r="AP169" i="13" s="1"/>
  <c r="D169" i="13"/>
  <c r="C169" i="13"/>
  <c r="B169" i="13"/>
  <c r="D168" i="13"/>
  <c r="B168" i="13" s="1"/>
  <c r="CZ168" i="13" s="1"/>
  <c r="CT168" i="13" s="1"/>
  <c r="AP168" i="13" s="1"/>
  <c r="C168" i="13"/>
  <c r="D167" i="13"/>
  <c r="C167" i="13"/>
  <c r="AP166" i="13"/>
  <c r="D166" i="13"/>
  <c r="C166" i="13"/>
  <c r="B166" i="13"/>
  <c r="CZ166" i="13" s="1"/>
  <c r="CT166" i="13" s="1"/>
  <c r="CZ165" i="13"/>
  <c r="CT165" i="13" s="1"/>
  <c r="AP165" i="13" s="1"/>
  <c r="D165" i="13"/>
  <c r="C165" i="13"/>
  <c r="B165" i="13"/>
  <c r="D164" i="13"/>
  <c r="B164" i="13" s="1"/>
  <c r="CZ164" i="13" s="1"/>
  <c r="CT164" i="13" s="1"/>
  <c r="AP164" i="13" s="1"/>
  <c r="C164" i="13"/>
  <c r="D163" i="13"/>
  <c r="C163" i="13"/>
  <c r="AP162" i="13"/>
  <c r="D162" i="13"/>
  <c r="C162" i="13"/>
  <c r="B162" i="13"/>
  <c r="CZ162" i="13" s="1"/>
  <c r="CT162" i="13" s="1"/>
  <c r="CZ161" i="13"/>
  <c r="CT161" i="13" s="1"/>
  <c r="AP161" i="13" s="1"/>
  <c r="D161" i="13"/>
  <c r="C161" i="13"/>
  <c r="B161" i="13"/>
  <c r="D160" i="13"/>
  <c r="B160" i="13" s="1"/>
  <c r="CZ160" i="13" s="1"/>
  <c r="CT160" i="13" s="1"/>
  <c r="AP160" i="13" s="1"/>
  <c r="C160" i="13"/>
  <c r="D159" i="13"/>
  <c r="C159" i="13"/>
  <c r="AP158" i="13"/>
  <c r="D158" i="13"/>
  <c r="C158" i="13"/>
  <c r="B158" i="13"/>
  <c r="CZ158" i="13" s="1"/>
  <c r="CT158" i="13" s="1"/>
  <c r="CZ157" i="13"/>
  <c r="CT157" i="13" s="1"/>
  <c r="AP157" i="13" s="1"/>
  <c r="D157" i="13"/>
  <c r="C157" i="13"/>
  <c r="B157" i="13"/>
  <c r="D156" i="13"/>
  <c r="B156" i="13" s="1"/>
  <c r="CZ156" i="13" s="1"/>
  <c r="CT156" i="13" s="1"/>
  <c r="AP156" i="13" s="1"/>
  <c r="C156" i="13"/>
  <c r="D155" i="13"/>
  <c r="C155" i="13"/>
  <c r="AP154" i="13"/>
  <c r="D154" i="13"/>
  <c r="C154" i="13"/>
  <c r="B154" i="13"/>
  <c r="CZ154" i="13" s="1"/>
  <c r="CT154" i="13" s="1"/>
  <c r="CZ153" i="13"/>
  <c r="CT153" i="13" s="1"/>
  <c r="AP153" i="13" s="1"/>
  <c r="D153" i="13"/>
  <c r="C153" i="13"/>
  <c r="B153" i="13"/>
  <c r="D152" i="13"/>
  <c r="B152" i="13" s="1"/>
  <c r="CZ152" i="13" s="1"/>
  <c r="CT152" i="13" s="1"/>
  <c r="AP152" i="13" s="1"/>
  <c r="C152" i="13"/>
  <c r="D151" i="13"/>
  <c r="C151" i="13"/>
  <c r="AP150" i="13"/>
  <c r="D150" i="13"/>
  <c r="C150" i="13"/>
  <c r="B150" i="13"/>
  <c r="CZ150" i="13" s="1"/>
  <c r="CT150" i="13" s="1"/>
  <c r="CZ149" i="13"/>
  <c r="CT149" i="13" s="1"/>
  <c r="AP149" i="13" s="1"/>
  <c r="D149" i="13"/>
  <c r="C149" i="13"/>
  <c r="B149" i="13"/>
  <c r="D148" i="13"/>
  <c r="B148" i="13" s="1"/>
  <c r="CZ148" i="13" s="1"/>
  <c r="CT148" i="13" s="1"/>
  <c r="AP148" i="13" s="1"/>
  <c r="C148" i="13"/>
  <c r="B123" i="13"/>
  <c r="CG123" i="13" s="1"/>
  <c r="CA123" i="13" s="1"/>
  <c r="L123" i="13" s="1"/>
  <c r="B122" i="13"/>
  <c r="CG122" i="13" s="1"/>
  <c r="CA122" i="13" s="1"/>
  <c r="L122" i="13" s="1"/>
  <c r="CG121" i="13"/>
  <c r="CA121" i="13" s="1"/>
  <c r="L121" i="13" s="1"/>
  <c r="B121" i="13"/>
  <c r="B117" i="13"/>
  <c r="B116" i="13"/>
  <c r="E112" i="13"/>
  <c r="D112" i="13"/>
  <c r="C112" i="13"/>
  <c r="B112" i="13"/>
  <c r="E104" i="13"/>
  <c r="D104" i="13"/>
  <c r="C104" i="13"/>
  <c r="B104" i="13"/>
  <c r="E96" i="13"/>
  <c r="D96" i="13"/>
  <c r="C96" i="13"/>
  <c r="B96" i="13"/>
  <c r="Z76" i="13"/>
  <c r="Y76" i="13"/>
  <c r="X76" i="13"/>
  <c r="W76" i="13"/>
  <c r="V76" i="13"/>
  <c r="U76" i="13"/>
  <c r="T76" i="13"/>
  <c r="S76" i="13"/>
  <c r="R76" i="13"/>
  <c r="Q76" i="13"/>
  <c r="P76" i="13"/>
  <c r="O76" i="13"/>
  <c r="N76" i="13"/>
  <c r="M76" i="13"/>
  <c r="L76" i="13"/>
  <c r="K76" i="13"/>
  <c r="J76" i="13"/>
  <c r="I76" i="13"/>
  <c r="H76" i="13"/>
  <c r="G76" i="13"/>
  <c r="F76" i="13"/>
  <c r="E76" i="13"/>
  <c r="D76" i="13"/>
  <c r="C76" i="13"/>
  <c r="B75" i="13"/>
  <c r="B74" i="13"/>
  <c r="B73" i="13"/>
  <c r="B72" i="13"/>
  <c r="B76" i="13" s="1"/>
  <c r="Z68" i="13"/>
  <c r="Y68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D68" i="13"/>
  <c r="C68" i="13"/>
  <c r="B67" i="13"/>
  <c r="B66" i="13"/>
  <c r="B65" i="13"/>
  <c r="B64" i="13"/>
  <c r="B68" i="13" s="1"/>
  <c r="H60" i="13"/>
  <c r="G60" i="13"/>
  <c r="F60" i="13"/>
  <c r="E60" i="13"/>
  <c r="D60" i="13"/>
  <c r="C60" i="13"/>
  <c r="B59" i="13"/>
  <c r="B58" i="13"/>
  <c r="B57" i="13"/>
  <c r="BZ56" i="13"/>
  <c r="B56" i="13"/>
  <c r="BZ55" i="13"/>
  <c r="B55" i="13"/>
  <c r="CA52" i="13"/>
  <c r="CA51" i="13"/>
  <c r="E50" i="13"/>
  <c r="D50" i="13"/>
  <c r="C50" i="13" s="1"/>
  <c r="CG50" i="13" s="1"/>
  <c r="CA50" i="13" s="1"/>
  <c r="AR50" i="13" s="1"/>
  <c r="E49" i="13"/>
  <c r="C49" i="13" s="1"/>
  <c r="CG49" i="13" s="1"/>
  <c r="CA49" i="13" s="1"/>
  <c r="AR49" i="13" s="1"/>
  <c r="D49" i="13"/>
  <c r="E48" i="13"/>
  <c r="D48" i="13"/>
  <c r="C48" i="13"/>
  <c r="CG48" i="13" s="1"/>
  <c r="CA48" i="13" s="1"/>
  <c r="AR48" i="13" s="1"/>
  <c r="E47" i="13"/>
  <c r="D47" i="13"/>
  <c r="C47" i="13"/>
  <c r="CG47" i="13" s="1"/>
  <c r="CA47" i="13" s="1"/>
  <c r="AR47" i="13" s="1"/>
  <c r="E46" i="13"/>
  <c r="D46" i="13"/>
  <c r="C46" i="13" s="1"/>
  <c r="CG46" i="13" s="1"/>
  <c r="CA46" i="13" s="1"/>
  <c r="AR46" i="13" s="1"/>
  <c r="E45" i="13"/>
  <c r="C45" i="13" s="1"/>
  <c r="CG45" i="13" s="1"/>
  <c r="CA45" i="13" s="1"/>
  <c r="AR45" i="13" s="1"/>
  <c r="D45" i="13"/>
  <c r="E44" i="13"/>
  <c r="D44" i="13"/>
  <c r="C44" i="13"/>
  <c r="CG44" i="13" s="1"/>
  <c r="CA44" i="13" s="1"/>
  <c r="AR44" i="13" s="1"/>
  <c r="E43" i="13"/>
  <c r="D43" i="13"/>
  <c r="C43" i="13"/>
  <c r="CG43" i="13" s="1"/>
  <c r="CA43" i="13" s="1"/>
  <c r="AR43" i="13" s="1"/>
  <c r="E42" i="13"/>
  <c r="D42" i="13"/>
  <c r="C42" i="13" s="1"/>
  <c r="CG42" i="13" s="1"/>
  <c r="CA42" i="13" s="1"/>
  <c r="AR42" i="13" s="1"/>
  <c r="E41" i="13"/>
  <c r="C41" i="13" s="1"/>
  <c r="CG41" i="13" s="1"/>
  <c r="CA41" i="13" s="1"/>
  <c r="AR41" i="13" s="1"/>
  <c r="D41" i="13"/>
  <c r="E40" i="13"/>
  <c r="D40" i="13"/>
  <c r="C40" i="13"/>
  <c r="CG40" i="13" s="1"/>
  <c r="CA40" i="13" s="1"/>
  <c r="AR40" i="13" s="1"/>
  <c r="E39" i="13"/>
  <c r="D39" i="13"/>
  <c r="C39" i="13"/>
  <c r="CG39" i="13" s="1"/>
  <c r="CA39" i="13" s="1"/>
  <c r="AR39" i="13" s="1"/>
  <c r="E38" i="13"/>
  <c r="D38" i="13"/>
  <c r="C38" i="13" s="1"/>
  <c r="CG38" i="13" s="1"/>
  <c r="CA38" i="13" s="1"/>
  <c r="AR38" i="13" s="1"/>
  <c r="E37" i="13"/>
  <c r="D37" i="13"/>
  <c r="C37" i="13" s="1"/>
  <c r="CG37" i="13" s="1"/>
  <c r="CA37" i="13" s="1"/>
  <c r="AR37" i="13" s="1"/>
  <c r="E36" i="13"/>
  <c r="D36" i="13"/>
  <c r="C36" i="13"/>
  <c r="CG36" i="13" s="1"/>
  <c r="CA36" i="13" s="1"/>
  <c r="AR36" i="13" s="1"/>
  <c r="E35" i="13"/>
  <c r="D35" i="13"/>
  <c r="C35" i="13" s="1"/>
  <c r="CG35" i="13" s="1"/>
  <c r="CA35" i="13" s="1"/>
  <c r="AR35" i="13" s="1"/>
  <c r="E34" i="13"/>
  <c r="D34" i="13"/>
  <c r="C34" i="13"/>
  <c r="CG34" i="13" s="1"/>
  <c r="CA34" i="13" s="1"/>
  <c r="AR34" i="13" s="1"/>
  <c r="E33" i="13"/>
  <c r="D33" i="13"/>
  <c r="C33" i="13" s="1"/>
  <c r="CG33" i="13" s="1"/>
  <c r="CA33" i="13" s="1"/>
  <c r="AR33" i="13" s="1"/>
  <c r="E32" i="13"/>
  <c r="D32" i="13"/>
  <c r="C32" i="13"/>
  <c r="CG32" i="13" s="1"/>
  <c r="CA32" i="13" s="1"/>
  <c r="AR32" i="13" s="1"/>
  <c r="E31" i="13"/>
  <c r="D31" i="13"/>
  <c r="C31" i="13" s="1"/>
  <c r="CG31" i="13" s="1"/>
  <c r="CA31" i="13" s="1"/>
  <c r="AR31" i="13" s="1"/>
  <c r="E30" i="13"/>
  <c r="D30" i="13"/>
  <c r="C30" i="13"/>
  <c r="CG30" i="13" s="1"/>
  <c r="CA30" i="13" s="1"/>
  <c r="AR30" i="13" s="1"/>
  <c r="CK29" i="13"/>
  <c r="CE29" i="13" s="1"/>
  <c r="CJ29" i="13"/>
  <c r="CI29" i="13"/>
  <c r="CC29" i="13" s="1"/>
  <c r="CH29" i="13"/>
  <c r="CB29" i="13" s="1"/>
  <c r="CD29" i="13"/>
  <c r="E29" i="13"/>
  <c r="D29" i="13"/>
  <c r="CI24" i="13"/>
  <c r="CC24" i="13" s="1"/>
  <c r="D24" i="13"/>
  <c r="CJ24" i="13" s="1"/>
  <c r="CD24" i="13" s="1"/>
  <c r="C24" i="13"/>
  <c r="B24" i="13" s="1"/>
  <c r="CI23" i="13"/>
  <c r="CC23" i="13"/>
  <c r="D23" i="13"/>
  <c r="CJ23" i="13" s="1"/>
  <c r="CD23" i="13" s="1"/>
  <c r="C23" i="13"/>
  <c r="B23" i="13" s="1"/>
  <c r="CJ22" i="13"/>
  <c r="CD22" i="13" s="1"/>
  <c r="CI22" i="13"/>
  <c r="CC22" i="13"/>
  <c r="D22" i="13"/>
  <c r="C22" i="13"/>
  <c r="B22" i="13" s="1"/>
  <c r="CI21" i="13"/>
  <c r="CC21" i="13" s="1"/>
  <c r="D21" i="13"/>
  <c r="CJ21" i="13" s="1"/>
  <c r="CD21" i="13" s="1"/>
  <c r="C21" i="13"/>
  <c r="CI20" i="13"/>
  <c r="CC20" i="13" s="1"/>
  <c r="D20" i="13"/>
  <c r="CJ20" i="13" s="1"/>
  <c r="CD20" i="13" s="1"/>
  <c r="C20" i="13"/>
  <c r="B20" i="13" s="1"/>
  <c r="AS19" i="13"/>
  <c r="AR19" i="13"/>
  <c r="AQ19" i="13"/>
  <c r="AP19" i="13"/>
  <c r="AO19" i="13"/>
  <c r="AN19" i="13"/>
  <c r="AM19" i="13"/>
  <c r="AL19" i="13"/>
  <c r="AK19" i="13"/>
  <c r="AJ19" i="13"/>
  <c r="AI19" i="13"/>
  <c r="AH19" i="13"/>
  <c r="AG19" i="13"/>
  <c r="AF19" i="13"/>
  <c r="AE19" i="13"/>
  <c r="AD19" i="13"/>
  <c r="AC19" i="13"/>
  <c r="AB19" i="13"/>
  <c r="AA19" i="13"/>
  <c r="Z19" i="13"/>
  <c r="Y19" i="13"/>
  <c r="X19" i="13"/>
  <c r="W19" i="13"/>
  <c r="V19" i="13"/>
  <c r="U19" i="13"/>
  <c r="T19" i="13"/>
  <c r="S19" i="13"/>
  <c r="R19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E19" i="13"/>
  <c r="C19" i="13" s="1"/>
  <c r="D19" i="13"/>
  <c r="CI18" i="13"/>
  <c r="CC18" i="13" s="1"/>
  <c r="D18" i="13"/>
  <c r="CJ18" i="13" s="1"/>
  <c r="CD18" i="13" s="1"/>
  <c r="C18" i="13"/>
  <c r="CI17" i="13"/>
  <c r="CC17" i="13" s="1"/>
  <c r="D17" i="13"/>
  <c r="CJ17" i="13" s="1"/>
  <c r="CD17" i="13" s="1"/>
  <c r="C17" i="13"/>
  <c r="B17" i="13" s="1"/>
  <c r="CI16" i="13"/>
  <c r="CC16" i="13"/>
  <c r="D16" i="13"/>
  <c r="CJ16" i="13" s="1"/>
  <c r="CD16" i="13" s="1"/>
  <c r="C16" i="13"/>
  <c r="B16" i="13" s="1"/>
  <c r="CJ15" i="13"/>
  <c r="CD15" i="13" s="1"/>
  <c r="CI15" i="13"/>
  <c r="CC15" i="13"/>
  <c r="D15" i="13"/>
  <c r="C15" i="13"/>
  <c r="B15" i="13" s="1"/>
  <c r="CI14" i="13"/>
  <c r="CC14" i="13" s="1"/>
  <c r="D14" i="13"/>
  <c r="CJ14" i="13" s="1"/>
  <c r="CD14" i="13" s="1"/>
  <c r="C14" i="13"/>
  <c r="D13" i="13"/>
  <c r="CJ13" i="13" s="1"/>
  <c r="CD13" i="13" s="1"/>
  <c r="C13" i="13"/>
  <c r="B13" i="13" s="1"/>
  <c r="A5" i="13"/>
  <c r="A4" i="13"/>
  <c r="A3" i="13"/>
  <c r="A2" i="13"/>
  <c r="CH13" i="13" l="1"/>
  <c r="CB13" i="13" s="1"/>
  <c r="CG13" i="13"/>
  <c r="CH17" i="13"/>
  <c r="CB17" i="13" s="1"/>
  <c r="CG17" i="13"/>
  <c r="CA17" i="13" s="1"/>
  <c r="CH24" i="13"/>
  <c r="CB24" i="13" s="1"/>
  <c r="CG24" i="13"/>
  <c r="CA24" i="13" s="1"/>
  <c r="AT24" i="13" s="1"/>
  <c r="A346" i="13"/>
  <c r="CI13" i="13"/>
  <c r="CC13" i="13" s="1"/>
  <c r="CH16" i="13"/>
  <c r="CB16" i="13" s="1"/>
  <c r="CG16" i="13"/>
  <c r="CA16" i="13" s="1"/>
  <c r="AT16" i="13" s="1"/>
  <c r="CH23" i="13"/>
  <c r="CB23" i="13" s="1"/>
  <c r="CG23" i="13"/>
  <c r="CA23" i="13" s="1"/>
  <c r="CH15" i="13"/>
  <c r="CB15" i="13" s="1"/>
  <c r="CG15" i="13"/>
  <c r="CA15" i="13" s="1"/>
  <c r="AT15" i="13" s="1"/>
  <c r="B14" i="13"/>
  <c r="B18" i="13"/>
  <c r="B19" i="13"/>
  <c r="B21" i="13"/>
  <c r="C29" i="13"/>
  <c r="CG29" i="13" s="1"/>
  <c r="CA29" i="13" s="1"/>
  <c r="AR29" i="13" s="1"/>
  <c r="B151" i="13"/>
  <c r="CZ151" i="13" s="1"/>
  <c r="CT151" i="13" s="1"/>
  <c r="AP151" i="13" s="1"/>
  <c r="B155" i="13"/>
  <c r="CZ155" i="13" s="1"/>
  <c r="CT155" i="13" s="1"/>
  <c r="AP155" i="13" s="1"/>
  <c r="B159" i="13"/>
  <c r="CZ159" i="13" s="1"/>
  <c r="CT159" i="13" s="1"/>
  <c r="AP159" i="13" s="1"/>
  <c r="B163" i="13"/>
  <c r="CZ163" i="13" s="1"/>
  <c r="CT163" i="13" s="1"/>
  <c r="AP163" i="13" s="1"/>
  <c r="B167" i="13"/>
  <c r="CZ167" i="13" s="1"/>
  <c r="CT167" i="13" s="1"/>
  <c r="AP167" i="13" s="1"/>
  <c r="B171" i="13"/>
  <c r="CZ171" i="13" s="1"/>
  <c r="CT171" i="13" s="1"/>
  <c r="AP171" i="13" s="1"/>
  <c r="B175" i="13"/>
  <c r="CZ175" i="13" s="1"/>
  <c r="CT175" i="13" s="1"/>
  <c r="AP175" i="13" s="1"/>
  <c r="CH20" i="13"/>
  <c r="CB20" i="13" s="1"/>
  <c r="CG20" i="13"/>
  <c r="CA20" i="13" s="1"/>
  <c r="CH22" i="13"/>
  <c r="CB22" i="13" s="1"/>
  <c r="CG22" i="13"/>
  <c r="CA22" i="13" s="1"/>
  <c r="AT22" i="13" s="1"/>
  <c r="B60" i="13"/>
  <c r="B194" i="13"/>
  <c r="B214" i="13"/>
  <c r="CG199" i="13"/>
  <c r="CA199" i="13" s="1"/>
  <c r="Y199" i="13" s="1"/>
  <c r="CG364" i="12"/>
  <c r="CA364" i="12"/>
  <c r="CG363" i="12"/>
  <c r="CA363" i="12"/>
  <c r="CG362" i="12"/>
  <c r="CA362" i="12"/>
  <c r="CG361" i="12"/>
  <c r="CA361" i="12"/>
  <c r="CG356" i="12"/>
  <c r="CA356" i="12"/>
  <c r="CG355" i="12"/>
  <c r="CA355" i="12"/>
  <c r="CG354" i="12"/>
  <c r="CA354" i="12"/>
  <c r="CG353" i="12"/>
  <c r="CA353" i="12"/>
  <c r="CG352" i="12"/>
  <c r="CA352" i="12"/>
  <c r="CG351" i="12"/>
  <c r="CA351" i="12"/>
  <c r="CG350" i="12"/>
  <c r="CA350" i="12"/>
  <c r="CG349" i="12"/>
  <c r="CA349" i="12"/>
  <c r="CG348" i="12"/>
  <c r="CA348" i="12"/>
  <c r="CG347" i="12"/>
  <c r="CA347" i="12"/>
  <c r="CG346" i="12"/>
  <c r="CA346" i="12"/>
  <c r="CG345" i="12"/>
  <c r="CA345" i="12"/>
  <c r="CG340" i="12"/>
  <c r="CA340" i="12"/>
  <c r="CG339" i="12"/>
  <c r="CA339" i="12"/>
  <c r="CG338" i="12"/>
  <c r="CA338" i="12"/>
  <c r="CG337" i="12"/>
  <c r="CA337" i="12"/>
  <c r="CG336" i="12"/>
  <c r="CA336" i="12"/>
  <c r="CG335" i="12"/>
  <c r="CA335" i="12"/>
  <c r="CG334" i="12"/>
  <c r="CA334" i="12"/>
  <c r="CG333" i="12"/>
  <c r="CA333" i="12"/>
  <c r="CG332" i="12"/>
  <c r="CA332" i="12"/>
  <c r="CG331" i="12"/>
  <c r="CA331" i="12"/>
  <c r="CG330" i="12"/>
  <c r="CA330" i="12"/>
  <c r="CG329" i="12"/>
  <c r="CA329" i="12"/>
  <c r="B309" i="12"/>
  <c r="B308" i="12"/>
  <c r="B307" i="12"/>
  <c r="B306" i="12"/>
  <c r="B305" i="12"/>
  <c r="B304" i="12"/>
  <c r="B303" i="12"/>
  <c r="B302" i="12"/>
  <c r="B301" i="12"/>
  <c r="B300" i="12"/>
  <c r="B299" i="12"/>
  <c r="B298" i="12"/>
  <c r="B297" i="12"/>
  <c r="B296" i="12"/>
  <c r="B295" i="12"/>
  <c r="B294" i="12"/>
  <c r="B293" i="12"/>
  <c r="B292" i="12"/>
  <c r="B291" i="12"/>
  <c r="B290" i="12"/>
  <c r="B289" i="12"/>
  <c r="B285" i="12"/>
  <c r="B284" i="12"/>
  <c r="B283" i="12"/>
  <c r="B282" i="12"/>
  <c r="B281" i="12"/>
  <c r="B280" i="12"/>
  <c r="B279" i="12"/>
  <c r="B278" i="12"/>
  <c r="B277" i="12"/>
  <c r="B276" i="12"/>
  <c r="B275" i="12"/>
  <c r="B274" i="12"/>
  <c r="B273" i="12"/>
  <c r="B272" i="12"/>
  <c r="B271" i="12"/>
  <c r="B270" i="12"/>
  <c r="B269" i="12"/>
  <c r="B268" i="12"/>
  <c r="B267" i="12"/>
  <c r="B266" i="12"/>
  <c r="B265" i="12"/>
  <c r="B264" i="12"/>
  <c r="B263" i="12"/>
  <c r="B262" i="12"/>
  <c r="B261" i="12"/>
  <c r="B260" i="12"/>
  <c r="B259" i="12"/>
  <c r="B255" i="12"/>
  <c r="B254" i="12"/>
  <c r="B253" i="12"/>
  <c r="B248" i="12"/>
  <c r="X214" i="12"/>
  <c r="W214" i="12"/>
  <c r="V214" i="12"/>
  <c r="U214" i="12"/>
  <c r="T214" i="12"/>
  <c r="S214" i="12"/>
  <c r="R214" i="12"/>
  <c r="Q214" i="12"/>
  <c r="P214" i="12"/>
  <c r="O214" i="12"/>
  <c r="N214" i="12"/>
  <c r="M214" i="12"/>
  <c r="L214" i="12"/>
  <c r="K214" i="12"/>
  <c r="J214" i="12"/>
  <c r="I214" i="12"/>
  <c r="H214" i="12"/>
  <c r="G214" i="12"/>
  <c r="F214" i="12"/>
  <c r="E214" i="12"/>
  <c r="D214" i="12"/>
  <c r="C214" i="12"/>
  <c r="CG213" i="12"/>
  <c r="CA213" i="12" s="1"/>
  <c r="Y213" i="12" s="1"/>
  <c r="B213" i="12"/>
  <c r="CG212" i="12"/>
  <c r="CA212" i="12" s="1"/>
  <c r="Y212" i="12"/>
  <c r="B212" i="12"/>
  <c r="CG211" i="12"/>
  <c r="CA211" i="12" s="1"/>
  <c r="Y211" i="12" s="1"/>
  <c r="B211" i="12"/>
  <c r="CG210" i="12"/>
  <c r="CA210" i="12" s="1"/>
  <c r="Y210" i="12"/>
  <c r="B210" i="12"/>
  <c r="B214" i="12" s="1"/>
  <c r="X205" i="12"/>
  <c r="W205" i="12"/>
  <c r="V205" i="12"/>
  <c r="U205" i="12"/>
  <c r="T205" i="12"/>
  <c r="S205" i="12"/>
  <c r="R205" i="12"/>
  <c r="Q205" i="12"/>
  <c r="P205" i="12"/>
  <c r="O205" i="12"/>
  <c r="N205" i="12"/>
  <c r="M205" i="12"/>
  <c r="L205" i="12"/>
  <c r="K205" i="12"/>
  <c r="J205" i="12"/>
  <c r="I205" i="12"/>
  <c r="H205" i="12"/>
  <c r="G205" i="12"/>
  <c r="F205" i="12"/>
  <c r="E205" i="12"/>
  <c r="D205" i="12"/>
  <c r="C205" i="12"/>
  <c r="B204" i="12"/>
  <c r="CG204" i="12" s="1"/>
  <c r="CA204" i="12" s="1"/>
  <c r="Y204" i="12" s="1"/>
  <c r="B203" i="12"/>
  <c r="CG203" i="12" s="1"/>
  <c r="CA203" i="12" s="1"/>
  <c r="Y203" i="12" s="1"/>
  <c r="B202" i="12"/>
  <c r="CG202" i="12" s="1"/>
  <c r="CA202" i="12" s="1"/>
  <c r="Y202" i="12" s="1"/>
  <c r="B201" i="12"/>
  <c r="CG201" i="12" s="1"/>
  <c r="CA201" i="12" s="1"/>
  <c r="Y201" i="12" s="1"/>
  <c r="B200" i="12"/>
  <c r="CG200" i="12" s="1"/>
  <c r="CA200" i="12" s="1"/>
  <c r="Y200" i="12" s="1"/>
  <c r="B199" i="12"/>
  <c r="CG199" i="12" s="1"/>
  <c r="CA199" i="12" s="1"/>
  <c r="Y199" i="12" s="1"/>
  <c r="X194" i="12"/>
  <c r="W194" i="12"/>
  <c r="V194" i="12"/>
  <c r="U194" i="12"/>
  <c r="T194" i="12"/>
  <c r="S194" i="12"/>
  <c r="R194" i="12"/>
  <c r="Q194" i="12"/>
  <c r="P194" i="12"/>
  <c r="O194" i="12"/>
  <c r="N194" i="12"/>
  <c r="M194" i="12"/>
  <c r="L194" i="12"/>
  <c r="K194" i="12"/>
  <c r="J194" i="12"/>
  <c r="I194" i="12"/>
  <c r="H194" i="12"/>
  <c r="G194" i="12"/>
  <c r="F194" i="12"/>
  <c r="E194" i="12"/>
  <c r="D194" i="12"/>
  <c r="C194" i="12"/>
  <c r="CG193" i="12"/>
  <c r="CA193" i="12" s="1"/>
  <c r="Y193" i="12"/>
  <c r="B193" i="12"/>
  <c r="CG192" i="12"/>
  <c r="CA192" i="12" s="1"/>
  <c r="Y192" i="12" s="1"/>
  <c r="B192" i="12"/>
  <c r="CG191" i="12"/>
  <c r="CA191" i="12" s="1"/>
  <c r="Y191" i="12"/>
  <c r="B191" i="12"/>
  <c r="CG190" i="12"/>
  <c r="CA190" i="12" s="1"/>
  <c r="Y190" i="12" s="1"/>
  <c r="B190" i="12"/>
  <c r="CG189" i="12"/>
  <c r="CA189" i="12" s="1"/>
  <c r="Y189" i="12"/>
  <c r="B189" i="12"/>
  <c r="CG188" i="12"/>
  <c r="CA188" i="12" s="1"/>
  <c r="Y188" i="12" s="1"/>
  <c r="B188" i="12"/>
  <c r="CG187" i="12"/>
  <c r="CA187" i="12" s="1"/>
  <c r="Y187" i="12"/>
  <c r="B187" i="12"/>
  <c r="B194" i="12" s="1"/>
  <c r="CZ182" i="12"/>
  <c r="CT182" i="12" s="1"/>
  <c r="AP182" i="12" s="1"/>
  <c r="D182" i="12"/>
  <c r="C182" i="12"/>
  <c r="B182" i="12" s="1"/>
  <c r="CZ181" i="12"/>
  <c r="CT181" i="12" s="1"/>
  <c r="AP181" i="12" s="1"/>
  <c r="D181" i="12"/>
  <c r="C181" i="12"/>
  <c r="B181" i="12" s="1"/>
  <c r="CZ180" i="12"/>
  <c r="CT180" i="12" s="1"/>
  <c r="AP180" i="12" s="1"/>
  <c r="D180" i="12"/>
  <c r="C180" i="12"/>
  <c r="B180" i="12" s="1"/>
  <c r="CZ179" i="12"/>
  <c r="CT179" i="12" s="1"/>
  <c r="AP179" i="12" s="1"/>
  <c r="D179" i="12"/>
  <c r="D177" i="12" s="1"/>
  <c r="C179" i="12"/>
  <c r="B179" i="12" s="1"/>
  <c r="CZ178" i="12"/>
  <c r="CT178" i="12" s="1"/>
  <c r="AP178" i="12" s="1"/>
  <c r="D178" i="12"/>
  <c r="C178" i="12"/>
  <c r="B178" i="12" s="1"/>
  <c r="B177" i="12" s="1"/>
  <c r="AO177" i="12"/>
  <c r="AN177" i="12"/>
  <c r="AM177" i="12"/>
  <c r="AL177" i="12"/>
  <c r="AK177" i="12"/>
  <c r="AJ177" i="12"/>
  <c r="AI177" i="12"/>
  <c r="AH177" i="12"/>
  <c r="AG177" i="12"/>
  <c r="AF177" i="12"/>
  <c r="AE177" i="12"/>
  <c r="AD177" i="12"/>
  <c r="AC177" i="12"/>
  <c r="AB177" i="12"/>
  <c r="AA177" i="12"/>
  <c r="Z177" i="12"/>
  <c r="Y177" i="12"/>
  <c r="X177" i="12"/>
  <c r="W177" i="12"/>
  <c r="V177" i="12"/>
  <c r="U177" i="12"/>
  <c r="T177" i="12"/>
  <c r="S177" i="12"/>
  <c r="R177" i="12"/>
  <c r="Q177" i="12"/>
  <c r="P177" i="12"/>
  <c r="O177" i="12"/>
  <c r="N177" i="12"/>
  <c r="M177" i="12"/>
  <c r="L177" i="12"/>
  <c r="K177" i="12"/>
  <c r="J177" i="12"/>
  <c r="I177" i="12"/>
  <c r="H177" i="12"/>
  <c r="G177" i="12"/>
  <c r="F177" i="12"/>
  <c r="E177" i="12"/>
  <c r="CZ176" i="12"/>
  <c r="CT176" i="12" s="1"/>
  <c r="AP176" i="12" s="1"/>
  <c r="D176" i="12"/>
  <c r="C176" i="12"/>
  <c r="B176" i="12" s="1"/>
  <c r="CZ175" i="12"/>
  <c r="CT175" i="12" s="1"/>
  <c r="AP175" i="12" s="1"/>
  <c r="D175" i="12"/>
  <c r="C175" i="12"/>
  <c r="B175" i="12" s="1"/>
  <c r="CZ174" i="12"/>
  <c r="CT174" i="12" s="1"/>
  <c r="AP174" i="12" s="1"/>
  <c r="D174" i="12"/>
  <c r="C174" i="12"/>
  <c r="B174" i="12" s="1"/>
  <c r="CZ173" i="12"/>
  <c r="CT173" i="12" s="1"/>
  <c r="AP173" i="12" s="1"/>
  <c r="D173" i="12"/>
  <c r="C173" i="12"/>
  <c r="B173" i="12" s="1"/>
  <c r="CZ172" i="12"/>
  <c r="CT172" i="12" s="1"/>
  <c r="AP172" i="12" s="1"/>
  <c r="D172" i="12"/>
  <c r="C172" i="12"/>
  <c r="B172" i="12" s="1"/>
  <c r="CZ171" i="12"/>
  <c r="CT171" i="12" s="1"/>
  <c r="AP171" i="12" s="1"/>
  <c r="D171" i="12"/>
  <c r="C171" i="12"/>
  <c r="B171" i="12" s="1"/>
  <c r="D170" i="12"/>
  <c r="C170" i="12"/>
  <c r="D169" i="12"/>
  <c r="C169" i="12"/>
  <c r="B169" i="12" s="1"/>
  <c r="CZ169" i="12" s="1"/>
  <c r="CT169" i="12" s="1"/>
  <c r="AP169" i="12" s="1"/>
  <c r="D168" i="12"/>
  <c r="C168" i="12"/>
  <c r="D167" i="12"/>
  <c r="C167" i="12"/>
  <c r="B167" i="12" s="1"/>
  <c r="CZ167" i="12" s="1"/>
  <c r="CT167" i="12" s="1"/>
  <c r="AP167" i="12" s="1"/>
  <c r="D166" i="12"/>
  <c r="C166" i="12"/>
  <c r="D165" i="12"/>
  <c r="C165" i="12"/>
  <c r="B165" i="12" s="1"/>
  <c r="CZ165" i="12" s="1"/>
  <c r="CT165" i="12" s="1"/>
  <c r="AP165" i="12" s="1"/>
  <c r="D164" i="12"/>
  <c r="C164" i="12"/>
  <c r="D163" i="12"/>
  <c r="C163" i="12"/>
  <c r="B163" i="12" s="1"/>
  <c r="CZ163" i="12" s="1"/>
  <c r="CT163" i="12" s="1"/>
  <c r="AP163" i="12" s="1"/>
  <c r="D162" i="12"/>
  <c r="C162" i="12"/>
  <c r="D161" i="12"/>
  <c r="C161" i="12"/>
  <c r="B161" i="12" s="1"/>
  <c r="CZ161" i="12" s="1"/>
  <c r="CT161" i="12" s="1"/>
  <c r="AP161" i="12" s="1"/>
  <c r="D160" i="12"/>
  <c r="C160" i="12"/>
  <c r="D159" i="12"/>
  <c r="C159" i="12"/>
  <c r="B159" i="12" s="1"/>
  <c r="CZ159" i="12" s="1"/>
  <c r="CT159" i="12" s="1"/>
  <c r="AP159" i="12" s="1"/>
  <c r="D158" i="12"/>
  <c r="C158" i="12"/>
  <c r="D157" i="12"/>
  <c r="C157" i="12"/>
  <c r="B157" i="12" s="1"/>
  <c r="CZ157" i="12" s="1"/>
  <c r="CT157" i="12" s="1"/>
  <c r="AP157" i="12" s="1"/>
  <c r="D156" i="12"/>
  <c r="C156" i="12"/>
  <c r="D155" i="12"/>
  <c r="C155" i="12"/>
  <c r="B155" i="12" s="1"/>
  <c r="CZ155" i="12" s="1"/>
  <c r="CT155" i="12" s="1"/>
  <c r="AP155" i="12" s="1"/>
  <c r="D154" i="12"/>
  <c r="C154" i="12"/>
  <c r="D153" i="12"/>
  <c r="C153" i="12"/>
  <c r="B153" i="12" s="1"/>
  <c r="CZ153" i="12" s="1"/>
  <c r="CT153" i="12" s="1"/>
  <c r="AP153" i="12" s="1"/>
  <c r="D152" i="12"/>
  <c r="C152" i="12"/>
  <c r="CZ151" i="12"/>
  <c r="CT151" i="12" s="1"/>
  <c r="AP151" i="12" s="1"/>
  <c r="D151" i="12"/>
  <c r="C151" i="12"/>
  <c r="B151" i="12" s="1"/>
  <c r="D150" i="12"/>
  <c r="C150" i="12"/>
  <c r="D149" i="12"/>
  <c r="C149" i="12"/>
  <c r="B149" i="12" s="1"/>
  <c r="CZ149" i="12" s="1"/>
  <c r="CT149" i="12" s="1"/>
  <c r="AP149" i="12" s="1"/>
  <c r="D148" i="12"/>
  <c r="C148" i="12"/>
  <c r="CG123" i="12"/>
  <c r="CA123" i="12" s="1"/>
  <c r="L123" i="12" s="1"/>
  <c r="B123" i="12"/>
  <c r="CG122" i="12"/>
  <c r="CA122" i="12" s="1"/>
  <c r="L122" i="12" s="1"/>
  <c r="B122" i="12"/>
  <c r="CG121" i="12"/>
  <c r="CA121" i="12" s="1"/>
  <c r="L121" i="12" s="1"/>
  <c r="B121" i="12"/>
  <c r="B117" i="12"/>
  <c r="B116" i="12"/>
  <c r="E112" i="12"/>
  <c r="D112" i="12"/>
  <c r="C112" i="12"/>
  <c r="B112" i="12"/>
  <c r="E104" i="12"/>
  <c r="D104" i="12"/>
  <c r="C104" i="12"/>
  <c r="B104" i="12"/>
  <c r="E96" i="12"/>
  <c r="D96" i="12"/>
  <c r="C96" i="12"/>
  <c r="B96" i="12"/>
  <c r="Z76" i="12"/>
  <c r="Y76" i="12"/>
  <c r="X76" i="12"/>
  <c r="W76" i="12"/>
  <c r="V76" i="12"/>
  <c r="U76" i="12"/>
  <c r="T76" i="12"/>
  <c r="S76" i="12"/>
  <c r="R76" i="12"/>
  <c r="Q76" i="12"/>
  <c r="P76" i="12"/>
  <c r="O76" i="12"/>
  <c r="N76" i="12"/>
  <c r="M76" i="12"/>
  <c r="L76" i="12"/>
  <c r="K76" i="12"/>
  <c r="J76" i="12"/>
  <c r="I76" i="12"/>
  <c r="H76" i="12"/>
  <c r="G76" i="12"/>
  <c r="F76" i="12"/>
  <c r="E76" i="12"/>
  <c r="D76" i="12"/>
  <c r="C76" i="12"/>
  <c r="B75" i="12"/>
  <c r="B74" i="12"/>
  <c r="B73" i="12"/>
  <c r="B72" i="12"/>
  <c r="Z68" i="12"/>
  <c r="Y68" i="12"/>
  <c r="X68" i="12"/>
  <c r="W68" i="12"/>
  <c r="V68" i="12"/>
  <c r="U68" i="12"/>
  <c r="T68" i="12"/>
  <c r="S68" i="12"/>
  <c r="R68" i="12"/>
  <c r="Q68" i="12"/>
  <c r="P68" i="12"/>
  <c r="O68" i="12"/>
  <c r="N68" i="12"/>
  <c r="M68" i="12"/>
  <c r="L68" i="12"/>
  <c r="K68" i="12"/>
  <c r="J68" i="12"/>
  <c r="I68" i="12"/>
  <c r="H68" i="12"/>
  <c r="G68" i="12"/>
  <c r="F68" i="12"/>
  <c r="E68" i="12"/>
  <c r="D68" i="12"/>
  <c r="C68" i="12"/>
  <c r="B67" i="12"/>
  <c r="B66" i="12"/>
  <c r="B65" i="12"/>
  <c r="B64" i="12"/>
  <c r="H60" i="12"/>
  <c r="G60" i="12"/>
  <c r="F60" i="12"/>
  <c r="E60" i="12"/>
  <c r="D60" i="12"/>
  <c r="C60" i="12"/>
  <c r="B59" i="12"/>
  <c r="B58" i="12"/>
  <c r="B57" i="12"/>
  <c r="BZ56" i="12"/>
  <c r="B56" i="12"/>
  <c r="BZ55" i="12"/>
  <c r="B55" i="12"/>
  <c r="B60" i="12" s="1"/>
  <c r="CA52" i="12"/>
  <c r="CA51" i="12"/>
  <c r="CA50" i="12"/>
  <c r="AR50" i="12" s="1"/>
  <c r="E50" i="12"/>
  <c r="D50" i="12"/>
  <c r="C50" i="12"/>
  <c r="CG50" i="12" s="1"/>
  <c r="E49" i="12"/>
  <c r="D49" i="12"/>
  <c r="C49" i="12" s="1"/>
  <c r="CG49" i="12" s="1"/>
  <c r="CA49" i="12" s="1"/>
  <c r="AR49" i="12" s="1"/>
  <c r="E48" i="12"/>
  <c r="D48" i="12"/>
  <c r="C48" i="12"/>
  <c r="CG48" i="12" s="1"/>
  <c r="CA48" i="12" s="1"/>
  <c r="AR48" i="12" s="1"/>
  <c r="AR47" i="12"/>
  <c r="E47" i="12"/>
  <c r="D47" i="12"/>
  <c r="C47" i="12" s="1"/>
  <c r="CG47" i="12" s="1"/>
  <c r="CA47" i="12" s="1"/>
  <c r="CA46" i="12"/>
  <c r="AR46" i="12" s="1"/>
  <c r="E46" i="12"/>
  <c r="D46" i="12"/>
  <c r="C46" i="12"/>
  <c r="CG46" i="12" s="1"/>
  <c r="E45" i="12"/>
  <c r="D45" i="12"/>
  <c r="C45" i="12" s="1"/>
  <c r="CG45" i="12" s="1"/>
  <c r="CA45" i="12" s="1"/>
  <c r="AR45" i="12" s="1"/>
  <c r="E44" i="12"/>
  <c r="D44" i="12"/>
  <c r="C44" i="12"/>
  <c r="CG44" i="12" s="1"/>
  <c r="CA44" i="12" s="1"/>
  <c r="AR44" i="12" s="1"/>
  <c r="AR43" i="12"/>
  <c r="E43" i="12"/>
  <c r="D43" i="12"/>
  <c r="C43" i="12" s="1"/>
  <c r="CG43" i="12" s="1"/>
  <c r="CA43" i="12" s="1"/>
  <c r="CA42" i="12"/>
  <c r="AR42" i="12" s="1"/>
  <c r="E42" i="12"/>
  <c r="D42" i="12"/>
  <c r="C42" i="12"/>
  <c r="CG42" i="12" s="1"/>
  <c r="E41" i="12"/>
  <c r="D41" i="12"/>
  <c r="C41" i="12" s="1"/>
  <c r="CG41" i="12" s="1"/>
  <c r="CA41" i="12" s="1"/>
  <c r="AR41" i="12" s="1"/>
  <c r="E40" i="12"/>
  <c r="D40" i="12"/>
  <c r="C40" i="12"/>
  <c r="CG40" i="12" s="1"/>
  <c r="CA40" i="12" s="1"/>
  <c r="AR40" i="12" s="1"/>
  <c r="AR39" i="12"/>
  <c r="E39" i="12"/>
  <c r="D39" i="12"/>
  <c r="C39" i="12" s="1"/>
  <c r="CG39" i="12" s="1"/>
  <c r="CA39" i="12" s="1"/>
  <c r="CA38" i="12"/>
  <c r="AR38" i="12" s="1"/>
  <c r="E38" i="12"/>
  <c r="D38" i="12"/>
  <c r="C38" i="12"/>
  <c r="CG38" i="12" s="1"/>
  <c r="E37" i="12"/>
  <c r="D37" i="12"/>
  <c r="C37" i="12" s="1"/>
  <c r="CG37" i="12" s="1"/>
  <c r="CA37" i="12" s="1"/>
  <c r="AR37" i="12" s="1"/>
  <c r="E36" i="12"/>
  <c r="D36" i="12"/>
  <c r="C36" i="12"/>
  <c r="CG36" i="12" s="1"/>
  <c r="CA36" i="12" s="1"/>
  <c r="AR36" i="12" s="1"/>
  <c r="AR35" i="12"/>
  <c r="E35" i="12"/>
  <c r="D35" i="12"/>
  <c r="C35" i="12" s="1"/>
  <c r="CG35" i="12" s="1"/>
  <c r="CA35" i="12" s="1"/>
  <c r="CA34" i="12"/>
  <c r="AR34" i="12" s="1"/>
  <c r="E34" i="12"/>
  <c r="D34" i="12"/>
  <c r="C34" i="12"/>
  <c r="CG34" i="12" s="1"/>
  <c r="E33" i="12"/>
  <c r="D33" i="12"/>
  <c r="C33" i="12" s="1"/>
  <c r="CG33" i="12" s="1"/>
  <c r="CA33" i="12" s="1"/>
  <c r="AR33" i="12" s="1"/>
  <c r="E32" i="12"/>
  <c r="D32" i="12"/>
  <c r="C32" i="12"/>
  <c r="CG32" i="12" s="1"/>
  <c r="CA32" i="12" s="1"/>
  <c r="AR32" i="12" s="1"/>
  <c r="AR31" i="12"/>
  <c r="E31" i="12"/>
  <c r="D31" i="12"/>
  <c r="C31" i="12" s="1"/>
  <c r="CG31" i="12" s="1"/>
  <c r="CA31" i="12" s="1"/>
  <c r="CA30" i="12"/>
  <c r="AR30" i="12" s="1"/>
  <c r="E30" i="12"/>
  <c r="D30" i="12"/>
  <c r="C30" i="12"/>
  <c r="CG30" i="12" s="1"/>
  <c r="CK29" i="12"/>
  <c r="CE29" i="12" s="1"/>
  <c r="CJ29" i="12"/>
  <c r="CI29" i="12"/>
  <c r="CH29" i="12"/>
  <c r="CD29" i="12"/>
  <c r="CC29" i="12"/>
  <c r="CB29" i="12"/>
  <c r="E29" i="12"/>
  <c r="D29" i="12"/>
  <c r="CJ24" i="12"/>
  <c r="CD24" i="12" s="1"/>
  <c r="D24" i="12"/>
  <c r="C24" i="12"/>
  <c r="CI23" i="12"/>
  <c r="CC23" i="12" s="1"/>
  <c r="D23" i="12"/>
  <c r="CJ23" i="12" s="1"/>
  <c r="CD23" i="12" s="1"/>
  <c r="C23" i="12"/>
  <c r="CJ22" i="12"/>
  <c r="CD22" i="12" s="1"/>
  <c r="D22" i="12"/>
  <c r="C22" i="12"/>
  <c r="CI21" i="12"/>
  <c r="CC21" i="12" s="1"/>
  <c r="D21" i="12"/>
  <c r="CJ21" i="12" s="1"/>
  <c r="CD21" i="12" s="1"/>
  <c r="C21" i="12"/>
  <c r="CJ20" i="12"/>
  <c r="CD20" i="12" s="1"/>
  <c r="D20" i="12"/>
  <c r="C20" i="12"/>
  <c r="AS19" i="12"/>
  <c r="AR19" i="12"/>
  <c r="AQ19" i="12"/>
  <c r="AP19" i="12"/>
  <c r="AO19" i="12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C19" i="12" s="1"/>
  <c r="B19" i="12" s="1"/>
  <c r="D19" i="12"/>
  <c r="CJ18" i="12"/>
  <c r="CD18" i="12"/>
  <c r="D18" i="12"/>
  <c r="C18" i="12"/>
  <c r="CJ17" i="12"/>
  <c r="CD17" i="12"/>
  <c r="D17" i="12"/>
  <c r="C17" i="12"/>
  <c r="CJ16" i="12"/>
  <c r="CD16" i="12" s="1"/>
  <c r="D16" i="12"/>
  <c r="C16" i="12"/>
  <c r="CJ15" i="12"/>
  <c r="CD15" i="12" s="1"/>
  <c r="D15" i="12"/>
  <c r="C15" i="12"/>
  <c r="CJ14" i="12"/>
  <c r="CD14" i="12"/>
  <c r="D14" i="12"/>
  <c r="C14" i="12"/>
  <c r="CJ13" i="12"/>
  <c r="CD13" i="12"/>
  <c r="D13" i="12"/>
  <c r="C13" i="12"/>
  <c r="A5" i="12"/>
  <c r="A4" i="12"/>
  <c r="A3" i="12"/>
  <c r="A2" i="12"/>
  <c r="CH14" i="13" l="1"/>
  <c r="CB14" i="13" s="1"/>
  <c r="CG14" i="13"/>
  <c r="CA14" i="13" s="1"/>
  <c r="AT14" i="13" s="1"/>
  <c r="CH21" i="13"/>
  <c r="CB21" i="13" s="1"/>
  <c r="CG21" i="13"/>
  <c r="CA21" i="13" s="1"/>
  <c r="CA13" i="13"/>
  <c r="AT13" i="13" s="1"/>
  <c r="AT20" i="13"/>
  <c r="CH18" i="13"/>
  <c r="CB18" i="13" s="1"/>
  <c r="CG18" i="13"/>
  <c r="CA18" i="13" s="1"/>
  <c r="AT18" i="13" s="1"/>
  <c r="AT23" i="13"/>
  <c r="AT17" i="13"/>
  <c r="CI16" i="12"/>
  <c r="CC16" i="12" s="1"/>
  <c r="B16" i="12"/>
  <c r="CI20" i="12"/>
  <c r="CC20" i="12" s="1"/>
  <c r="B20" i="12"/>
  <c r="B76" i="12"/>
  <c r="CI15" i="12"/>
  <c r="CC15" i="12" s="1"/>
  <c r="B15" i="12"/>
  <c r="CI13" i="12"/>
  <c r="CC13" i="12" s="1"/>
  <c r="B13" i="12"/>
  <c r="CI17" i="12"/>
  <c r="CC17" i="12" s="1"/>
  <c r="B17" i="12"/>
  <c r="B22" i="12"/>
  <c r="CI22" i="12"/>
  <c r="CC22" i="12" s="1"/>
  <c r="CI14" i="12"/>
  <c r="CC14" i="12" s="1"/>
  <c r="B14" i="12"/>
  <c r="CI18" i="12"/>
  <c r="CC18" i="12" s="1"/>
  <c r="B18" i="12"/>
  <c r="B24" i="12"/>
  <c r="CI24" i="12"/>
  <c r="CC24" i="12" s="1"/>
  <c r="B68" i="12"/>
  <c r="B23" i="12"/>
  <c r="B150" i="12"/>
  <c r="CZ150" i="12" s="1"/>
  <c r="CT150" i="12" s="1"/>
  <c r="AP150" i="12" s="1"/>
  <c r="B154" i="12"/>
  <c r="CZ154" i="12" s="1"/>
  <c r="CT154" i="12" s="1"/>
  <c r="AP154" i="12" s="1"/>
  <c r="B158" i="12"/>
  <c r="CZ158" i="12" s="1"/>
  <c r="CT158" i="12" s="1"/>
  <c r="AP158" i="12" s="1"/>
  <c r="B162" i="12"/>
  <c r="CZ162" i="12" s="1"/>
  <c r="CT162" i="12" s="1"/>
  <c r="AP162" i="12" s="1"/>
  <c r="B166" i="12"/>
  <c r="CZ166" i="12" s="1"/>
  <c r="CT166" i="12" s="1"/>
  <c r="AP166" i="12" s="1"/>
  <c r="B170" i="12"/>
  <c r="CZ170" i="12" s="1"/>
  <c r="CT170" i="12" s="1"/>
  <c r="AP170" i="12" s="1"/>
  <c r="C177" i="12"/>
  <c r="B205" i="12"/>
  <c r="B21" i="12"/>
  <c r="C29" i="12"/>
  <c r="CG29" i="12" s="1"/>
  <c r="CA29" i="12" s="1"/>
  <c r="AR29" i="12" s="1"/>
  <c r="B148" i="12"/>
  <c r="CZ148" i="12" s="1"/>
  <c r="CT148" i="12" s="1"/>
  <c r="AP148" i="12" s="1"/>
  <c r="B152" i="12"/>
  <c r="CZ152" i="12" s="1"/>
  <c r="CT152" i="12" s="1"/>
  <c r="AP152" i="12" s="1"/>
  <c r="B156" i="12"/>
  <c r="CZ156" i="12" s="1"/>
  <c r="CT156" i="12" s="1"/>
  <c r="AP156" i="12" s="1"/>
  <c r="B160" i="12"/>
  <c r="CZ160" i="12" s="1"/>
  <c r="CT160" i="12" s="1"/>
  <c r="AP160" i="12" s="1"/>
  <c r="B164" i="12"/>
  <c r="CZ164" i="12" s="1"/>
  <c r="CT164" i="12" s="1"/>
  <c r="AP164" i="12" s="1"/>
  <c r="B168" i="12"/>
  <c r="CZ168" i="12" s="1"/>
  <c r="CT168" i="12" s="1"/>
  <c r="AP168" i="12" s="1"/>
  <c r="CG364" i="11"/>
  <c r="CA364" i="11" s="1"/>
  <c r="CG363" i="11"/>
  <c r="CA363" i="11" s="1"/>
  <c r="CG362" i="11"/>
  <c r="CA362" i="11" s="1"/>
  <c r="CG361" i="11"/>
  <c r="CA361" i="11" s="1"/>
  <c r="CG356" i="11"/>
  <c r="CA356" i="11" s="1"/>
  <c r="CG355" i="11"/>
  <c r="CA355" i="11" s="1"/>
  <c r="CG354" i="11"/>
  <c r="CA354" i="11" s="1"/>
  <c r="CG353" i="11"/>
  <c r="CA353" i="11" s="1"/>
  <c r="CG352" i="11"/>
  <c r="CA352" i="11" s="1"/>
  <c r="CG351" i="11"/>
  <c r="CA351" i="11" s="1"/>
  <c r="CG350" i="11"/>
  <c r="CA350" i="11" s="1"/>
  <c r="CG349" i="11"/>
  <c r="CA349" i="11"/>
  <c r="CG348" i="11"/>
  <c r="CA348" i="11" s="1"/>
  <c r="CG347" i="11"/>
  <c r="CA347" i="11" s="1"/>
  <c r="CG346" i="11"/>
  <c r="CA346" i="11" s="1"/>
  <c r="CG345" i="11"/>
  <c r="CA345" i="11" s="1"/>
  <c r="CG340" i="11"/>
  <c r="CA340" i="11" s="1"/>
  <c r="CG339" i="11"/>
  <c r="CA339" i="11" s="1"/>
  <c r="CG338" i="11"/>
  <c r="CA338" i="11"/>
  <c r="CG337" i="11"/>
  <c r="CA337" i="11" s="1"/>
  <c r="CG336" i="11"/>
  <c r="CA336" i="11" s="1"/>
  <c r="CG335" i="11"/>
  <c r="CA335" i="11" s="1"/>
  <c r="CG334" i="11"/>
  <c r="CA334" i="11"/>
  <c r="CG333" i="11"/>
  <c r="CA333" i="11" s="1"/>
  <c r="CG332" i="11"/>
  <c r="CA332" i="11" s="1"/>
  <c r="CG331" i="11"/>
  <c r="CA331" i="11" s="1"/>
  <c r="CG330" i="11"/>
  <c r="CA330" i="11" s="1"/>
  <c r="CG329" i="11"/>
  <c r="CA329" i="11" s="1"/>
  <c r="B309" i="11"/>
  <c r="B308" i="11"/>
  <c r="B307" i="11"/>
  <c r="B306" i="11"/>
  <c r="B305" i="11"/>
  <c r="B304" i="11"/>
  <c r="B303" i="11"/>
  <c r="B302" i="11"/>
  <c r="B301" i="11"/>
  <c r="B300" i="11"/>
  <c r="B299" i="11"/>
  <c r="B298" i="11"/>
  <c r="B297" i="11"/>
  <c r="B296" i="11"/>
  <c r="B295" i="11"/>
  <c r="B294" i="11"/>
  <c r="B293" i="11"/>
  <c r="B292" i="11"/>
  <c r="B291" i="11"/>
  <c r="B290" i="11"/>
  <c r="B289" i="11"/>
  <c r="B285" i="11"/>
  <c r="B284" i="11"/>
  <c r="B283" i="11"/>
  <c r="B282" i="11"/>
  <c r="B281" i="11"/>
  <c r="B280" i="11"/>
  <c r="B279" i="11"/>
  <c r="B278" i="11"/>
  <c r="B277" i="11"/>
  <c r="B276" i="11"/>
  <c r="B275" i="11"/>
  <c r="B274" i="11"/>
  <c r="B273" i="11"/>
  <c r="B272" i="11"/>
  <c r="B271" i="11"/>
  <c r="B270" i="11"/>
  <c r="B269" i="11"/>
  <c r="B268" i="11"/>
  <c r="B267" i="11"/>
  <c r="B266" i="11"/>
  <c r="B265" i="11"/>
  <c r="B264" i="11"/>
  <c r="B263" i="11"/>
  <c r="B262" i="11"/>
  <c r="B261" i="11"/>
  <c r="B260" i="11"/>
  <c r="B259" i="11"/>
  <c r="B255" i="11"/>
  <c r="B254" i="11"/>
  <c r="B253" i="11"/>
  <c r="B248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D214" i="11"/>
  <c r="C214" i="11"/>
  <c r="B213" i="11"/>
  <c r="CG213" i="11" s="1"/>
  <c r="CA213" i="11" s="1"/>
  <c r="Y213" i="11" s="1"/>
  <c r="B212" i="11"/>
  <c r="CG212" i="11" s="1"/>
  <c r="CA212" i="11" s="1"/>
  <c r="Y212" i="11" s="1"/>
  <c r="B211" i="11"/>
  <c r="CG211" i="11" s="1"/>
  <c r="CA211" i="11" s="1"/>
  <c r="Y211" i="11" s="1"/>
  <c r="B210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D205" i="11"/>
  <c r="C205" i="11"/>
  <c r="B204" i="11"/>
  <c r="CG204" i="11" s="1"/>
  <c r="CA204" i="11" s="1"/>
  <c r="Y204" i="11" s="1"/>
  <c r="B203" i="11"/>
  <c r="CG203" i="11" s="1"/>
  <c r="CA203" i="11" s="1"/>
  <c r="Y203" i="11" s="1"/>
  <c r="B202" i="11"/>
  <c r="CG202" i="11" s="1"/>
  <c r="CA202" i="11" s="1"/>
  <c r="Y202" i="11" s="1"/>
  <c r="B201" i="11"/>
  <c r="CG201" i="11" s="1"/>
  <c r="CA201" i="11" s="1"/>
  <c r="Y201" i="11" s="1"/>
  <c r="B200" i="11"/>
  <c r="CG200" i="11" s="1"/>
  <c r="CA200" i="11" s="1"/>
  <c r="Y200" i="11" s="1"/>
  <c r="B199" i="11"/>
  <c r="CG199" i="11" s="1"/>
  <c r="CA199" i="11" s="1"/>
  <c r="Y199" i="11" s="1"/>
  <c r="X194" i="11"/>
  <c r="W194" i="11"/>
  <c r="V194" i="11"/>
  <c r="U194" i="11"/>
  <c r="T194" i="11"/>
  <c r="S194" i="11"/>
  <c r="R194" i="11"/>
  <c r="Q194" i="11"/>
  <c r="P194" i="11"/>
  <c r="O194" i="11"/>
  <c r="N194" i="11"/>
  <c r="M194" i="11"/>
  <c r="L194" i="11"/>
  <c r="K194" i="11"/>
  <c r="J194" i="11"/>
  <c r="I194" i="11"/>
  <c r="H194" i="11"/>
  <c r="G194" i="11"/>
  <c r="F194" i="11"/>
  <c r="E194" i="11"/>
  <c r="D194" i="11"/>
  <c r="C194" i="11"/>
  <c r="CG193" i="11"/>
  <c r="CA193" i="11" s="1"/>
  <c r="Y193" i="11" s="1"/>
  <c r="B193" i="11"/>
  <c r="B192" i="11"/>
  <c r="CG192" i="11" s="1"/>
  <c r="CA192" i="11" s="1"/>
  <c r="Y192" i="11" s="1"/>
  <c r="CG191" i="11"/>
  <c r="CA191" i="11" s="1"/>
  <c r="Y191" i="11" s="1"/>
  <c r="B191" i="11"/>
  <c r="B190" i="11"/>
  <c r="CG190" i="11" s="1"/>
  <c r="CA190" i="11" s="1"/>
  <c r="Y190" i="11" s="1"/>
  <c r="CG189" i="11"/>
  <c r="CA189" i="11" s="1"/>
  <c r="Y189" i="11" s="1"/>
  <c r="B189" i="11"/>
  <c r="B188" i="11"/>
  <c r="CG188" i="11" s="1"/>
  <c r="CA188" i="11" s="1"/>
  <c r="Y188" i="11" s="1"/>
  <c r="CG187" i="11"/>
  <c r="CA187" i="11" s="1"/>
  <c r="Y187" i="11" s="1"/>
  <c r="B187" i="11"/>
  <c r="D182" i="11"/>
  <c r="C182" i="11"/>
  <c r="D181" i="11"/>
  <c r="C181" i="11"/>
  <c r="B181" i="11" s="1"/>
  <c r="CZ181" i="11" s="1"/>
  <c r="CT181" i="11" s="1"/>
  <c r="AP181" i="11" s="1"/>
  <c r="D180" i="11"/>
  <c r="C180" i="11"/>
  <c r="B180" i="11" s="1"/>
  <c r="CZ180" i="11" s="1"/>
  <c r="CT180" i="11" s="1"/>
  <c r="AP180" i="11" s="1"/>
  <c r="D179" i="11"/>
  <c r="C179" i="11"/>
  <c r="B179" i="11"/>
  <c r="CZ179" i="11" s="1"/>
  <c r="CT179" i="11" s="1"/>
  <c r="AP179" i="11" s="1"/>
  <c r="D178" i="11"/>
  <c r="D177" i="11" s="1"/>
  <c r="C178" i="11"/>
  <c r="AO177" i="11"/>
  <c r="AN177" i="11"/>
  <c r="AM177" i="11"/>
  <c r="AL177" i="11"/>
  <c r="AK177" i="11"/>
  <c r="AJ177" i="11"/>
  <c r="AI177" i="11"/>
  <c r="AH177" i="11"/>
  <c r="AG177" i="11"/>
  <c r="AF177" i="11"/>
  <c r="AE177" i="11"/>
  <c r="AD177" i="11"/>
  <c r="AC177" i="11"/>
  <c r="AB177" i="11"/>
  <c r="AA177" i="11"/>
  <c r="Z177" i="11"/>
  <c r="Y177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CT176" i="11"/>
  <c r="AP176" i="11" s="1"/>
  <c r="D176" i="11"/>
  <c r="C176" i="11"/>
  <c r="B176" i="11"/>
  <c r="CZ176" i="11" s="1"/>
  <c r="D175" i="11"/>
  <c r="C175" i="11"/>
  <c r="D174" i="11"/>
  <c r="C174" i="11"/>
  <c r="B174" i="11"/>
  <c r="CZ174" i="11" s="1"/>
  <c r="CT174" i="11" s="1"/>
  <c r="AP174" i="11" s="1"/>
  <c r="D173" i="11"/>
  <c r="C173" i="11"/>
  <c r="D172" i="11"/>
  <c r="C172" i="11"/>
  <c r="B172" i="11" s="1"/>
  <c r="CZ172" i="11" s="1"/>
  <c r="CT172" i="11" s="1"/>
  <c r="AP172" i="11" s="1"/>
  <c r="D171" i="11"/>
  <c r="C171" i="11"/>
  <c r="D170" i="11"/>
  <c r="C170" i="11"/>
  <c r="B170" i="11"/>
  <c r="CZ170" i="11" s="1"/>
  <c r="CT170" i="11" s="1"/>
  <c r="AP170" i="11" s="1"/>
  <c r="D169" i="11"/>
  <c r="C169" i="11"/>
  <c r="D168" i="11"/>
  <c r="C168" i="11"/>
  <c r="B168" i="11" s="1"/>
  <c r="CZ168" i="11" s="1"/>
  <c r="CT168" i="11" s="1"/>
  <c r="AP168" i="11" s="1"/>
  <c r="D167" i="11"/>
  <c r="C167" i="11"/>
  <c r="D166" i="11"/>
  <c r="C166" i="11"/>
  <c r="B166" i="11" s="1"/>
  <c r="CZ166" i="11" s="1"/>
  <c r="CT166" i="11" s="1"/>
  <c r="AP166" i="11" s="1"/>
  <c r="D165" i="11"/>
  <c r="C165" i="11"/>
  <c r="B165" i="11" s="1"/>
  <c r="CZ165" i="11" s="1"/>
  <c r="CT165" i="11" s="1"/>
  <c r="AP165" i="11" s="1"/>
  <c r="D164" i="11"/>
  <c r="C164" i="11"/>
  <c r="B164" i="11"/>
  <c r="CZ164" i="11" s="1"/>
  <c r="CT164" i="11" s="1"/>
  <c r="AP164" i="11" s="1"/>
  <c r="D163" i="11"/>
  <c r="C163" i="11"/>
  <c r="B163" i="11" s="1"/>
  <c r="CZ163" i="11" s="1"/>
  <c r="CT163" i="11" s="1"/>
  <c r="AP163" i="11" s="1"/>
  <c r="D162" i="11"/>
  <c r="B162" i="11" s="1"/>
  <c r="CZ162" i="11" s="1"/>
  <c r="CT162" i="11" s="1"/>
  <c r="AP162" i="11" s="1"/>
  <c r="C162" i="11"/>
  <c r="D161" i="11"/>
  <c r="C161" i="11"/>
  <c r="B161" i="11" s="1"/>
  <c r="CZ161" i="11" s="1"/>
  <c r="CT161" i="11" s="1"/>
  <c r="AP161" i="11" s="1"/>
  <c r="D160" i="11"/>
  <c r="B160" i="11" s="1"/>
  <c r="CZ160" i="11" s="1"/>
  <c r="CT160" i="11" s="1"/>
  <c r="AP160" i="11" s="1"/>
  <c r="C160" i="11"/>
  <c r="D159" i="11"/>
  <c r="C159" i="11"/>
  <c r="B159" i="11" s="1"/>
  <c r="CZ159" i="11" s="1"/>
  <c r="CT159" i="11" s="1"/>
  <c r="AP159" i="11" s="1"/>
  <c r="D158" i="11"/>
  <c r="C158" i="11"/>
  <c r="B158" i="11"/>
  <c r="CZ158" i="11" s="1"/>
  <c r="CT158" i="11" s="1"/>
  <c r="AP158" i="11" s="1"/>
  <c r="D157" i="11"/>
  <c r="C157" i="11"/>
  <c r="D156" i="11"/>
  <c r="C156" i="11"/>
  <c r="B156" i="11" s="1"/>
  <c r="CZ156" i="11" s="1"/>
  <c r="CT156" i="11" s="1"/>
  <c r="AP156" i="11" s="1"/>
  <c r="D155" i="11"/>
  <c r="C155" i="11"/>
  <c r="B155" i="11" s="1"/>
  <c r="CZ155" i="11" s="1"/>
  <c r="CT155" i="11" s="1"/>
  <c r="AP155" i="11" s="1"/>
  <c r="D154" i="11"/>
  <c r="B154" i="11" s="1"/>
  <c r="CZ154" i="11" s="1"/>
  <c r="CT154" i="11" s="1"/>
  <c r="AP154" i="11" s="1"/>
  <c r="C154" i="11"/>
  <c r="D153" i="11"/>
  <c r="C153" i="11"/>
  <c r="D152" i="11"/>
  <c r="C152" i="11"/>
  <c r="D151" i="11"/>
  <c r="C151" i="11"/>
  <c r="D150" i="11"/>
  <c r="C150" i="11"/>
  <c r="B150" i="11"/>
  <c r="CZ150" i="11" s="1"/>
  <c r="CT150" i="11" s="1"/>
  <c r="AP150" i="11" s="1"/>
  <c r="D149" i="11"/>
  <c r="C149" i="11"/>
  <c r="D148" i="11"/>
  <c r="C148" i="11"/>
  <c r="B148" i="11" s="1"/>
  <c r="CZ148" i="11" s="1"/>
  <c r="CT148" i="11" s="1"/>
  <c r="AP148" i="11" s="1"/>
  <c r="B123" i="11"/>
  <c r="CG123" i="11" s="1"/>
  <c r="CA123" i="11" s="1"/>
  <c r="L123" i="11" s="1"/>
  <c r="B122" i="11"/>
  <c r="CG122" i="11" s="1"/>
  <c r="CA122" i="11" s="1"/>
  <c r="L122" i="11" s="1"/>
  <c r="B121" i="11"/>
  <c r="CG121" i="11" s="1"/>
  <c r="CA121" i="11" s="1"/>
  <c r="L121" i="11" s="1"/>
  <c r="B117" i="11"/>
  <c r="B116" i="11"/>
  <c r="E112" i="11"/>
  <c r="D112" i="11"/>
  <c r="C112" i="11"/>
  <c r="B112" i="11"/>
  <c r="E104" i="11"/>
  <c r="D104" i="11"/>
  <c r="C104" i="11"/>
  <c r="B104" i="11"/>
  <c r="E96" i="11"/>
  <c r="D96" i="11"/>
  <c r="C96" i="11"/>
  <c r="B96" i="11"/>
  <c r="Z76" i="11"/>
  <c r="Y76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D76" i="11"/>
  <c r="C76" i="11"/>
  <c r="B75" i="11"/>
  <c r="B74" i="11"/>
  <c r="B73" i="11"/>
  <c r="B72" i="11"/>
  <c r="Z68" i="11"/>
  <c r="Y68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D68" i="11"/>
  <c r="C68" i="11"/>
  <c r="B67" i="11"/>
  <c r="B66" i="11"/>
  <c r="B65" i="11"/>
  <c r="B64" i="11"/>
  <c r="H60" i="11"/>
  <c r="G60" i="11"/>
  <c r="F60" i="11"/>
  <c r="E60" i="11"/>
  <c r="D60" i="11"/>
  <c r="C60" i="11"/>
  <c r="B59" i="11"/>
  <c r="B58" i="11"/>
  <c r="B57" i="11"/>
  <c r="BZ56" i="11"/>
  <c r="B56" i="11"/>
  <c r="BZ55" i="11"/>
  <c r="B55" i="11"/>
  <c r="CA52" i="11"/>
  <c r="CA51" i="11"/>
  <c r="E50" i="11"/>
  <c r="D50" i="11"/>
  <c r="C50" i="11"/>
  <c r="CG50" i="11" s="1"/>
  <c r="CA50" i="11" s="1"/>
  <c r="AR50" i="11" s="1"/>
  <c r="E49" i="11"/>
  <c r="D49" i="11"/>
  <c r="C49" i="11"/>
  <c r="CG49" i="11" s="1"/>
  <c r="CA49" i="11" s="1"/>
  <c r="AR49" i="11" s="1"/>
  <c r="E48" i="11"/>
  <c r="D48" i="11"/>
  <c r="C48" i="11" s="1"/>
  <c r="CG48" i="11" s="1"/>
  <c r="CA48" i="11" s="1"/>
  <c r="AR48" i="11" s="1"/>
  <c r="E47" i="11"/>
  <c r="C47" i="11" s="1"/>
  <c r="CG47" i="11" s="1"/>
  <c r="CA47" i="11" s="1"/>
  <c r="AR47" i="11" s="1"/>
  <c r="D47" i="11"/>
  <c r="E46" i="11"/>
  <c r="D46" i="11"/>
  <c r="C46" i="11" s="1"/>
  <c r="CG46" i="11" s="1"/>
  <c r="CA46" i="11" s="1"/>
  <c r="AR46" i="11" s="1"/>
  <c r="E45" i="11"/>
  <c r="D45" i="11"/>
  <c r="C45" i="11" s="1"/>
  <c r="CG45" i="11" s="1"/>
  <c r="CA45" i="11" s="1"/>
  <c r="AR45" i="11" s="1"/>
  <c r="E44" i="11"/>
  <c r="D44" i="11"/>
  <c r="C44" i="11" s="1"/>
  <c r="CG44" i="11" s="1"/>
  <c r="CA44" i="11" s="1"/>
  <c r="AR44" i="11" s="1"/>
  <c r="E43" i="11"/>
  <c r="D43" i="11"/>
  <c r="E42" i="11"/>
  <c r="C42" i="11" s="1"/>
  <c r="CG42" i="11" s="1"/>
  <c r="CA42" i="11" s="1"/>
  <c r="AR42" i="11" s="1"/>
  <c r="D42" i="11"/>
  <c r="E41" i="11"/>
  <c r="D41" i="11"/>
  <c r="C41" i="11" s="1"/>
  <c r="CG41" i="11" s="1"/>
  <c r="CA41" i="11" s="1"/>
  <c r="AR41" i="11" s="1"/>
  <c r="E40" i="11"/>
  <c r="D40" i="11"/>
  <c r="E39" i="11"/>
  <c r="C39" i="11" s="1"/>
  <c r="CG39" i="11" s="1"/>
  <c r="CA39" i="11" s="1"/>
  <c r="AR39" i="11" s="1"/>
  <c r="D39" i="11"/>
  <c r="E38" i="11"/>
  <c r="D38" i="11"/>
  <c r="E37" i="11"/>
  <c r="D37" i="11"/>
  <c r="E36" i="11"/>
  <c r="D36" i="11"/>
  <c r="C36" i="11" s="1"/>
  <c r="CG36" i="11" s="1"/>
  <c r="CA36" i="11" s="1"/>
  <c r="AR36" i="11" s="1"/>
  <c r="E35" i="11"/>
  <c r="D35" i="11"/>
  <c r="E34" i="11"/>
  <c r="D34" i="11"/>
  <c r="C34" i="11" s="1"/>
  <c r="CG34" i="11" s="1"/>
  <c r="CA34" i="11" s="1"/>
  <c r="AR34" i="11" s="1"/>
  <c r="E33" i="11"/>
  <c r="D33" i="11"/>
  <c r="E32" i="11"/>
  <c r="D32" i="11"/>
  <c r="C32" i="11" s="1"/>
  <c r="CG32" i="11" s="1"/>
  <c r="CA32" i="11" s="1"/>
  <c r="AR32" i="11" s="1"/>
  <c r="E31" i="11"/>
  <c r="D31" i="11"/>
  <c r="E30" i="11"/>
  <c r="D30" i="11"/>
  <c r="C30" i="11" s="1"/>
  <c r="CG30" i="11" s="1"/>
  <c r="CA30" i="11" s="1"/>
  <c r="AR30" i="11" s="1"/>
  <c r="CK29" i="11"/>
  <c r="CE29" i="11" s="1"/>
  <c r="CJ29" i="11"/>
  <c r="CI29" i="11"/>
  <c r="CC29" i="11" s="1"/>
  <c r="CH29" i="11"/>
  <c r="CB29" i="11" s="1"/>
  <c r="CD29" i="11"/>
  <c r="E29" i="11"/>
  <c r="D29" i="11"/>
  <c r="C29" i="11" s="1"/>
  <c r="CJ24" i="11"/>
  <c r="CD24" i="11" s="1"/>
  <c r="D24" i="11"/>
  <c r="C24" i="11"/>
  <c r="CJ23" i="11"/>
  <c r="CD23" i="11" s="1"/>
  <c r="D23" i="11"/>
  <c r="C23" i="11"/>
  <c r="CJ22" i="11"/>
  <c r="CD22" i="11" s="1"/>
  <c r="D22" i="11"/>
  <c r="C22" i="11"/>
  <c r="CJ21" i="11"/>
  <c r="CD21" i="11" s="1"/>
  <c r="D21" i="11"/>
  <c r="C21" i="11"/>
  <c r="D20" i="11"/>
  <c r="CJ20" i="11" s="1"/>
  <c r="CD20" i="11" s="1"/>
  <c r="C20" i="11"/>
  <c r="AS19" i="11"/>
  <c r="AR19" i="11"/>
  <c r="AQ19" i="11"/>
  <c r="AP19" i="11"/>
  <c r="AO19" i="11"/>
  <c r="AN19" i="11"/>
  <c r="AM19" i="11"/>
  <c r="AL19" i="11"/>
  <c r="AK19" i="11"/>
  <c r="AJ19" i="11"/>
  <c r="AI19" i="11"/>
  <c r="AH19" i="11"/>
  <c r="AG19" i="11"/>
  <c r="AF19" i="11"/>
  <c r="AE19" i="11"/>
  <c r="AD19" i="11"/>
  <c r="AC19" i="11"/>
  <c r="AB19" i="11"/>
  <c r="AA19" i="11"/>
  <c r="Z19" i="11"/>
  <c r="Y19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B19" i="11" s="1"/>
  <c r="D18" i="11"/>
  <c r="CJ18" i="11" s="1"/>
  <c r="CD18" i="11" s="1"/>
  <c r="C18" i="11"/>
  <c r="CJ17" i="11"/>
  <c r="CD17" i="11" s="1"/>
  <c r="D17" i="11"/>
  <c r="C17" i="11"/>
  <c r="CJ16" i="11"/>
  <c r="CD16" i="11" s="1"/>
  <c r="D16" i="11"/>
  <c r="C16" i="11"/>
  <c r="B16" i="11" s="1"/>
  <c r="CG16" i="11" s="1"/>
  <c r="CA16" i="11" s="1"/>
  <c r="CJ15" i="11"/>
  <c r="CD15" i="11" s="1"/>
  <c r="D15" i="11"/>
  <c r="C15" i="11"/>
  <c r="D14" i="11"/>
  <c r="CJ14" i="11" s="1"/>
  <c r="CD14" i="11" s="1"/>
  <c r="C14" i="11"/>
  <c r="CI14" i="11" s="1"/>
  <c r="CC14" i="11" s="1"/>
  <c r="D13" i="11"/>
  <c r="CJ13" i="11" s="1"/>
  <c r="CD13" i="11" s="1"/>
  <c r="C13" i="11"/>
  <c r="CI13" i="11" s="1"/>
  <c r="CC13" i="11" s="1"/>
  <c r="A5" i="11"/>
  <c r="A4" i="11"/>
  <c r="A3" i="11"/>
  <c r="A2" i="11"/>
  <c r="AT21" i="13" l="1"/>
  <c r="B346" i="13"/>
  <c r="CG22" i="12"/>
  <c r="CA22" i="12" s="1"/>
  <c r="CH22" i="12"/>
  <c r="CB22" i="12" s="1"/>
  <c r="CG20" i="12"/>
  <c r="CA20" i="12" s="1"/>
  <c r="CH20" i="12"/>
  <c r="CB20" i="12" s="1"/>
  <c r="CG14" i="12"/>
  <c r="CA14" i="12" s="1"/>
  <c r="CH14" i="12"/>
  <c r="CB14" i="12" s="1"/>
  <c r="CG17" i="12"/>
  <c r="CA17" i="12" s="1"/>
  <c r="CH17" i="12"/>
  <c r="CB17" i="12" s="1"/>
  <c r="CG15" i="12"/>
  <c r="CA15" i="12" s="1"/>
  <c r="CH15" i="12"/>
  <c r="CB15" i="12" s="1"/>
  <c r="CG21" i="12"/>
  <c r="CA21" i="12" s="1"/>
  <c r="CH21" i="12"/>
  <c r="CB21" i="12" s="1"/>
  <c r="CG24" i="12"/>
  <c r="CA24" i="12" s="1"/>
  <c r="AT24" i="12" s="1"/>
  <c r="CH24" i="12"/>
  <c r="CB24" i="12" s="1"/>
  <c r="CG16" i="12"/>
  <c r="CA16" i="12" s="1"/>
  <c r="CH16" i="12"/>
  <c r="CB16" i="12" s="1"/>
  <c r="CG23" i="12"/>
  <c r="CA23" i="12" s="1"/>
  <c r="AT23" i="12" s="1"/>
  <c r="CH23" i="12"/>
  <c r="CB23" i="12" s="1"/>
  <c r="CG18" i="12"/>
  <c r="CA18" i="12" s="1"/>
  <c r="CH18" i="12"/>
  <c r="CB18" i="12" s="1"/>
  <c r="A346" i="12"/>
  <c r="CG13" i="12"/>
  <c r="CH13" i="12"/>
  <c r="CB13" i="12" s="1"/>
  <c r="C38" i="11"/>
  <c r="CG38" i="11" s="1"/>
  <c r="CA38" i="11" s="1"/>
  <c r="AR38" i="11" s="1"/>
  <c r="C43" i="11"/>
  <c r="CG43" i="11" s="1"/>
  <c r="CA43" i="11" s="1"/>
  <c r="AR43" i="11" s="1"/>
  <c r="B15" i="11"/>
  <c r="CG15" i="11" s="1"/>
  <c r="CA15" i="11" s="1"/>
  <c r="C31" i="11"/>
  <c r="CG31" i="11" s="1"/>
  <c r="CA31" i="11" s="1"/>
  <c r="AR31" i="11" s="1"/>
  <c r="C33" i="11"/>
  <c r="CG33" i="11" s="1"/>
  <c r="CA33" i="11" s="1"/>
  <c r="AR33" i="11" s="1"/>
  <c r="C35" i="11"/>
  <c r="CG35" i="11" s="1"/>
  <c r="CA35" i="11" s="1"/>
  <c r="AR35" i="11" s="1"/>
  <c r="C37" i="11"/>
  <c r="CG37" i="11" s="1"/>
  <c r="CA37" i="11" s="1"/>
  <c r="AR37" i="11" s="1"/>
  <c r="B68" i="11"/>
  <c r="B149" i="11"/>
  <c r="CZ149" i="11" s="1"/>
  <c r="CT149" i="11" s="1"/>
  <c r="AP149" i="11" s="1"/>
  <c r="B152" i="11"/>
  <c r="CZ152" i="11" s="1"/>
  <c r="CT152" i="11" s="1"/>
  <c r="AP152" i="11" s="1"/>
  <c r="B194" i="11"/>
  <c r="B214" i="11"/>
  <c r="C40" i="11"/>
  <c r="CG40" i="11" s="1"/>
  <c r="CA40" i="11" s="1"/>
  <c r="AR40" i="11" s="1"/>
  <c r="CI16" i="11"/>
  <c r="CC16" i="11" s="1"/>
  <c r="B151" i="11"/>
  <c r="CZ151" i="11" s="1"/>
  <c r="CT151" i="11" s="1"/>
  <c r="AP151" i="11" s="1"/>
  <c r="B153" i="11"/>
  <c r="CZ153" i="11" s="1"/>
  <c r="CT153" i="11" s="1"/>
  <c r="AP153" i="11" s="1"/>
  <c r="B157" i="11"/>
  <c r="CZ157" i="11" s="1"/>
  <c r="CT157" i="11" s="1"/>
  <c r="AP157" i="11" s="1"/>
  <c r="B182" i="11"/>
  <c r="CZ182" i="11" s="1"/>
  <c r="CT182" i="11" s="1"/>
  <c r="AP182" i="11" s="1"/>
  <c r="CI23" i="11"/>
  <c r="CC23" i="11" s="1"/>
  <c r="B23" i="11"/>
  <c r="B178" i="11"/>
  <c r="C177" i="11"/>
  <c r="CI18" i="11"/>
  <c r="CC18" i="11" s="1"/>
  <c r="B18" i="11"/>
  <c r="CI22" i="11"/>
  <c r="CC22" i="11" s="1"/>
  <c r="B22" i="11"/>
  <c r="B13" i="11"/>
  <c r="CH15" i="11"/>
  <c r="CB15" i="11" s="1"/>
  <c r="AT15" i="11" s="1"/>
  <c r="CI17" i="11"/>
  <c r="CC17" i="11" s="1"/>
  <c r="B17" i="11"/>
  <c r="CI21" i="11"/>
  <c r="CC21" i="11" s="1"/>
  <c r="B21" i="11"/>
  <c r="B14" i="11"/>
  <c r="CI15" i="11"/>
  <c r="CC15" i="11" s="1"/>
  <c r="CH16" i="11"/>
  <c r="CB16" i="11" s="1"/>
  <c r="AT16" i="11" s="1"/>
  <c r="CI20" i="11"/>
  <c r="CC20" i="11" s="1"/>
  <c r="B20" i="11"/>
  <c r="CI24" i="11"/>
  <c r="CC24" i="11" s="1"/>
  <c r="B24" i="11"/>
  <c r="CG29" i="11"/>
  <c r="CA29" i="11" s="1"/>
  <c r="AR29" i="11" s="1"/>
  <c r="B205" i="11"/>
  <c r="B60" i="11"/>
  <c r="B167" i="11"/>
  <c r="CZ167" i="11" s="1"/>
  <c r="CT167" i="11" s="1"/>
  <c r="AP167" i="11" s="1"/>
  <c r="B169" i="11"/>
  <c r="CZ169" i="11" s="1"/>
  <c r="CT169" i="11" s="1"/>
  <c r="AP169" i="11" s="1"/>
  <c r="B171" i="11"/>
  <c r="CZ171" i="11" s="1"/>
  <c r="CT171" i="11" s="1"/>
  <c r="AP171" i="11" s="1"/>
  <c r="B173" i="11"/>
  <c r="CZ173" i="11" s="1"/>
  <c r="CT173" i="11" s="1"/>
  <c r="AP173" i="11" s="1"/>
  <c r="B175" i="11"/>
  <c r="CZ175" i="11" s="1"/>
  <c r="CT175" i="11" s="1"/>
  <c r="AP175" i="11" s="1"/>
  <c r="B76" i="11"/>
  <c r="CG210" i="11"/>
  <c r="CA210" i="11" s="1"/>
  <c r="Y210" i="11" s="1"/>
  <c r="CG364" i="10"/>
  <c r="CA364" i="10"/>
  <c r="CG363" i="10"/>
  <c r="CA363" i="10" s="1"/>
  <c r="CG362" i="10"/>
  <c r="CA362" i="10"/>
  <c r="CG361" i="10"/>
  <c r="CA361" i="10" s="1"/>
  <c r="CG356" i="10"/>
  <c r="CA356" i="10" s="1"/>
  <c r="CG355" i="10"/>
  <c r="CA355" i="10" s="1"/>
  <c r="CG354" i="10"/>
  <c r="CA354" i="10"/>
  <c r="CG353" i="10"/>
  <c r="CA353" i="10" s="1"/>
  <c r="CG352" i="10"/>
  <c r="CA352" i="10"/>
  <c r="CG351" i="10"/>
  <c r="CA351" i="10" s="1"/>
  <c r="CG350" i="10"/>
  <c r="CA350" i="10"/>
  <c r="CG349" i="10"/>
  <c r="CA349" i="10" s="1"/>
  <c r="CG348" i="10"/>
  <c r="CA348" i="10" s="1"/>
  <c r="CG347" i="10"/>
  <c r="CA347" i="10" s="1"/>
  <c r="CG346" i="10"/>
  <c r="CA346" i="10"/>
  <c r="CG345" i="10"/>
  <c r="CA345" i="10"/>
  <c r="CG340" i="10"/>
  <c r="CA340" i="10" s="1"/>
  <c r="CG339" i="10"/>
  <c r="CA339" i="10" s="1"/>
  <c r="CG338" i="10"/>
  <c r="CA338" i="10" s="1"/>
  <c r="CG337" i="10"/>
  <c r="CA337" i="10"/>
  <c r="CG336" i="10"/>
  <c r="CA336" i="10" s="1"/>
  <c r="CG335" i="10"/>
  <c r="CA335" i="10"/>
  <c r="CG334" i="10"/>
  <c r="CA334" i="10" s="1"/>
  <c r="CG333" i="10"/>
  <c r="CA333" i="10"/>
  <c r="CG332" i="10"/>
  <c r="CA332" i="10" s="1"/>
  <c r="CG331" i="10"/>
  <c r="CA331" i="10" s="1"/>
  <c r="CG330" i="10"/>
  <c r="CA330" i="10" s="1"/>
  <c r="CG329" i="10"/>
  <c r="CA329" i="10"/>
  <c r="B309" i="10"/>
  <c r="B308" i="10"/>
  <c r="B307" i="10"/>
  <c r="B306" i="10"/>
  <c r="B305" i="10"/>
  <c r="B304" i="10"/>
  <c r="B303" i="10"/>
  <c r="B302" i="10"/>
  <c r="B301" i="10"/>
  <c r="B300" i="10"/>
  <c r="B299" i="10"/>
  <c r="B298" i="10"/>
  <c r="B297" i="10"/>
  <c r="B296" i="10"/>
  <c r="B295" i="10"/>
  <c r="B294" i="10"/>
  <c r="B293" i="10"/>
  <c r="B292" i="10"/>
  <c r="B291" i="10"/>
  <c r="B290" i="10"/>
  <c r="B289" i="10"/>
  <c r="B285" i="10"/>
  <c r="B284" i="10"/>
  <c r="B283" i="10"/>
  <c r="B282" i="10"/>
  <c r="B281" i="10"/>
  <c r="B280" i="10"/>
  <c r="B279" i="10"/>
  <c r="B278" i="10"/>
  <c r="B277" i="10"/>
  <c r="B276" i="10"/>
  <c r="B275" i="10"/>
  <c r="B274" i="10"/>
  <c r="B273" i="10"/>
  <c r="B272" i="10"/>
  <c r="B271" i="10"/>
  <c r="B270" i="10"/>
  <c r="B269" i="10"/>
  <c r="B268" i="10"/>
  <c r="B267" i="10"/>
  <c r="B266" i="10"/>
  <c r="B265" i="10"/>
  <c r="B264" i="10"/>
  <c r="B263" i="10"/>
  <c r="B262" i="10"/>
  <c r="B261" i="10"/>
  <c r="B260" i="10"/>
  <c r="B259" i="10"/>
  <c r="B255" i="10"/>
  <c r="B254" i="10"/>
  <c r="B253" i="10"/>
  <c r="B248" i="10"/>
  <c r="X214" i="10"/>
  <c r="W214" i="10"/>
  <c r="V214" i="10"/>
  <c r="U214" i="10"/>
  <c r="T214" i="10"/>
  <c r="S214" i="10"/>
  <c r="R214" i="10"/>
  <c r="Q214" i="10"/>
  <c r="P214" i="10"/>
  <c r="O214" i="10"/>
  <c r="N214" i="10"/>
  <c r="M214" i="10"/>
  <c r="L214" i="10"/>
  <c r="K214" i="10"/>
  <c r="J214" i="10"/>
  <c r="I214" i="10"/>
  <c r="H214" i="10"/>
  <c r="G214" i="10"/>
  <c r="F214" i="10"/>
  <c r="E214" i="10"/>
  <c r="D214" i="10"/>
  <c r="C214" i="10"/>
  <c r="B213" i="10"/>
  <c r="CG213" i="10" s="1"/>
  <c r="CA213" i="10" s="1"/>
  <c r="Y213" i="10" s="1"/>
  <c r="B212" i="10"/>
  <c r="CG212" i="10" s="1"/>
  <c r="CA212" i="10" s="1"/>
  <c r="Y212" i="10" s="1"/>
  <c r="CG211" i="10"/>
  <c r="CA211" i="10" s="1"/>
  <c r="Y211" i="10" s="1"/>
  <c r="B211" i="10"/>
  <c r="CG210" i="10"/>
  <c r="CA210" i="10"/>
  <c r="Y210" i="10" s="1"/>
  <c r="B210" i="10"/>
  <c r="X205" i="10"/>
  <c r="W205" i="10"/>
  <c r="V205" i="10"/>
  <c r="U205" i="10"/>
  <c r="T205" i="10"/>
  <c r="S205" i="10"/>
  <c r="R205" i="10"/>
  <c r="Q205" i="10"/>
  <c r="P205" i="10"/>
  <c r="O205" i="10"/>
  <c r="N205" i="10"/>
  <c r="M205" i="10"/>
  <c r="L205" i="10"/>
  <c r="K205" i="10"/>
  <c r="J205" i="10"/>
  <c r="I205" i="10"/>
  <c r="H205" i="10"/>
  <c r="G205" i="10"/>
  <c r="F205" i="10"/>
  <c r="E205" i="10"/>
  <c r="D205" i="10"/>
  <c r="C205" i="10"/>
  <c r="B204" i="10"/>
  <c r="CG204" i="10" s="1"/>
  <c r="CA204" i="10" s="1"/>
  <c r="Y204" i="10" s="1"/>
  <c r="B203" i="10"/>
  <c r="CG203" i="10" s="1"/>
  <c r="CA203" i="10" s="1"/>
  <c r="Y203" i="10" s="1"/>
  <c r="B202" i="10"/>
  <c r="CG202" i="10" s="1"/>
  <c r="CA202" i="10" s="1"/>
  <c r="Y202" i="10" s="1"/>
  <c r="CA201" i="10"/>
  <c r="Y201" i="10" s="1"/>
  <c r="B201" i="10"/>
  <c r="CG201" i="10" s="1"/>
  <c r="B200" i="10"/>
  <c r="CG200" i="10" s="1"/>
  <c r="CA200" i="10" s="1"/>
  <c r="Y200" i="10" s="1"/>
  <c r="B199" i="10"/>
  <c r="CG199" i="10" s="1"/>
  <c r="CA199" i="10" s="1"/>
  <c r="Y199" i="10" s="1"/>
  <c r="X194" i="10"/>
  <c r="W194" i="10"/>
  <c r="V194" i="10"/>
  <c r="U194" i="10"/>
  <c r="T194" i="10"/>
  <c r="S194" i="10"/>
  <c r="R194" i="10"/>
  <c r="Q194" i="10"/>
  <c r="P194" i="10"/>
  <c r="O194" i="10"/>
  <c r="N194" i="10"/>
  <c r="M194" i="10"/>
  <c r="L194" i="10"/>
  <c r="K194" i="10"/>
  <c r="J194" i="10"/>
  <c r="I194" i="10"/>
  <c r="H194" i="10"/>
  <c r="G194" i="10"/>
  <c r="F194" i="10"/>
  <c r="E194" i="10"/>
  <c r="D194" i="10"/>
  <c r="C194" i="10"/>
  <c r="B193" i="10"/>
  <c r="CG193" i="10" s="1"/>
  <c r="CA193" i="10" s="1"/>
  <c r="Y193" i="10" s="1"/>
  <c r="B192" i="10"/>
  <c r="CG192" i="10" s="1"/>
  <c r="CA192" i="10" s="1"/>
  <c r="Y192" i="10" s="1"/>
  <c r="B191" i="10"/>
  <c r="CG191" i="10" s="1"/>
  <c r="CA191" i="10" s="1"/>
  <c r="Y191" i="10" s="1"/>
  <c r="B190" i="10"/>
  <c r="CG190" i="10" s="1"/>
  <c r="CA190" i="10" s="1"/>
  <c r="Y190" i="10" s="1"/>
  <c r="B189" i="10"/>
  <c r="CG189" i="10" s="1"/>
  <c r="CA189" i="10" s="1"/>
  <c r="Y189" i="10" s="1"/>
  <c r="B188" i="10"/>
  <c r="CG188" i="10" s="1"/>
  <c r="CA188" i="10" s="1"/>
  <c r="Y188" i="10" s="1"/>
  <c r="B187" i="10"/>
  <c r="CG187" i="10" s="1"/>
  <c r="CA187" i="10" s="1"/>
  <c r="Y187" i="10" s="1"/>
  <c r="D182" i="10"/>
  <c r="C182" i="10"/>
  <c r="B182" i="10" s="1"/>
  <c r="CZ182" i="10" s="1"/>
  <c r="CT182" i="10" s="1"/>
  <c r="AP182" i="10" s="1"/>
  <c r="D181" i="10"/>
  <c r="B181" i="10" s="1"/>
  <c r="CZ181" i="10" s="1"/>
  <c r="CT181" i="10" s="1"/>
  <c r="AP181" i="10" s="1"/>
  <c r="C181" i="10"/>
  <c r="D180" i="10"/>
  <c r="C180" i="10"/>
  <c r="B180" i="10" s="1"/>
  <c r="CZ180" i="10" s="1"/>
  <c r="CT180" i="10" s="1"/>
  <c r="AP180" i="10" s="1"/>
  <c r="D179" i="10"/>
  <c r="C179" i="10"/>
  <c r="B179" i="10"/>
  <c r="CZ179" i="10" s="1"/>
  <c r="CT179" i="10" s="1"/>
  <c r="AP179" i="10" s="1"/>
  <c r="D178" i="10"/>
  <c r="D177" i="10" s="1"/>
  <c r="C178" i="10"/>
  <c r="AO177" i="10"/>
  <c r="AN177" i="10"/>
  <c r="AM177" i="10"/>
  <c r="AL177" i="10"/>
  <c r="AK177" i="10"/>
  <c r="AJ177" i="10"/>
  <c r="AI177" i="10"/>
  <c r="AH177" i="10"/>
  <c r="AG177" i="10"/>
  <c r="AF177" i="10"/>
  <c r="AE177" i="10"/>
  <c r="AD177" i="10"/>
  <c r="AC177" i="10"/>
  <c r="AB177" i="10"/>
  <c r="AA177" i="10"/>
  <c r="Z177" i="10"/>
  <c r="Y177" i="10"/>
  <c r="X177" i="10"/>
  <c r="W177" i="10"/>
  <c r="V177" i="10"/>
  <c r="U177" i="10"/>
  <c r="T177" i="10"/>
  <c r="S177" i="10"/>
  <c r="R177" i="10"/>
  <c r="Q177" i="10"/>
  <c r="P177" i="10"/>
  <c r="O177" i="10"/>
  <c r="N177" i="10"/>
  <c r="M177" i="10"/>
  <c r="L177" i="10"/>
  <c r="K177" i="10"/>
  <c r="J177" i="10"/>
  <c r="I177" i="10"/>
  <c r="H177" i="10"/>
  <c r="G177" i="10"/>
  <c r="F177" i="10"/>
  <c r="E177" i="10"/>
  <c r="D176" i="10"/>
  <c r="C176" i="10"/>
  <c r="B176" i="10" s="1"/>
  <c r="CZ176" i="10" s="1"/>
  <c r="CT176" i="10" s="1"/>
  <c r="AP176" i="10" s="1"/>
  <c r="D175" i="10"/>
  <c r="C175" i="10"/>
  <c r="D174" i="10"/>
  <c r="B174" i="10" s="1"/>
  <c r="CZ174" i="10" s="1"/>
  <c r="CT174" i="10" s="1"/>
  <c r="AP174" i="10" s="1"/>
  <c r="C174" i="10"/>
  <c r="D173" i="10"/>
  <c r="C173" i="10"/>
  <c r="D172" i="10"/>
  <c r="C172" i="10"/>
  <c r="B172" i="10"/>
  <c r="CZ172" i="10" s="1"/>
  <c r="CT172" i="10" s="1"/>
  <c r="AP172" i="10" s="1"/>
  <c r="D171" i="10"/>
  <c r="C171" i="10"/>
  <c r="D170" i="10"/>
  <c r="C170" i="10"/>
  <c r="B170" i="10"/>
  <c r="CZ170" i="10" s="1"/>
  <c r="CT170" i="10" s="1"/>
  <c r="AP170" i="10" s="1"/>
  <c r="D169" i="10"/>
  <c r="C169" i="10"/>
  <c r="D168" i="10"/>
  <c r="C168" i="10"/>
  <c r="B168" i="10" s="1"/>
  <c r="CZ168" i="10" s="1"/>
  <c r="CT168" i="10" s="1"/>
  <c r="AP168" i="10" s="1"/>
  <c r="D167" i="10"/>
  <c r="C167" i="10"/>
  <c r="D166" i="10"/>
  <c r="B166" i="10" s="1"/>
  <c r="CZ166" i="10" s="1"/>
  <c r="CT166" i="10" s="1"/>
  <c r="AP166" i="10" s="1"/>
  <c r="C166" i="10"/>
  <c r="D165" i="10"/>
  <c r="C165" i="10"/>
  <c r="D164" i="10"/>
  <c r="C164" i="10"/>
  <c r="B164" i="10"/>
  <c r="CZ164" i="10" s="1"/>
  <c r="CT164" i="10" s="1"/>
  <c r="AP164" i="10" s="1"/>
  <c r="D163" i="10"/>
  <c r="C163" i="10"/>
  <c r="D162" i="10"/>
  <c r="C162" i="10"/>
  <c r="B162" i="10"/>
  <c r="CZ162" i="10" s="1"/>
  <c r="CT162" i="10" s="1"/>
  <c r="AP162" i="10" s="1"/>
  <c r="D161" i="10"/>
  <c r="C161" i="10"/>
  <c r="D160" i="10"/>
  <c r="C160" i="10"/>
  <c r="B160" i="10" s="1"/>
  <c r="CZ160" i="10" s="1"/>
  <c r="CT160" i="10" s="1"/>
  <c r="AP160" i="10" s="1"/>
  <c r="D159" i="10"/>
  <c r="C159" i="10"/>
  <c r="D158" i="10"/>
  <c r="B158" i="10" s="1"/>
  <c r="CZ158" i="10" s="1"/>
  <c r="CT158" i="10" s="1"/>
  <c r="AP158" i="10" s="1"/>
  <c r="C158" i="10"/>
  <c r="D157" i="10"/>
  <c r="C157" i="10"/>
  <c r="D156" i="10"/>
  <c r="C156" i="10"/>
  <c r="B156" i="10"/>
  <c r="CZ156" i="10" s="1"/>
  <c r="CT156" i="10" s="1"/>
  <c r="AP156" i="10" s="1"/>
  <c r="D155" i="10"/>
  <c r="C155" i="10"/>
  <c r="D154" i="10"/>
  <c r="C154" i="10"/>
  <c r="B154" i="10"/>
  <c r="CZ154" i="10" s="1"/>
  <c r="CT154" i="10" s="1"/>
  <c r="AP154" i="10" s="1"/>
  <c r="D153" i="10"/>
  <c r="C153" i="10"/>
  <c r="D152" i="10"/>
  <c r="C152" i="10"/>
  <c r="B152" i="10" s="1"/>
  <c r="CZ152" i="10" s="1"/>
  <c r="CT152" i="10" s="1"/>
  <c r="AP152" i="10" s="1"/>
  <c r="D151" i="10"/>
  <c r="C151" i="10"/>
  <c r="D150" i="10"/>
  <c r="B150" i="10" s="1"/>
  <c r="CZ150" i="10" s="1"/>
  <c r="CT150" i="10" s="1"/>
  <c r="AP150" i="10" s="1"/>
  <c r="C150" i="10"/>
  <c r="D149" i="10"/>
  <c r="C149" i="10"/>
  <c r="D148" i="10"/>
  <c r="C148" i="10"/>
  <c r="B148" i="10"/>
  <c r="CZ148" i="10" s="1"/>
  <c r="CT148" i="10" s="1"/>
  <c r="AP148" i="10" s="1"/>
  <c r="B123" i="10"/>
  <c r="CG123" i="10" s="1"/>
  <c r="CA123" i="10" s="1"/>
  <c r="L123" i="10" s="1"/>
  <c r="B122" i="10"/>
  <c r="CG122" i="10" s="1"/>
  <c r="CA122" i="10" s="1"/>
  <c r="L122" i="10" s="1"/>
  <c r="B121" i="10"/>
  <c r="CG121" i="10" s="1"/>
  <c r="CA121" i="10" s="1"/>
  <c r="L121" i="10" s="1"/>
  <c r="B117" i="10"/>
  <c r="B116" i="10"/>
  <c r="E112" i="10"/>
  <c r="D112" i="10"/>
  <c r="C112" i="10"/>
  <c r="B112" i="10"/>
  <c r="E104" i="10"/>
  <c r="D104" i="10"/>
  <c r="C104" i="10"/>
  <c r="B104" i="10"/>
  <c r="E96" i="10"/>
  <c r="D96" i="10"/>
  <c r="C96" i="10"/>
  <c r="B96" i="10"/>
  <c r="Z76" i="10"/>
  <c r="Y76" i="10"/>
  <c r="X76" i="10"/>
  <c r="W76" i="10"/>
  <c r="V76" i="10"/>
  <c r="U76" i="10"/>
  <c r="T76" i="10"/>
  <c r="S76" i="10"/>
  <c r="R76" i="10"/>
  <c r="Q76" i="10"/>
  <c r="P76" i="10"/>
  <c r="O76" i="10"/>
  <c r="N76" i="10"/>
  <c r="M76" i="10"/>
  <c r="L76" i="10"/>
  <c r="K76" i="10"/>
  <c r="J76" i="10"/>
  <c r="I76" i="10"/>
  <c r="H76" i="10"/>
  <c r="G76" i="10"/>
  <c r="F76" i="10"/>
  <c r="E76" i="10"/>
  <c r="D76" i="10"/>
  <c r="C76" i="10"/>
  <c r="B75" i="10"/>
  <c r="B74" i="10"/>
  <c r="B73" i="10"/>
  <c r="B72" i="10"/>
  <c r="B76" i="10" s="1"/>
  <c r="Z68" i="10"/>
  <c r="Y68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B67" i="10"/>
  <c r="B66" i="10"/>
  <c r="B65" i="10"/>
  <c r="B64" i="10"/>
  <c r="B68" i="10" s="1"/>
  <c r="H60" i="10"/>
  <c r="G60" i="10"/>
  <c r="F60" i="10"/>
  <c r="E60" i="10"/>
  <c r="D60" i="10"/>
  <c r="C60" i="10"/>
  <c r="B59" i="10"/>
  <c r="B58" i="10"/>
  <c r="B57" i="10"/>
  <c r="BZ56" i="10"/>
  <c r="B56" i="10"/>
  <c r="BZ55" i="10"/>
  <c r="B55" i="10"/>
  <c r="CA52" i="10"/>
  <c r="CA51" i="10"/>
  <c r="E50" i="10"/>
  <c r="D50" i="10"/>
  <c r="E49" i="10"/>
  <c r="D49" i="10"/>
  <c r="C49" i="10"/>
  <c r="CG49" i="10" s="1"/>
  <c r="CA49" i="10" s="1"/>
  <c r="AR49" i="10" s="1"/>
  <c r="E48" i="10"/>
  <c r="D48" i="10"/>
  <c r="C48" i="10" s="1"/>
  <c r="CG48" i="10" s="1"/>
  <c r="CA48" i="10" s="1"/>
  <c r="AR48" i="10" s="1"/>
  <c r="E47" i="10"/>
  <c r="D47" i="10"/>
  <c r="C47" i="10" s="1"/>
  <c r="CG47" i="10" s="1"/>
  <c r="CA47" i="10" s="1"/>
  <c r="AR47" i="10" s="1"/>
  <c r="E46" i="10"/>
  <c r="D46" i="10"/>
  <c r="C46" i="10" s="1"/>
  <c r="CG46" i="10" s="1"/>
  <c r="CA46" i="10" s="1"/>
  <c r="AR46" i="10" s="1"/>
  <c r="E45" i="10"/>
  <c r="C45" i="10" s="1"/>
  <c r="CG45" i="10" s="1"/>
  <c r="CA45" i="10" s="1"/>
  <c r="AR45" i="10" s="1"/>
  <c r="D45" i="10"/>
  <c r="E44" i="10"/>
  <c r="D44" i="10"/>
  <c r="C44" i="10" s="1"/>
  <c r="CG44" i="10" s="1"/>
  <c r="CA44" i="10" s="1"/>
  <c r="AR44" i="10" s="1"/>
  <c r="E43" i="10"/>
  <c r="D43" i="10"/>
  <c r="C43" i="10"/>
  <c r="CG43" i="10" s="1"/>
  <c r="CA43" i="10" s="1"/>
  <c r="AR43" i="10" s="1"/>
  <c r="E42" i="10"/>
  <c r="D42" i="10"/>
  <c r="E41" i="10"/>
  <c r="D41" i="10"/>
  <c r="C41" i="10"/>
  <c r="CG41" i="10" s="1"/>
  <c r="CA41" i="10" s="1"/>
  <c r="AR41" i="10" s="1"/>
  <c r="E40" i="10"/>
  <c r="D40" i="10"/>
  <c r="C40" i="10" s="1"/>
  <c r="CG40" i="10" s="1"/>
  <c r="CA40" i="10" s="1"/>
  <c r="AR40" i="10" s="1"/>
  <c r="E39" i="10"/>
  <c r="D39" i="10"/>
  <c r="C39" i="10" s="1"/>
  <c r="CG39" i="10" s="1"/>
  <c r="CA39" i="10" s="1"/>
  <c r="AR39" i="10" s="1"/>
  <c r="E38" i="10"/>
  <c r="D38" i="10"/>
  <c r="C38" i="10" s="1"/>
  <c r="CG38" i="10" s="1"/>
  <c r="CA38" i="10" s="1"/>
  <c r="AR38" i="10" s="1"/>
  <c r="E37" i="10"/>
  <c r="C37" i="10" s="1"/>
  <c r="CG37" i="10" s="1"/>
  <c r="CA37" i="10" s="1"/>
  <c r="AR37" i="10" s="1"/>
  <c r="D37" i="10"/>
  <c r="E36" i="10"/>
  <c r="D36" i="10"/>
  <c r="C36" i="10" s="1"/>
  <c r="CG36" i="10" s="1"/>
  <c r="CA36" i="10" s="1"/>
  <c r="AR36" i="10" s="1"/>
  <c r="E35" i="10"/>
  <c r="D35" i="10"/>
  <c r="C35" i="10"/>
  <c r="CG35" i="10" s="1"/>
  <c r="CA35" i="10" s="1"/>
  <c r="AR35" i="10" s="1"/>
  <c r="E34" i="10"/>
  <c r="D34" i="10"/>
  <c r="E33" i="10"/>
  <c r="D33" i="10"/>
  <c r="C33" i="10"/>
  <c r="CG33" i="10" s="1"/>
  <c r="CA33" i="10" s="1"/>
  <c r="AR33" i="10" s="1"/>
  <c r="E32" i="10"/>
  <c r="D32" i="10"/>
  <c r="C32" i="10" s="1"/>
  <c r="CG32" i="10" s="1"/>
  <c r="CA32" i="10" s="1"/>
  <c r="AR32" i="10" s="1"/>
  <c r="E31" i="10"/>
  <c r="D31" i="10"/>
  <c r="C31" i="10" s="1"/>
  <c r="CG31" i="10" s="1"/>
  <c r="CA31" i="10" s="1"/>
  <c r="AR31" i="10" s="1"/>
  <c r="E30" i="10"/>
  <c r="D30" i="10"/>
  <c r="C30" i="10" s="1"/>
  <c r="CG30" i="10" s="1"/>
  <c r="CA30" i="10" s="1"/>
  <c r="AR30" i="10" s="1"/>
  <c r="CK29" i="10"/>
  <c r="CE29" i="10" s="1"/>
  <c r="CJ29" i="10"/>
  <c r="CI29" i="10"/>
  <c r="CC29" i="10" s="1"/>
  <c r="CH29" i="10"/>
  <c r="CB29" i="10" s="1"/>
  <c r="CD29" i="10"/>
  <c r="E29" i="10"/>
  <c r="D29" i="10"/>
  <c r="C29" i="10"/>
  <c r="D24" i="10"/>
  <c r="CJ24" i="10" s="1"/>
  <c r="CD24" i="10" s="1"/>
  <c r="C24" i="10"/>
  <c r="CI24" i="10" s="1"/>
  <c r="CC24" i="10" s="1"/>
  <c r="D23" i="10"/>
  <c r="CJ23" i="10" s="1"/>
  <c r="CD23" i="10" s="1"/>
  <c r="C23" i="10"/>
  <c r="CI23" i="10" s="1"/>
  <c r="CC23" i="10" s="1"/>
  <c r="D22" i="10"/>
  <c r="CJ22" i="10" s="1"/>
  <c r="CD22" i="10" s="1"/>
  <c r="C22" i="10"/>
  <c r="CI22" i="10" s="1"/>
  <c r="CC22" i="10" s="1"/>
  <c r="D21" i="10"/>
  <c r="CJ21" i="10" s="1"/>
  <c r="CD21" i="10" s="1"/>
  <c r="C21" i="10"/>
  <c r="B21" i="10" s="1"/>
  <c r="D20" i="10"/>
  <c r="CJ20" i="10" s="1"/>
  <c r="CD20" i="10" s="1"/>
  <c r="C20" i="10"/>
  <c r="CI20" i="10" s="1"/>
  <c r="CC20" i="10" s="1"/>
  <c r="AS19" i="10"/>
  <c r="AR19" i="10"/>
  <c r="AQ19" i="10"/>
  <c r="AP19" i="10"/>
  <c r="AO19" i="10"/>
  <c r="AN19" i="10"/>
  <c r="AM19" i="10"/>
  <c r="AL19" i="10"/>
  <c r="AK19" i="10"/>
  <c r="AJ19" i="10"/>
  <c r="AI19" i="10"/>
  <c r="AH19" i="10"/>
  <c r="AG19" i="10"/>
  <c r="AF19" i="10"/>
  <c r="AE19" i="10"/>
  <c r="AD19" i="10"/>
  <c r="AC19" i="10"/>
  <c r="AB19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C19" i="10" s="1"/>
  <c r="B19" i="10" s="1"/>
  <c r="D19" i="10"/>
  <c r="D18" i="10"/>
  <c r="CJ18" i="10" s="1"/>
  <c r="CD18" i="10" s="1"/>
  <c r="C18" i="10"/>
  <c r="CI18" i="10" s="1"/>
  <c r="CC18" i="10" s="1"/>
  <c r="D17" i="10"/>
  <c r="CJ17" i="10" s="1"/>
  <c r="CD17" i="10" s="1"/>
  <c r="C17" i="10"/>
  <c r="CI17" i="10" s="1"/>
  <c r="CC17" i="10" s="1"/>
  <c r="D16" i="10"/>
  <c r="CJ16" i="10" s="1"/>
  <c r="CD16" i="10" s="1"/>
  <c r="C16" i="10"/>
  <c r="CI16" i="10" s="1"/>
  <c r="CC16" i="10" s="1"/>
  <c r="D15" i="10"/>
  <c r="CJ15" i="10" s="1"/>
  <c r="CD15" i="10" s="1"/>
  <c r="C15" i="10"/>
  <c r="CI15" i="10" s="1"/>
  <c r="CC15" i="10" s="1"/>
  <c r="D14" i="10"/>
  <c r="CJ14" i="10" s="1"/>
  <c r="CD14" i="10" s="1"/>
  <c r="C14" i="10"/>
  <c r="CI14" i="10" s="1"/>
  <c r="CC14" i="10" s="1"/>
  <c r="D13" i="10"/>
  <c r="CJ13" i="10" s="1"/>
  <c r="CD13" i="10" s="1"/>
  <c r="C13" i="10"/>
  <c r="CI13" i="10" s="1"/>
  <c r="CC13" i="10" s="1"/>
  <c r="A5" i="10"/>
  <c r="A4" i="10"/>
  <c r="A3" i="10"/>
  <c r="A2" i="10"/>
  <c r="AT18" i="12" l="1"/>
  <c r="AT16" i="12"/>
  <c r="AT21" i="12"/>
  <c r="AT17" i="12"/>
  <c r="AT20" i="12"/>
  <c r="B346" i="12"/>
  <c r="CA13" i="12"/>
  <c r="AT13" i="12" s="1"/>
  <c r="AT15" i="12"/>
  <c r="AT14" i="12"/>
  <c r="AT22" i="12"/>
  <c r="B60" i="10"/>
  <c r="B24" i="10"/>
  <c r="C177" i="10"/>
  <c r="C34" i="10"/>
  <c r="CG34" i="10" s="1"/>
  <c r="CA34" i="10" s="1"/>
  <c r="AR34" i="10" s="1"/>
  <c r="C42" i="10"/>
  <c r="CG42" i="10" s="1"/>
  <c r="CA42" i="10" s="1"/>
  <c r="AR42" i="10" s="1"/>
  <c r="C50" i="10"/>
  <c r="CG50" i="10" s="1"/>
  <c r="CA50" i="10" s="1"/>
  <c r="AR50" i="10" s="1"/>
  <c r="B178" i="10"/>
  <c r="B177" i="10" s="1"/>
  <c r="B214" i="10"/>
  <c r="CG21" i="11"/>
  <c r="CA21" i="11" s="1"/>
  <c r="CH21" i="11"/>
  <c r="CB21" i="11" s="1"/>
  <c r="CG18" i="11"/>
  <c r="CA18" i="11" s="1"/>
  <c r="CH18" i="11"/>
  <c r="CB18" i="11" s="1"/>
  <c r="CG23" i="11"/>
  <c r="CA23" i="11" s="1"/>
  <c r="CH23" i="11"/>
  <c r="CB23" i="11" s="1"/>
  <c r="CG24" i="11"/>
  <c r="CA24" i="11" s="1"/>
  <c r="CH24" i="11"/>
  <c r="CB24" i="11" s="1"/>
  <c r="CG13" i="11"/>
  <c r="CH13" i="11"/>
  <c r="CB13" i="11" s="1"/>
  <c r="CG17" i="11"/>
  <c r="CA17" i="11" s="1"/>
  <c r="AT17" i="11" s="1"/>
  <c r="CH17" i="11"/>
  <c r="CB17" i="11" s="1"/>
  <c r="CG22" i="11"/>
  <c r="CA22" i="11" s="1"/>
  <c r="CH22" i="11"/>
  <c r="CB22" i="11" s="1"/>
  <c r="CG20" i="11"/>
  <c r="CA20" i="11" s="1"/>
  <c r="AT20" i="11" s="1"/>
  <c r="CH20" i="11"/>
  <c r="CB20" i="11" s="1"/>
  <c r="CG14" i="11"/>
  <c r="CA14" i="11" s="1"/>
  <c r="CH14" i="11"/>
  <c r="CB14" i="11" s="1"/>
  <c r="B177" i="11"/>
  <c r="A346" i="11" s="1"/>
  <c r="CZ178" i="11"/>
  <c r="CT178" i="11" s="1"/>
  <c r="AP178" i="11" s="1"/>
  <c r="CG21" i="10"/>
  <c r="CA21" i="10" s="1"/>
  <c r="CH21" i="10"/>
  <c r="CB21" i="10" s="1"/>
  <c r="CI21" i="10"/>
  <c r="CC21" i="10" s="1"/>
  <c r="B13" i="10"/>
  <c r="B14" i="10"/>
  <c r="B15" i="10"/>
  <c r="B16" i="10"/>
  <c r="B17" i="10"/>
  <c r="B18" i="10"/>
  <c r="B20" i="10"/>
  <c r="B22" i="10"/>
  <c r="B23" i="10"/>
  <c r="B149" i="10"/>
  <c r="CZ149" i="10" s="1"/>
  <c r="CT149" i="10" s="1"/>
  <c r="AP149" i="10" s="1"/>
  <c r="B151" i="10"/>
  <c r="CZ151" i="10" s="1"/>
  <c r="CT151" i="10" s="1"/>
  <c r="AP151" i="10" s="1"/>
  <c r="B153" i="10"/>
  <c r="CZ153" i="10" s="1"/>
  <c r="CT153" i="10" s="1"/>
  <c r="AP153" i="10" s="1"/>
  <c r="B155" i="10"/>
  <c r="CZ155" i="10" s="1"/>
  <c r="CT155" i="10" s="1"/>
  <c r="AP155" i="10" s="1"/>
  <c r="B157" i="10"/>
  <c r="CZ157" i="10" s="1"/>
  <c r="CT157" i="10" s="1"/>
  <c r="AP157" i="10" s="1"/>
  <c r="B159" i="10"/>
  <c r="CZ159" i="10" s="1"/>
  <c r="CT159" i="10" s="1"/>
  <c r="AP159" i="10" s="1"/>
  <c r="B161" i="10"/>
  <c r="CZ161" i="10" s="1"/>
  <c r="CT161" i="10" s="1"/>
  <c r="AP161" i="10" s="1"/>
  <c r="B163" i="10"/>
  <c r="CZ163" i="10" s="1"/>
  <c r="CT163" i="10" s="1"/>
  <c r="AP163" i="10" s="1"/>
  <c r="B165" i="10"/>
  <c r="CZ165" i="10" s="1"/>
  <c r="CT165" i="10" s="1"/>
  <c r="AP165" i="10" s="1"/>
  <c r="B167" i="10"/>
  <c r="CZ167" i="10" s="1"/>
  <c r="CT167" i="10" s="1"/>
  <c r="AP167" i="10" s="1"/>
  <c r="B169" i="10"/>
  <c r="CZ169" i="10" s="1"/>
  <c r="CT169" i="10" s="1"/>
  <c r="AP169" i="10" s="1"/>
  <c r="B171" i="10"/>
  <c r="CZ171" i="10" s="1"/>
  <c r="CT171" i="10" s="1"/>
  <c r="AP171" i="10" s="1"/>
  <c r="B173" i="10"/>
  <c r="CZ173" i="10" s="1"/>
  <c r="CT173" i="10" s="1"/>
  <c r="AP173" i="10" s="1"/>
  <c r="B175" i="10"/>
  <c r="CZ175" i="10" s="1"/>
  <c r="CT175" i="10" s="1"/>
  <c r="AP175" i="10" s="1"/>
  <c r="B194" i="10"/>
  <c r="B205" i="10"/>
  <c r="CG364" i="9"/>
  <c r="CA364" i="9"/>
  <c r="CG363" i="9"/>
  <c r="CA363" i="9"/>
  <c r="CG362" i="9"/>
  <c r="CA362" i="9"/>
  <c r="CG361" i="9"/>
  <c r="CA361" i="9"/>
  <c r="CG356" i="9"/>
  <c r="CA356" i="9"/>
  <c r="CG355" i="9"/>
  <c r="CA355" i="9"/>
  <c r="CG354" i="9"/>
  <c r="CA354" i="9"/>
  <c r="CG353" i="9"/>
  <c r="CA353" i="9"/>
  <c r="CG352" i="9"/>
  <c r="CA352" i="9"/>
  <c r="CG351" i="9"/>
  <c r="CA351" i="9"/>
  <c r="CG350" i="9"/>
  <c r="CA350" i="9"/>
  <c r="CG349" i="9"/>
  <c r="CA349" i="9"/>
  <c r="CG348" i="9"/>
  <c r="CA348" i="9"/>
  <c r="CG347" i="9"/>
  <c r="CA347" i="9"/>
  <c r="CG346" i="9"/>
  <c r="CA346" i="9"/>
  <c r="CG345" i="9"/>
  <c r="CA345" i="9"/>
  <c r="CG340" i="9"/>
  <c r="CA340" i="9"/>
  <c r="CG339" i="9"/>
  <c r="CA339" i="9"/>
  <c r="CG338" i="9"/>
  <c r="CA338" i="9"/>
  <c r="CG337" i="9"/>
  <c r="CA337" i="9"/>
  <c r="CG336" i="9"/>
  <c r="CA336" i="9"/>
  <c r="CG335" i="9"/>
  <c r="CA335" i="9"/>
  <c r="CG334" i="9"/>
  <c r="CA334" i="9"/>
  <c r="CG333" i="9"/>
  <c r="CA333" i="9"/>
  <c r="CG332" i="9"/>
  <c r="CA332" i="9"/>
  <c r="CG331" i="9"/>
  <c r="CA331" i="9"/>
  <c r="CG330" i="9"/>
  <c r="CA330" i="9"/>
  <c r="CG329" i="9"/>
  <c r="CA329" i="9"/>
  <c r="B309" i="9"/>
  <c r="B308" i="9"/>
  <c r="B307" i="9"/>
  <c r="B306" i="9"/>
  <c r="B305" i="9"/>
  <c r="B304" i="9"/>
  <c r="B303" i="9"/>
  <c r="B302" i="9"/>
  <c r="B301" i="9"/>
  <c r="B300" i="9"/>
  <c r="B299" i="9"/>
  <c r="B298" i="9"/>
  <c r="B297" i="9"/>
  <c r="B296" i="9"/>
  <c r="B295" i="9"/>
  <c r="B294" i="9"/>
  <c r="B293" i="9"/>
  <c r="B292" i="9"/>
  <c r="B291" i="9"/>
  <c r="B290" i="9"/>
  <c r="B289" i="9"/>
  <c r="B285" i="9"/>
  <c r="B284" i="9"/>
  <c r="B283" i="9"/>
  <c r="B282" i="9"/>
  <c r="B281" i="9"/>
  <c r="B280" i="9"/>
  <c r="B279" i="9"/>
  <c r="B278" i="9"/>
  <c r="B277" i="9"/>
  <c r="B276" i="9"/>
  <c r="B275" i="9"/>
  <c r="B274" i="9"/>
  <c r="B273" i="9"/>
  <c r="B272" i="9"/>
  <c r="B271" i="9"/>
  <c r="B270" i="9"/>
  <c r="B269" i="9"/>
  <c r="B268" i="9"/>
  <c r="B267" i="9"/>
  <c r="B266" i="9"/>
  <c r="B265" i="9"/>
  <c r="B264" i="9"/>
  <c r="B263" i="9"/>
  <c r="B262" i="9"/>
  <c r="B261" i="9"/>
  <c r="B260" i="9"/>
  <c r="B259" i="9"/>
  <c r="B255" i="9"/>
  <c r="B254" i="9"/>
  <c r="B253" i="9"/>
  <c r="B248" i="9"/>
  <c r="X214" i="9"/>
  <c r="W214" i="9"/>
  <c r="V214" i="9"/>
  <c r="U214" i="9"/>
  <c r="T214" i="9"/>
  <c r="S214" i="9"/>
  <c r="R214" i="9"/>
  <c r="Q214" i="9"/>
  <c r="P214" i="9"/>
  <c r="O214" i="9"/>
  <c r="N214" i="9"/>
  <c r="M214" i="9"/>
  <c r="L214" i="9"/>
  <c r="K214" i="9"/>
  <c r="J214" i="9"/>
  <c r="I214" i="9"/>
  <c r="H214" i="9"/>
  <c r="G214" i="9"/>
  <c r="F214" i="9"/>
  <c r="E214" i="9"/>
  <c r="D214" i="9"/>
  <c r="C214" i="9"/>
  <c r="B213" i="9"/>
  <c r="CG213" i="9" s="1"/>
  <c r="CA213" i="9" s="1"/>
  <c r="Y213" i="9" s="1"/>
  <c r="B212" i="9"/>
  <c r="CG212" i="9" s="1"/>
  <c r="CA212" i="9" s="1"/>
  <c r="Y212" i="9" s="1"/>
  <c r="CG211" i="9"/>
  <c r="CA211" i="9" s="1"/>
  <c r="Y211" i="9" s="1"/>
  <c r="B211" i="9"/>
  <c r="B210" i="9"/>
  <c r="B214" i="9" s="1"/>
  <c r="X205" i="9"/>
  <c r="W205" i="9"/>
  <c r="V205" i="9"/>
  <c r="U205" i="9"/>
  <c r="T205" i="9"/>
  <c r="S205" i="9"/>
  <c r="R205" i="9"/>
  <c r="Q205" i="9"/>
  <c r="P205" i="9"/>
  <c r="O205" i="9"/>
  <c r="N205" i="9"/>
  <c r="M205" i="9"/>
  <c r="L205" i="9"/>
  <c r="K205" i="9"/>
  <c r="J205" i="9"/>
  <c r="I205" i="9"/>
  <c r="H205" i="9"/>
  <c r="G205" i="9"/>
  <c r="F205" i="9"/>
  <c r="E205" i="9"/>
  <c r="D205" i="9"/>
  <c r="C205" i="9"/>
  <c r="B204" i="9"/>
  <c r="CG204" i="9" s="1"/>
  <c r="CA204" i="9" s="1"/>
  <c r="Y204" i="9" s="1"/>
  <c r="B203" i="9"/>
  <c r="CG203" i="9" s="1"/>
  <c r="CA203" i="9" s="1"/>
  <c r="Y203" i="9" s="1"/>
  <c r="B202" i="9"/>
  <c r="CG202" i="9" s="1"/>
  <c r="CA202" i="9" s="1"/>
  <c r="Y202" i="9" s="1"/>
  <c r="B201" i="9"/>
  <c r="CG201" i="9" s="1"/>
  <c r="CA201" i="9" s="1"/>
  <c r="Y201" i="9" s="1"/>
  <c r="B200" i="9"/>
  <c r="CG200" i="9" s="1"/>
  <c r="CA200" i="9" s="1"/>
  <c r="Y200" i="9" s="1"/>
  <c r="B199" i="9"/>
  <c r="CG199" i="9" s="1"/>
  <c r="CA199" i="9" s="1"/>
  <c r="Y199" i="9" s="1"/>
  <c r="X194" i="9"/>
  <c r="W194" i="9"/>
  <c r="V194" i="9"/>
  <c r="U194" i="9"/>
  <c r="T194" i="9"/>
  <c r="S194" i="9"/>
  <c r="R194" i="9"/>
  <c r="Q194" i="9"/>
  <c r="P194" i="9"/>
  <c r="O194" i="9"/>
  <c r="N194" i="9"/>
  <c r="M194" i="9"/>
  <c r="L194" i="9"/>
  <c r="K194" i="9"/>
  <c r="J194" i="9"/>
  <c r="I194" i="9"/>
  <c r="H194" i="9"/>
  <c r="G194" i="9"/>
  <c r="F194" i="9"/>
  <c r="E194" i="9"/>
  <c r="D194" i="9"/>
  <c r="C194" i="9"/>
  <c r="CG193" i="9"/>
  <c r="CA193" i="9" s="1"/>
  <c r="Y193" i="9"/>
  <c r="B193" i="9"/>
  <c r="B192" i="9"/>
  <c r="CG192" i="9" s="1"/>
  <c r="CA192" i="9" s="1"/>
  <c r="Y192" i="9" s="1"/>
  <c r="CG191" i="9"/>
  <c r="CA191" i="9" s="1"/>
  <c r="Y191" i="9" s="1"/>
  <c r="B191" i="9"/>
  <c r="B190" i="9"/>
  <c r="CG190" i="9" s="1"/>
  <c r="CA190" i="9" s="1"/>
  <c r="Y190" i="9" s="1"/>
  <c r="B189" i="9"/>
  <c r="CG189" i="9" s="1"/>
  <c r="CA189" i="9" s="1"/>
  <c r="Y189" i="9" s="1"/>
  <c r="CG188" i="9"/>
  <c r="CA188" i="9" s="1"/>
  <c r="Y188" i="9" s="1"/>
  <c r="B188" i="9"/>
  <c r="B187" i="9"/>
  <c r="B194" i="9" s="1"/>
  <c r="D182" i="9"/>
  <c r="C182" i="9"/>
  <c r="B182" i="9" s="1"/>
  <c r="CZ182" i="9" s="1"/>
  <c r="CT182" i="9" s="1"/>
  <c r="AP182" i="9" s="1"/>
  <c r="CZ181" i="9"/>
  <c r="CT181" i="9" s="1"/>
  <c r="AP181" i="9" s="1"/>
  <c r="D181" i="9"/>
  <c r="C181" i="9"/>
  <c r="B181" i="9" s="1"/>
  <c r="D180" i="9"/>
  <c r="C180" i="9"/>
  <c r="D179" i="9"/>
  <c r="C179" i="9"/>
  <c r="B179" i="9" s="1"/>
  <c r="CZ179" i="9" s="1"/>
  <c r="CT179" i="9" s="1"/>
  <c r="AP179" i="9" s="1"/>
  <c r="D178" i="9"/>
  <c r="C178" i="9"/>
  <c r="B178" i="9" s="1"/>
  <c r="AO177" i="9"/>
  <c r="AN177" i="9"/>
  <c r="AM177" i="9"/>
  <c r="AL177" i="9"/>
  <c r="AK177" i="9"/>
  <c r="AJ177" i="9"/>
  <c r="AI177" i="9"/>
  <c r="AH177" i="9"/>
  <c r="AG177" i="9"/>
  <c r="AF177" i="9"/>
  <c r="AE177" i="9"/>
  <c r="AD177" i="9"/>
  <c r="AC177" i="9"/>
  <c r="AB177" i="9"/>
  <c r="AA177" i="9"/>
  <c r="Z177" i="9"/>
  <c r="Y177" i="9"/>
  <c r="X177" i="9"/>
  <c r="W177" i="9"/>
  <c r="V177" i="9"/>
  <c r="U177" i="9"/>
  <c r="T177" i="9"/>
  <c r="S177" i="9"/>
  <c r="R177" i="9"/>
  <c r="Q177" i="9"/>
  <c r="P177" i="9"/>
  <c r="O177" i="9"/>
  <c r="N177" i="9"/>
  <c r="M177" i="9"/>
  <c r="L177" i="9"/>
  <c r="K177" i="9"/>
  <c r="J177" i="9"/>
  <c r="I177" i="9"/>
  <c r="H177" i="9"/>
  <c r="G177" i="9"/>
  <c r="F177" i="9"/>
  <c r="E177" i="9"/>
  <c r="D176" i="9"/>
  <c r="C176" i="9"/>
  <c r="B176" i="9" s="1"/>
  <c r="CZ176" i="9" s="1"/>
  <c r="CT176" i="9" s="1"/>
  <c r="AP176" i="9" s="1"/>
  <c r="CZ175" i="9"/>
  <c r="CT175" i="9" s="1"/>
  <c r="AP175" i="9" s="1"/>
  <c r="D175" i="9"/>
  <c r="C175" i="9"/>
  <c r="B175" i="9" s="1"/>
  <c r="D174" i="9"/>
  <c r="C174" i="9"/>
  <c r="D173" i="9"/>
  <c r="C173" i="9"/>
  <c r="B173" i="9" s="1"/>
  <c r="CZ173" i="9" s="1"/>
  <c r="CT173" i="9" s="1"/>
  <c r="AP173" i="9" s="1"/>
  <c r="D172" i="9"/>
  <c r="C172" i="9"/>
  <c r="B172" i="9" s="1"/>
  <c r="CZ172" i="9" s="1"/>
  <c r="CT172" i="9" s="1"/>
  <c r="AP172" i="9" s="1"/>
  <c r="CZ171" i="9"/>
  <c r="CT171" i="9" s="1"/>
  <c r="AP171" i="9" s="1"/>
  <c r="D171" i="9"/>
  <c r="C171" i="9"/>
  <c r="B171" i="9" s="1"/>
  <c r="D170" i="9"/>
  <c r="C170" i="9"/>
  <c r="D169" i="9"/>
  <c r="C169" i="9"/>
  <c r="B169" i="9" s="1"/>
  <c r="CZ169" i="9" s="1"/>
  <c r="CT169" i="9" s="1"/>
  <c r="AP169" i="9" s="1"/>
  <c r="D168" i="9"/>
  <c r="C168" i="9"/>
  <c r="B168" i="9" s="1"/>
  <c r="CZ168" i="9" s="1"/>
  <c r="CT168" i="9" s="1"/>
  <c r="AP168" i="9" s="1"/>
  <c r="CZ167" i="9"/>
  <c r="CT167" i="9" s="1"/>
  <c r="AP167" i="9" s="1"/>
  <c r="D167" i="9"/>
  <c r="C167" i="9"/>
  <c r="B167" i="9" s="1"/>
  <c r="D166" i="9"/>
  <c r="C166" i="9"/>
  <c r="D165" i="9"/>
  <c r="C165" i="9"/>
  <c r="B165" i="9" s="1"/>
  <c r="CZ165" i="9" s="1"/>
  <c r="CT165" i="9" s="1"/>
  <c r="AP165" i="9" s="1"/>
  <c r="D164" i="9"/>
  <c r="C164" i="9"/>
  <c r="B164" i="9" s="1"/>
  <c r="CZ164" i="9" s="1"/>
  <c r="CT164" i="9" s="1"/>
  <c r="AP164" i="9" s="1"/>
  <c r="CZ163" i="9"/>
  <c r="CT163" i="9" s="1"/>
  <c r="AP163" i="9" s="1"/>
  <c r="D163" i="9"/>
  <c r="C163" i="9"/>
  <c r="B163" i="9" s="1"/>
  <c r="D162" i="9"/>
  <c r="C162" i="9"/>
  <c r="D161" i="9"/>
  <c r="C161" i="9"/>
  <c r="B161" i="9" s="1"/>
  <c r="CZ161" i="9" s="1"/>
  <c r="CT161" i="9" s="1"/>
  <c r="AP161" i="9" s="1"/>
  <c r="D160" i="9"/>
  <c r="C160" i="9"/>
  <c r="D159" i="9"/>
  <c r="C159" i="9"/>
  <c r="B159" i="9" s="1"/>
  <c r="CZ159" i="9" s="1"/>
  <c r="CT159" i="9" s="1"/>
  <c r="AP159" i="9" s="1"/>
  <c r="D158" i="9"/>
  <c r="C158" i="9"/>
  <c r="CZ157" i="9"/>
  <c r="CT157" i="9" s="1"/>
  <c r="AP157" i="9"/>
  <c r="D157" i="9"/>
  <c r="C157" i="9"/>
  <c r="B157" i="9" s="1"/>
  <c r="D156" i="9"/>
  <c r="C156" i="9"/>
  <c r="D155" i="9"/>
  <c r="C155" i="9"/>
  <c r="B155" i="9" s="1"/>
  <c r="CZ155" i="9" s="1"/>
  <c r="CT155" i="9" s="1"/>
  <c r="AP155" i="9" s="1"/>
  <c r="D154" i="9"/>
  <c r="C154" i="9"/>
  <c r="D153" i="9"/>
  <c r="C153" i="9"/>
  <c r="B153" i="9" s="1"/>
  <c r="CZ153" i="9" s="1"/>
  <c r="CT153" i="9" s="1"/>
  <c r="AP153" i="9" s="1"/>
  <c r="D152" i="9"/>
  <c r="C152" i="9"/>
  <c r="D151" i="9"/>
  <c r="C151" i="9"/>
  <c r="D150" i="9"/>
  <c r="C150" i="9"/>
  <c r="CZ149" i="9"/>
  <c r="CT149" i="9" s="1"/>
  <c r="AP149" i="9" s="1"/>
  <c r="D149" i="9"/>
  <c r="C149" i="9"/>
  <c r="B149" i="9" s="1"/>
  <c r="D148" i="9"/>
  <c r="C148" i="9"/>
  <c r="B123" i="9"/>
  <c r="CG123" i="9" s="1"/>
  <c r="CA123" i="9" s="1"/>
  <c r="L123" i="9" s="1"/>
  <c r="B122" i="9"/>
  <c r="CG122" i="9" s="1"/>
  <c r="CA122" i="9" s="1"/>
  <c r="L122" i="9" s="1"/>
  <c r="CG121" i="9"/>
  <c r="CA121" i="9" s="1"/>
  <c r="L121" i="9" s="1"/>
  <c r="B121" i="9"/>
  <c r="B117" i="9"/>
  <c r="B116" i="9"/>
  <c r="E112" i="9"/>
  <c r="D112" i="9"/>
  <c r="C112" i="9"/>
  <c r="B112" i="9"/>
  <c r="E104" i="9"/>
  <c r="D104" i="9"/>
  <c r="C104" i="9"/>
  <c r="B104" i="9"/>
  <c r="E96" i="9"/>
  <c r="D96" i="9"/>
  <c r="C96" i="9"/>
  <c r="B96" i="9"/>
  <c r="Z76" i="9"/>
  <c r="Y76" i="9"/>
  <c r="X76" i="9"/>
  <c r="W76" i="9"/>
  <c r="V76" i="9"/>
  <c r="U76" i="9"/>
  <c r="T76" i="9"/>
  <c r="S76" i="9"/>
  <c r="R76" i="9"/>
  <c r="Q76" i="9"/>
  <c r="P76" i="9"/>
  <c r="O76" i="9"/>
  <c r="N76" i="9"/>
  <c r="M76" i="9"/>
  <c r="L76" i="9"/>
  <c r="K76" i="9"/>
  <c r="J76" i="9"/>
  <c r="I76" i="9"/>
  <c r="H76" i="9"/>
  <c r="G76" i="9"/>
  <c r="F76" i="9"/>
  <c r="E76" i="9"/>
  <c r="D76" i="9"/>
  <c r="C76" i="9"/>
  <c r="B75" i="9"/>
  <c r="B74" i="9"/>
  <c r="B73" i="9"/>
  <c r="B72" i="9"/>
  <c r="Z68" i="9"/>
  <c r="Y68" i="9"/>
  <c r="X68" i="9"/>
  <c r="W68" i="9"/>
  <c r="V68" i="9"/>
  <c r="U68" i="9"/>
  <c r="T68" i="9"/>
  <c r="S68" i="9"/>
  <c r="R68" i="9"/>
  <c r="Q68" i="9"/>
  <c r="P68" i="9"/>
  <c r="O68" i="9"/>
  <c r="N68" i="9"/>
  <c r="M68" i="9"/>
  <c r="L68" i="9"/>
  <c r="K68" i="9"/>
  <c r="J68" i="9"/>
  <c r="I68" i="9"/>
  <c r="H68" i="9"/>
  <c r="G68" i="9"/>
  <c r="F68" i="9"/>
  <c r="E68" i="9"/>
  <c r="D68" i="9"/>
  <c r="C68" i="9"/>
  <c r="B67" i="9"/>
  <c r="B66" i="9"/>
  <c r="B65" i="9"/>
  <c r="B64" i="9"/>
  <c r="H60" i="9"/>
  <c r="G60" i="9"/>
  <c r="F60" i="9"/>
  <c r="E60" i="9"/>
  <c r="D60" i="9"/>
  <c r="C60" i="9"/>
  <c r="B59" i="9"/>
  <c r="B58" i="9"/>
  <c r="B57" i="9"/>
  <c r="BZ56" i="9"/>
  <c r="B56" i="9"/>
  <c r="BZ55" i="9"/>
  <c r="B55" i="9"/>
  <c r="B60" i="9" s="1"/>
  <c r="CA52" i="9"/>
  <c r="CA51" i="9"/>
  <c r="E50" i="9"/>
  <c r="D50" i="9"/>
  <c r="C50" i="9" s="1"/>
  <c r="CG50" i="9" s="1"/>
  <c r="CA50" i="9" s="1"/>
  <c r="AR50" i="9" s="1"/>
  <c r="E49" i="9"/>
  <c r="D49" i="9"/>
  <c r="C49" i="9" s="1"/>
  <c r="CG49" i="9" s="1"/>
  <c r="CA49" i="9" s="1"/>
  <c r="AR49" i="9" s="1"/>
  <c r="CA48" i="9"/>
  <c r="AR48" i="9" s="1"/>
  <c r="E48" i="9"/>
  <c r="D48" i="9"/>
  <c r="C48" i="9"/>
  <c r="CG48" i="9" s="1"/>
  <c r="AR47" i="9"/>
  <c r="E47" i="9"/>
  <c r="D47" i="9"/>
  <c r="C47" i="9" s="1"/>
  <c r="CG47" i="9" s="1"/>
  <c r="CA47" i="9" s="1"/>
  <c r="E46" i="9"/>
  <c r="C46" i="9" s="1"/>
  <c r="CG46" i="9" s="1"/>
  <c r="CA46" i="9" s="1"/>
  <c r="AR46" i="9" s="1"/>
  <c r="D46" i="9"/>
  <c r="E45" i="9"/>
  <c r="D45" i="9"/>
  <c r="E44" i="9"/>
  <c r="D44" i="9"/>
  <c r="C44" i="9" s="1"/>
  <c r="CG44" i="9" s="1"/>
  <c r="CA44" i="9" s="1"/>
  <c r="AR44" i="9" s="1"/>
  <c r="E43" i="9"/>
  <c r="D43" i="9"/>
  <c r="C43" i="9" s="1"/>
  <c r="CG43" i="9" s="1"/>
  <c r="CA43" i="9" s="1"/>
  <c r="AR43" i="9" s="1"/>
  <c r="E42" i="9"/>
  <c r="C42" i="9" s="1"/>
  <c r="CG42" i="9" s="1"/>
  <c r="CA42" i="9" s="1"/>
  <c r="AR42" i="9" s="1"/>
  <c r="D42" i="9"/>
  <c r="E41" i="9"/>
  <c r="D41" i="9"/>
  <c r="C41" i="9" s="1"/>
  <c r="CG41" i="9" s="1"/>
  <c r="CA41" i="9" s="1"/>
  <c r="AR41" i="9" s="1"/>
  <c r="E40" i="9"/>
  <c r="D40" i="9"/>
  <c r="C40" i="9"/>
  <c r="CG40" i="9" s="1"/>
  <c r="CA40" i="9" s="1"/>
  <c r="AR40" i="9" s="1"/>
  <c r="E39" i="9"/>
  <c r="D39" i="9"/>
  <c r="C39" i="9" s="1"/>
  <c r="CG39" i="9" s="1"/>
  <c r="CA39" i="9" s="1"/>
  <c r="AR39" i="9" s="1"/>
  <c r="CA38" i="9"/>
  <c r="AR38" i="9" s="1"/>
  <c r="E38" i="9"/>
  <c r="D38" i="9"/>
  <c r="C38" i="9"/>
  <c r="CG38" i="9" s="1"/>
  <c r="AR37" i="9"/>
  <c r="E37" i="9"/>
  <c r="D37" i="9"/>
  <c r="C37" i="9" s="1"/>
  <c r="CG37" i="9" s="1"/>
  <c r="CA37" i="9" s="1"/>
  <c r="E36" i="9"/>
  <c r="C36" i="9" s="1"/>
  <c r="CG36" i="9" s="1"/>
  <c r="CA36" i="9" s="1"/>
  <c r="AR36" i="9" s="1"/>
  <c r="D36" i="9"/>
  <c r="E35" i="9"/>
  <c r="D35" i="9"/>
  <c r="C35" i="9" s="1"/>
  <c r="CG35" i="9" s="1"/>
  <c r="CA35" i="9" s="1"/>
  <c r="AR35" i="9" s="1"/>
  <c r="E34" i="9"/>
  <c r="D34" i="9"/>
  <c r="C34" i="9"/>
  <c r="CG34" i="9" s="1"/>
  <c r="CA34" i="9" s="1"/>
  <c r="AR34" i="9" s="1"/>
  <c r="E33" i="9"/>
  <c r="D33" i="9"/>
  <c r="E32" i="9"/>
  <c r="D32" i="9"/>
  <c r="C32" i="9" s="1"/>
  <c r="CG32" i="9" s="1"/>
  <c r="CA32" i="9" s="1"/>
  <c r="AR32" i="9" s="1"/>
  <c r="E31" i="9"/>
  <c r="D31" i="9"/>
  <c r="C31" i="9" s="1"/>
  <c r="CG31" i="9" s="1"/>
  <c r="CA31" i="9" s="1"/>
  <c r="AR31" i="9" s="1"/>
  <c r="E30" i="9"/>
  <c r="D30" i="9"/>
  <c r="C30" i="9"/>
  <c r="CG30" i="9" s="1"/>
  <c r="CA30" i="9" s="1"/>
  <c r="AR30" i="9" s="1"/>
  <c r="CK29" i="9"/>
  <c r="CE29" i="9" s="1"/>
  <c r="CJ29" i="9"/>
  <c r="CD29" i="9" s="1"/>
  <c r="CI29" i="9"/>
  <c r="CC29" i="9" s="1"/>
  <c r="CH29" i="9"/>
  <c r="CB29" i="9" s="1"/>
  <c r="E29" i="9"/>
  <c r="D29" i="9"/>
  <c r="D24" i="9"/>
  <c r="CJ24" i="9" s="1"/>
  <c r="CD24" i="9" s="1"/>
  <c r="C24" i="9"/>
  <c r="CI23" i="9"/>
  <c r="CC23" i="9" s="1"/>
  <c r="D23" i="9"/>
  <c r="CJ23" i="9" s="1"/>
  <c r="CD23" i="9" s="1"/>
  <c r="C23" i="9"/>
  <c r="CJ22" i="9"/>
  <c r="CD22" i="9" s="1"/>
  <c r="D22" i="9"/>
  <c r="C22" i="9"/>
  <c r="CI21" i="9"/>
  <c r="CC21" i="9" s="1"/>
  <c r="D21" i="9"/>
  <c r="CJ21" i="9" s="1"/>
  <c r="CD21" i="9" s="1"/>
  <c r="C21" i="9"/>
  <c r="D20" i="9"/>
  <c r="CJ20" i="9" s="1"/>
  <c r="CD20" i="9" s="1"/>
  <c r="C20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D19" i="9" s="1"/>
  <c r="E19" i="9"/>
  <c r="D18" i="9"/>
  <c r="CJ18" i="9" s="1"/>
  <c r="CD18" i="9" s="1"/>
  <c r="C18" i="9"/>
  <c r="D17" i="9"/>
  <c r="CJ17" i="9" s="1"/>
  <c r="CD17" i="9" s="1"/>
  <c r="C17" i="9"/>
  <c r="D16" i="9"/>
  <c r="CJ16" i="9" s="1"/>
  <c r="CD16" i="9" s="1"/>
  <c r="C16" i="9"/>
  <c r="D15" i="9"/>
  <c r="CJ15" i="9" s="1"/>
  <c r="CD15" i="9" s="1"/>
  <c r="C15" i="9"/>
  <c r="CJ14" i="9"/>
  <c r="CD14" i="9" s="1"/>
  <c r="D14" i="9"/>
  <c r="C14" i="9"/>
  <c r="CJ13" i="9"/>
  <c r="CD13" i="9" s="1"/>
  <c r="D13" i="9"/>
  <c r="C13" i="9"/>
  <c r="CI13" i="9" s="1"/>
  <c r="CC13" i="9" s="1"/>
  <c r="A5" i="9"/>
  <c r="A4" i="9"/>
  <c r="A3" i="9"/>
  <c r="A2" i="9"/>
  <c r="B76" i="9" l="1"/>
  <c r="D177" i="9"/>
  <c r="CH24" i="10"/>
  <c r="CB24" i="10" s="1"/>
  <c r="CG24" i="10"/>
  <c r="CA24" i="10" s="1"/>
  <c r="CG187" i="9"/>
  <c r="CA187" i="9" s="1"/>
  <c r="Y187" i="9" s="1"/>
  <c r="CG210" i="9"/>
  <c r="CA210" i="9" s="1"/>
  <c r="Y210" i="9" s="1"/>
  <c r="CZ178" i="10"/>
  <c r="CT178" i="10" s="1"/>
  <c r="AP178" i="10" s="1"/>
  <c r="AT23" i="11"/>
  <c r="AT21" i="11"/>
  <c r="C19" i="9"/>
  <c r="B19" i="9" s="1"/>
  <c r="C33" i="9"/>
  <c r="CG33" i="9" s="1"/>
  <c r="CA33" i="9" s="1"/>
  <c r="AR33" i="9" s="1"/>
  <c r="C45" i="9"/>
  <c r="CG45" i="9" s="1"/>
  <c r="CA45" i="9" s="1"/>
  <c r="AR45" i="9" s="1"/>
  <c r="B151" i="9"/>
  <c r="CZ151" i="9" s="1"/>
  <c r="CT151" i="9" s="1"/>
  <c r="AP151" i="9" s="1"/>
  <c r="B166" i="9"/>
  <c r="CZ166" i="9" s="1"/>
  <c r="CT166" i="9" s="1"/>
  <c r="AP166" i="9" s="1"/>
  <c r="B170" i="9"/>
  <c r="CZ170" i="9" s="1"/>
  <c r="CT170" i="9" s="1"/>
  <c r="AP170" i="9" s="1"/>
  <c r="B174" i="9"/>
  <c r="CZ174" i="9" s="1"/>
  <c r="CT174" i="9" s="1"/>
  <c r="AP174" i="9" s="1"/>
  <c r="CZ178" i="9"/>
  <c r="CT178" i="9" s="1"/>
  <c r="AP178" i="9" s="1"/>
  <c r="B180" i="9"/>
  <c r="CZ180" i="9" s="1"/>
  <c r="CT180" i="9" s="1"/>
  <c r="AP180" i="9" s="1"/>
  <c r="CG29" i="10"/>
  <c r="CA29" i="10" s="1"/>
  <c r="AR29" i="10" s="1"/>
  <c r="AT24" i="11"/>
  <c r="AT14" i="11"/>
  <c r="AT22" i="11"/>
  <c r="AT18" i="11"/>
  <c r="B346" i="11"/>
  <c r="CA13" i="11"/>
  <c r="AT13" i="11" s="1"/>
  <c r="CG20" i="10"/>
  <c r="CA20" i="10" s="1"/>
  <c r="CH20" i="10"/>
  <c r="CB20" i="10" s="1"/>
  <c r="CG15" i="10"/>
  <c r="CA15" i="10" s="1"/>
  <c r="CH15" i="10"/>
  <c r="CB15" i="10" s="1"/>
  <c r="CG18" i="10"/>
  <c r="CA18" i="10" s="1"/>
  <c r="CH18" i="10"/>
  <c r="CB18" i="10" s="1"/>
  <c r="CG14" i="10"/>
  <c r="CA14" i="10" s="1"/>
  <c r="CH14" i="10"/>
  <c r="CB14" i="10" s="1"/>
  <c r="CG22" i="10"/>
  <c r="CA22" i="10" s="1"/>
  <c r="CH22" i="10"/>
  <c r="CB22" i="10" s="1"/>
  <c r="CG16" i="10"/>
  <c r="CA16" i="10" s="1"/>
  <c r="CH16" i="10"/>
  <c r="CB16" i="10" s="1"/>
  <c r="CG23" i="10"/>
  <c r="CA23" i="10" s="1"/>
  <c r="CH23" i="10"/>
  <c r="CB23" i="10" s="1"/>
  <c r="CG17" i="10"/>
  <c r="CA17" i="10" s="1"/>
  <c r="CH17" i="10"/>
  <c r="CB17" i="10" s="1"/>
  <c r="A346" i="10"/>
  <c r="CG13" i="10"/>
  <c r="CH13" i="10"/>
  <c r="CB13" i="10" s="1"/>
  <c r="AT21" i="10"/>
  <c r="B22" i="9"/>
  <c r="CI22" i="9"/>
  <c r="CC22" i="9" s="1"/>
  <c r="B17" i="9"/>
  <c r="CI17" i="9"/>
  <c r="CC17" i="9" s="1"/>
  <c r="CI20" i="9"/>
  <c r="CC20" i="9" s="1"/>
  <c r="B20" i="9"/>
  <c r="B16" i="9"/>
  <c r="CI16" i="9"/>
  <c r="CC16" i="9" s="1"/>
  <c r="B13" i="9"/>
  <c r="B15" i="9"/>
  <c r="CI15" i="9"/>
  <c r="CC15" i="9" s="1"/>
  <c r="B24" i="9"/>
  <c r="CI24" i="9"/>
  <c r="CC24" i="9" s="1"/>
  <c r="B68" i="9"/>
  <c r="B14" i="9"/>
  <c r="CI14" i="9"/>
  <c r="CC14" i="9" s="1"/>
  <c r="B18" i="9"/>
  <c r="CI18" i="9"/>
  <c r="CC18" i="9" s="1"/>
  <c r="B205" i="9"/>
  <c r="B21" i="9"/>
  <c r="C29" i="9"/>
  <c r="B148" i="9"/>
  <c r="CZ148" i="9" s="1"/>
  <c r="CT148" i="9" s="1"/>
  <c r="AP148" i="9" s="1"/>
  <c r="B152" i="9"/>
  <c r="CZ152" i="9" s="1"/>
  <c r="CT152" i="9" s="1"/>
  <c r="AP152" i="9" s="1"/>
  <c r="B156" i="9"/>
  <c r="CZ156" i="9" s="1"/>
  <c r="CT156" i="9" s="1"/>
  <c r="AP156" i="9" s="1"/>
  <c r="B160" i="9"/>
  <c r="CZ160" i="9" s="1"/>
  <c r="CT160" i="9" s="1"/>
  <c r="AP160" i="9" s="1"/>
  <c r="C177" i="9"/>
  <c r="B23" i="9"/>
  <c r="B150" i="9"/>
  <c r="CZ150" i="9" s="1"/>
  <c r="CT150" i="9" s="1"/>
  <c r="AP150" i="9" s="1"/>
  <c r="B154" i="9"/>
  <c r="CZ154" i="9" s="1"/>
  <c r="CT154" i="9" s="1"/>
  <c r="AP154" i="9" s="1"/>
  <c r="B158" i="9"/>
  <c r="CZ158" i="9" s="1"/>
  <c r="CT158" i="9" s="1"/>
  <c r="AP158" i="9" s="1"/>
  <c r="B162" i="9"/>
  <c r="CZ162" i="9" s="1"/>
  <c r="CT162" i="9" s="1"/>
  <c r="AP162" i="9" s="1"/>
  <c r="CG364" i="8"/>
  <c r="CA364" i="8" s="1"/>
  <c r="CG363" i="8"/>
  <c r="CA363" i="8" s="1"/>
  <c r="CG362" i="8"/>
  <c r="CA362" i="8" s="1"/>
  <c r="CG361" i="8"/>
  <c r="CA361" i="8" s="1"/>
  <c r="CG356" i="8"/>
  <c r="CA356" i="8" s="1"/>
  <c r="CG355" i="8"/>
  <c r="CA355" i="8"/>
  <c r="CG354" i="8"/>
  <c r="CA354" i="8" s="1"/>
  <c r="CG353" i="8"/>
  <c r="CA353" i="8" s="1"/>
  <c r="CG352" i="8"/>
  <c r="CA352" i="8" s="1"/>
  <c r="CG351" i="8"/>
  <c r="CA351" i="8" s="1"/>
  <c r="CG350" i="8"/>
  <c r="CA350" i="8" s="1"/>
  <c r="CG349" i="8"/>
  <c r="CA349" i="8" s="1"/>
  <c r="CG348" i="8"/>
  <c r="CA348" i="8" s="1"/>
  <c r="CG347" i="8"/>
  <c r="CA347" i="8" s="1"/>
  <c r="CG346" i="8"/>
  <c r="CA346" i="8" s="1"/>
  <c r="CG345" i="8"/>
  <c r="CA345" i="8" s="1"/>
  <c r="CG340" i="8"/>
  <c r="CA340" i="8" s="1"/>
  <c r="CG339" i="8"/>
  <c r="CA339" i="8" s="1"/>
  <c r="CG338" i="8"/>
  <c r="CA338" i="8" s="1"/>
  <c r="CG337" i="8"/>
  <c r="CA337" i="8" s="1"/>
  <c r="CG336" i="8"/>
  <c r="CA336" i="8" s="1"/>
  <c r="CG335" i="8"/>
  <c r="CA335" i="8" s="1"/>
  <c r="CG334" i="8"/>
  <c r="CA334" i="8" s="1"/>
  <c r="CG333" i="8"/>
  <c r="CA333" i="8" s="1"/>
  <c r="CG332" i="8"/>
  <c r="CA332" i="8"/>
  <c r="CG331" i="8"/>
  <c r="CA331" i="8" s="1"/>
  <c r="CG330" i="8"/>
  <c r="CA330" i="8" s="1"/>
  <c r="CG329" i="8"/>
  <c r="CA329" i="8" s="1"/>
  <c r="B309" i="8"/>
  <c r="B308" i="8"/>
  <c r="B307" i="8"/>
  <c r="B306" i="8"/>
  <c r="B305" i="8"/>
  <c r="B304" i="8"/>
  <c r="B303" i="8"/>
  <c r="B302" i="8"/>
  <c r="B301" i="8"/>
  <c r="B300" i="8"/>
  <c r="B299" i="8"/>
  <c r="B298" i="8"/>
  <c r="B297" i="8"/>
  <c r="B296" i="8"/>
  <c r="B295" i="8"/>
  <c r="B294" i="8"/>
  <c r="B293" i="8"/>
  <c r="B292" i="8"/>
  <c r="B291" i="8"/>
  <c r="B290" i="8"/>
  <c r="B289" i="8"/>
  <c r="B285" i="8"/>
  <c r="B284" i="8"/>
  <c r="B283" i="8"/>
  <c r="B282" i="8"/>
  <c r="B281" i="8"/>
  <c r="B280" i="8"/>
  <c r="B279" i="8"/>
  <c r="B278" i="8"/>
  <c r="B277" i="8"/>
  <c r="B276" i="8"/>
  <c r="B275" i="8"/>
  <c r="B274" i="8"/>
  <c r="B273" i="8"/>
  <c r="B272" i="8"/>
  <c r="B271" i="8"/>
  <c r="B270" i="8"/>
  <c r="B269" i="8"/>
  <c r="B268" i="8"/>
  <c r="B267" i="8"/>
  <c r="B266" i="8"/>
  <c r="B265" i="8"/>
  <c r="B264" i="8"/>
  <c r="B263" i="8"/>
  <c r="B262" i="8"/>
  <c r="B261" i="8"/>
  <c r="B260" i="8"/>
  <c r="B259" i="8"/>
  <c r="B255" i="8"/>
  <c r="B254" i="8"/>
  <c r="B253" i="8"/>
  <c r="B248" i="8"/>
  <c r="X214" i="8"/>
  <c r="W214" i="8"/>
  <c r="V214" i="8"/>
  <c r="U214" i="8"/>
  <c r="T214" i="8"/>
  <c r="S214" i="8"/>
  <c r="R214" i="8"/>
  <c r="Q214" i="8"/>
  <c r="P214" i="8"/>
  <c r="O214" i="8"/>
  <c r="N214" i="8"/>
  <c r="M214" i="8"/>
  <c r="L214" i="8"/>
  <c r="K214" i="8"/>
  <c r="J214" i="8"/>
  <c r="I214" i="8"/>
  <c r="H214" i="8"/>
  <c r="G214" i="8"/>
  <c r="F214" i="8"/>
  <c r="E214" i="8"/>
  <c r="D214" i="8"/>
  <c r="C214" i="8"/>
  <c r="B213" i="8"/>
  <c r="CG213" i="8" s="1"/>
  <c r="CA213" i="8" s="1"/>
  <c r="Y213" i="8" s="1"/>
  <c r="B212" i="8"/>
  <c r="CG212" i="8" s="1"/>
  <c r="CA212" i="8" s="1"/>
  <c r="Y212" i="8" s="1"/>
  <c r="B211" i="8"/>
  <c r="CG211" i="8" s="1"/>
  <c r="CA211" i="8" s="1"/>
  <c r="Y211" i="8" s="1"/>
  <c r="B210" i="8"/>
  <c r="X205" i="8"/>
  <c r="W205" i="8"/>
  <c r="V205" i="8"/>
  <c r="U205" i="8"/>
  <c r="T205" i="8"/>
  <c r="S205" i="8"/>
  <c r="R205" i="8"/>
  <c r="Q205" i="8"/>
  <c r="P205" i="8"/>
  <c r="O205" i="8"/>
  <c r="N205" i="8"/>
  <c r="M205" i="8"/>
  <c r="L205" i="8"/>
  <c r="K205" i="8"/>
  <c r="J205" i="8"/>
  <c r="I205" i="8"/>
  <c r="H205" i="8"/>
  <c r="G205" i="8"/>
  <c r="F205" i="8"/>
  <c r="E205" i="8"/>
  <c r="D205" i="8"/>
  <c r="C205" i="8"/>
  <c r="B204" i="8"/>
  <c r="CG204" i="8" s="1"/>
  <c r="CA204" i="8" s="1"/>
  <c r="Y204" i="8" s="1"/>
  <c r="B203" i="8"/>
  <c r="CG203" i="8" s="1"/>
  <c r="CA203" i="8" s="1"/>
  <c r="Y203" i="8" s="1"/>
  <c r="Y202" i="8"/>
  <c r="B202" i="8"/>
  <c r="CG202" i="8" s="1"/>
  <c r="CA202" i="8" s="1"/>
  <c r="B201" i="8"/>
  <c r="CG201" i="8" s="1"/>
  <c r="CA201" i="8" s="1"/>
  <c r="Y201" i="8" s="1"/>
  <c r="B200" i="8"/>
  <c r="CG200" i="8" s="1"/>
  <c r="CA200" i="8" s="1"/>
  <c r="Y200" i="8" s="1"/>
  <c r="B199" i="8"/>
  <c r="CG199" i="8" s="1"/>
  <c r="CA199" i="8" s="1"/>
  <c r="Y199" i="8" s="1"/>
  <c r="X194" i="8"/>
  <c r="W194" i="8"/>
  <c r="V194" i="8"/>
  <c r="U194" i="8"/>
  <c r="T194" i="8"/>
  <c r="S194" i="8"/>
  <c r="R194" i="8"/>
  <c r="Q194" i="8"/>
  <c r="P194" i="8"/>
  <c r="O194" i="8"/>
  <c r="N194" i="8"/>
  <c r="M194" i="8"/>
  <c r="L194" i="8"/>
  <c r="K194" i="8"/>
  <c r="J194" i="8"/>
  <c r="I194" i="8"/>
  <c r="H194" i="8"/>
  <c r="G194" i="8"/>
  <c r="F194" i="8"/>
  <c r="E194" i="8"/>
  <c r="D194" i="8"/>
  <c r="C194" i="8"/>
  <c r="B193" i="8"/>
  <c r="CG193" i="8" s="1"/>
  <c r="CA193" i="8" s="1"/>
  <c r="Y193" i="8" s="1"/>
  <c r="B192" i="8"/>
  <c r="CG192" i="8" s="1"/>
  <c r="CA192" i="8" s="1"/>
  <c r="Y192" i="8" s="1"/>
  <c r="B191" i="8"/>
  <c r="CG191" i="8" s="1"/>
  <c r="CA191" i="8" s="1"/>
  <c r="Y191" i="8" s="1"/>
  <c r="B190" i="8"/>
  <c r="CG190" i="8" s="1"/>
  <c r="CA190" i="8" s="1"/>
  <c r="Y190" i="8" s="1"/>
  <c r="B189" i="8"/>
  <c r="CG189" i="8" s="1"/>
  <c r="CA189" i="8" s="1"/>
  <c r="Y189" i="8" s="1"/>
  <c r="B188" i="8"/>
  <c r="CG188" i="8" s="1"/>
  <c r="CA188" i="8" s="1"/>
  <c r="Y188" i="8" s="1"/>
  <c r="B187" i="8"/>
  <c r="CG187" i="8" s="1"/>
  <c r="CA187" i="8" s="1"/>
  <c r="Y187" i="8" s="1"/>
  <c r="D182" i="8"/>
  <c r="C182" i="8"/>
  <c r="B182" i="8" s="1"/>
  <c r="CZ182" i="8" s="1"/>
  <c r="CT182" i="8" s="1"/>
  <c r="AP182" i="8" s="1"/>
  <c r="D181" i="8"/>
  <c r="C181" i="8"/>
  <c r="D180" i="8"/>
  <c r="C180" i="8"/>
  <c r="D179" i="8"/>
  <c r="B179" i="8" s="1"/>
  <c r="CZ179" i="8" s="1"/>
  <c r="CT179" i="8" s="1"/>
  <c r="AP179" i="8" s="1"/>
  <c r="C179" i="8"/>
  <c r="D178" i="8"/>
  <c r="C178" i="8"/>
  <c r="B178" i="8" s="1"/>
  <c r="AO177" i="8"/>
  <c r="AN177" i="8"/>
  <c r="AM177" i="8"/>
  <c r="AL177" i="8"/>
  <c r="AK177" i="8"/>
  <c r="AJ177" i="8"/>
  <c r="AI177" i="8"/>
  <c r="AH177" i="8"/>
  <c r="AG177" i="8"/>
  <c r="AF177" i="8"/>
  <c r="AE177" i="8"/>
  <c r="AD177" i="8"/>
  <c r="AC177" i="8"/>
  <c r="AB177" i="8"/>
  <c r="AA177" i="8"/>
  <c r="Z177" i="8"/>
  <c r="Y177" i="8"/>
  <c r="X177" i="8"/>
  <c r="W177" i="8"/>
  <c r="V177" i="8"/>
  <c r="U177" i="8"/>
  <c r="T177" i="8"/>
  <c r="S177" i="8"/>
  <c r="R177" i="8"/>
  <c r="Q177" i="8"/>
  <c r="P177" i="8"/>
  <c r="O177" i="8"/>
  <c r="N177" i="8"/>
  <c r="M177" i="8"/>
  <c r="L177" i="8"/>
  <c r="K177" i="8"/>
  <c r="J177" i="8"/>
  <c r="I177" i="8"/>
  <c r="H177" i="8"/>
  <c r="G177" i="8"/>
  <c r="F177" i="8"/>
  <c r="E177" i="8"/>
  <c r="D176" i="8"/>
  <c r="C176" i="8"/>
  <c r="D175" i="8"/>
  <c r="C175" i="8"/>
  <c r="D174" i="8"/>
  <c r="C174" i="8"/>
  <c r="D173" i="8"/>
  <c r="C173" i="8"/>
  <c r="D172" i="8"/>
  <c r="C172" i="8"/>
  <c r="B172" i="8"/>
  <c r="CZ172" i="8" s="1"/>
  <c r="CT172" i="8" s="1"/>
  <c r="AP172" i="8" s="1"/>
  <c r="D171" i="8"/>
  <c r="C171" i="8"/>
  <c r="D170" i="8"/>
  <c r="C170" i="8"/>
  <c r="D169" i="8"/>
  <c r="C169" i="8"/>
  <c r="D168" i="8"/>
  <c r="C168" i="8"/>
  <c r="B168" i="8" s="1"/>
  <c r="CZ168" i="8" s="1"/>
  <c r="CT168" i="8" s="1"/>
  <c r="AP168" i="8" s="1"/>
  <c r="D167" i="8"/>
  <c r="C167" i="8"/>
  <c r="D166" i="8"/>
  <c r="B166" i="8" s="1"/>
  <c r="CZ166" i="8" s="1"/>
  <c r="CT166" i="8" s="1"/>
  <c r="AP166" i="8" s="1"/>
  <c r="C166" i="8"/>
  <c r="D165" i="8"/>
  <c r="C165" i="8"/>
  <c r="D164" i="8"/>
  <c r="B164" i="8" s="1"/>
  <c r="CZ164" i="8" s="1"/>
  <c r="CT164" i="8" s="1"/>
  <c r="AP164" i="8" s="1"/>
  <c r="C164" i="8"/>
  <c r="D163" i="8"/>
  <c r="C163" i="8"/>
  <c r="D162" i="8"/>
  <c r="C162" i="8"/>
  <c r="D161" i="8"/>
  <c r="C161" i="8"/>
  <c r="D160" i="8"/>
  <c r="C160" i="8"/>
  <c r="B160" i="8"/>
  <c r="CZ160" i="8" s="1"/>
  <c r="CT160" i="8" s="1"/>
  <c r="AP160" i="8" s="1"/>
  <c r="D159" i="8"/>
  <c r="C159" i="8"/>
  <c r="D158" i="8"/>
  <c r="C158" i="8"/>
  <c r="D157" i="8"/>
  <c r="C157" i="8"/>
  <c r="D156" i="8"/>
  <c r="C156" i="8"/>
  <c r="B156" i="8"/>
  <c r="CZ156" i="8" s="1"/>
  <c r="CT156" i="8" s="1"/>
  <c r="AP156" i="8" s="1"/>
  <c r="D155" i="8"/>
  <c r="C155" i="8"/>
  <c r="D154" i="8"/>
  <c r="C154" i="8"/>
  <c r="D153" i="8"/>
  <c r="C153" i="8"/>
  <c r="D152" i="8"/>
  <c r="C152" i="8"/>
  <c r="B152" i="8" s="1"/>
  <c r="CZ152" i="8" s="1"/>
  <c r="CT152" i="8" s="1"/>
  <c r="AP152" i="8" s="1"/>
  <c r="D151" i="8"/>
  <c r="C151" i="8"/>
  <c r="D150" i="8"/>
  <c r="B150" i="8" s="1"/>
  <c r="CZ150" i="8" s="1"/>
  <c r="CT150" i="8" s="1"/>
  <c r="AP150" i="8" s="1"/>
  <c r="C150" i="8"/>
  <c r="D149" i="8"/>
  <c r="C149" i="8"/>
  <c r="D148" i="8"/>
  <c r="B148" i="8" s="1"/>
  <c r="CZ148" i="8" s="1"/>
  <c r="CT148" i="8" s="1"/>
  <c r="AP148" i="8" s="1"/>
  <c r="C148" i="8"/>
  <c r="B123" i="8"/>
  <c r="CG123" i="8" s="1"/>
  <c r="CA123" i="8" s="1"/>
  <c r="L123" i="8" s="1"/>
  <c r="B122" i="8"/>
  <c r="CG122" i="8" s="1"/>
  <c r="CA122" i="8" s="1"/>
  <c r="L122" i="8" s="1"/>
  <c r="B121" i="8"/>
  <c r="CG121" i="8" s="1"/>
  <c r="CA121" i="8" s="1"/>
  <c r="L121" i="8" s="1"/>
  <c r="B117" i="8"/>
  <c r="B116" i="8"/>
  <c r="E112" i="8"/>
  <c r="D112" i="8"/>
  <c r="C112" i="8"/>
  <c r="B112" i="8"/>
  <c r="E104" i="8"/>
  <c r="D104" i="8"/>
  <c r="C104" i="8"/>
  <c r="B104" i="8"/>
  <c r="E96" i="8"/>
  <c r="D96" i="8"/>
  <c r="C96" i="8"/>
  <c r="B96" i="8"/>
  <c r="Z76" i="8"/>
  <c r="Y76" i="8"/>
  <c r="X76" i="8"/>
  <c r="W76" i="8"/>
  <c r="V76" i="8"/>
  <c r="U76" i="8"/>
  <c r="T76" i="8"/>
  <c r="S76" i="8"/>
  <c r="R76" i="8"/>
  <c r="Q76" i="8"/>
  <c r="P76" i="8"/>
  <c r="O76" i="8"/>
  <c r="N76" i="8"/>
  <c r="M76" i="8"/>
  <c r="L76" i="8"/>
  <c r="K76" i="8"/>
  <c r="J76" i="8"/>
  <c r="I76" i="8"/>
  <c r="H76" i="8"/>
  <c r="G76" i="8"/>
  <c r="F76" i="8"/>
  <c r="E76" i="8"/>
  <c r="D76" i="8"/>
  <c r="C76" i="8"/>
  <c r="B75" i="8"/>
  <c r="B74" i="8"/>
  <c r="B73" i="8"/>
  <c r="B72" i="8"/>
  <c r="Z68" i="8"/>
  <c r="Y68" i="8"/>
  <c r="X68" i="8"/>
  <c r="W68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E68" i="8"/>
  <c r="D68" i="8"/>
  <c r="C68" i="8"/>
  <c r="B67" i="8"/>
  <c r="B66" i="8"/>
  <c r="B65" i="8"/>
  <c r="B64" i="8"/>
  <c r="H60" i="8"/>
  <c r="G60" i="8"/>
  <c r="F60" i="8"/>
  <c r="E60" i="8"/>
  <c r="D60" i="8"/>
  <c r="C60" i="8"/>
  <c r="B59" i="8"/>
  <c r="B58" i="8"/>
  <c r="B57" i="8"/>
  <c r="BZ56" i="8"/>
  <c r="B56" i="8"/>
  <c r="BZ55" i="8"/>
  <c r="B55" i="8"/>
  <c r="CA52" i="8"/>
  <c r="CA51" i="8"/>
  <c r="E50" i="8"/>
  <c r="D50" i="8"/>
  <c r="E49" i="8"/>
  <c r="D49" i="8"/>
  <c r="C49" i="8"/>
  <c r="CG49" i="8" s="1"/>
  <c r="CA49" i="8" s="1"/>
  <c r="AR49" i="8" s="1"/>
  <c r="E48" i="8"/>
  <c r="D48" i="8"/>
  <c r="E47" i="8"/>
  <c r="D47" i="8"/>
  <c r="E46" i="8"/>
  <c r="D46" i="8"/>
  <c r="E45" i="8"/>
  <c r="D45" i="8"/>
  <c r="C45" i="8" s="1"/>
  <c r="CG45" i="8" s="1"/>
  <c r="CA45" i="8" s="1"/>
  <c r="AR45" i="8" s="1"/>
  <c r="E44" i="8"/>
  <c r="D44" i="8"/>
  <c r="E43" i="8"/>
  <c r="C43" i="8" s="1"/>
  <c r="CG43" i="8" s="1"/>
  <c r="CA43" i="8" s="1"/>
  <c r="AR43" i="8" s="1"/>
  <c r="D43" i="8"/>
  <c r="E42" i="8"/>
  <c r="D42" i="8"/>
  <c r="E41" i="8"/>
  <c r="C41" i="8" s="1"/>
  <c r="CG41" i="8" s="1"/>
  <c r="CA41" i="8" s="1"/>
  <c r="AR41" i="8" s="1"/>
  <c r="D41" i="8"/>
  <c r="E40" i="8"/>
  <c r="D40" i="8"/>
  <c r="E39" i="8"/>
  <c r="D39" i="8"/>
  <c r="E38" i="8"/>
  <c r="D38" i="8"/>
  <c r="E37" i="8"/>
  <c r="D37" i="8"/>
  <c r="C37" i="8"/>
  <c r="CG37" i="8" s="1"/>
  <c r="CA37" i="8" s="1"/>
  <c r="AR37" i="8" s="1"/>
  <c r="E36" i="8"/>
  <c r="D36" i="8"/>
  <c r="E35" i="8"/>
  <c r="D35" i="8"/>
  <c r="C35" i="8" s="1"/>
  <c r="CG35" i="8" s="1"/>
  <c r="CA35" i="8" s="1"/>
  <c r="AR35" i="8" s="1"/>
  <c r="E34" i="8"/>
  <c r="D34" i="8"/>
  <c r="E33" i="8"/>
  <c r="D33" i="8"/>
  <c r="C33" i="8"/>
  <c r="CG33" i="8" s="1"/>
  <c r="CA33" i="8" s="1"/>
  <c r="AR33" i="8" s="1"/>
  <c r="E32" i="8"/>
  <c r="D32" i="8"/>
  <c r="C32" i="8" s="1"/>
  <c r="CG32" i="8" s="1"/>
  <c r="CA32" i="8" s="1"/>
  <c r="AR32" i="8" s="1"/>
  <c r="E31" i="8"/>
  <c r="D31" i="8"/>
  <c r="C31" i="8" s="1"/>
  <c r="CG31" i="8" s="1"/>
  <c r="CA31" i="8" s="1"/>
  <c r="AR31" i="8" s="1"/>
  <c r="E30" i="8"/>
  <c r="D30" i="8"/>
  <c r="CK29" i="8"/>
  <c r="CJ29" i="8"/>
  <c r="CI29" i="8"/>
  <c r="CC29" i="8" s="1"/>
  <c r="CH29" i="8"/>
  <c r="CB29" i="8" s="1"/>
  <c r="CE29" i="8"/>
  <c r="CD29" i="8"/>
  <c r="E29" i="8"/>
  <c r="D29" i="8"/>
  <c r="C29" i="8" s="1"/>
  <c r="D24" i="8"/>
  <c r="CJ24" i="8" s="1"/>
  <c r="CD24" i="8" s="1"/>
  <c r="C24" i="8"/>
  <c r="CI24" i="8" s="1"/>
  <c r="CC24" i="8" s="1"/>
  <c r="D23" i="8"/>
  <c r="CJ23" i="8" s="1"/>
  <c r="CD23" i="8" s="1"/>
  <c r="C23" i="8"/>
  <c r="CI23" i="8" s="1"/>
  <c r="CC23" i="8" s="1"/>
  <c r="CJ22" i="8"/>
  <c r="CD22" i="8" s="1"/>
  <c r="D22" i="8"/>
  <c r="C22" i="8"/>
  <c r="CI22" i="8" s="1"/>
  <c r="CC22" i="8" s="1"/>
  <c r="B22" i="8"/>
  <c r="CH22" i="8" s="1"/>
  <c r="CB22" i="8" s="1"/>
  <c r="CJ21" i="8"/>
  <c r="CD21" i="8" s="1"/>
  <c r="D21" i="8"/>
  <c r="C21" i="8"/>
  <c r="CI21" i="8" s="1"/>
  <c r="CC21" i="8" s="1"/>
  <c r="D20" i="8"/>
  <c r="CJ20" i="8" s="1"/>
  <c r="CD20" i="8" s="1"/>
  <c r="C20" i="8"/>
  <c r="CI20" i="8" s="1"/>
  <c r="CC20" i="8" s="1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8" i="8"/>
  <c r="B18" i="8" s="1"/>
  <c r="CH18" i="8" s="1"/>
  <c r="CB18" i="8" s="1"/>
  <c r="C18" i="8"/>
  <c r="CI18" i="8" s="1"/>
  <c r="CC18" i="8" s="1"/>
  <c r="D17" i="8"/>
  <c r="CJ17" i="8" s="1"/>
  <c r="CD17" i="8" s="1"/>
  <c r="C17" i="8"/>
  <c r="CI17" i="8" s="1"/>
  <c r="CC17" i="8" s="1"/>
  <c r="D16" i="8"/>
  <c r="CJ16" i="8" s="1"/>
  <c r="CD16" i="8" s="1"/>
  <c r="C16" i="8"/>
  <c r="CI16" i="8" s="1"/>
  <c r="CC16" i="8" s="1"/>
  <c r="D15" i="8"/>
  <c r="CJ15" i="8" s="1"/>
  <c r="CD15" i="8" s="1"/>
  <c r="C15" i="8"/>
  <c r="CI15" i="8" s="1"/>
  <c r="CC15" i="8" s="1"/>
  <c r="D14" i="8"/>
  <c r="CJ14" i="8" s="1"/>
  <c r="CD14" i="8" s="1"/>
  <c r="C14" i="8"/>
  <c r="CI14" i="8" s="1"/>
  <c r="CC14" i="8" s="1"/>
  <c r="B14" i="8"/>
  <c r="CH14" i="8" s="1"/>
  <c r="CB14" i="8" s="1"/>
  <c r="D13" i="8"/>
  <c r="CJ13" i="8" s="1"/>
  <c r="CD13" i="8" s="1"/>
  <c r="C13" i="8"/>
  <c r="CI13" i="8" s="1"/>
  <c r="CC13" i="8" s="1"/>
  <c r="A5" i="8"/>
  <c r="A4" i="8"/>
  <c r="A3" i="8"/>
  <c r="A2" i="8"/>
  <c r="CJ18" i="8" l="1"/>
  <c r="CD18" i="8" s="1"/>
  <c r="C47" i="8"/>
  <c r="CG47" i="8" s="1"/>
  <c r="CA47" i="8" s="1"/>
  <c r="AR47" i="8" s="1"/>
  <c r="B154" i="8"/>
  <c r="CZ154" i="8" s="1"/>
  <c r="CT154" i="8" s="1"/>
  <c r="AP154" i="8" s="1"/>
  <c r="B170" i="8"/>
  <c r="CZ170" i="8" s="1"/>
  <c r="CT170" i="8" s="1"/>
  <c r="AP170" i="8" s="1"/>
  <c r="B214" i="8"/>
  <c r="CG29" i="9"/>
  <c r="CA29" i="9" s="1"/>
  <c r="AR29" i="9" s="1"/>
  <c r="B158" i="8"/>
  <c r="CZ158" i="8" s="1"/>
  <c r="CT158" i="8" s="1"/>
  <c r="AP158" i="8" s="1"/>
  <c r="B174" i="8"/>
  <c r="CZ174" i="8" s="1"/>
  <c r="CT174" i="8" s="1"/>
  <c r="AP174" i="8" s="1"/>
  <c r="B176" i="8"/>
  <c r="CZ176" i="8" s="1"/>
  <c r="CT176" i="8" s="1"/>
  <c r="AP176" i="8" s="1"/>
  <c r="B177" i="9"/>
  <c r="A346" i="9" s="1"/>
  <c r="C36" i="8"/>
  <c r="CG36" i="8" s="1"/>
  <c r="CA36" i="8" s="1"/>
  <c r="AR36" i="8" s="1"/>
  <c r="C39" i="8"/>
  <c r="CG39" i="8" s="1"/>
  <c r="CA39" i="8" s="1"/>
  <c r="AR39" i="8" s="1"/>
  <c r="B162" i="8"/>
  <c r="CZ162" i="8" s="1"/>
  <c r="CT162" i="8" s="1"/>
  <c r="AP162" i="8" s="1"/>
  <c r="B181" i="8"/>
  <c r="CZ181" i="8" s="1"/>
  <c r="CT181" i="8" s="1"/>
  <c r="AP181" i="8" s="1"/>
  <c r="AT17" i="10"/>
  <c r="AT16" i="10"/>
  <c r="AT14" i="10"/>
  <c r="AT15" i="10"/>
  <c r="AT24" i="10"/>
  <c r="B346" i="10"/>
  <c r="CA13" i="10"/>
  <c r="AT13" i="10" s="1"/>
  <c r="AT23" i="10"/>
  <c r="AT22" i="10"/>
  <c r="AT18" i="10"/>
  <c r="AT20" i="10"/>
  <c r="CG21" i="9"/>
  <c r="CA21" i="9" s="1"/>
  <c r="CH21" i="9"/>
  <c r="CB21" i="9" s="1"/>
  <c r="CG24" i="9"/>
  <c r="CA24" i="9" s="1"/>
  <c r="AT24" i="9" s="1"/>
  <c r="CH24" i="9"/>
  <c r="CB24" i="9" s="1"/>
  <c r="CG23" i="9"/>
  <c r="CA23" i="9" s="1"/>
  <c r="CH23" i="9"/>
  <c r="CB23" i="9" s="1"/>
  <c r="CG14" i="9"/>
  <c r="CA14" i="9" s="1"/>
  <c r="AT14" i="9" s="1"/>
  <c r="CH14" i="9"/>
  <c r="CB14" i="9" s="1"/>
  <c r="CG16" i="9"/>
  <c r="CA16" i="9" s="1"/>
  <c r="CH16" i="9"/>
  <c r="CB16" i="9" s="1"/>
  <c r="CG17" i="9"/>
  <c r="CA17" i="9" s="1"/>
  <c r="AT17" i="9" s="1"/>
  <c r="CH17" i="9"/>
  <c r="CB17" i="9" s="1"/>
  <c r="CG15" i="9"/>
  <c r="CA15" i="9" s="1"/>
  <c r="CH15" i="9"/>
  <c r="CB15" i="9" s="1"/>
  <c r="CG20" i="9"/>
  <c r="CA20" i="9" s="1"/>
  <c r="AT20" i="9" s="1"/>
  <c r="CH20" i="9"/>
  <c r="CB20" i="9" s="1"/>
  <c r="CG18" i="9"/>
  <c r="CA18" i="9" s="1"/>
  <c r="CH18" i="9"/>
  <c r="CB18" i="9" s="1"/>
  <c r="CG13" i="9"/>
  <c r="CH13" i="9"/>
  <c r="CB13" i="9" s="1"/>
  <c r="CG22" i="9"/>
  <c r="CA22" i="9" s="1"/>
  <c r="CH22" i="9"/>
  <c r="CB22" i="9" s="1"/>
  <c r="B15" i="8"/>
  <c r="CG15" i="8" s="1"/>
  <c r="CA15" i="8" s="1"/>
  <c r="C19" i="8"/>
  <c r="B23" i="8"/>
  <c r="CG23" i="8" s="1"/>
  <c r="CA23" i="8" s="1"/>
  <c r="C30" i="8"/>
  <c r="CG30" i="8" s="1"/>
  <c r="CA30" i="8" s="1"/>
  <c r="AR30" i="8" s="1"/>
  <c r="C38" i="8"/>
  <c r="CG38" i="8" s="1"/>
  <c r="CA38" i="8" s="1"/>
  <c r="AR38" i="8" s="1"/>
  <c r="C42" i="8"/>
  <c r="CG42" i="8" s="1"/>
  <c r="CA42" i="8" s="1"/>
  <c r="AR42" i="8" s="1"/>
  <c r="C46" i="8"/>
  <c r="CG46" i="8" s="1"/>
  <c r="CA46" i="8" s="1"/>
  <c r="AR46" i="8" s="1"/>
  <c r="C50" i="8"/>
  <c r="CG50" i="8" s="1"/>
  <c r="CA50" i="8" s="1"/>
  <c r="AR50" i="8" s="1"/>
  <c r="B149" i="8"/>
  <c r="CZ149" i="8" s="1"/>
  <c r="CT149" i="8" s="1"/>
  <c r="AP149" i="8" s="1"/>
  <c r="B153" i="8"/>
  <c r="CZ153" i="8" s="1"/>
  <c r="CT153" i="8" s="1"/>
  <c r="AP153" i="8" s="1"/>
  <c r="B157" i="8"/>
  <c r="CZ157" i="8" s="1"/>
  <c r="CT157" i="8" s="1"/>
  <c r="AP157" i="8" s="1"/>
  <c r="B161" i="8"/>
  <c r="CZ161" i="8" s="1"/>
  <c r="CT161" i="8" s="1"/>
  <c r="AP161" i="8" s="1"/>
  <c r="B165" i="8"/>
  <c r="CZ165" i="8" s="1"/>
  <c r="CT165" i="8" s="1"/>
  <c r="AP165" i="8" s="1"/>
  <c r="B169" i="8"/>
  <c r="CZ169" i="8" s="1"/>
  <c r="CT169" i="8" s="1"/>
  <c r="AP169" i="8" s="1"/>
  <c r="B173" i="8"/>
  <c r="CZ173" i="8" s="1"/>
  <c r="CT173" i="8" s="1"/>
  <c r="AP173" i="8" s="1"/>
  <c r="B16" i="8"/>
  <c r="CH16" i="8" s="1"/>
  <c r="CB16" i="8" s="1"/>
  <c r="D19" i="8"/>
  <c r="B20" i="8"/>
  <c r="CH20" i="8" s="1"/>
  <c r="CB20" i="8" s="1"/>
  <c r="B24" i="8"/>
  <c r="CH24" i="8" s="1"/>
  <c r="CB24" i="8" s="1"/>
  <c r="B13" i="8"/>
  <c r="CH13" i="8" s="1"/>
  <c r="CB13" i="8" s="1"/>
  <c r="B17" i="8"/>
  <c r="CH17" i="8" s="1"/>
  <c r="CB17" i="8" s="1"/>
  <c r="B21" i="8"/>
  <c r="CG21" i="8" s="1"/>
  <c r="CA21" i="8" s="1"/>
  <c r="C34" i="8"/>
  <c r="CG34" i="8" s="1"/>
  <c r="CA34" i="8" s="1"/>
  <c r="AR34" i="8" s="1"/>
  <c r="C40" i="8"/>
  <c r="CG40" i="8" s="1"/>
  <c r="CA40" i="8" s="1"/>
  <c r="AR40" i="8" s="1"/>
  <c r="C44" i="8"/>
  <c r="CG44" i="8" s="1"/>
  <c r="CA44" i="8" s="1"/>
  <c r="AR44" i="8" s="1"/>
  <c r="C48" i="8"/>
  <c r="CG48" i="8" s="1"/>
  <c r="CA48" i="8" s="1"/>
  <c r="AR48" i="8" s="1"/>
  <c r="B68" i="8"/>
  <c r="B151" i="8"/>
  <c r="CZ151" i="8" s="1"/>
  <c r="CT151" i="8" s="1"/>
  <c r="AP151" i="8" s="1"/>
  <c r="B155" i="8"/>
  <c r="CZ155" i="8" s="1"/>
  <c r="CT155" i="8" s="1"/>
  <c r="AP155" i="8" s="1"/>
  <c r="B159" i="8"/>
  <c r="CZ159" i="8" s="1"/>
  <c r="CT159" i="8" s="1"/>
  <c r="AP159" i="8" s="1"/>
  <c r="B163" i="8"/>
  <c r="CZ163" i="8" s="1"/>
  <c r="CT163" i="8" s="1"/>
  <c r="AP163" i="8" s="1"/>
  <c r="B167" i="8"/>
  <c r="CZ167" i="8" s="1"/>
  <c r="CT167" i="8" s="1"/>
  <c r="AP167" i="8" s="1"/>
  <c r="B171" i="8"/>
  <c r="CZ171" i="8" s="1"/>
  <c r="CT171" i="8" s="1"/>
  <c r="AP171" i="8" s="1"/>
  <c r="B175" i="8"/>
  <c r="CZ175" i="8" s="1"/>
  <c r="CT175" i="8" s="1"/>
  <c r="AP175" i="8" s="1"/>
  <c r="D177" i="8"/>
  <c r="B180" i="8"/>
  <c r="CZ180" i="8" s="1"/>
  <c r="CT180" i="8" s="1"/>
  <c r="AP180" i="8" s="1"/>
  <c r="B19" i="8"/>
  <c r="CG14" i="8"/>
  <c r="CA14" i="8" s="1"/>
  <c r="AT14" i="8" s="1"/>
  <c r="CG17" i="8"/>
  <c r="CA17" i="8" s="1"/>
  <c r="AT17" i="8" s="1"/>
  <c r="CG18" i="8"/>
  <c r="CA18" i="8" s="1"/>
  <c r="AT18" i="8" s="1"/>
  <c r="CG20" i="8"/>
  <c r="CA20" i="8" s="1"/>
  <c r="AT20" i="8" s="1"/>
  <c r="CG22" i="8"/>
  <c r="CA22" i="8" s="1"/>
  <c r="AT22" i="8" s="1"/>
  <c r="B76" i="8"/>
  <c r="B177" i="8"/>
  <c r="CH15" i="8"/>
  <c r="CB15" i="8" s="1"/>
  <c r="AT15" i="8" s="1"/>
  <c r="CH21" i="8"/>
  <c r="CB21" i="8" s="1"/>
  <c r="AT21" i="8" s="1"/>
  <c r="CH23" i="8"/>
  <c r="CB23" i="8" s="1"/>
  <c r="AT23" i="8" s="1"/>
  <c r="C177" i="8"/>
  <c r="B194" i="8"/>
  <c r="B205" i="8"/>
  <c r="B60" i="8"/>
  <c r="CZ178" i="8"/>
  <c r="CT178" i="8" s="1"/>
  <c r="AP178" i="8" s="1"/>
  <c r="CG210" i="8"/>
  <c r="CA210" i="8" s="1"/>
  <c r="Y210" i="8" s="1"/>
  <c r="CG364" i="7"/>
  <c r="CA364" i="7"/>
  <c r="CG363" i="7"/>
  <c r="CA363" i="7" s="1"/>
  <c r="CG362" i="7"/>
  <c r="CA362" i="7" s="1"/>
  <c r="CG361" i="7"/>
  <c r="CA361" i="7" s="1"/>
  <c r="CG356" i="7"/>
  <c r="CA356" i="7" s="1"/>
  <c r="CG355" i="7"/>
  <c r="CA355" i="7" s="1"/>
  <c r="CG354" i="7"/>
  <c r="CA354" i="7" s="1"/>
  <c r="CG353" i="7"/>
  <c r="CA353" i="7" s="1"/>
  <c r="CG352" i="7"/>
  <c r="CA352" i="7"/>
  <c r="CG351" i="7"/>
  <c r="CA351" i="7" s="1"/>
  <c r="CG350" i="7"/>
  <c r="CA350" i="7" s="1"/>
  <c r="CG349" i="7"/>
  <c r="CA349" i="7" s="1"/>
  <c r="CG348" i="7"/>
  <c r="CA348" i="7"/>
  <c r="CG347" i="7"/>
  <c r="CA347" i="7" s="1"/>
  <c r="CG346" i="7"/>
  <c r="CA346" i="7" s="1"/>
  <c r="CG345" i="7"/>
  <c r="CA345" i="7" s="1"/>
  <c r="CG340" i="7"/>
  <c r="CA340" i="7" s="1"/>
  <c r="CG339" i="7"/>
  <c r="CA339" i="7" s="1"/>
  <c r="CG338" i="7"/>
  <c r="CA338" i="7" s="1"/>
  <c r="CG337" i="7"/>
  <c r="CA337" i="7" s="1"/>
  <c r="CG336" i="7"/>
  <c r="CA336" i="7" s="1"/>
  <c r="CG335" i="7"/>
  <c r="CA335" i="7"/>
  <c r="CG334" i="7"/>
  <c r="CA334" i="7" s="1"/>
  <c r="CG333" i="7"/>
  <c r="CA333" i="7" s="1"/>
  <c r="CG332" i="7"/>
  <c r="CA332" i="7" s="1"/>
  <c r="CG331" i="7"/>
  <c r="CA331" i="7"/>
  <c r="CG330" i="7"/>
  <c r="CA330" i="7" s="1"/>
  <c r="CG329" i="7"/>
  <c r="CA329" i="7" s="1"/>
  <c r="B309" i="7"/>
  <c r="B308" i="7"/>
  <c r="B307" i="7"/>
  <c r="B306" i="7"/>
  <c r="B305" i="7"/>
  <c r="B304" i="7"/>
  <c r="B303" i="7"/>
  <c r="B302" i="7"/>
  <c r="B301" i="7"/>
  <c r="B300" i="7"/>
  <c r="B299" i="7"/>
  <c r="B298" i="7"/>
  <c r="B297" i="7"/>
  <c r="B296" i="7"/>
  <c r="B295" i="7"/>
  <c r="B294" i="7"/>
  <c r="B293" i="7"/>
  <c r="B292" i="7"/>
  <c r="B291" i="7"/>
  <c r="B290" i="7"/>
  <c r="B289" i="7"/>
  <c r="B285" i="7"/>
  <c r="B284" i="7"/>
  <c r="B283" i="7"/>
  <c r="B282" i="7"/>
  <c r="B281" i="7"/>
  <c r="B280" i="7"/>
  <c r="B279" i="7"/>
  <c r="B278" i="7"/>
  <c r="B277" i="7"/>
  <c r="B276" i="7"/>
  <c r="B275" i="7"/>
  <c r="B274" i="7"/>
  <c r="B273" i="7"/>
  <c r="B272" i="7"/>
  <c r="B271" i="7"/>
  <c r="B270" i="7"/>
  <c r="B269" i="7"/>
  <c r="B268" i="7"/>
  <c r="B267" i="7"/>
  <c r="B266" i="7"/>
  <c r="B265" i="7"/>
  <c r="B264" i="7"/>
  <c r="B263" i="7"/>
  <c r="B262" i="7"/>
  <c r="B261" i="7"/>
  <c r="B260" i="7"/>
  <c r="B259" i="7"/>
  <c r="B255" i="7"/>
  <c r="B254" i="7"/>
  <c r="B253" i="7"/>
  <c r="B248" i="7"/>
  <c r="X214" i="7"/>
  <c r="W214" i="7"/>
  <c r="V214" i="7"/>
  <c r="U214" i="7"/>
  <c r="T214" i="7"/>
  <c r="S214" i="7"/>
  <c r="R214" i="7"/>
  <c r="Q214" i="7"/>
  <c r="P214" i="7"/>
  <c r="O214" i="7"/>
  <c r="N214" i="7"/>
  <c r="M214" i="7"/>
  <c r="L214" i="7"/>
  <c r="K214" i="7"/>
  <c r="J214" i="7"/>
  <c r="I214" i="7"/>
  <c r="H214" i="7"/>
  <c r="G214" i="7"/>
  <c r="F214" i="7"/>
  <c r="E214" i="7"/>
  <c r="D214" i="7"/>
  <c r="C214" i="7"/>
  <c r="CG213" i="7"/>
  <c r="CA213" i="7" s="1"/>
  <c r="Y213" i="7" s="1"/>
  <c r="B213" i="7"/>
  <c r="B212" i="7"/>
  <c r="CG212" i="7" s="1"/>
  <c r="CA212" i="7" s="1"/>
  <c r="Y212" i="7" s="1"/>
  <c r="B211" i="7"/>
  <c r="CG211" i="7" s="1"/>
  <c r="CA211" i="7" s="1"/>
  <c r="Y211" i="7" s="1"/>
  <c r="CG210" i="7"/>
  <c r="CA210" i="7" s="1"/>
  <c r="Y210" i="7" s="1"/>
  <c r="B210" i="7"/>
  <c r="X205" i="7"/>
  <c r="W205" i="7"/>
  <c r="V205" i="7"/>
  <c r="U205" i="7"/>
  <c r="T205" i="7"/>
  <c r="S205" i="7"/>
  <c r="R205" i="7"/>
  <c r="Q205" i="7"/>
  <c r="P205" i="7"/>
  <c r="O205" i="7"/>
  <c r="N205" i="7"/>
  <c r="M205" i="7"/>
  <c r="L205" i="7"/>
  <c r="K205" i="7"/>
  <c r="J205" i="7"/>
  <c r="I205" i="7"/>
  <c r="H205" i="7"/>
  <c r="G205" i="7"/>
  <c r="F205" i="7"/>
  <c r="E205" i="7"/>
  <c r="D205" i="7"/>
  <c r="C205" i="7"/>
  <c r="B204" i="7"/>
  <c r="CG204" i="7" s="1"/>
  <c r="CA204" i="7" s="1"/>
  <c r="Y204" i="7" s="1"/>
  <c r="B203" i="7"/>
  <c r="CG203" i="7" s="1"/>
  <c r="CA203" i="7" s="1"/>
  <c r="Y203" i="7" s="1"/>
  <c r="B202" i="7"/>
  <c r="CG202" i="7" s="1"/>
  <c r="CA202" i="7" s="1"/>
  <c r="Y202" i="7" s="1"/>
  <c r="B201" i="7"/>
  <c r="CG201" i="7" s="1"/>
  <c r="CA201" i="7" s="1"/>
  <c r="Y201" i="7" s="1"/>
  <c r="B200" i="7"/>
  <c r="CG200" i="7" s="1"/>
  <c r="CA200" i="7" s="1"/>
  <c r="Y200" i="7" s="1"/>
  <c r="B199" i="7"/>
  <c r="X194" i="7"/>
  <c r="W194" i="7"/>
  <c r="V194" i="7"/>
  <c r="U194" i="7"/>
  <c r="T194" i="7"/>
  <c r="S194" i="7"/>
  <c r="R194" i="7"/>
  <c r="Q194" i="7"/>
  <c r="P194" i="7"/>
  <c r="O194" i="7"/>
  <c r="N194" i="7"/>
  <c r="M194" i="7"/>
  <c r="L194" i="7"/>
  <c r="K194" i="7"/>
  <c r="J194" i="7"/>
  <c r="I194" i="7"/>
  <c r="H194" i="7"/>
  <c r="G194" i="7"/>
  <c r="F194" i="7"/>
  <c r="E194" i="7"/>
  <c r="D194" i="7"/>
  <c r="C194" i="7"/>
  <c r="B193" i="7"/>
  <c r="CG193" i="7" s="1"/>
  <c r="CA193" i="7" s="1"/>
  <c r="Y193" i="7" s="1"/>
  <c r="B192" i="7"/>
  <c r="CG192" i="7" s="1"/>
  <c r="CA192" i="7" s="1"/>
  <c r="Y192" i="7" s="1"/>
  <c r="B191" i="7"/>
  <c r="CG191" i="7" s="1"/>
  <c r="CA191" i="7" s="1"/>
  <c r="Y191" i="7" s="1"/>
  <c r="B190" i="7"/>
  <c r="CG190" i="7" s="1"/>
  <c r="CA190" i="7" s="1"/>
  <c r="Y190" i="7" s="1"/>
  <c r="B189" i="7"/>
  <c r="CG189" i="7" s="1"/>
  <c r="CA189" i="7" s="1"/>
  <c r="Y189" i="7" s="1"/>
  <c r="B188" i="7"/>
  <c r="CG188" i="7" s="1"/>
  <c r="CA188" i="7" s="1"/>
  <c r="Y188" i="7" s="1"/>
  <c r="B187" i="7"/>
  <c r="CG187" i="7" s="1"/>
  <c r="CA187" i="7" s="1"/>
  <c r="Y187" i="7" s="1"/>
  <c r="D182" i="7"/>
  <c r="C182" i="7"/>
  <c r="D181" i="7"/>
  <c r="C181" i="7"/>
  <c r="B181" i="7"/>
  <c r="CZ181" i="7" s="1"/>
  <c r="CT181" i="7" s="1"/>
  <c r="AP181" i="7" s="1"/>
  <c r="D180" i="7"/>
  <c r="C180" i="7"/>
  <c r="D179" i="7"/>
  <c r="C179" i="7"/>
  <c r="D178" i="7"/>
  <c r="B178" i="7" s="1"/>
  <c r="C178" i="7"/>
  <c r="AO177" i="7"/>
  <c r="AN177" i="7"/>
  <c r="AM177" i="7"/>
  <c r="AL177" i="7"/>
  <c r="AK177" i="7"/>
  <c r="AJ177" i="7"/>
  <c r="AI177" i="7"/>
  <c r="AH177" i="7"/>
  <c r="AG177" i="7"/>
  <c r="AF177" i="7"/>
  <c r="AE177" i="7"/>
  <c r="AD177" i="7"/>
  <c r="AC177" i="7"/>
  <c r="AB177" i="7"/>
  <c r="AA177" i="7"/>
  <c r="Z177" i="7"/>
  <c r="Y177" i="7"/>
  <c r="X177" i="7"/>
  <c r="W177" i="7"/>
  <c r="V177" i="7"/>
  <c r="U177" i="7"/>
  <c r="T177" i="7"/>
  <c r="S177" i="7"/>
  <c r="R177" i="7"/>
  <c r="Q177" i="7"/>
  <c r="P177" i="7"/>
  <c r="O177" i="7"/>
  <c r="N177" i="7"/>
  <c r="M177" i="7"/>
  <c r="L177" i="7"/>
  <c r="K177" i="7"/>
  <c r="J177" i="7"/>
  <c r="I177" i="7"/>
  <c r="H177" i="7"/>
  <c r="G177" i="7"/>
  <c r="F177" i="7"/>
  <c r="E177" i="7"/>
  <c r="D176" i="7"/>
  <c r="C176" i="7"/>
  <c r="B176" i="7" s="1"/>
  <c r="CZ176" i="7" s="1"/>
  <c r="CT176" i="7" s="1"/>
  <c r="AP176" i="7" s="1"/>
  <c r="D175" i="7"/>
  <c r="C175" i="7"/>
  <c r="D174" i="7"/>
  <c r="C174" i="7"/>
  <c r="B174" i="7" s="1"/>
  <c r="CZ174" i="7" s="1"/>
  <c r="CT174" i="7" s="1"/>
  <c r="AP174" i="7" s="1"/>
  <c r="D173" i="7"/>
  <c r="C173" i="7"/>
  <c r="D172" i="7"/>
  <c r="C172" i="7"/>
  <c r="D171" i="7"/>
  <c r="C171" i="7"/>
  <c r="D170" i="7"/>
  <c r="B170" i="7" s="1"/>
  <c r="CZ170" i="7" s="1"/>
  <c r="CT170" i="7" s="1"/>
  <c r="AP170" i="7" s="1"/>
  <c r="C170" i="7"/>
  <c r="D169" i="7"/>
  <c r="C169" i="7"/>
  <c r="D168" i="7"/>
  <c r="C168" i="7"/>
  <c r="D167" i="7"/>
  <c r="C167" i="7"/>
  <c r="D166" i="7"/>
  <c r="B166" i="7" s="1"/>
  <c r="CZ166" i="7" s="1"/>
  <c r="CT166" i="7" s="1"/>
  <c r="AP166" i="7" s="1"/>
  <c r="C166" i="7"/>
  <c r="D165" i="7"/>
  <c r="C165" i="7"/>
  <c r="D164" i="7"/>
  <c r="C164" i="7"/>
  <c r="B164" i="7" s="1"/>
  <c r="CZ164" i="7" s="1"/>
  <c r="CT164" i="7" s="1"/>
  <c r="AP164" i="7" s="1"/>
  <c r="D163" i="7"/>
  <c r="C163" i="7"/>
  <c r="D162" i="7"/>
  <c r="C162" i="7"/>
  <c r="D161" i="7"/>
  <c r="C161" i="7"/>
  <c r="D160" i="7"/>
  <c r="C160" i="7"/>
  <c r="B160" i="7" s="1"/>
  <c r="CZ160" i="7" s="1"/>
  <c r="CT160" i="7" s="1"/>
  <c r="AP160" i="7" s="1"/>
  <c r="D159" i="7"/>
  <c r="C159" i="7"/>
  <c r="D158" i="7"/>
  <c r="C158" i="7"/>
  <c r="B158" i="7"/>
  <c r="CZ158" i="7" s="1"/>
  <c r="CT158" i="7" s="1"/>
  <c r="AP158" i="7" s="1"/>
  <c r="D157" i="7"/>
  <c r="C157" i="7"/>
  <c r="D156" i="7"/>
  <c r="C156" i="7"/>
  <c r="B156" i="7" s="1"/>
  <c r="CZ156" i="7" s="1"/>
  <c r="CT156" i="7" s="1"/>
  <c r="AP156" i="7" s="1"/>
  <c r="D155" i="7"/>
  <c r="B155" i="7" s="1"/>
  <c r="CZ155" i="7" s="1"/>
  <c r="CT155" i="7" s="1"/>
  <c r="AP155" i="7" s="1"/>
  <c r="C155" i="7"/>
  <c r="D154" i="7"/>
  <c r="C154" i="7"/>
  <c r="D153" i="7"/>
  <c r="C153" i="7"/>
  <c r="D152" i="7"/>
  <c r="C152" i="7"/>
  <c r="B152" i="7" s="1"/>
  <c r="CZ152" i="7" s="1"/>
  <c r="CT152" i="7" s="1"/>
  <c r="AP152" i="7" s="1"/>
  <c r="D151" i="7"/>
  <c r="B151" i="7" s="1"/>
  <c r="CZ151" i="7" s="1"/>
  <c r="CT151" i="7" s="1"/>
  <c r="AP151" i="7" s="1"/>
  <c r="C151" i="7"/>
  <c r="D150" i="7"/>
  <c r="C150" i="7"/>
  <c r="B150" i="7"/>
  <c r="CZ150" i="7" s="1"/>
  <c r="CT150" i="7" s="1"/>
  <c r="AP150" i="7" s="1"/>
  <c r="D149" i="7"/>
  <c r="C149" i="7"/>
  <c r="D148" i="7"/>
  <c r="C148" i="7"/>
  <c r="B148" i="7" s="1"/>
  <c r="CZ148" i="7" s="1"/>
  <c r="CT148" i="7" s="1"/>
  <c r="AP148" i="7" s="1"/>
  <c r="B123" i="7"/>
  <c r="CG123" i="7" s="1"/>
  <c r="CA123" i="7" s="1"/>
  <c r="L123" i="7" s="1"/>
  <c r="B122" i="7"/>
  <c r="CG122" i="7" s="1"/>
  <c r="CA122" i="7" s="1"/>
  <c r="L122" i="7" s="1"/>
  <c r="B121" i="7"/>
  <c r="CG121" i="7" s="1"/>
  <c r="CA121" i="7" s="1"/>
  <c r="L121" i="7" s="1"/>
  <c r="B117" i="7"/>
  <c r="B116" i="7"/>
  <c r="E112" i="7"/>
  <c r="D112" i="7"/>
  <c r="C112" i="7"/>
  <c r="B112" i="7"/>
  <c r="E104" i="7"/>
  <c r="D104" i="7"/>
  <c r="C104" i="7"/>
  <c r="B104" i="7"/>
  <c r="E96" i="7"/>
  <c r="D96" i="7"/>
  <c r="C96" i="7"/>
  <c r="B96" i="7"/>
  <c r="Z76" i="7"/>
  <c r="Y76" i="7"/>
  <c r="X76" i="7"/>
  <c r="W76" i="7"/>
  <c r="V76" i="7"/>
  <c r="U76" i="7"/>
  <c r="T76" i="7"/>
  <c r="S76" i="7"/>
  <c r="R76" i="7"/>
  <c r="Q76" i="7"/>
  <c r="P76" i="7"/>
  <c r="O76" i="7"/>
  <c r="N76" i="7"/>
  <c r="M76" i="7"/>
  <c r="L76" i="7"/>
  <c r="K76" i="7"/>
  <c r="J76" i="7"/>
  <c r="I76" i="7"/>
  <c r="H76" i="7"/>
  <c r="G76" i="7"/>
  <c r="F76" i="7"/>
  <c r="E76" i="7"/>
  <c r="D76" i="7"/>
  <c r="C76" i="7"/>
  <c r="B75" i="7"/>
  <c r="B74" i="7"/>
  <c r="B73" i="7"/>
  <c r="B72" i="7"/>
  <c r="Z68" i="7"/>
  <c r="Y68" i="7"/>
  <c r="X68" i="7"/>
  <c r="W68" i="7"/>
  <c r="V68" i="7"/>
  <c r="U68" i="7"/>
  <c r="T68" i="7"/>
  <c r="S68" i="7"/>
  <c r="R68" i="7"/>
  <c r="Q68" i="7"/>
  <c r="P68" i="7"/>
  <c r="O68" i="7"/>
  <c r="N68" i="7"/>
  <c r="M68" i="7"/>
  <c r="L68" i="7"/>
  <c r="K68" i="7"/>
  <c r="J68" i="7"/>
  <c r="I68" i="7"/>
  <c r="H68" i="7"/>
  <c r="G68" i="7"/>
  <c r="F68" i="7"/>
  <c r="E68" i="7"/>
  <c r="D68" i="7"/>
  <c r="C68" i="7"/>
  <c r="B67" i="7"/>
  <c r="B66" i="7"/>
  <c r="B65" i="7"/>
  <c r="B64" i="7"/>
  <c r="H60" i="7"/>
  <c r="G60" i="7"/>
  <c r="F60" i="7"/>
  <c r="E60" i="7"/>
  <c r="D60" i="7"/>
  <c r="C60" i="7"/>
  <c r="B59" i="7"/>
  <c r="B58" i="7"/>
  <c r="B57" i="7"/>
  <c r="BZ56" i="7"/>
  <c r="B56" i="7"/>
  <c r="BZ55" i="7"/>
  <c r="B55" i="7"/>
  <c r="CA52" i="7"/>
  <c r="CA51" i="7"/>
  <c r="E50" i="7"/>
  <c r="D50" i="7"/>
  <c r="E49" i="7"/>
  <c r="D49" i="7"/>
  <c r="C49" i="7" s="1"/>
  <c r="CG49" i="7" s="1"/>
  <c r="CA49" i="7" s="1"/>
  <c r="AR49" i="7" s="1"/>
  <c r="E48" i="7"/>
  <c r="D48" i="7"/>
  <c r="C48" i="7" s="1"/>
  <c r="CG48" i="7" s="1"/>
  <c r="CA48" i="7" s="1"/>
  <c r="AR48" i="7" s="1"/>
  <c r="E47" i="7"/>
  <c r="D47" i="7"/>
  <c r="E46" i="7"/>
  <c r="D46" i="7"/>
  <c r="E45" i="7"/>
  <c r="C45" i="7" s="1"/>
  <c r="CG45" i="7" s="1"/>
  <c r="CA45" i="7" s="1"/>
  <c r="AR45" i="7" s="1"/>
  <c r="D45" i="7"/>
  <c r="E44" i="7"/>
  <c r="D44" i="7"/>
  <c r="C44" i="7" s="1"/>
  <c r="CG44" i="7" s="1"/>
  <c r="CA44" i="7" s="1"/>
  <c r="AR44" i="7" s="1"/>
  <c r="E43" i="7"/>
  <c r="D43" i="7"/>
  <c r="E42" i="7"/>
  <c r="D42" i="7"/>
  <c r="E41" i="7"/>
  <c r="C41" i="7" s="1"/>
  <c r="CG41" i="7" s="1"/>
  <c r="CA41" i="7" s="1"/>
  <c r="AR41" i="7" s="1"/>
  <c r="D41" i="7"/>
  <c r="E40" i="7"/>
  <c r="D40" i="7"/>
  <c r="C40" i="7" s="1"/>
  <c r="CG40" i="7" s="1"/>
  <c r="CA40" i="7" s="1"/>
  <c r="AR40" i="7" s="1"/>
  <c r="E39" i="7"/>
  <c r="D39" i="7"/>
  <c r="E38" i="7"/>
  <c r="D38" i="7"/>
  <c r="E37" i="7"/>
  <c r="D37" i="7"/>
  <c r="E36" i="7"/>
  <c r="D36" i="7"/>
  <c r="C36" i="7" s="1"/>
  <c r="CG36" i="7" s="1"/>
  <c r="CA36" i="7" s="1"/>
  <c r="AR36" i="7" s="1"/>
  <c r="E35" i="7"/>
  <c r="D35" i="7"/>
  <c r="E34" i="7"/>
  <c r="D34" i="7"/>
  <c r="E33" i="7"/>
  <c r="D33" i="7"/>
  <c r="C33" i="7"/>
  <c r="CG33" i="7" s="1"/>
  <c r="CA33" i="7" s="1"/>
  <c r="AR33" i="7" s="1"/>
  <c r="E32" i="7"/>
  <c r="D32" i="7"/>
  <c r="E31" i="7"/>
  <c r="D31" i="7"/>
  <c r="E30" i="7"/>
  <c r="C30" i="7" s="1"/>
  <c r="CG30" i="7" s="1"/>
  <c r="CA30" i="7" s="1"/>
  <c r="AR30" i="7" s="1"/>
  <c r="D30" i="7"/>
  <c r="CK29" i="7"/>
  <c r="CJ29" i="7"/>
  <c r="CD29" i="7" s="1"/>
  <c r="CI29" i="7"/>
  <c r="CC29" i="7" s="1"/>
  <c r="CH29" i="7"/>
  <c r="CE29" i="7"/>
  <c r="CB29" i="7"/>
  <c r="E29" i="7"/>
  <c r="D29" i="7"/>
  <c r="D24" i="7"/>
  <c r="CJ24" i="7" s="1"/>
  <c r="CD24" i="7" s="1"/>
  <c r="C24" i="7"/>
  <c r="CI24" i="7" s="1"/>
  <c r="CC24" i="7" s="1"/>
  <c r="B24" i="7"/>
  <c r="CG24" i="7" s="1"/>
  <c r="CA24" i="7" s="1"/>
  <c r="D23" i="7"/>
  <c r="CJ23" i="7" s="1"/>
  <c r="CD23" i="7" s="1"/>
  <c r="C23" i="7"/>
  <c r="CI23" i="7" s="1"/>
  <c r="CC23" i="7" s="1"/>
  <c r="D22" i="7"/>
  <c r="CJ22" i="7" s="1"/>
  <c r="CD22" i="7" s="1"/>
  <c r="C22" i="7"/>
  <c r="CI22" i="7" s="1"/>
  <c r="CC22" i="7" s="1"/>
  <c r="D21" i="7"/>
  <c r="CJ21" i="7" s="1"/>
  <c r="CD21" i="7" s="1"/>
  <c r="C21" i="7"/>
  <c r="CI21" i="7" s="1"/>
  <c r="CC21" i="7" s="1"/>
  <c r="D20" i="7"/>
  <c r="CJ20" i="7" s="1"/>
  <c r="CD20" i="7" s="1"/>
  <c r="C20" i="7"/>
  <c r="CI20" i="7" s="1"/>
  <c r="CC20" i="7" s="1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18" i="7"/>
  <c r="CJ18" i="7" s="1"/>
  <c r="CD18" i="7" s="1"/>
  <c r="C18" i="7"/>
  <c r="CI18" i="7" s="1"/>
  <c r="CC18" i="7" s="1"/>
  <c r="D17" i="7"/>
  <c r="CJ17" i="7" s="1"/>
  <c r="CD17" i="7" s="1"/>
  <c r="C17" i="7"/>
  <c r="CI17" i="7" s="1"/>
  <c r="CC17" i="7" s="1"/>
  <c r="D16" i="7"/>
  <c r="CJ16" i="7" s="1"/>
  <c r="CD16" i="7" s="1"/>
  <c r="C16" i="7"/>
  <c r="CI16" i="7" s="1"/>
  <c r="CC16" i="7" s="1"/>
  <c r="D15" i="7"/>
  <c r="CJ15" i="7" s="1"/>
  <c r="CD15" i="7" s="1"/>
  <c r="C15" i="7"/>
  <c r="CI15" i="7" s="1"/>
  <c r="CC15" i="7" s="1"/>
  <c r="D14" i="7"/>
  <c r="CJ14" i="7" s="1"/>
  <c r="CD14" i="7" s="1"/>
  <c r="C14" i="7"/>
  <c r="CI14" i="7" s="1"/>
  <c r="CC14" i="7" s="1"/>
  <c r="D13" i="7"/>
  <c r="CJ13" i="7" s="1"/>
  <c r="CD13" i="7" s="1"/>
  <c r="C13" i="7"/>
  <c r="CI13" i="7" s="1"/>
  <c r="CC13" i="7" s="1"/>
  <c r="A5" i="7"/>
  <c r="A4" i="7"/>
  <c r="A3" i="7"/>
  <c r="A2" i="7"/>
  <c r="C34" i="7" l="1"/>
  <c r="CG34" i="7" s="1"/>
  <c r="CA34" i="7" s="1"/>
  <c r="AR34" i="7" s="1"/>
  <c r="C38" i="7"/>
  <c r="CG38" i="7" s="1"/>
  <c r="CA38" i="7" s="1"/>
  <c r="AR38" i="7" s="1"/>
  <c r="B159" i="7"/>
  <c r="CZ159" i="7" s="1"/>
  <c r="CT159" i="7" s="1"/>
  <c r="AP159" i="7" s="1"/>
  <c r="B163" i="7"/>
  <c r="CZ163" i="7" s="1"/>
  <c r="CT163" i="7" s="1"/>
  <c r="AP163" i="7" s="1"/>
  <c r="C177" i="7"/>
  <c r="B182" i="7"/>
  <c r="CZ182" i="7" s="1"/>
  <c r="CT182" i="7" s="1"/>
  <c r="AP182" i="7" s="1"/>
  <c r="CG13" i="8"/>
  <c r="CA13" i="8" s="1"/>
  <c r="AT13" i="8" s="1"/>
  <c r="B14" i="7"/>
  <c r="CH14" i="7" s="1"/>
  <c r="CB14" i="7" s="1"/>
  <c r="C42" i="7"/>
  <c r="CG42" i="7" s="1"/>
  <c r="CA42" i="7" s="1"/>
  <c r="AR42" i="7" s="1"/>
  <c r="C46" i="7"/>
  <c r="CG46" i="7" s="1"/>
  <c r="CA46" i="7" s="1"/>
  <c r="AR46" i="7" s="1"/>
  <c r="B154" i="7"/>
  <c r="CZ154" i="7" s="1"/>
  <c r="CT154" i="7" s="1"/>
  <c r="AP154" i="7" s="1"/>
  <c r="B167" i="7"/>
  <c r="CZ167" i="7" s="1"/>
  <c r="CT167" i="7" s="1"/>
  <c r="AP167" i="7" s="1"/>
  <c r="B171" i="7"/>
  <c r="CZ171" i="7" s="1"/>
  <c r="CT171" i="7" s="1"/>
  <c r="AP171" i="7" s="1"/>
  <c r="CG24" i="8"/>
  <c r="CA24" i="8" s="1"/>
  <c r="AT24" i="8" s="1"/>
  <c r="B18" i="7"/>
  <c r="CH18" i="7" s="1"/>
  <c r="CB18" i="7" s="1"/>
  <c r="D19" i="7"/>
  <c r="B20" i="7"/>
  <c r="CH20" i="7" s="1"/>
  <c r="CB20" i="7" s="1"/>
  <c r="C29" i="7"/>
  <c r="C32" i="7"/>
  <c r="CG32" i="7" s="1"/>
  <c r="CA32" i="7" s="1"/>
  <c r="AR32" i="7" s="1"/>
  <c r="C37" i="7"/>
  <c r="CG37" i="7" s="1"/>
  <c r="CA37" i="7" s="1"/>
  <c r="AR37" i="7" s="1"/>
  <c r="C50" i="7"/>
  <c r="CG50" i="7" s="1"/>
  <c r="CA50" i="7" s="1"/>
  <c r="AR50" i="7" s="1"/>
  <c r="B60" i="7"/>
  <c r="B162" i="7"/>
  <c r="CZ162" i="7" s="1"/>
  <c r="CT162" i="7" s="1"/>
  <c r="AP162" i="7" s="1"/>
  <c r="B168" i="7"/>
  <c r="CZ168" i="7" s="1"/>
  <c r="CT168" i="7" s="1"/>
  <c r="AP168" i="7" s="1"/>
  <c r="B172" i="7"/>
  <c r="CZ172" i="7" s="1"/>
  <c r="CT172" i="7" s="1"/>
  <c r="AP172" i="7" s="1"/>
  <c r="B175" i="7"/>
  <c r="CZ175" i="7" s="1"/>
  <c r="CT175" i="7" s="1"/>
  <c r="AP175" i="7" s="1"/>
  <c r="B205" i="7"/>
  <c r="CG16" i="8"/>
  <c r="CA16" i="8" s="1"/>
  <c r="AT16" i="8" s="1"/>
  <c r="CG29" i="8"/>
  <c r="CA29" i="8" s="1"/>
  <c r="AR29" i="8" s="1"/>
  <c r="B346" i="9"/>
  <c r="CA13" i="9"/>
  <c r="AT13" i="9" s="1"/>
  <c r="AT22" i="9"/>
  <c r="AT18" i="9"/>
  <c r="AT15" i="9"/>
  <c r="AT16" i="9"/>
  <c r="AT23" i="9"/>
  <c r="AT21" i="9"/>
  <c r="B13" i="7"/>
  <c r="CH13" i="7" s="1"/>
  <c r="CB13" i="7" s="1"/>
  <c r="B17" i="7"/>
  <c r="CH17" i="7" s="1"/>
  <c r="CB17" i="7" s="1"/>
  <c r="C19" i="7"/>
  <c r="B19" i="7" s="1"/>
  <c r="B23" i="7"/>
  <c r="CH23" i="7" s="1"/>
  <c r="CB23" i="7" s="1"/>
  <c r="C35" i="7"/>
  <c r="CG35" i="7" s="1"/>
  <c r="CA35" i="7" s="1"/>
  <c r="AR35" i="7" s="1"/>
  <c r="C43" i="7"/>
  <c r="CG43" i="7" s="1"/>
  <c r="CA43" i="7" s="1"/>
  <c r="AR43" i="7" s="1"/>
  <c r="B68" i="7"/>
  <c r="B76" i="7"/>
  <c r="B149" i="7"/>
  <c r="CZ149" i="7" s="1"/>
  <c r="CT149" i="7" s="1"/>
  <c r="AP149" i="7" s="1"/>
  <c r="B157" i="7"/>
  <c r="CZ157" i="7" s="1"/>
  <c r="CT157" i="7" s="1"/>
  <c r="AP157" i="7" s="1"/>
  <c r="B165" i="7"/>
  <c r="CZ165" i="7" s="1"/>
  <c r="CT165" i="7" s="1"/>
  <c r="AP165" i="7" s="1"/>
  <c r="B173" i="7"/>
  <c r="CZ173" i="7" s="1"/>
  <c r="CT173" i="7" s="1"/>
  <c r="AP173" i="7" s="1"/>
  <c r="B179" i="7"/>
  <c r="CZ179" i="7" s="1"/>
  <c r="CT179" i="7" s="1"/>
  <c r="AP179" i="7" s="1"/>
  <c r="B180" i="7"/>
  <c r="CZ180" i="7" s="1"/>
  <c r="CT180" i="7" s="1"/>
  <c r="AP180" i="7" s="1"/>
  <c r="B214" i="7"/>
  <c r="A346" i="8"/>
  <c r="B16" i="7"/>
  <c r="CH16" i="7" s="1"/>
  <c r="CB16" i="7" s="1"/>
  <c r="B22" i="7"/>
  <c r="CH22" i="7" s="1"/>
  <c r="CB22" i="7" s="1"/>
  <c r="B15" i="7"/>
  <c r="CH15" i="7" s="1"/>
  <c r="CB15" i="7" s="1"/>
  <c r="B21" i="7"/>
  <c r="CG21" i="7" s="1"/>
  <c r="CA21" i="7" s="1"/>
  <c r="C31" i="7"/>
  <c r="CG31" i="7" s="1"/>
  <c r="CA31" i="7" s="1"/>
  <c r="AR31" i="7" s="1"/>
  <c r="C39" i="7"/>
  <c r="CG39" i="7" s="1"/>
  <c r="CA39" i="7" s="1"/>
  <c r="AR39" i="7" s="1"/>
  <c r="C47" i="7"/>
  <c r="CG47" i="7" s="1"/>
  <c r="CA47" i="7" s="1"/>
  <c r="AR47" i="7" s="1"/>
  <c r="B153" i="7"/>
  <c r="CZ153" i="7" s="1"/>
  <c r="CT153" i="7" s="1"/>
  <c r="AP153" i="7" s="1"/>
  <c r="B161" i="7"/>
  <c r="CZ161" i="7" s="1"/>
  <c r="CT161" i="7" s="1"/>
  <c r="AP161" i="7" s="1"/>
  <c r="B169" i="7"/>
  <c r="CZ169" i="7" s="1"/>
  <c r="CT169" i="7" s="1"/>
  <c r="AP169" i="7" s="1"/>
  <c r="CG199" i="7"/>
  <c r="CA199" i="7" s="1"/>
  <c r="Y199" i="7" s="1"/>
  <c r="CG14" i="7"/>
  <c r="CA14" i="7" s="1"/>
  <c r="AT14" i="7" s="1"/>
  <c r="CG20" i="7"/>
  <c r="CA20" i="7" s="1"/>
  <c r="AT20" i="7" s="1"/>
  <c r="CG22" i="7"/>
  <c r="CA22" i="7" s="1"/>
  <c r="AT22" i="7" s="1"/>
  <c r="B194" i="7"/>
  <c r="CH21" i="7"/>
  <c r="CB21" i="7" s="1"/>
  <c r="AT21" i="7" s="1"/>
  <c r="CH24" i="7"/>
  <c r="CB24" i="7" s="1"/>
  <c r="AT24" i="7" s="1"/>
  <c r="D177" i="7"/>
  <c r="CG16" i="7"/>
  <c r="CA16" i="7" s="1"/>
  <c r="AT16" i="7" s="1"/>
  <c r="CG18" i="7"/>
  <c r="CA18" i="7" s="1"/>
  <c r="AT18" i="7" s="1"/>
  <c r="CG23" i="7"/>
  <c r="CA23" i="7" s="1"/>
  <c r="AT23" i="7" s="1"/>
  <c r="CZ178" i="7"/>
  <c r="CT178" i="7" s="1"/>
  <c r="AP178" i="7" s="1"/>
  <c r="CG364" i="6"/>
  <c r="CA364" i="6" s="1"/>
  <c r="CG363" i="6"/>
  <c r="CA363" i="6" s="1"/>
  <c r="CG362" i="6"/>
  <c r="CA362" i="6"/>
  <c r="CG361" i="6"/>
  <c r="CA361" i="6" s="1"/>
  <c r="CG356" i="6"/>
  <c r="CA356" i="6"/>
  <c r="CG355" i="6"/>
  <c r="CA355" i="6" s="1"/>
  <c r="CG354" i="6"/>
  <c r="CA354" i="6"/>
  <c r="CG353" i="6"/>
  <c r="CA353" i="6" s="1"/>
  <c r="CG352" i="6"/>
  <c r="CA352" i="6" s="1"/>
  <c r="CG351" i="6"/>
  <c r="CA351" i="6" s="1"/>
  <c r="CG350" i="6"/>
  <c r="CA350" i="6"/>
  <c r="CG349" i="6"/>
  <c r="CA349" i="6" s="1"/>
  <c r="CG348" i="6"/>
  <c r="CA348" i="6"/>
  <c r="CG347" i="6"/>
  <c r="CA347" i="6" s="1"/>
  <c r="CG346" i="6"/>
  <c r="CA346" i="6"/>
  <c r="CG345" i="6"/>
  <c r="CA345" i="6" s="1"/>
  <c r="CG340" i="6"/>
  <c r="CA340" i="6" s="1"/>
  <c r="CG339" i="6"/>
  <c r="CA339" i="6" s="1"/>
  <c r="CG338" i="6"/>
  <c r="CA338" i="6" s="1"/>
  <c r="CG337" i="6"/>
  <c r="CA337" i="6" s="1"/>
  <c r="CG336" i="6"/>
  <c r="CA336" i="6" s="1"/>
  <c r="CG335" i="6"/>
  <c r="CA335" i="6" s="1"/>
  <c r="CG334" i="6"/>
  <c r="CA334" i="6"/>
  <c r="CG333" i="6"/>
  <c r="CA333" i="6" s="1"/>
  <c r="CG332" i="6"/>
  <c r="CA332" i="6" s="1"/>
  <c r="CG331" i="6"/>
  <c r="CA331" i="6" s="1"/>
  <c r="CG330" i="6"/>
  <c r="CA330" i="6" s="1"/>
  <c r="CG329" i="6"/>
  <c r="CA329" i="6" s="1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5" i="6"/>
  <c r="B254" i="6"/>
  <c r="B253" i="6"/>
  <c r="B248" i="6"/>
  <c r="X214" i="6"/>
  <c r="W214" i="6"/>
  <c r="V214" i="6"/>
  <c r="U214" i="6"/>
  <c r="T214" i="6"/>
  <c r="S214" i="6"/>
  <c r="R214" i="6"/>
  <c r="Q214" i="6"/>
  <c r="P214" i="6"/>
  <c r="O214" i="6"/>
  <c r="N214" i="6"/>
  <c r="M214" i="6"/>
  <c r="L214" i="6"/>
  <c r="K214" i="6"/>
  <c r="J214" i="6"/>
  <c r="I214" i="6"/>
  <c r="H214" i="6"/>
  <c r="G214" i="6"/>
  <c r="F214" i="6"/>
  <c r="E214" i="6"/>
  <c r="D214" i="6"/>
  <c r="C214" i="6"/>
  <c r="B213" i="6"/>
  <c r="CG213" i="6" s="1"/>
  <c r="CA213" i="6" s="1"/>
  <c r="Y213" i="6" s="1"/>
  <c r="B212" i="6"/>
  <c r="CG212" i="6" s="1"/>
  <c r="CA212" i="6" s="1"/>
  <c r="Y212" i="6" s="1"/>
  <c r="B211" i="6"/>
  <c r="CG211" i="6" s="1"/>
  <c r="CA211" i="6" s="1"/>
  <c r="Y211" i="6" s="1"/>
  <c r="B210" i="6"/>
  <c r="CG210" i="6" s="1"/>
  <c r="CA210" i="6" s="1"/>
  <c r="Y210" i="6" s="1"/>
  <c r="X205" i="6"/>
  <c r="W205" i="6"/>
  <c r="V205" i="6"/>
  <c r="U205" i="6"/>
  <c r="T205" i="6"/>
  <c r="S205" i="6"/>
  <c r="R205" i="6"/>
  <c r="Q205" i="6"/>
  <c r="P205" i="6"/>
  <c r="O205" i="6"/>
  <c r="N205" i="6"/>
  <c r="M205" i="6"/>
  <c r="L205" i="6"/>
  <c r="K205" i="6"/>
  <c r="J205" i="6"/>
  <c r="I205" i="6"/>
  <c r="H205" i="6"/>
  <c r="G205" i="6"/>
  <c r="F205" i="6"/>
  <c r="E205" i="6"/>
  <c r="D205" i="6"/>
  <c r="C205" i="6"/>
  <c r="B204" i="6"/>
  <c r="CG204" i="6" s="1"/>
  <c r="CA204" i="6" s="1"/>
  <c r="Y204" i="6" s="1"/>
  <c r="B203" i="6"/>
  <c r="CG203" i="6" s="1"/>
  <c r="CA203" i="6" s="1"/>
  <c r="Y203" i="6" s="1"/>
  <c r="CG202" i="6"/>
  <c r="CA202" i="6" s="1"/>
  <c r="Y202" i="6" s="1"/>
  <c r="B202" i="6"/>
  <c r="B201" i="6"/>
  <c r="CG201" i="6" s="1"/>
  <c r="CA201" i="6" s="1"/>
  <c r="Y201" i="6" s="1"/>
  <c r="B200" i="6"/>
  <c r="CG200" i="6" s="1"/>
  <c r="CA200" i="6" s="1"/>
  <c r="Y200" i="6" s="1"/>
  <c r="B199" i="6"/>
  <c r="X194" i="6"/>
  <c r="W194" i="6"/>
  <c r="V194" i="6"/>
  <c r="U194" i="6"/>
  <c r="T194" i="6"/>
  <c r="S194" i="6"/>
  <c r="R194" i="6"/>
  <c r="Q194" i="6"/>
  <c r="P194" i="6"/>
  <c r="O194" i="6"/>
  <c r="N194" i="6"/>
  <c r="M194" i="6"/>
  <c r="L194" i="6"/>
  <c r="K194" i="6"/>
  <c r="J194" i="6"/>
  <c r="I194" i="6"/>
  <c r="H194" i="6"/>
  <c r="G194" i="6"/>
  <c r="F194" i="6"/>
  <c r="E194" i="6"/>
  <c r="D194" i="6"/>
  <c r="C194" i="6"/>
  <c r="B193" i="6"/>
  <c r="CG193" i="6" s="1"/>
  <c r="CA193" i="6" s="1"/>
  <c r="Y193" i="6" s="1"/>
  <c r="B192" i="6"/>
  <c r="CG192" i="6" s="1"/>
  <c r="CA192" i="6" s="1"/>
  <c r="Y192" i="6" s="1"/>
  <c r="B191" i="6"/>
  <c r="CG191" i="6" s="1"/>
  <c r="CA191" i="6" s="1"/>
  <c r="Y191" i="6" s="1"/>
  <c r="B190" i="6"/>
  <c r="CG190" i="6" s="1"/>
  <c r="CA190" i="6" s="1"/>
  <c r="Y190" i="6" s="1"/>
  <c r="B189" i="6"/>
  <c r="CG189" i="6" s="1"/>
  <c r="CA189" i="6" s="1"/>
  <c r="Y189" i="6" s="1"/>
  <c r="B188" i="6"/>
  <c r="CG188" i="6" s="1"/>
  <c r="CA188" i="6" s="1"/>
  <c r="Y188" i="6" s="1"/>
  <c r="CG187" i="6"/>
  <c r="CA187" i="6" s="1"/>
  <c r="Y187" i="6" s="1"/>
  <c r="B187" i="6"/>
  <c r="D182" i="6"/>
  <c r="C182" i="6"/>
  <c r="D181" i="6"/>
  <c r="C181" i="6"/>
  <c r="D180" i="6"/>
  <c r="C180" i="6"/>
  <c r="D179" i="6"/>
  <c r="C179" i="6"/>
  <c r="D178" i="6"/>
  <c r="C178" i="6"/>
  <c r="AO177" i="6"/>
  <c r="AN177" i="6"/>
  <c r="AM177" i="6"/>
  <c r="AL177" i="6"/>
  <c r="AK177" i="6"/>
  <c r="AJ177" i="6"/>
  <c r="AI177" i="6"/>
  <c r="AH177" i="6"/>
  <c r="AG177" i="6"/>
  <c r="AF177" i="6"/>
  <c r="AE177" i="6"/>
  <c r="AD177" i="6"/>
  <c r="AC177" i="6"/>
  <c r="AB177" i="6"/>
  <c r="AA177" i="6"/>
  <c r="Z177" i="6"/>
  <c r="Y177" i="6"/>
  <c r="X177" i="6"/>
  <c r="W177" i="6"/>
  <c r="V177" i="6"/>
  <c r="U177" i="6"/>
  <c r="T177" i="6"/>
  <c r="S177" i="6"/>
  <c r="R177" i="6"/>
  <c r="Q177" i="6"/>
  <c r="P177" i="6"/>
  <c r="O177" i="6"/>
  <c r="N177" i="6"/>
  <c r="M177" i="6"/>
  <c r="L177" i="6"/>
  <c r="K177" i="6"/>
  <c r="J177" i="6"/>
  <c r="I177" i="6"/>
  <c r="H177" i="6"/>
  <c r="G177" i="6"/>
  <c r="F177" i="6"/>
  <c r="E177" i="6"/>
  <c r="D176" i="6"/>
  <c r="C176" i="6"/>
  <c r="D175" i="6"/>
  <c r="C175" i="6"/>
  <c r="B175" i="6" s="1"/>
  <c r="CZ175" i="6" s="1"/>
  <c r="CT175" i="6" s="1"/>
  <c r="AP175" i="6" s="1"/>
  <c r="D174" i="6"/>
  <c r="C174" i="6"/>
  <c r="B174" i="6" s="1"/>
  <c r="CZ174" i="6" s="1"/>
  <c r="CT174" i="6" s="1"/>
  <c r="AP174" i="6" s="1"/>
  <c r="D173" i="6"/>
  <c r="C173" i="6"/>
  <c r="D172" i="6"/>
  <c r="C172" i="6"/>
  <c r="D171" i="6"/>
  <c r="C171" i="6"/>
  <c r="B171" i="6" s="1"/>
  <c r="CZ171" i="6" s="1"/>
  <c r="CT171" i="6" s="1"/>
  <c r="AP171" i="6" s="1"/>
  <c r="D170" i="6"/>
  <c r="C170" i="6"/>
  <c r="B170" i="6" s="1"/>
  <c r="CZ170" i="6" s="1"/>
  <c r="CT170" i="6" s="1"/>
  <c r="AP170" i="6" s="1"/>
  <c r="D169" i="6"/>
  <c r="C169" i="6"/>
  <c r="D168" i="6"/>
  <c r="C168" i="6"/>
  <c r="D167" i="6"/>
  <c r="C167" i="6"/>
  <c r="B167" i="6" s="1"/>
  <c r="CZ167" i="6" s="1"/>
  <c r="CT167" i="6" s="1"/>
  <c r="AP167" i="6" s="1"/>
  <c r="D166" i="6"/>
  <c r="C166" i="6"/>
  <c r="B166" i="6" s="1"/>
  <c r="CZ166" i="6" s="1"/>
  <c r="CT166" i="6" s="1"/>
  <c r="AP166" i="6" s="1"/>
  <c r="D165" i="6"/>
  <c r="C165" i="6"/>
  <c r="D164" i="6"/>
  <c r="C164" i="6"/>
  <c r="D163" i="6"/>
  <c r="C163" i="6"/>
  <c r="B163" i="6" s="1"/>
  <c r="CZ163" i="6" s="1"/>
  <c r="CT163" i="6" s="1"/>
  <c r="AP163" i="6" s="1"/>
  <c r="D162" i="6"/>
  <c r="C162" i="6"/>
  <c r="B162" i="6" s="1"/>
  <c r="CZ162" i="6" s="1"/>
  <c r="CT162" i="6" s="1"/>
  <c r="AP162" i="6" s="1"/>
  <c r="D161" i="6"/>
  <c r="C161" i="6"/>
  <c r="D160" i="6"/>
  <c r="C160" i="6"/>
  <c r="D159" i="6"/>
  <c r="C159" i="6"/>
  <c r="B159" i="6" s="1"/>
  <c r="CZ159" i="6" s="1"/>
  <c r="CT159" i="6" s="1"/>
  <c r="AP159" i="6" s="1"/>
  <c r="D158" i="6"/>
  <c r="C158" i="6"/>
  <c r="B158" i="6" s="1"/>
  <c r="CZ158" i="6" s="1"/>
  <c r="CT158" i="6" s="1"/>
  <c r="AP158" i="6" s="1"/>
  <c r="D157" i="6"/>
  <c r="C157" i="6"/>
  <c r="D156" i="6"/>
  <c r="C156" i="6"/>
  <c r="D155" i="6"/>
  <c r="C155" i="6"/>
  <c r="B155" i="6" s="1"/>
  <c r="CZ155" i="6" s="1"/>
  <c r="CT155" i="6" s="1"/>
  <c r="AP155" i="6" s="1"/>
  <c r="D154" i="6"/>
  <c r="C154" i="6"/>
  <c r="B154" i="6" s="1"/>
  <c r="CZ154" i="6" s="1"/>
  <c r="CT154" i="6" s="1"/>
  <c r="AP154" i="6" s="1"/>
  <c r="D153" i="6"/>
  <c r="C153" i="6"/>
  <c r="D152" i="6"/>
  <c r="C152" i="6"/>
  <c r="D151" i="6"/>
  <c r="C151" i="6"/>
  <c r="B151" i="6" s="1"/>
  <c r="CZ151" i="6" s="1"/>
  <c r="CT151" i="6" s="1"/>
  <c r="AP151" i="6" s="1"/>
  <c r="D150" i="6"/>
  <c r="C150" i="6"/>
  <c r="B150" i="6" s="1"/>
  <c r="CZ150" i="6" s="1"/>
  <c r="CT150" i="6" s="1"/>
  <c r="AP150" i="6" s="1"/>
  <c r="D149" i="6"/>
  <c r="C149" i="6"/>
  <c r="D148" i="6"/>
  <c r="C148" i="6"/>
  <c r="B123" i="6"/>
  <c r="CG123" i="6" s="1"/>
  <c r="CA123" i="6" s="1"/>
  <c r="L123" i="6" s="1"/>
  <c r="B122" i="6"/>
  <c r="CG122" i="6" s="1"/>
  <c r="CA122" i="6" s="1"/>
  <c r="L122" i="6" s="1"/>
  <c r="B121" i="6"/>
  <c r="CG121" i="6" s="1"/>
  <c r="CA121" i="6" s="1"/>
  <c r="L121" i="6" s="1"/>
  <c r="B117" i="6"/>
  <c r="B116" i="6"/>
  <c r="E112" i="6"/>
  <c r="D112" i="6"/>
  <c r="C112" i="6"/>
  <c r="B112" i="6"/>
  <c r="E104" i="6"/>
  <c r="D104" i="6"/>
  <c r="C104" i="6"/>
  <c r="B104" i="6"/>
  <c r="E96" i="6"/>
  <c r="D96" i="6"/>
  <c r="C96" i="6"/>
  <c r="B96" i="6"/>
  <c r="Z76" i="6"/>
  <c r="Y76" i="6"/>
  <c r="X76" i="6"/>
  <c r="W76" i="6"/>
  <c r="V76" i="6"/>
  <c r="U76" i="6"/>
  <c r="T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B75" i="6"/>
  <c r="B74" i="6"/>
  <c r="B73" i="6"/>
  <c r="B72" i="6"/>
  <c r="Z68" i="6"/>
  <c r="Y68" i="6"/>
  <c r="X68" i="6"/>
  <c r="W68" i="6"/>
  <c r="V68" i="6"/>
  <c r="U68" i="6"/>
  <c r="T68" i="6"/>
  <c r="S68" i="6"/>
  <c r="R68" i="6"/>
  <c r="Q68" i="6"/>
  <c r="P68" i="6"/>
  <c r="O68" i="6"/>
  <c r="N68" i="6"/>
  <c r="M68" i="6"/>
  <c r="L68" i="6"/>
  <c r="K68" i="6"/>
  <c r="J68" i="6"/>
  <c r="I68" i="6"/>
  <c r="H68" i="6"/>
  <c r="G68" i="6"/>
  <c r="F68" i="6"/>
  <c r="E68" i="6"/>
  <c r="D68" i="6"/>
  <c r="C68" i="6"/>
  <c r="B67" i="6"/>
  <c r="B66" i="6"/>
  <c r="B65" i="6"/>
  <c r="B64" i="6"/>
  <c r="H60" i="6"/>
  <c r="G60" i="6"/>
  <c r="F60" i="6"/>
  <c r="E60" i="6"/>
  <c r="D60" i="6"/>
  <c r="C60" i="6"/>
  <c r="B59" i="6"/>
  <c r="B58" i="6"/>
  <c r="B57" i="6"/>
  <c r="BZ56" i="6"/>
  <c r="B56" i="6"/>
  <c r="B60" i="6" s="1"/>
  <c r="BZ55" i="6"/>
  <c r="B55" i="6"/>
  <c r="CA52" i="6"/>
  <c r="CA51" i="6"/>
  <c r="E50" i="6"/>
  <c r="D50" i="6"/>
  <c r="C50" i="6" s="1"/>
  <c r="CG50" i="6" s="1"/>
  <c r="CA50" i="6" s="1"/>
  <c r="AR50" i="6" s="1"/>
  <c r="E49" i="6"/>
  <c r="D49" i="6"/>
  <c r="E48" i="6"/>
  <c r="D48" i="6"/>
  <c r="C48" i="6" s="1"/>
  <c r="CG48" i="6" s="1"/>
  <c r="CA48" i="6" s="1"/>
  <c r="AR48" i="6" s="1"/>
  <c r="E47" i="6"/>
  <c r="D47" i="6"/>
  <c r="E46" i="6"/>
  <c r="D46" i="6"/>
  <c r="C46" i="6" s="1"/>
  <c r="CG46" i="6" s="1"/>
  <c r="CA46" i="6" s="1"/>
  <c r="AR46" i="6" s="1"/>
  <c r="E45" i="6"/>
  <c r="D45" i="6"/>
  <c r="E44" i="6"/>
  <c r="D44" i="6"/>
  <c r="E43" i="6"/>
  <c r="D43" i="6"/>
  <c r="E42" i="6"/>
  <c r="D42" i="6"/>
  <c r="E41" i="6"/>
  <c r="D41" i="6"/>
  <c r="E40" i="6"/>
  <c r="D40" i="6"/>
  <c r="E39" i="6"/>
  <c r="D39" i="6"/>
  <c r="E38" i="6"/>
  <c r="D38" i="6"/>
  <c r="C38" i="6" s="1"/>
  <c r="CG38" i="6" s="1"/>
  <c r="CA38" i="6" s="1"/>
  <c r="AR38" i="6" s="1"/>
  <c r="E37" i="6"/>
  <c r="D37" i="6"/>
  <c r="E36" i="6"/>
  <c r="D36" i="6"/>
  <c r="E35" i="6"/>
  <c r="D35" i="6"/>
  <c r="E34" i="6"/>
  <c r="D34" i="6"/>
  <c r="E33" i="6"/>
  <c r="D33" i="6"/>
  <c r="E32" i="6"/>
  <c r="D32" i="6"/>
  <c r="E31" i="6"/>
  <c r="D31" i="6"/>
  <c r="E30" i="6"/>
  <c r="D30" i="6"/>
  <c r="CK29" i="6"/>
  <c r="CE29" i="6" s="1"/>
  <c r="CJ29" i="6"/>
  <c r="CD29" i="6" s="1"/>
  <c r="CI29" i="6"/>
  <c r="CH29" i="6"/>
  <c r="CC29" i="6"/>
  <c r="CB29" i="6"/>
  <c r="E29" i="6"/>
  <c r="D29" i="6"/>
  <c r="C29" i="6" s="1"/>
  <c r="CI24" i="6"/>
  <c r="CC24" i="6" s="1"/>
  <c r="CD24" i="6"/>
  <c r="D24" i="6"/>
  <c r="CJ24" i="6" s="1"/>
  <c r="C24" i="6"/>
  <c r="D23" i="6"/>
  <c r="CJ23" i="6" s="1"/>
  <c r="CD23" i="6" s="1"/>
  <c r="C23" i="6"/>
  <c r="CI22" i="6"/>
  <c r="CC22" i="6" s="1"/>
  <c r="D22" i="6"/>
  <c r="CJ22" i="6" s="1"/>
  <c r="CD22" i="6" s="1"/>
  <c r="C22" i="6"/>
  <c r="D21" i="6"/>
  <c r="CJ21" i="6" s="1"/>
  <c r="CD21" i="6" s="1"/>
  <c r="C21" i="6"/>
  <c r="D20" i="6"/>
  <c r="CJ20" i="6" s="1"/>
  <c r="CD20" i="6" s="1"/>
  <c r="C20" i="6"/>
  <c r="CI20" i="6" s="1"/>
  <c r="CC20" i="6" s="1"/>
  <c r="AS19" i="6"/>
  <c r="AR19" i="6"/>
  <c r="AQ19" i="6"/>
  <c r="AP19" i="6"/>
  <c r="AO19" i="6"/>
  <c r="AN19" i="6"/>
  <c r="AM19" i="6"/>
  <c r="AL19" i="6"/>
  <c r="AK19" i="6"/>
  <c r="AJ19" i="6"/>
  <c r="AI19" i="6"/>
  <c r="AH19" i="6"/>
  <c r="AG19" i="6"/>
  <c r="AF19" i="6"/>
  <c r="AE19" i="6"/>
  <c r="AD19" i="6"/>
  <c r="AC19" i="6"/>
  <c r="AB19" i="6"/>
  <c r="AA19" i="6"/>
  <c r="Z19" i="6"/>
  <c r="Y19" i="6"/>
  <c r="X19" i="6"/>
  <c r="W19" i="6"/>
  <c r="V19" i="6"/>
  <c r="U19" i="6"/>
  <c r="T19" i="6"/>
  <c r="S19" i="6"/>
  <c r="R19" i="6"/>
  <c r="Q19" i="6"/>
  <c r="P19" i="6"/>
  <c r="O19" i="6"/>
  <c r="N19" i="6"/>
  <c r="M19" i="6"/>
  <c r="L19" i="6"/>
  <c r="K19" i="6"/>
  <c r="J19" i="6"/>
  <c r="I19" i="6"/>
  <c r="H19" i="6"/>
  <c r="G19" i="6"/>
  <c r="C19" i="6" s="1"/>
  <c r="F19" i="6"/>
  <c r="E19" i="6"/>
  <c r="CI18" i="6"/>
  <c r="CC18" i="6" s="1"/>
  <c r="D18" i="6"/>
  <c r="CJ18" i="6" s="1"/>
  <c r="CD18" i="6" s="1"/>
  <c r="C18" i="6"/>
  <c r="CI17" i="6"/>
  <c r="CC17" i="6"/>
  <c r="D17" i="6"/>
  <c r="CJ17" i="6" s="1"/>
  <c r="CD17" i="6" s="1"/>
  <c r="C17" i="6"/>
  <c r="CI16" i="6"/>
  <c r="CC16" i="6" s="1"/>
  <c r="D16" i="6"/>
  <c r="CJ16" i="6" s="1"/>
  <c r="CD16" i="6" s="1"/>
  <c r="C16" i="6"/>
  <c r="CI15" i="6"/>
  <c r="CC15" i="6" s="1"/>
  <c r="D15" i="6"/>
  <c r="CJ15" i="6" s="1"/>
  <c r="CD15" i="6" s="1"/>
  <c r="C15" i="6"/>
  <c r="D14" i="6"/>
  <c r="CJ14" i="6" s="1"/>
  <c r="CD14" i="6" s="1"/>
  <c r="C14" i="6"/>
  <c r="B14" i="6" s="1"/>
  <c r="CG14" i="6" s="1"/>
  <c r="CA14" i="6" s="1"/>
  <c r="D13" i="6"/>
  <c r="CJ13" i="6" s="1"/>
  <c r="CD13" i="6" s="1"/>
  <c r="C13" i="6"/>
  <c r="CI13" i="6" s="1"/>
  <c r="CC13" i="6" s="1"/>
  <c r="B13" i="6"/>
  <c r="CG13" i="6" s="1"/>
  <c r="A5" i="6"/>
  <c r="A4" i="6"/>
  <c r="A3" i="6"/>
  <c r="A2" i="6"/>
  <c r="B153" i="6" l="1"/>
  <c r="CZ153" i="6" s="1"/>
  <c r="CT153" i="6" s="1"/>
  <c r="AP153" i="6" s="1"/>
  <c r="B157" i="6"/>
  <c r="CZ157" i="6" s="1"/>
  <c r="CT157" i="6" s="1"/>
  <c r="AP157" i="6" s="1"/>
  <c r="B165" i="6"/>
  <c r="CZ165" i="6" s="1"/>
  <c r="CT165" i="6" s="1"/>
  <c r="AP165" i="6" s="1"/>
  <c r="B169" i="6"/>
  <c r="CZ169" i="6" s="1"/>
  <c r="CT169" i="6" s="1"/>
  <c r="AP169" i="6" s="1"/>
  <c r="B173" i="6"/>
  <c r="CZ173" i="6" s="1"/>
  <c r="CT173" i="6" s="1"/>
  <c r="AP173" i="6" s="1"/>
  <c r="B177" i="7"/>
  <c r="CG15" i="7"/>
  <c r="CA15" i="7" s="1"/>
  <c r="AT15" i="7" s="1"/>
  <c r="B346" i="8"/>
  <c r="B149" i="6"/>
  <c r="CZ149" i="6" s="1"/>
  <c r="CT149" i="6" s="1"/>
  <c r="AP149" i="6" s="1"/>
  <c r="B161" i="6"/>
  <c r="CZ161" i="6" s="1"/>
  <c r="CT161" i="6" s="1"/>
  <c r="AP161" i="6" s="1"/>
  <c r="CI14" i="6"/>
  <c r="CC14" i="6" s="1"/>
  <c r="B16" i="6"/>
  <c r="CH16" i="6" s="1"/>
  <c r="CB16" i="6" s="1"/>
  <c r="B15" i="6"/>
  <c r="D19" i="6"/>
  <c r="B19" i="6" s="1"/>
  <c r="CG13" i="7"/>
  <c r="CA13" i="7" s="1"/>
  <c r="AT13" i="7" s="1"/>
  <c r="CG17" i="7"/>
  <c r="CA17" i="7" s="1"/>
  <c r="AT17" i="7" s="1"/>
  <c r="C30" i="6"/>
  <c r="CG30" i="6" s="1"/>
  <c r="CA30" i="6" s="1"/>
  <c r="AR30" i="6" s="1"/>
  <c r="C40" i="6"/>
  <c r="CG40" i="6" s="1"/>
  <c r="CA40" i="6" s="1"/>
  <c r="AR40" i="6" s="1"/>
  <c r="C42" i="6"/>
  <c r="CG42" i="6" s="1"/>
  <c r="CA42" i="6" s="1"/>
  <c r="AR42" i="6" s="1"/>
  <c r="C44" i="6"/>
  <c r="CG44" i="6" s="1"/>
  <c r="CA44" i="6" s="1"/>
  <c r="AR44" i="6" s="1"/>
  <c r="B148" i="6"/>
  <c r="CZ148" i="6" s="1"/>
  <c r="CT148" i="6" s="1"/>
  <c r="AP148" i="6" s="1"/>
  <c r="B152" i="6"/>
  <c r="CZ152" i="6" s="1"/>
  <c r="CT152" i="6" s="1"/>
  <c r="AP152" i="6" s="1"/>
  <c r="B156" i="6"/>
  <c r="CZ156" i="6" s="1"/>
  <c r="CT156" i="6" s="1"/>
  <c r="AP156" i="6" s="1"/>
  <c r="B160" i="6"/>
  <c r="CZ160" i="6" s="1"/>
  <c r="CT160" i="6" s="1"/>
  <c r="AP160" i="6" s="1"/>
  <c r="B164" i="6"/>
  <c r="CZ164" i="6" s="1"/>
  <c r="CT164" i="6" s="1"/>
  <c r="AP164" i="6" s="1"/>
  <c r="B168" i="6"/>
  <c r="CZ168" i="6" s="1"/>
  <c r="CT168" i="6" s="1"/>
  <c r="AP168" i="6" s="1"/>
  <c r="B172" i="6"/>
  <c r="CZ172" i="6" s="1"/>
  <c r="CT172" i="6" s="1"/>
  <c r="AP172" i="6" s="1"/>
  <c r="B176" i="6"/>
  <c r="CZ176" i="6" s="1"/>
  <c r="CT176" i="6" s="1"/>
  <c r="AP176" i="6" s="1"/>
  <c r="B178" i="6"/>
  <c r="B180" i="6"/>
  <c r="CZ180" i="6" s="1"/>
  <c r="CT180" i="6" s="1"/>
  <c r="AP180" i="6" s="1"/>
  <c r="CH14" i="6"/>
  <c r="CB14" i="6" s="1"/>
  <c r="AT14" i="6" s="1"/>
  <c r="C32" i="6"/>
  <c r="CG32" i="6" s="1"/>
  <c r="CA32" i="6" s="1"/>
  <c r="AR32" i="6" s="1"/>
  <c r="C34" i="6"/>
  <c r="CG34" i="6" s="1"/>
  <c r="CA34" i="6" s="1"/>
  <c r="AR34" i="6" s="1"/>
  <c r="C36" i="6"/>
  <c r="CG36" i="6" s="1"/>
  <c r="CA36" i="6" s="1"/>
  <c r="AR36" i="6" s="1"/>
  <c r="B182" i="6"/>
  <c r="CZ182" i="6" s="1"/>
  <c r="CT182" i="6" s="1"/>
  <c r="AP182" i="6" s="1"/>
  <c r="A346" i="7"/>
  <c r="B17" i="6"/>
  <c r="CH17" i="6" s="1"/>
  <c r="CB17" i="6" s="1"/>
  <c r="D177" i="6"/>
  <c r="B194" i="6"/>
  <c r="CG29" i="7"/>
  <c r="CA29" i="7" s="1"/>
  <c r="AR29" i="7" s="1"/>
  <c r="CH15" i="6"/>
  <c r="CB15" i="6" s="1"/>
  <c r="CG15" i="6"/>
  <c r="CA15" i="6" s="1"/>
  <c r="AT15" i="6" s="1"/>
  <c r="CA13" i="6"/>
  <c r="CG17" i="6"/>
  <c r="CA17" i="6" s="1"/>
  <c r="AT17" i="6" s="1"/>
  <c r="B20" i="6"/>
  <c r="CZ178" i="6"/>
  <c r="CT178" i="6" s="1"/>
  <c r="AP178" i="6" s="1"/>
  <c r="B214" i="6"/>
  <c r="B21" i="6"/>
  <c r="CI21" i="6"/>
  <c r="CC21" i="6" s="1"/>
  <c r="CH13" i="6"/>
  <c r="CB13" i="6" s="1"/>
  <c r="B18" i="6"/>
  <c r="B23" i="6"/>
  <c r="CI23" i="6"/>
  <c r="CC23" i="6" s="1"/>
  <c r="B76" i="6"/>
  <c r="B205" i="6"/>
  <c r="B22" i="6"/>
  <c r="C31" i="6"/>
  <c r="C35" i="6"/>
  <c r="CG35" i="6" s="1"/>
  <c r="CA35" i="6" s="1"/>
  <c r="AR35" i="6" s="1"/>
  <c r="C39" i="6"/>
  <c r="CG39" i="6" s="1"/>
  <c r="CA39" i="6" s="1"/>
  <c r="AR39" i="6" s="1"/>
  <c r="C43" i="6"/>
  <c r="CG43" i="6" s="1"/>
  <c r="CA43" i="6" s="1"/>
  <c r="AR43" i="6" s="1"/>
  <c r="C47" i="6"/>
  <c r="CG47" i="6" s="1"/>
  <c r="CA47" i="6" s="1"/>
  <c r="AR47" i="6" s="1"/>
  <c r="B68" i="6"/>
  <c r="C177" i="6"/>
  <c r="B179" i="6"/>
  <c r="CZ179" i="6" s="1"/>
  <c r="CT179" i="6" s="1"/>
  <c r="AP179" i="6" s="1"/>
  <c r="CG199" i="6"/>
  <c r="CA199" i="6" s="1"/>
  <c r="Y199" i="6" s="1"/>
  <c r="B24" i="6"/>
  <c r="C33" i="6"/>
  <c r="CG33" i="6" s="1"/>
  <c r="CA33" i="6" s="1"/>
  <c r="AR33" i="6" s="1"/>
  <c r="C37" i="6"/>
  <c r="CG37" i="6" s="1"/>
  <c r="CA37" i="6" s="1"/>
  <c r="AR37" i="6" s="1"/>
  <c r="C41" i="6"/>
  <c r="CG41" i="6" s="1"/>
  <c r="CA41" i="6" s="1"/>
  <c r="AR41" i="6" s="1"/>
  <c r="C45" i="6"/>
  <c r="CG45" i="6" s="1"/>
  <c r="CA45" i="6" s="1"/>
  <c r="AR45" i="6" s="1"/>
  <c r="C49" i="6"/>
  <c r="CG49" i="6" s="1"/>
  <c r="CA49" i="6" s="1"/>
  <c r="AR49" i="6" s="1"/>
  <c r="B181" i="6"/>
  <c r="CZ181" i="6" s="1"/>
  <c r="CT181" i="6" s="1"/>
  <c r="AP181" i="6" s="1"/>
  <c r="CG364" i="5"/>
  <c r="CA364" i="5" s="1"/>
  <c r="CG363" i="5"/>
  <c r="CA363" i="5"/>
  <c r="CG362" i="5"/>
  <c r="CA362" i="5" s="1"/>
  <c r="CG361" i="5"/>
  <c r="CA361" i="5" s="1"/>
  <c r="CG356" i="5"/>
  <c r="CA356" i="5" s="1"/>
  <c r="CG355" i="5"/>
  <c r="CA355" i="5" s="1"/>
  <c r="CG354" i="5"/>
  <c r="CA354" i="5" s="1"/>
  <c r="CG353" i="5"/>
  <c r="CA353" i="5" s="1"/>
  <c r="CG352" i="5"/>
  <c r="CA352" i="5" s="1"/>
  <c r="CG351" i="5"/>
  <c r="CA351" i="5" s="1"/>
  <c r="CG350" i="5"/>
  <c r="CA350" i="5" s="1"/>
  <c r="CG349" i="5"/>
  <c r="CA349" i="5" s="1"/>
  <c r="CG348" i="5"/>
  <c r="CA348" i="5" s="1"/>
  <c r="CG347" i="5"/>
  <c r="CA347" i="5" s="1"/>
  <c r="CG346" i="5"/>
  <c r="CA346" i="5" s="1"/>
  <c r="CG345" i="5"/>
  <c r="CA345" i="5" s="1"/>
  <c r="CG340" i="5"/>
  <c r="CA340" i="5" s="1"/>
  <c r="CG339" i="5"/>
  <c r="CA339" i="5" s="1"/>
  <c r="CG338" i="5"/>
  <c r="CA338" i="5" s="1"/>
  <c r="CG337" i="5"/>
  <c r="CA337" i="5" s="1"/>
  <c r="CG336" i="5"/>
  <c r="CA336" i="5" s="1"/>
  <c r="CG335" i="5"/>
  <c r="CA335" i="5" s="1"/>
  <c r="CG334" i="5"/>
  <c r="CA334" i="5" s="1"/>
  <c r="CG333" i="5"/>
  <c r="CA333" i="5" s="1"/>
  <c r="CG332" i="5"/>
  <c r="CA332" i="5" s="1"/>
  <c r="CG331" i="5"/>
  <c r="CA331" i="5" s="1"/>
  <c r="CG330" i="5"/>
  <c r="CA330" i="5" s="1"/>
  <c r="CG329" i="5"/>
  <c r="CA329" i="5" s="1"/>
  <c r="B309" i="5"/>
  <c r="B308" i="5"/>
  <c r="B307" i="5"/>
  <c r="B306" i="5"/>
  <c r="B305" i="5"/>
  <c r="B304" i="5"/>
  <c r="B303" i="5"/>
  <c r="B302" i="5"/>
  <c r="B301" i="5"/>
  <c r="B300" i="5"/>
  <c r="B299" i="5"/>
  <c r="B298" i="5"/>
  <c r="B297" i="5"/>
  <c r="B296" i="5"/>
  <c r="B295" i="5"/>
  <c r="B294" i="5"/>
  <c r="B293" i="5"/>
  <c r="B292" i="5"/>
  <c r="B291" i="5"/>
  <c r="B290" i="5"/>
  <c r="B289" i="5"/>
  <c r="B285" i="5"/>
  <c r="B284" i="5"/>
  <c r="B283" i="5"/>
  <c r="B282" i="5"/>
  <c r="B281" i="5"/>
  <c r="B280" i="5"/>
  <c r="B279" i="5"/>
  <c r="B278" i="5"/>
  <c r="B277" i="5"/>
  <c r="B276" i="5"/>
  <c r="B275" i="5"/>
  <c r="B274" i="5"/>
  <c r="B273" i="5"/>
  <c r="B272" i="5"/>
  <c r="B271" i="5"/>
  <c r="B270" i="5"/>
  <c r="B269" i="5"/>
  <c r="B268" i="5"/>
  <c r="B267" i="5"/>
  <c r="B266" i="5"/>
  <c r="B265" i="5"/>
  <c r="B264" i="5"/>
  <c r="B263" i="5"/>
  <c r="B262" i="5"/>
  <c r="B261" i="5"/>
  <c r="B260" i="5"/>
  <c r="B259" i="5"/>
  <c r="B255" i="5"/>
  <c r="B254" i="5"/>
  <c r="B253" i="5"/>
  <c r="B248" i="5"/>
  <c r="X214" i="5"/>
  <c r="W214" i="5"/>
  <c r="V214" i="5"/>
  <c r="U214" i="5"/>
  <c r="T214" i="5"/>
  <c r="S214" i="5"/>
  <c r="R214" i="5"/>
  <c r="Q214" i="5"/>
  <c r="P214" i="5"/>
  <c r="O214" i="5"/>
  <c r="N214" i="5"/>
  <c r="M214" i="5"/>
  <c r="L214" i="5"/>
  <c r="K214" i="5"/>
  <c r="J214" i="5"/>
  <c r="I214" i="5"/>
  <c r="H214" i="5"/>
  <c r="G214" i="5"/>
  <c r="F214" i="5"/>
  <c r="E214" i="5"/>
  <c r="D214" i="5"/>
  <c r="C214" i="5"/>
  <c r="B213" i="5"/>
  <c r="CG213" i="5" s="1"/>
  <c r="CA213" i="5" s="1"/>
  <c r="Y213" i="5" s="1"/>
  <c r="B212" i="5"/>
  <c r="CG212" i="5" s="1"/>
  <c r="CA212" i="5" s="1"/>
  <c r="Y212" i="5" s="1"/>
  <c r="B211" i="5"/>
  <c r="CG211" i="5" s="1"/>
  <c r="CA211" i="5" s="1"/>
  <c r="Y211" i="5" s="1"/>
  <c r="B210" i="5"/>
  <c r="X205" i="5"/>
  <c r="W205" i="5"/>
  <c r="V205" i="5"/>
  <c r="U205" i="5"/>
  <c r="T205" i="5"/>
  <c r="S205" i="5"/>
  <c r="R205" i="5"/>
  <c r="Q205" i="5"/>
  <c r="P205" i="5"/>
  <c r="O205" i="5"/>
  <c r="N205" i="5"/>
  <c r="M205" i="5"/>
  <c r="L205" i="5"/>
  <c r="K205" i="5"/>
  <c r="J205" i="5"/>
  <c r="I205" i="5"/>
  <c r="H205" i="5"/>
  <c r="G205" i="5"/>
  <c r="F205" i="5"/>
  <c r="E205" i="5"/>
  <c r="D205" i="5"/>
  <c r="C205" i="5"/>
  <c r="B204" i="5"/>
  <c r="CG204" i="5" s="1"/>
  <c r="CA204" i="5" s="1"/>
  <c r="Y204" i="5" s="1"/>
  <c r="B203" i="5"/>
  <c r="CG203" i="5" s="1"/>
  <c r="CA203" i="5" s="1"/>
  <c r="Y203" i="5" s="1"/>
  <c r="B202" i="5"/>
  <c r="CG202" i="5" s="1"/>
  <c r="CA202" i="5" s="1"/>
  <c r="Y202" i="5" s="1"/>
  <c r="B201" i="5"/>
  <c r="CG201" i="5" s="1"/>
  <c r="CA201" i="5" s="1"/>
  <c r="Y201" i="5" s="1"/>
  <c r="B200" i="5"/>
  <c r="CG200" i="5" s="1"/>
  <c r="CA200" i="5" s="1"/>
  <c r="Y200" i="5" s="1"/>
  <c r="B199" i="5"/>
  <c r="CG199" i="5" s="1"/>
  <c r="CA199" i="5" s="1"/>
  <c r="Y199" i="5" s="1"/>
  <c r="X194" i="5"/>
  <c r="W194" i="5"/>
  <c r="V194" i="5"/>
  <c r="U194" i="5"/>
  <c r="T194" i="5"/>
  <c r="S194" i="5"/>
  <c r="R194" i="5"/>
  <c r="Q194" i="5"/>
  <c r="P194" i="5"/>
  <c r="O194" i="5"/>
  <c r="N194" i="5"/>
  <c r="M194" i="5"/>
  <c r="L194" i="5"/>
  <c r="K194" i="5"/>
  <c r="J194" i="5"/>
  <c r="I194" i="5"/>
  <c r="H194" i="5"/>
  <c r="G194" i="5"/>
  <c r="F194" i="5"/>
  <c r="E194" i="5"/>
  <c r="D194" i="5"/>
  <c r="C194" i="5"/>
  <c r="B193" i="5"/>
  <c r="CG193" i="5" s="1"/>
  <c r="CA193" i="5" s="1"/>
  <c r="Y193" i="5" s="1"/>
  <c r="B192" i="5"/>
  <c r="CG192" i="5" s="1"/>
  <c r="CA192" i="5" s="1"/>
  <c r="Y192" i="5" s="1"/>
  <c r="B191" i="5"/>
  <c r="CG191" i="5" s="1"/>
  <c r="CA191" i="5" s="1"/>
  <c r="Y191" i="5" s="1"/>
  <c r="B190" i="5"/>
  <c r="CG190" i="5" s="1"/>
  <c r="CA190" i="5" s="1"/>
  <c r="Y190" i="5" s="1"/>
  <c r="B189" i="5"/>
  <c r="CG189" i="5" s="1"/>
  <c r="CA189" i="5" s="1"/>
  <c r="Y189" i="5" s="1"/>
  <c r="B188" i="5"/>
  <c r="CG188" i="5" s="1"/>
  <c r="CA188" i="5" s="1"/>
  <c r="Y188" i="5" s="1"/>
  <c r="B187" i="5"/>
  <c r="CG187" i="5" s="1"/>
  <c r="CA187" i="5" s="1"/>
  <c r="Y187" i="5" s="1"/>
  <c r="D182" i="5"/>
  <c r="C182" i="5"/>
  <c r="D181" i="5"/>
  <c r="C181" i="5"/>
  <c r="B181" i="5"/>
  <c r="CZ181" i="5" s="1"/>
  <c r="CT181" i="5" s="1"/>
  <c r="AP181" i="5" s="1"/>
  <c r="D180" i="5"/>
  <c r="C180" i="5"/>
  <c r="B180" i="5"/>
  <c r="CZ180" i="5" s="1"/>
  <c r="CT180" i="5" s="1"/>
  <c r="AP180" i="5" s="1"/>
  <c r="D179" i="5"/>
  <c r="D177" i="5" s="1"/>
  <c r="C179" i="5"/>
  <c r="D178" i="5"/>
  <c r="C178" i="5"/>
  <c r="AO177" i="5"/>
  <c r="AN177" i="5"/>
  <c r="AM177" i="5"/>
  <c r="AL177" i="5"/>
  <c r="AK177" i="5"/>
  <c r="AJ177" i="5"/>
  <c r="AI177" i="5"/>
  <c r="AH177" i="5"/>
  <c r="AG177" i="5"/>
  <c r="AF177" i="5"/>
  <c r="AE177" i="5"/>
  <c r="AD177" i="5"/>
  <c r="AC177" i="5"/>
  <c r="AB177" i="5"/>
  <c r="AA177" i="5"/>
  <c r="Z177" i="5"/>
  <c r="Y177" i="5"/>
  <c r="X177" i="5"/>
  <c r="W177" i="5"/>
  <c r="V177" i="5"/>
  <c r="U177" i="5"/>
  <c r="T177" i="5"/>
  <c r="S177" i="5"/>
  <c r="R177" i="5"/>
  <c r="Q177" i="5"/>
  <c r="P177" i="5"/>
  <c r="O177" i="5"/>
  <c r="N177" i="5"/>
  <c r="M177" i="5"/>
  <c r="L177" i="5"/>
  <c r="K177" i="5"/>
  <c r="J177" i="5"/>
  <c r="I177" i="5"/>
  <c r="H177" i="5"/>
  <c r="G177" i="5"/>
  <c r="F177" i="5"/>
  <c r="E177" i="5"/>
  <c r="D176" i="5"/>
  <c r="C176" i="5"/>
  <c r="B176" i="5" s="1"/>
  <c r="CZ176" i="5" s="1"/>
  <c r="CT176" i="5" s="1"/>
  <c r="AP176" i="5" s="1"/>
  <c r="D175" i="5"/>
  <c r="B175" i="5" s="1"/>
  <c r="CZ175" i="5" s="1"/>
  <c r="CT175" i="5" s="1"/>
  <c r="AP175" i="5" s="1"/>
  <c r="C175" i="5"/>
  <c r="D174" i="5"/>
  <c r="C174" i="5"/>
  <c r="D173" i="5"/>
  <c r="C173" i="5"/>
  <c r="B173" i="5" s="1"/>
  <c r="CZ173" i="5" s="1"/>
  <c r="CT173" i="5" s="1"/>
  <c r="AP173" i="5" s="1"/>
  <c r="D172" i="5"/>
  <c r="C172" i="5"/>
  <c r="B172" i="5" s="1"/>
  <c r="CZ172" i="5" s="1"/>
  <c r="CT172" i="5" s="1"/>
  <c r="AP172" i="5" s="1"/>
  <c r="D171" i="5"/>
  <c r="C171" i="5"/>
  <c r="D170" i="5"/>
  <c r="C170" i="5"/>
  <c r="D169" i="5"/>
  <c r="C169" i="5"/>
  <c r="B169" i="5" s="1"/>
  <c r="CZ169" i="5" s="1"/>
  <c r="CT169" i="5" s="1"/>
  <c r="AP169" i="5" s="1"/>
  <c r="D168" i="5"/>
  <c r="C168" i="5"/>
  <c r="B168" i="5" s="1"/>
  <c r="CZ168" i="5" s="1"/>
  <c r="CT168" i="5" s="1"/>
  <c r="AP168" i="5" s="1"/>
  <c r="D167" i="5"/>
  <c r="C167" i="5"/>
  <c r="B167" i="5"/>
  <c r="CZ167" i="5" s="1"/>
  <c r="CT167" i="5" s="1"/>
  <c r="AP167" i="5" s="1"/>
  <c r="D166" i="5"/>
  <c r="C166" i="5"/>
  <c r="D165" i="5"/>
  <c r="C165" i="5"/>
  <c r="B165" i="5" s="1"/>
  <c r="CZ165" i="5" s="1"/>
  <c r="CT165" i="5" s="1"/>
  <c r="AP165" i="5" s="1"/>
  <c r="D164" i="5"/>
  <c r="C164" i="5"/>
  <c r="D163" i="5"/>
  <c r="C163" i="5"/>
  <c r="D162" i="5"/>
  <c r="C162" i="5"/>
  <c r="D161" i="5"/>
  <c r="C161" i="5"/>
  <c r="B161" i="5" s="1"/>
  <c r="CZ161" i="5" s="1"/>
  <c r="CT161" i="5" s="1"/>
  <c r="AP161" i="5" s="1"/>
  <c r="D160" i="5"/>
  <c r="C160" i="5"/>
  <c r="D159" i="5"/>
  <c r="C159" i="5"/>
  <c r="B159" i="5"/>
  <c r="CZ159" i="5" s="1"/>
  <c r="CT159" i="5" s="1"/>
  <c r="AP159" i="5" s="1"/>
  <c r="D158" i="5"/>
  <c r="C158" i="5"/>
  <c r="D157" i="5"/>
  <c r="C157" i="5"/>
  <c r="B157" i="5" s="1"/>
  <c r="CZ157" i="5" s="1"/>
  <c r="CT157" i="5" s="1"/>
  <c r="AP157" i="5" s="1"/>
  <c r="D156" i="5"/>
  <c r="C156" i="5"/>
  <c r="B156" i="5" s="1"/>
  <c r="CZ156" i="5" s="1"/>
  <c r="CT156" i="5" s="1"/>
  <c r="AP156" i="5" s="1"/>
  <c r="D155" i="5"/>
  <c r="C155" i="5"/>
  <c r="D154" i="5"/>
  <c r="C154" i="5"/>
  <c r="D153" i="5"/>
  <c r="C153" i="5"/>
  <c r="B153" i="5" s="1"/>
  <c r="CZ153" i="5" s="1"/>
  <c r="CT153" i="5" s="1"/>
  <c r="AP153" i="5" s="1"/>
  <c r="D152" i="5"/>
  <c r="C152" i="5"/>
  <c r="B152" i="5" s="1"/>
  <c r="CZ152" i="5" s="1"/>
  <c r="CT152" i="5" s="1"/>
  <c r="AP152" i="5" s="1"/>
  <c r="D151" i="5"/>
  <c r="C151" i="5"/>
  <c r="B151" i="5" s="1"/>
  <c r="CZ151" i="5" s="1"/>
  <c r="CT151" i="5" s="1"/>
  <c r="AP151" i="5" s="1"/>
  <c r="D150" i="5"/>
  <c r="C150" i="5"/>
  <c r="D149" i="5"/>
  <c r="C149" i="5"/>
  <c r="D148" i="5"/>
  <c r="C148" i="5"/>
  <c r="B148" i="5" s="1"/>
  <c r="CZ148" i="5" s="1"/>
  <c r="CT148" i="5" s="1"/>
  <c r="AP148" i="5" s="1"/>
  <c r="CG123" i="5"/>
  <c r="CA123" i="5" s="1"/>
  <c r="L123" i="5" s="1"/>
  <c r="B123" i="5"/>
  <c r="B122" i="5"/>
  <c r="CG122" i="5" s="1"/>
  <c r="CA122" i="5" s="1"/>
  <c r="L122" i="5" s="1"/>
  <c r="B121" i="5"/>
  <c r="CG121" i="5" s="1"/>
  <c r="CA121" i="5" s="1"/>
  <c r="L121" i="5" s="1"/>
  <c r="B117" i="5"/>
  <c r="B116" i="5"/>
  <c r="E112" i="5"/>
  <c r="D112" i="5"/>
  <c r="C112" i="5"/>
  <c r="B112" i="5"/>
  <c r="E104" i="5"/>
  <c r="D104" i="5"/>
  <c r="C104" i="5"/>
  <c r="B104" i="5"/>
  <c r="E96" i="5"/>
  <c r="D96" i="5"/>
  <c r="C96" i="5"/>
  <c r="B96" i="5"/>
  <c r="Z76" i="5"/>
  <c r="Y76" i="5"/>
  <c r="X76" i="5"/>
  <c r="W76" i="5"/>
  <c r="V76" i="5"/>
  <c r="U76" i="5"/>
  <c r="T76" i="5"/>
  <c r="S76" i="5"/>
  <c r="R76" i="5"/>
  <c r="Q76" i="5"/>
  <c r="P76" i="5"/>
  <c r="O76" i="5"/>
  <c r="N76" i="5"/>
  <c r="M76" i="5"/>
  <c r="L76" i="5"/>
  <c r="K76" i="5"/>
  <c r="J76" i="5"/>
  <c r="I76" i="5"/>
  <c r="H76" i="5"/>
  <c r="G76" i="5"/>
  <c r="F76" i="5"/>
  <c r="E76" i="5"/>
  <c r="D76" i="5"/>
  <c r="C76" i="5"/>
  <c r="B75" i="5"/>
  <c r="B74" i="5"/>
  <c r="B73" i="5"/>
  <c r="B72" i="5"/>
  <c r="Z68" i="5"/>
  <c r="Y68" i="5"/>
  <c r="X68" i="5"/>
  <c r="W68" i="5"/>
  <c r="V68" i="5"/>
  <c r="U68" i="5"/>
  <c r="T68" i="5"/>
  <c r="S68" i="5"/>
  <c r="R68" i="5"/>
  <c r="Q68" i="5"/>
  <c r="P68" i="5"/>
  <c r="O68" i="5"/>
  <c r="N68" i="5"/>
  <c r="M68" i="5"/>
  <c r="L68" i="5"/>
  <c r="K68" i="5"/>
  <c r="J68" i="5"/>
  <c r="I68" i="5"/>
  <c r="H68" i="5"/>
  <c r="G68" i="5"/>
  <c r="F68" i="5"/>
  <c r="E68" i="5"/>
  <c r="D68" i="5"/>
  <c r="C68" i="5"/>
  <c r="B67" i="5"/>
  <c r="B66" i="5"/>
  <c r="B65" i="5"/>
  <c r="B64" i="5"/>
  <c r="H60" i="5"/>
  <c r="G60" i="5"/>
  <c r="F60" i="5"/>
  <c r="E60" i="5"/>
  <c r="D60" i="5"/>
  <c r="C60" i="5"/>
  <c r="B59" i="5"/>
  <c r="B58" i="5"/>
  <c r="B57" i="5"/>
  <c r="BZ56" i="5"/>
  <c r="B56" i="5"/>
  <c r="BZ55" i="5"/>
  <c r="B55" i="5"/>
  <c r="CA52" i="5"/>
  <c r="CA51" i="5"/>
  <c r="E50" i="5"/>
  <c r="D50" i="5"/>
  <c r="E49" i="5"/>
  <c r="D49" i="5"/>
  <c r="E48" i="5"/>
  <c r="D48" i="5"/>
  <c r="C48" i="5" s="1"/>
  <c r="CG48" i="5" s="1"/>
  <c r="CA48" i="5" s="1"/>
  <c r="AR48" i="5" s="1"/>
  <c r="E47" i="5"/>
  <c r="D47" i="5"/>
  <c r="E46" i="5"/>
  <c r="D46" i="5"/>
  <c r="E45" i="5"/>
  <c r="D45" i="5"/>
  <c r="E44" i="5"/>
  <c r="D44" i="5"/>
  <c r="C44" i="5" s="1"/>
  <c r="CG44" i="5" s="1"/>
  <c r="CA44" i="5" s="1"/>
  <c r="AR44" i="5" s="1"/>
  <c r="E43" i="5"/>
  <c r="D43" i="5"/>
  <c r="E42" i="5"/>
  <c r="D42" i="5"/>
  <c r="E41" i="5"/>
  <c r="D41" i="5"/>
  <c r="E40" i="5"/>
  <c r="D40" i="5"/>
  <c r="C40" i="5" s="1"/>
  <c r="CG40" i="5" s="1"/>
  <c r="CA40" i="5" s="1"/>
  <c r="AR40" i="5" s="1"/>
  <c r="E39" i="5"/>
  <c r="D39" i="5"/>
  <c r="E38" i="5"/>
  <c r="D38" i="5"/>
  <c r="E37" i="5"/>
  <c r="D37" i="5"/>
  <c r="E36" i="5"/>
  <c r="D36" i="5"/>
  <c r="E35" i="5"/>
  <c r="D35" i="5"/>
  <c r="C35" i="5" s="1"/>
  <c r="CG35" i="5" s="1"/>
  <c r="CA35" i="5" s="1"/>
  <c r="AR35" i="5" s="1"/>
  <c r="E34" i="5"/>
  <c r="D34" i="5"/>
  <c r="E33" i="5"/>
  <c r="D33" i="5"/>
  <c r="C33" i="5" s="1"/>
  <c r="CG33" i="5" s="1"/>
  <c r="CA33" i="5" s="1"/>
  <c r="AR33" i="5" s="1"/>
  <c r="E32" i="5"/>
  <c r="D32" i="5"/>
  <c r="E31" i="5"/>
  <c r="D31" i="5"/>
  <c r="C31" i="5" s="1"/>
  <c r="CG31" i="5" s="1"/>
  <c r="CA31" i="5" s="1"/>
  <c r="AR31" i="5" s="1"/>
  <c r="E30" i="5"/>
  <c r="D30" i="5"/>
  <c r="C30" i="5" s="1"/>
  <c r="CG30" i="5" s="1"/>
  <c r="CA30" i="5" s="1"/>
  <c r="AR30" i="5" s="1"/>
  <c r="CK29" i="5"/>
  <c r="CE29" i="5" s="1"/>
  <c r="CJ29" i="5"/>
  <c r="CD29" i="5" s="1"/>
  <c r="CI29" i="5"/>
  <c r="CC29" i="5" s="1"/>
  <c r="CH29" i="5"/>
  <c r="CB29" i="5" s="1"/>
  <c r="E29" i="5"/>
  <c r="D29" i="5"/>
  <c r="D24" i="5"/>
  <c r="CJ24" i="5" s="1"/>
  <c r="CD24" i="5" s="1"/>
  <c r="C24" i="5"/>
  <c r="CI24" i="5" s="1"/>
  <c r="CC24" i="5" s="1"/>
  <c r="D23" i="5"/>
  <c r="CJ23" i="5" s="1"/>
  <c r="CD23" i="5" s="1"/>
  <c r="C23" i="5"/>
  <c r="CI23" i="5" s="1"/>
  <c r="CC23" i="5" s="1"/>
  <c r="D22" i="5"/>
  <c r="CJ22" i="5" s="1"/>
  <c r="CD22" i="5" s="1"/>
  <c r="C22" i="5"/>
  <c r="CI22" i="5" s="1"/>
  <c r="CC22" i="5" s="1"/>
  <c r="D21" i="5"/>
  <c r="CJ21" i="5" s="1"/>
  <c r="CD21" i="5" s="1"/>
  <c r="C21" i="5"/>
  <c r="CI21" i="5" s="1"/>
  <c r="CC21" i="5" s="1"/>
  <c r="D20" i="5"/>
  <c r="CJ20" i="5" s="1"/>
  <c r="CD20" i="5" s="1"/>
  <c r="C20" i="5"/>
  <c r="CI20" i="5" s="1"/>
  <c r="CC20" i="5" s="1"/>
  <c r="B20" i="5"/>
  <c r="CH20" i="5" s="1"/>
  <c r="CB20" i="5" s="1"/>
  <c r="AS19" i="5"/>
  <c r="AR19" i="5"/>
  <c r="AQ19" i="5"/>
  <c r="AP19" i="5"/>
  <c r="AO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B19" i="5"/>
  <c r="AA19" i="5"/>
  <c r="Z19" i="5"/>
  <c r="Y19" i="5"/>
  <c r="X19" i="5"/>
  <c r="W19" i="5"/>
  <c r="V19" i="5"/>
  <c r="U19" i="5"/>
  <c r="T19" i="5"/>
  <c r="S19" i="5"/>
  <c r="R19" i="5"/>
  <c r="Q19" i="5"/>
  <c r="P19" i="5"/>
  <c r="O19" i="5"/>
  <c r="N19" i="5"/>
  <c r="M19" i="5"/>
  <c r="L19" i="5"/>
  <c r="K19" i="5"/>
  <c r="J19" i="5"/>
  <c r="I19" i="5"/>
  <c r="H19" i="5"/>
  <c r="G19" i="5"/>
  <c r="C19" i="5" s="1"/>
  <c r="F19" i="5"/>
  <c r="D19" i="5" s="1"/>
  <c r="E19" i="5"/>
  <c r="D18" i="5"/>
  <c r="CJ18" i="5" s="1"/>
  <c r="CD18" i="5" s="1"/>
  <c r="C18" i="5"/>
  <c r="CI18" i="5" s="1"/>
  <c r="CC18" i="5" s="1"/>
  <c r="D17" i="5"/>
  <c r="CJ17" i="5" s="1"/>
  <c r="CD17" i="5" s="1"/>
  <c r="C17" i="5"/>
  <c r="CI17" i="5" s="1"/>
  <c r="CC17" i="5" s="1"/>
  <c r="CJ16" i="5"/>
  <c r="CD16" i="5"/>
  <c r="D16" i="5"/>
  <c r="C16" i="5"/>
  <c r="CI16" i="5" s="1"/>
  <c r="CC16" i="5" s="1"/>
  <c r="D15" i="5"/>
  <c r="B15" i="5" s="1"/>
  <c r="CH15" i="5" s="1"/>
  <c r="CB15" i="5" s="1"/>
  <c r="C15" i="5"/>
  <c r="CI15" i="5" s="1"/>
  <c r="CC15" i="5" s="1"/>
  <c r="CJ14" i="5"/>
  <c r="CD14" i="5"/>
  <c r="D14" i="5"/>
  <c r="C14" i="5"/>
  <c r="CI14" i="5" s="1"/>
  <c r="CC14" i="5" s="1"/>
  <c r="D13" i="5"/>
  <c r="CJ13" i="5" s="1"/>
  <c r="CD13" i="5" s="1"/>
  <c r="C13" i="5"/>
  <c r="CI13" i="5" s="1"/>
  <c r="CC13" i="5" s="1"/>
  <c r="A5" i="5"/>
  <c r="A4" i="5"/>
  <c r="A3" i="5"/>
  <c r="A2" i="5"/>
  <c r="CJ15" i="5" l="1"/>
  <c r="CD15" i="5" s="1"/>
  <c r="C45" i="5"/>
  <c r="CG45" i="5" s="1"/>
  <c r="CA45" i="5" s="1"/>
  <c r="AR45" i="5" s="1"/>
  <c r="C49" i="5"/>
  <c r="CG49" i="5" s="1"/>
  <c r="CA49" i="5" s="1"/>
  <c r="AR49" i="5" s="1"/>
  <c r="B155" i="5"/>
  <c r="CZ155" i="5" s="1"/>
  <c r="CT155" i="5" s="1"/>
  <c r="AP155" i="5" s="1"/>
  <c r="CG16" i="6"/>
  <c r="CA16" i="6" s="1"/>
  <c r="AT16" i="6" s="1"/>
  <c r="B60" i="5"/>
  <c r="B163" i="5"/>
  <c r="CZ163" i="5" s="1"/>
  <c r="CT163" i="5" s="1"/>
  <c r="AP163" i="5" s="1"/>
  <c r="B214" i="5"/>
  <c r="B19" i="5"/>
  <c r="C37" i="5"/>
  <c r="CG37" i="5" s="1"/>
  <c r="CA37" i="5" s="1"/>
  <c r="AR37" i="5" s="1"/>
  <c r="C41" i="5"/>
  <c r="CG41" i="5" s="1"/>
  <c r="CA41" i="5" s="1"/>
  <c r="AR41" i="5" s="1"/>
  <c r="C29" i="5"/>
  <c r="C38" i="5"/>
  <c r="CG38" i="5" s="1"/>
  <c r="CA38" i="5" s="1"/>
  <c r="AR38" i="5" s="1"/>
  <c r="C42" i="5"/>
  <c r="CG42" i="5" s="1"/>
  <c r="CA42" i="5" s="1"/>
  <c r="AR42" i="5" s="1"/>
  <c r="C46" i="5"/>
  <c r="CG46" i="5" s="1"/>
  <c r="CA46" i="5" s="1"/>
  <c r="AR46" i="5" s="1"/>
  <c r="C50" i="5"/>
  <c r="CG50" i="5" s="1"/>
  <c r="CA50" i="5" s="1"/>
  <c r="AR50" i="5" s="1"/>
  <c r="B149" i="5"/>
  <c r="CZ149" i="5" s="1"/>
  <c r="CT149" i="5" s="1"/>
  <c r="AP149" i="5" s="1"/>
  <c r="B160" i="5"/>
  <c r="CZ160" i="5" s="1"/>
  <c r="CT160" i="5" s="1"/>
  <c r="AP160" i="5" s="1"/>
  <c r="B164" i="5"/>
  <c r="CZ164" i="5" s="1"/>
  <c r="CT164" i="5" s="1"/>
  <c r="AP164" i="5" s="1"/>
  <c r="B171" i="5"/>
  <c r="CZ171" i="5" s="1"/>
  <c r="CT171" i="5" s="1"/>
  <c r="AP171" i="5" s="1"/>
  <c r="B13" i="5"/>
  <c r="B16" i="5"/>
  <c r="B21" i="5"/>
  <c r="B23" i="5"/>
  <c r="CH23" i="5" s="1"/>
  <c r="CB23" i="5" s="1"/>
  <c r="B68" i="5"/>
  <c r="B154" i="5"/>
  <c r="CZ154" i="5" s="1"/>
  <c r="CT154" i="5" s="1"/>
  <c r="AP154" i="5" s="1"/>
  <c r="B162" i="5"/>
  <c r="CZ162" i="5" s="1"/>
  <c r="CT162" i="5" s="1"/>
  <c r="AP162" i="5" s="1"/>
  <c r="B170" i="5"/>
  <c r="CZ170" i="5" s="1"/>
  <c r="CT170" i="5" s="1"/>
  <c r="AP170" i="5" s="1"/>
  <c r="C177" i="5"/>
  <c r="B177" i="6"/>
  <c r="B24" i="5"/>
  <c r="CH24" i="5" s="1"/>
  <c r="CB24" i="5" s="1"/>
  <c r="B17" i="5"/>
  <c r="B22" i="5"/>
  <c r="C34" i="5"/>
  <c r="CG34" i="5" s="1"/>
  <c r="CA34" i="5" s="1"/>
  <c r="AR34" i="5" s="1"/>
  <c r="C39" i="5"/>
  <c r="CG39" i="5" s="1"/>
  <c r="CA39" i="5" s="1"/>
  <c r="AR39" i="5" s="1"/>
  <c r="C43" i="5"/>
  <c r="CG43" i="5" s="1"/>
  <c r="CA43" i="5" s="1"/>
  <c r="AR43" i="5" s="1"/>
  <c r="C47" i="5"/>
  <c r="CG47" i="5" s="1"/>
  <c r="CA47" i="5" s="1"/>
  <c r="AR47" i="5" s="1"/>
  <c r="B150" i="5"/>
  <c r="CZ150" i="5" s="1"/>
  <c r="CT150" i="5" s="1"/>
  <c r="AP150" i="5" s="1"/>
  <c r="B158" i="5"/>
  <c r="CZ158" i="5" s="1"/>
  <c r="CT158" i="5" s="1"/>
  <c r="AP158" i="5" s="1"/>
  <c r="B166" i="5"/>
  <c r="CZ166" i="5" s="1"/>
  <c r="CT166" i="5" s="1"/>
  <c r="AP166" i="5" s="1"/>
  <c r="B174" i="5"/>
  <c r="CZ174" i="5" s="1"/>
  <c r="CT174" i="5" s="1"/>
  <c r="AP174" i="5" s="1"/>
  <c r="B179" i="5"/>
  <c r="CZ179" i="5" s="1"/>
  <c r="CT179" i="5" s="1"/>
  <c r="AP179" i="5" s="1"/>
  <c r="AT13" i="6"/>
  <c r="B346" i="7"/>
  <c r="CG31" i="6"/>
  <c r="CA31" i="6" s="1"/>
  <c r="AR31" i="6" s="1"/>
  <c r="CG29" i="6"/>
  <c r="CA29" i="6" s="1"/>
  <c r="AR29" i="6" s="1"/>
  <c r="CH18" i="6"/>
  <c r="CB18" i="6" s="1"/>
  <c r="CG18" i="6"/>
  <c r="CA18" i="6" s="1"/>
  <c r="AT18" i="6" s="1"/>
  <c r="A346" i="6"/>
  <c r="CG20" i="6"/>
  <c r="CA20" i="6" s="1"/>
  <c r="CH20" i="6"/>
  <c r="CB20" i="6" s="1"/>
  <c r="CG24" i="6"/>
  <c r="CA24" i="6" s="1"/>
  <c r="AT24" i="6" s="1"/>
  <c r="CH24" i="6"/>
  <c r="CB24" i="6" s="1"/>
  <c r="CG22" i="6"/>
  <c r="CA22" i="6" s="1"/>
  <c r="CH22" i="6"/>
  <c r="CB22" i="6" s="1"/>
  <c r="CG23" i="6"/>
  <c r="CA23" i="6" s="1"/>
  <c r="CH23" i="6"/>
  <c r="CB23" i="6" s="1"/>
  <c r="CG21" i="6"/>
  <c r="CA21" i="6" s="1"/>
  <c r="CH21" i="6"/>
  <c r="CB21" i="6" s="1"/>
  <c r="CG15" i="5"/>
  <c r="CA15" i="5" s="1"/>
  <c r="AT15" i="5" s="1"/>
  <c r="CG20" i="5"/>
  <c r="CA20" i="5" s="1"/>
  <c r="AT20" i="5" s="1"/>
  <c r="B14" i="5"/>
  <c r="B18" i="5"/>
  <c r="B178" i="5"/>
  <c r="B182" i="5"/>
  <c r="CZ182" i="5" s="1"/>
  <c r="CT182" i="5" s="1"/>
  <c r="AP182" i="5" s="1"/>
  <c r="C32" i="5"/>
  <c r="CG32" i="5" s="1"/>
  <c r="CA32" i="5" s="1"/>
  <c r="AR32" i="5" s="1"/>
  <c r="C36" i="5"/>
  <c r="CG36" i="5" s="1"/>
  <c r="CA36" i="5" s="1"/>
  <c r="AR36" i="5" s="1"/>
  <c r="B205" i="5"/>
  <c r="B76" i="5"/>
  <c r="B194" i="5"/>
  <c r="CG210" i="5"/>
  <c r="CA210" i="5" s="1"/>
  <c r="Y210" i="5" s="1"/>
  <c r="CG364" i="4"/>
  <c r="CA364" i="4" s="1"/>
  <c r="CG363" i="4"/>
  <c r="CA363" i="4" s="1"/>
  <c r="CG362" i="4"/>
  <c r="CA362" i="4" s="1"/>
  <c r="CG361" i="4"/>
  <c r="CA361" i="4" s="1"/>
  <c r="CG356" i="4"/>
  <c r="CA356" i="4" s="1"/>
  <c r="CG355" i="4"/>
  <c r="CA355" i="4" s="1"/>
  <c r="CG354" i="4"/>
  <c r="CA354" i="4" s="1"/>
  <c r="CG353" i="4"/>
  <c r="CA353" i="4" s="1"/>
  <c r="CG352" i="4"/>
  <c r="CA352" i="4" s="1"/>
  <c r="CG351" i="4"/>
  <c r="CA351" i="4" s="1"/>
  <c r="CG350" i="4"/>
  <c r="CA350" i="4" s="1"/>
  <c r="CG349" i="4"/>
  <c r="CA349" i="4" s="1"/>
  <c r="CG348" i="4"/>
  <c r="CA348" i="4" s="1"/>
  <c r="CG347" i="4"/>
  <c r="CA347" i="4" s="1"/>
  <c r="CG346" i="4"/>
  <c r="CA346" i="4" s="1"/>
  <c r="CG345" i="4"/>
  <c r="CA345" i="4" s="1"/>
  <c r="CG340" i="4"/>
  <c r="CA340" i="4" s="1"/>
  <c r="CG339" i="4"/>
  <c r="CA339" i="4" s="1"/>
  <c r="CG338" i="4"/>
  <c r="CA338" i="4" s="1"/>
  <c r="CG337" i="4"/>
  <c r="CA337" i="4" s="1"/>
  <c r="CG336" i="4"/>
  <c r="CA336" i="4" s="1"/>
  <c r="CG335" i="4"/>
  <c r="CA335" i="4" s="1"/>
  <c r="CG334" i="4"/>
  <c r="CA334" i="4" s="1"/>
  <c r="CG333" i="4"/>
  <c r="CA333" i="4" s="1"/>
  <c r="CG332" i="4"/>
  <c r="CA332" i="4" s="1"/>
  <c r="CG331" i="4"/>
  <c r="CA331" i="4" s="1"/>
  <c r="CG330" i="4"/>
  <c r="CA330" i="4" s="1"/>
  <c r="CG329" i="4"/>
  <c r="CA329" i="4" s="1"/>
  <c r="B309" i="4"/>
  <c r="B308" i="4"/>
  <c r="B307" i="4"/>
  <c r="B306" i="4"/>
  <c r="B305" i="4"/>
  <c r="B304" i="4"/>
  <c r="B303" i="4"/>
  <c r="B302" i="4"/>
  <c r="B301" i="4"/>
  <c r="B300" i="4"/>
  <c r="B299" i="4"/>
  <c r="B298" i="4"/>
  <c r="B297" i="4"/>
  <c r="B296" i="4"/>
  <c r="B295" i="4"/>
  <c r="B294" i="4"/>
  <c r="B293" i="4"/>
  <c r="B292" i="4"/>
  <c r="B291" i="4"/>
  <c r="B290" i="4"/>
  <c r="B289" i="4"/>
  <c r="B285" i="4"/>
  <c r="B284" i="4"/>
  <c r="B283" i="4"/>
  <c r="B282" i="4"/>
  <c r="B281" i="4"/>
  <c r="B280" i="4"/>
  <c r="B279" i="4"/>
  <c r="B278" i="4"/>
  <c r="B277" i="4"/>
  <c r="B276" i="4"/>
  <c r="B275" i="4"/>
  <c r="B274" i="4"/>
  <c r="B273" i="4"/>
  <c r="B272" i="4"/>
  <c r="B271" i="4"/>
  <c r="B270" i="4"/>
  <c r="B269" i="4"/>
  <c r="B268" i="4"/>
  <c r="B267" i="4"/>
  <c r="B266" i="4"/>
  <c r="B265" i="4"/>
  <c r="B264" i="4"/>
  <c r="B263" i="4"/>
  <c r="B262" i="4"/>
  <c r="B261" i="4"/>
  <c r="B260" i="4"/>
  <c r="B259" i="4"/>
  <c r="B255" i="4"/>
  <c r="B254" i="4"/>
  <c r="B253" i="4"/>
  <c r="B248" i="4"/>
  <c r="X214" i="4"/>
  <c r="W214" i="4"/>
  <c r="V214" i="4"/>
  <c r="U214" i="4"/>
  <c r="T214" i="4"/>
  <c r="S214" i="4"/>
  <c r="R214" i="4"/>
  <c r="Q214" i="4"/>
  <c r="P214" i="4"/>
  <c r="O214" i="4"/>
  <c r="N214" i="4"/>
  <c r="M214" i="4"/>
  <c r="L214" i="4"/>
  <c r="K214" i="4"/>
  <c r="J214" i="4"/>
  <c r="I214" i="4"/>
  <c r="H214" i="4"/>
  <c r="G214" i="4"/>
  <c r="F214" i="4"/>
  <c r="E214" i="4"/>
  <c r="D214" i="4"/>
  <c r="C214" i="4"/>
  <c r="B213" i="4"/>
  <c r="CG213" i="4" s="1"/>
  <c r="CA213" i="4" s="1"/>
  <c r="Y213" i="4" s="1"/>
  <c r="B212" i="4"/>
  <c r="CG212" i="4" s="1"/>
  <c r="CA212" i="4" s="1"/>
  <c r="Y212" i="4" s="1"/>
  <c r="B211" i="4"/>
  <c r="CG211" i="4" s="1"/>
  <c r="CA211" i="4" s="1"/>
  <c r="Y211" i="4" s="1"/>
  <c r="B210" i="4"/>
  <c r="X205" i="4"/>
  <c r="W205" i="4"/>
  <c r="V205" i="4"/>
  <c r="U205" i="4"/>
  <c r="T205" i="4"/>
  <c r="S205" i="4"/>
  <c r="R205" i="4"/>
  <c r="Q205" i="4"/>
  <c r="P205" i="4"/>
  <c r="O205" i="4"/>
  <c r="N205" i="4"/>
  <c r="M205" i="4"/>
  <c r="L205" i="4"/>
  <c r="K205" i="4"/>
  <c r="J205" i="4"/>
  <c r="I205" i="4"/>
  <c r="H205" i="4"/>
  <c r="G205" i="4"/>
  <c r="F205" i="4"/>
  <c r="E205" i="4"/>
  <c r="D205" i="4"/>
  <c r="C205" i="4"/>
  <c r="B204" i="4"/>
  <c r="CG204" i="4" s="1"/>
  <c r="CA204" i="4" s="1"/>
  <c r="Y204" i="4" s="1"/>
  <c r="B203" i="4"/>
  <c r="CG203" i="4" s="1"/>
  <c r="CA203" i="4" s="1"/>
  <c r="Y203" i="4" s="1"/>
  <c r="B202" i="4"/>
  <c r="CG202" i="4" s="1"/>
  <c r="CA202" i="4" s="1"/>
  <c r="Y202" i="4" s="1"/>
  <c r="B201" i="4"/>
  <c r="CG201" i="4" s="1"/>
  <c r="CA201" i="4" s="1"/>
  <c r="Y201" i="4" s="1"/>
  <c r="B200" i="4"/>
  <c r="CG200" i="4" s="1"/>
  <c r="CA200" i="4" s="1"/>
  <c r="Y200" i="4" s="1"/>
  <c r="B199" i="4"/>
  <c r="CG199" i="4" s="1"/>
  <c r="CA199" i="4" s="1"/>
  <c r="Y199" i="4" s="1"/>
  <c r="X194" i="4"/>
  <c r="W194" i="4"/>
  <c r="V194" i="4"/>
  <c r="U194" i="4"/>
  <c r="T194" i="4"/>
  <c r="S194" i="4"/>
  <c r="R194" i="4"/>
  <c r="Q194" i="4"/>
  <c r="P194" i="4"/>
  <c r="O194" i="4"/>
  <c r="N194" i="4"/>
  <c r="M194" i="4"/>
  <c r="L194" i="4"/>
  <c r="K194" i="4"/>
  <c r="J194" i="4"/>
  <c r="I194" i="4"/>
  <c r="H194" i="4"/>
  <c r="G194" i="4"/>
  <c r="F194" i="4"/>
  <c r="E194" i="4"/>
  <c r="D194" i="4"/>
  <c r="C194" i="4"/>
  <c r="B193" i="4"/>
  <c r="CG193" i="4" s="1"/>
  <c r="CA193" i="4" s="1"/>
  <c r="Y193" i="4" s="1"/>
  <c r="B192" i="4"/>
  <c r="CG192" i="4" s="1"/>
  <c r="CA192" i="4" s="1"/>
  <c r="Y192" i="4" s="1"/>
  <c r="B191" i="4"/>
  <c r="CG191" i="4" s="1"/>
  <c r="CA191" i="4" s="1"/>
  <c r="Y191" i="4" s="1"/>
  <c r="B190" i="4"/>
  <c r="CG190" i="4" s="1"/>
  <c r="CA190" i="4" s="1"/>
  <c r="Y190" i="4" s="1"/>
  <c r="B189" i="4"/>
  <c r="CG189" i="4" s="1"/>
  <c r="CA189" i="4" s="1"/>
  <c r="Y189" i="4" s="1"/>
  <c r="B188" i="4"/>
  <c r="B187" i="4"/>
  <c r="CG187" i="4" s="1"/>
  <c r="CA187" i="4" s="1"/>
  <c r="Y187" i="4" s="1"/>
  <c r="D182" i="4"/>
  <c r="C182" i="4"/>
  <c r="D181" i="4"/>
  <c r="C181" i="4"/>
  <c r="B181" i="4"/>
  <c r="CZ181" i="4" s="1"/>
  <c r="CT181" i="4" s="1"/>
  <c r="AP181" i="4" s="1"/>
  <c r="D180" i="4"/>
  <c r="C180" i="4"/>
  <c r="D179" i="4"/>
  <c r="C179" i="4"/>
  <c r="B179" i="4" s="1"/>
  <c r="CZ179" i="4" s="1"/>
  <c r="CT179" i="4" s="1"/>
  <c r="AP179" i="4" s="1"/>
  <c r="D178" i="4"/>
  <c r="C178" i="4"/>
  <c r="AO177" i="4"/>
  <c r="AN177" i="4"/>
  <c r="AM177" i="4"/>
  <c r="AL177" i="4"/>
  <c r="AK177" i="4"/>
  <c r="AJ177" i="4"/>
  <c r="AI177" i="4"/>
  <c r="AH177" i="4"/>
  <c r="AG177" i="4"/>
  <c r="AF177" i="4"/>
  <c r="AE177" i="4"/>
  <c r="AD177" i="4"/>
  <c r="AC177" i="4"/>
  <c r="AB177" i="4"/>
  <c r="AA177" i="4"/>
  <c r="Z177" i="4"/>
  <c r="Y177" i="4"/>
  <c r="X177" i="4"/>
  <c r="W177" i="4"/>
  <c r="V177" i="4"/>
  <c r="U177" i="4"/>
  <c r="T177" i="4"/>
  <c r="S177" i="4"/>
  <c r="R177" i="4"/>
  <c r="Q177" i="4"/>
  <c r="P177" i="4"/>
  <c r="O177" i="4"/>
  <c r="N177" i="4"/>
  <c r="M177" i="4"/>
  <c r="L177" i="4"/>
  <c r="K177" i="4"/>
  <c r="J177" i="4"/>
  <c r="I177" i="4"/>
  <c r="H177" i="4"/>
  <c r="G177" i="4"/>
  <c r="F177" i="4"/>
  <c r="E177" i="4"/>
  <c r="D176" i="4"/>
  <c r="C176" i="4"/>
  <c r="B176" i="4" s="1"/>
  <c r="CZ176" i="4" s="1"/>
  <c r="CT176" i="4" s="1"/>
  <c r="AP176" i="4" s="1"/>
  <c r="D175" i="4"/>
  <c r="C175" i="4"/>
  <c r="B175" i="4" s="1"/>
  <c r="CZ175" i="4" s="1"/>
  <c r="CT175" i="4" s="1"/>
  <c r="AP175" i="4" s="1"/>
  <c r="D174" i="4"/>
  <c r="C174" i="4"/>
  <c r="D173" i="4"/>
  <c r="C173" i="4"/>
  <c r="D172" i="4"/>
  <c r="B172" i="4" s="1"/>
  <c r="CZ172" i="4" s="1"/>
  <c r="CT172" i="4" s="1"/>
  <c r="AP172" i="4" s="1"/>
  <c r="C172" i="4"/>
  <c r="D171" i="4"/>
  <c r="C171" i="4"/>
  <c r="D170" i="4"/>
  <c r="C170" i="4"/>
  <c r="D169" i="4"/>
  <c r="C169" i="4"/>
  <c r="D168" i="4"/>
  <c r="C168" i="4"/>
  <c r="B168" i="4"/>
  <c r="CZ168" i="4" s="1"/>
  <c r="CT168" i="4" s="1"/>
  <c r="AP168" i="4" s="1"/>
  <c r="D167" i="4"/>
  <c r="C167" i="4"/>
  <c r="D166" i="4"/>
  <c r="C166" i="4"/>
  <c r="B166" i="4" s="1"/>
  <c r="CZ166" i="4" s="1"/>
  <c r="CT166" i="4" s="1"/>
  <c r="AP166" i="4" s="1"/>
  <c r="D165" i="4"/>
  <c r="C165" i="4"/>
  <c r="D164" i="4"/>
  <c r="C164" i="4"/>
  <c r="D163" i="4"/>
  <c r="C163" i="4"/>
  <c r="D162" i="4"/>
  <c r="C162" i="4"/>
  <c r="B162" i="4" s="1"/>
  <c r="CZ162" i="4" s="1"/>
  <c r="CT162" i="4" s="1"/>
  <c r="AP162" i="4" s="1"/>
  <c r="D161" i="4"/>
  <c r="C161" i="4"/>
  <c r="D160" i="4"/>
  <c r="C160" i="4"/>
  <c r="B160" i="4"/>
  <c r="CZ160" i="4" s="1"/>
  <c r="CT160" i="4" s="1"/>
  <c r="AP160" i="4" s="1"/>
  <c r="D159" i="4"/>
  <c r="C159" i="4"/>
  <c r="D158" i="4"/>
  <c r="C158" i="4"/>
  <c r="B158" i="4" s="1"/>
  <c r="CZ158" i="4" s="1"/>
  <c r="CT158" i="4" s="1"/>
  <c r="AP158" i="4" s="1"/>
  <c r="D157" i="4"/>
  <c r="C157" i="4"/>
  <c r="D156" i="4"/>
  <c r="C156" i="4"/>
  <c r="D155" i="4"/>
  <c r="C155" i="4"/>
  <c r="D154" i="4"/>
  <c r="C154" i="4"/>
  <c r="B154" i="4" s="1"/>
  <c r="CZ154" i="4" s="1"/>
  <c r="CT154" i="4" s="1"/>
  <c r="AP154" i="4" s="1"/>
  <c r="D153" i="4"/>
  <c r="C153" i="4"/>
  <c r="D152" i="4"/>
  <c r="C152" i="4"/>
  <c r="B152" i="4" s="1"/>
  <c r="CZ152" i="4" s="1"/>
  <c r="CT152" i="4" s="1"/>
  <c r="AP152" i="4" s="1"/>
  <c r="D151" i="4"/>
  <c r="C151" i="4"/>
  <c r="B151" i="4" s="1"/>
  <c r="CZ151" i="4" s="1"/>
  <c r="CT151" i="4" s="1"/>
  <c r="AP151" i="4" s="1"/>
  <c r="D150" i="4"/>
  <c r="C150" i="4"/>
  <c r="D149" i="4"/>
  <c r="C149" i="4"/>
  <c r="D148" i="4"/>
  <c r="B148" i="4" s="1"/>
  <c r="CZ148" i="4" s="1"/>
  <c r="CT148" i="4" s="1"/>
  <c r="AP148" i="4" s="1"/>
  <c r="C148" i="4"/>
  <c r="B123" i="4"/>
  <c r="CG123" i="4" s="1"/>
  <c r="CA123" i="4" s="1"/>
  <c r="L123" i="4" s="1"/>
  <c r="B122" i="4"/>
  <c r="CG122" i="4" s="1"/>
  <c r="CA122" i="4" s="1"/>
  <c r="L122" i="4" s="1"/>
  <c r="B121" i="4"/>
  <c r="CG121" i="4" s="1"/>
  <c r="CA121" i="4" s="1"/>
  <c r="L121" i="4" s="1"/>
  <c r="B117" i="4"/>
  <c r="B116" i="4"/>
  <c r="E112" i="4"/>
  <c r="D112" i="4"/>
  <c r="C112" i="4"/>
  <c r="B112" i="4"/>
  <c r="E104" i="4"/>
  <c r="D104" i="4"/>
  <c r="C104" i="4"/>
  <c r="B104" i="4"/>
  <c r="E96" i="4"/>
  <c r="D96" i="4"/>
  <c r="C96" i="4"/>
  <c r="B96" i="4"/>
  <c r="Z76" i="4"/>
  <c r="Y76" i="4"/>
  <c r="X76" i="4"/>
  <c r="W76" i="4"/>
  <c r="V76" i="4"/>
  <c r="U76" i="4"/>
  <c r="T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75" i="4"/>
  <c r="B74" i="4"/>
  <c r="B73" i="4"/>
  <c r="B72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B67" i="4"/>
  <c r="B66" i="4"/>
  <c r="B65" i="4"/>
  <c r="B64" i="4"/>
  <c r="H60" i="4"/>
  <c r="G60" i="4"/>
  <c r="F60" i="4"/>
  <c r="E60" i="4"/>
  <c r="D60" i="4"/>
  <c r="C60" i="4"/>
  <c r="B59" i="4"/>
  <c r="B58" i="4"/>
  <c r="B57" i="4"/>
  <c r="BZ56" i="4"/>
  <c r="B56" i="4"/>
  <c r="BZ55" i="4"/>
  <c r="B55" i="4"/>
  <c r="CA52" i="4"/>
  <c r="CA51" i="4"/>
  <c r="E50" i="4"/>
  <c r="D50" i="4"/>
  <c r="E49" i="4"/>
  <c r="D49" i="4"/>
  <c r="C49" i="4"/>
  <c r="CG49" i="4" s="1"/>
  <c r="CA49" i="4" s="1"/>
  <c r="AR49" i="4" s="1"/>
  <c r="E48" i="4"/>
  <c r="D48" i="4"/>
  <c r="E47" i="4"/>
  <c r="D47" i="4"/>
  <c r="E46" i="4"/>
  <c r="D46" i="4"/>
  <c r="E45" i="4"/>
  <c r="D45" i="4"/>
  <c r="C45" i="4" s="1"/>
  <c r="CG45" i="4" s="1"/>
  <c r="CA45" i="4" s="1"/>
  <c r="AR45" i="4" s="1"/>
  <c r="E44" i="4"/>
  <c r="D44" i="4"/>
  <c r="E43" i="4"/>
  <c r="D43" i="4"/>
  <c r="E42" i="4"/>
  <c r="D42" i="4"/>
  <c r="E41" i="4"/>
  <c r="D41" i="4"/>
  <c r="C41" i="4"/>
  <c r="CG41" i="4" s="1"/>
  <c r="CA41" i="4" s="1"/>
  <c r="AR41" i="4" s="1"/>
  <c r="E40" i="4"/>
  <c r="D40" i="4"/>
  <c r="E39" i="4"/>
  <c r="D39" i="4"/>
  <c r="E38" i="4"/>
  <c r="D38" i="4"/>
  <c r="E37" i="4"/>
  <c r="D37" i="4"/>
  <c r="C37" i="4" s="1"/>
  <c r="CG37" i="4" s="1"/>
  <c r="CA37" i="4" s="1"/>
  <c r="AR37" i="4" s="1"/>
  <c r="E36" i="4"/>
  <c r="D36" i="4"/>
  <c r="E35" i="4"/>
  <c r="D35" i="4"/>
  <c r="E34" i="4"/>
  <c r="D34" i="4"/>
  <c r="E33" i="4"/>
  <c r="D33" i="4"/>
  <c r="C33" i="4" s="1"/>
  <c r="CG33" i="4" s="1"/>
  <c r="CA33" i="4" s="1"/>
  <c r="AR33" i="4" s="1"/>
  <c r="E32" i="4"/>
  <c r="D32" i="4"/>
  <c r="E31" i="4"/>
  <c r="D31" i="4"/>
  <c r="C31" i="4" s="1"/>
  <c r="CG31" i="4" s="1"/>
  <c r="CA31" i="4" s="1"/>
  <c r="AR31" i="4" s="1"/>
  <c r="E30" i="4"/>
  <c r="D30" i="4"/>
  <c r="CK29" i="4"/>
  <c r="CE29" i="4" s="1"/>
  <c r="CJ29" i="4"/>
  <c r="CD29" i="4" s="1"/>
  <c r="CI29" i="4"/>
  <c r="CC29" i="4" s="1"/>
  <c r="CH29" i="4"/>
  <c r="CB29" i="4" s="1"/>
  <c r="E29" i="4"/>
  <c r="D29" i="4"/>
  <c r="CJ24" i="4"/>
  <c r="CD24" i="4" s="1"/>
  <c r="D24" i="4"/>
  <c r="C24" i="4"/>
  <c r="CI24" i="4" s="1"/>
  <c r="CC24" i="4" s="1"/>
  <c r="B24" i="4"/>
  <c r="CH24" i="4" s="1"/>
  <c r="CB24" i="4" s="1"/>
  <c r="D23" i="4"/>
  <c r="CJ23" i="4" s="1"/>
  <c r="CD23" i="4" s="1"/>
  <c r="C23" i="4"/>
  <c r="CI23" i="4" s="1"/>
  <c r="CC23" i="4" s="1"/>
  <c r="D22" i="4"/>
  <c r="CJ22" i="4" s="1"/>
  <c r="CD22" i="4" s="1"/>
  <c r="C22" i="4"/>
  <c r="B22" i="4" s="1"/>
  <c r="CH22" i="4" s="1"/>
  <c r="CB22" i="4" s="1"/>
  <c r="CI21" i="4"/>
  <c r="CC21" i="4" s="1"/>
  <c r="D21" i="4"/>
  <c r="CJ21" i="4" s="1"/>
  <c r="CD21" i="4" s="1"/>
  <c r="C21" i="4"/>
  <c r="CI20" i="4"/>
  <c r="CC20" i="4" s="1"/>
  <c r="D20" i="4"/>
  <c r="B20" i="4" s="1"/>
  <c r="CH20" i="4" s="1"/>
  <c r="CB20" i="4" s="1"/>
  <c r="C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8" i="4"/>
  <c r="CJ18" i="4" s="1"/>
  <c r="CD18" i="4" s="1"/>
  <c r="C18" i="4"/>
  <c r="CI18" i="4" s="1"/>
  <c r="CC18" i="4" s="1"/>
  <c r="D17" i="4"/>
  <c r="CJ17" i="4" s="1"/>
  <c r="CD17" i="4" s="1"/>
  <c r="C17" i="4"/>
  <c r="CI17" i="4" s="1"/>
  <c r="CC17" i="4" s="1"/>
  <c r="CI16" i="4"/>
  <c r="CC16" i="4" s="1"/>
  <c r="D16" i="4"/>
  <c r="CJ16" i="4" s="1"/>
  <c r="CD16" i="4" s="1"/>
  <c r="C16" i="4"/>
  <c r="CI15" i="4"/>
  <c r="CC15" i="4" s="1"/>
  <c r="D15" i="4"/>
  <c r="CJ15" i="4" s="1"/>
  <c r="CD15" i="4" s="1"/>
  <c r="C15" i="4"/>
  <c r="D14" i="4"/>
  <c r="CJ14" i="4" s="1"/>
  <c r="CD14" i="4" s="1"/>
  <c r="C14" i="4"/>
  <c r="CI14" i="4" s="1"/>
  <c r="CC14" i="4" s="1"/>
  <c r="D13" i="4"/>
  <c r="CJ13" i="4" s="1"/>
  <c r="CD13" i="4" s="1"/>
  <c r="C13" i="4"/>
  <c r="CI13" i="4" s="1"/>
  <c r="CC13" i="4" s="1"/>
  <c r="A5" i="4"/>
  <c r="A4" i="4"/>
  <c r="A3" i="4"/>
  <c r="A2" i="4"/>
  <c r="C35" i="4" l="1"/>
  <c r="CG35" i="4" s="1"/>
  <c r="CA35" i="4" s="1"/>
  <c r="AR35" i="4" s="1"/>
  <c r="C19" i="4"/>
  <c r="C29" i="4"/>
  <c r="C40" i="4"/>
  <c r="CG40" i="4" s="1"/>
  <c r="CA40" i="4" s="1"/>
  <c r="AR40" i="4" s="1"/>
  <c r="C43" i="4"/>
  <c r="CG43" i="4" s="1"/>
  <c r="CA43" i="4" s="1"/>
  <c r="AR43" i="4" s="1"/>
  <c r="B159" i="4"/>
  <c r="CZ159" i="4" s="1"/>
  <c r="CT159" i="4" s="1"/>
  <c r="AP159" i="4" s="1"/>
  <c r="B164" i="4"/>
  <c r="CZ164" i="4" s="1"/>
  <c r="CT164" i="4" s="1"/>
  <c r="AP164" i="4" s="1"/>
  <c r="B170" i="4"/>
  <c r="CZ170" i="4" s="1"/>
  <c r="CT170" i="4" s="1"/>
  <c r="AP170" i="4" s="1"/>
  <c r="B174" i="4"/>
  <c r="CZ174" i="4" s="1"/>
  <c r="CT174" i="4" s="1"/>
  <c r="AP174" i="4" s="1"/>
  <c r="B194" i="4"/>
  <c r="CG24" i="5"/>
  <c r="CA24" i="5" s="1"/>
  <c r="AT24" i="5" s="1"/>
  <c r="AT20" i="6"/>
  <c r="B156" i="4"/>
  <c r="CZ156" i="4" s="1"/>
  <c r="CT156" i="4" s="1"/>
  <c r="AP156" i="4" s="1"/>
  <c r="C44" i="4"/>
  <c r="CG44" i="4" s="1"/>
  <c r="CA44" i="4" s="1"/>
  <c r="AR44" i="4" s="1"/>
  <c r="C48" i="4"/>
  <c r="CG48" i="4" s="1"/>
  <c r="CA48" i="4" s="1"/>
  <c r="AR48" i="4" s="1"/>
  <c r="B150" i="4"/>
  <c r="CZ150" i="4" s="1"/>
  <c r="CT150" i="4" s="1"/>
  <c r="AP150" i="4" s="1"/>
  <c r="B167" i="4"/>
  <c r="CZ167" i="4" s="1"/>
  <c r="CT167" i="4" s="1"/>
  <c r="AP167" i="4" s="1"/>
  <c r="D177" i="4"/>
  <c r="CG23" i="5"/>
  <c r="CA23" i="5" s="1"/>
  <c r="AT23" i="5" s="1"/>
  <c r="CG17" i="5"/>
  <c r="CA17" i="5" s="1"/>
  <c r="CH17" i="5"/>
  <c r="CB17" i="5" s="1"/>
  <c r="B14" i="4"/>
  <c r="CH14" i="4" s="1"/>
  <c r="CB14" i="4" s="1"/>
  <c r="C39" i="4"/>
  <c r="CG39" i="4" s="1"/>
  <c r="CA39" i="4" s="1"/>
  <c r="AR39" i="4" s="1"/>
  <c r="C47" i="4"/>
  <c r="CG47" i="4" s="1"/>
  <c r="CA47" i="4" s="1"/>
  <c r="AR47" i="4" s="1"/>
  <c r="CG188" i="4"/>
  <c r="CA188" i="4" s="1"/>
  <c r="Y188" i="4" s="1"/>
  <c r="B214" i="4"/>
  <c r="CH21" i="5"/>
  <c r="CB21" i="5" s="1"/>
  <c r="CG21" i="5"/>
  <c r="CA21" i="5" s="1"/>
  <c r="AT21" i="5" s="1"/>
  <c r="D19" i="4"/>
  <c r="B19" i="4" s="1"/>
  <c r="CJ20" i="4"/>
  <c r="CD20" i="4" s="1"/>
  <c r="CG16" i="5"/>
  <c r="CA16" i="5" s="1"/>
  <c r="CH16" i="5"/>
  <c r="CB16" i="5" s="1"/>
  <c r="B16" i="4"/>
  <c r="CH16" i="4" s="1"/>
  <c r="CB16" i="4" s="1"/>
  <c r="CI22" i="4"/>
  <c r="CC22" i="4" s="1"/>
  <c r="B18" i="4"/>
  <c r="CH18" i="4" s="1"/>
  <c r="CB18" i="4" s="1"/>
  <c r="C42" i="4"/>
  <c r="CG42" i="4" s="1"/>
  <c r="CA42" i="4" s="1"/>
  <c r="AR42" i="4" s="1"/>
  <c r="C50" i="4"/>
  <c r="CG50" i="4" s="1"/>
  <c r="CA50" i="4" s="1"/>
  <c r="AR50" i="4" s="1"/>
  <c r="B60" i="4"/>
  <c r="B153" i="4"/>
  <c r="CZ153" i="4" s="1"/>
  <c r="CT153" i="4" s="1"/>
  <c r="AP153" i="4" s="1"/>
  <c r="B161" i="4"/>
  <c r="CZ161" i="4" s="1"/>
  <c r="CT161" i="4" s="1"/>
  <c r="AP161" i="4" s="1"/>
  <c r="B169" i="4"/>
  <c r="CZ169" i="4" s="1"/>
  <c r="CT169" i="4" s="1"/>
  <c r="AP169" i="4" s="1"/>
  <c r="C177" i="4"/>
  <c r="CH22" i="5"/>
  <c r="CB22" i="5" s="1"/>
  <c r="CG22" i="5"/>
  <c r="CA22" i="5" s="1"/>
  <c r="AT22" i="5" s="1"/>
  <c r="CH13" i="5"/>
  <c r="CB13" i="5" s="1"/>
  <c r="CG13" i="5"/>
  <c r="CA13" i="5" s="1"/>
  <c r="B346" i="6"/>
  <c r="AT21" i="6"/>
  <c r="AT22" i="6"/>
  <c r="AT23" i="6"/>
  <c r="CG29" i="5"/>
  <c r="CA29" i="5" s="1"/>
  <c r="AR29" i="5" s="1"/>
  <c r="CH18" i="5"/>
  <c r="CB18" i="5" s="1"/>
  <c r="CG18" i="5"/>
  <c r="CA18" i="5" s="1"/>
  <c r="CH14" i="5"/>
  <c r="CB14" i="5" s="1"/>
  <c r="CG14" i="5"/>
  <c r="CZ178" i="5"/>
  <c r="CT178" i="5" s="1"/>
  <c r="AP178" i="5" s="1"/>
  <c r="B177" i="5"/>
  <c r="A346" i="5" s="1"/>
  <c r="B13" i="4"/>
  <c r="B15" i="4"/>
  <c r="B17" i="4"/>
  <c r="CG14" i="4"/>
  <c r="CA14" i="4" s="1"/>
  <c r="AT14" i="4" s="1"/>
  <c r="CG16" i="4"/>
  <c r="CA16" i="4" s="1"/>
  <c r="AT16" i="4" s="1"/>
  <c r="CG18" i="4"/>
  <c r="CA18" i="4" s="1"/>
  <c r="AT18" i="4" s="1"/>
  <c r="B21" i="4"/>
  <c r="B23" i="4"/>
  <c r="C30" i="4"/>
  <c r="CG30" i="4" s="1"/>
  <c r="CA30" i="4" s="1"/>
  <c r="AR30" i="4" s="1"/>
  <c r="C32" i="4"/>
  <c r="CG32" i="4" s="1"/>
  <c r="CA32" i="4" s="1"/>
  <c r="AR32" i="4" s="1"/>
  <c r="C34" i="4"/>
  <c r="CG34" i="4" s="1"/>
  <c r="CA34" i="4" s="1"/>
  <c r="AR34" i="4" s="1"/>
  <c r="C36" i="4"/>
  <c r="CG36" i="4" s="1"/>
  <c r="CA36" i="4" s="1"/>
  <c r="AR36" i="4" s="1"/>
  <c r="C38" i="4"/>
  <c r="CG38" i="4" s="1"/>
  <c r="CA38" i="4" s="1"/>
  <c r="AR38" i="4" s="1"/>
  <c r="C46" i="4"/>
  <c r="CG46" i="4" s="1"/>
  <c r="CA46" i="4" s="1"/>
  <c r="AR46" i="4" s="1"/>
  <c r="B68" i="4"/>
  <c r="B155" i="4"/>
  <c r="CZ155" i="4" s="1"/>
  <c r="CT155" i="4" s="1"/>
  <c r="AP155" i="4" s="1"/>
  <c r="B163" i="4"/>
  <c r="CZ163" i="4" s="1"/>
  <c r="CT163" i="4" s="1"/>
  <c r="AP163" i="4" s="1"/>
  <c r="B171" i="4"/>
  <c r="CZ171" i="4" s="1"/>
  <c r="CT171" i="4" s="1"/>
  <c r="AP171" i="4" s="1"/>
  <c r="CG20" i="4"/>
  <c r="CA20" i="4" s="1"/>
  <c r="AT20" i="4" s="1"/>
  <c r="CG22" i="4"/>
  <c r="CA22" i="4" s="1"/>
  <c r="AT22" i="4" s="1"/>
  <c r="CG24" i="4"/>
  <c r="CA24" i="4" s="1"/>
  <c r="AT24" i="4" s="1"/>
  <c r="B149" i="4"/>
  <c r="CZ149" i="4" s="1"/>
  <c r="CT149" i="4" s="1"/>
  <c r="AP149" i="4" s="1"/>
  <c r="B157" i="4"/>
  <c r="CZ157" i="4" s="1"/>
  <c r="CT157" i="4" s="1"/>
  <c r="AP157" i="4" s="1"/>
  <c r="B165" i="4"/>
  <c r="CZ165" i="4" s="1"/>
  <c r="CT165" i="4" s="1"/>
  <c r="AP165" i="4" s="1"/>
  <c r="B173" i="4"/>
  <c r="CZ173" i="4" s="1"/>
  <c r="CT173" i="4" s="1"/>
  <c r="AP173" i="4" s="1"/>
  <c r="B76" i="4"/>
  <c r="B178" i="4"/>
  <c r="B180" i="4"/>
  <c r="CZ180" i="4" s="1"/>
  <c r="CT180" i="4" s="1"/>
  <c r="AP180" i="4" s="1"/>
  <c r="B182" i="4"/>
  <c r="CZ182" i="4" s="1"/>
  <c r="CT182" i="4" s="1"/>
  <c r="AP182" i="4" s="1"/>
  <c r="B205" i="4"/>
  <c r="CG210" i="4"/>
  <c r="CA210" i="4" s="1"/>
  <c r="Y210" i="4" s="1"/>
  <c r="CG364" i="3"/>
  <c r="CA364" i="3" s="1"/>
  <c r="CG363" i="3"/>
  <c r="CA363" i="3"/>
  <c r="CG362" i="3"/>
  <c r="CA362" i="3" s="1"/>
  <c r="CG361" i="3"/>
  <c r="CA361" i="3" s="1"/>
  <c r="CG356" i="3"/>
  <c r="CA356" i="3" s="1"/>
  <c r="CG355" i="3"/>
  <c r="CA355" i="3" s="1"/>
  <c r="CG354" i="3"/>
  <c r="CA354" i="3" s="1"/>
  <c r="CG353" i="3"/>
  <c r="CA353" i="3" s="1"/>
  <c r="CG352" i="3"/>
  <c r="CA352" i="3" s="1"/>
  <c r="CG351" i="3"/>
  <c r="CA351" i="3"/>
  <c r="CG350" i="3"/>
  <c r="CA350" i="3" s="1"/>
  <c r="CG349" i="3"/>
  <c r="CA349" i="3" s="1"/>
  <c r="CG348" i="3"/>
  <c r="CA348" i="3" s="1"/>
  <c r="CG347" i="3"/>
  <c r="CA347" i="3" s="1"/>
  <c r="CG346" i="3"/>
  <c r="CA346" i="3" s="1"/>
  <c r="CG345" i="3"/>
  <c r="CA345" i="3" s="1"/>
  <c r="CG340" i="3"/>
  <c r="CA340" i="3" s="1"/>
  <c r="CG339" i="3"/>
  <c r="CA339" i="3" s="1"/>
  <c r="CG338" i="3"/>
  <c r="CA338" i="3" s="1"/>
  <c r="CG337" i="3"/>
  <c r="CA337" i="3" s="1"/>
  <c r="CG336" i="3"/>
  <c r="CA336" i="3" s="1"/>
  <c r="CG335" i="3"/>
  <c r="CA335" i="3" s="1"/>
  <c r="CG334" i="3"/>
  <c r="CA334" i="3" s="1"/>
  <c r="CG333" i="3"/>
  <c r="CA333" i="3" s="1"/>
  <c r="CG332" i="3"/>
  <c r="CA332" i="3" s="1"/>
  <c r="CG331" i="3"/>
  <c r="CA331" i="3" s="1"/>
  <c r="CG330" i="3"/>
  <c r="CA330" i="3"/>
  <c r="CG329" i="3"/>
  <c r="CA329" i="3" s="1"/>
  <c r="B309" i="3"/>
  <c r="B308" i="3"/>
  <c r="B307" i="3"/>
  <c r="B306" i="3"/>
  <c r="B305" i="3"/>
  <c r="B304" i="3"/>
  <c r="B303" i="3"/>
  <c r="B302" i="3"/>
  <c r="B301" i="3"/>
  <c r="B300" i="3"/>
  <c r="B299" i="3"/>
  <c r="B298" i="3"/>
  <c r="B297" i="3"/>
  <c r="B296" i="3"/>
  <c r="B295" i="3"/>
  <c r="B294" i="3"/>
  <c r="B293" i="3"/>
  <c r="B292" i="3"/>
  <c r="B291" i="3"/>
  <c r="B290" i="3"/>
  <c r="B289" i="3"/>
  <c r="B285" i="3"/>
  <c r="B284" i="3"/>
  <c r="B283" i="3"/>
  <c r="B282" i="3"/>
  <c r="B281" i="3"/>
  <c r="B280" i="3"/>
  <c r="B279" i="3"/>
  <c r="B278" i="3"/>
  <c r="B277" i="3"/>
  <c r="B276" i="3"/>
  <c r="B275" i="3"/>
  <c r="B274" i="3"/>
  <c r="B273" i="3"/>
  <c r="B272" i="3"/>
  <c r="B271" i="3"/>
  <c r="B270" i="3"/>
  <c r="B269" i="3"/>
  <c r="B268" i="3"/>
  <c r="B267" i="3"/>
  <c r="B266" i="3"/>
  <c r="B265" i="3"/>
  <c r="B264" i="3"/>
  <c r="B263" i="3"/>
  <c r="B262" i="3"/>
  <c r="B261" i="3"/>
  <c r="B260" i="3"/>
  <c r="B259" i="3"/>
  <c r="B255" i="3"/>
  <c r="B254" i="3"/>
  <c r="B253" i="3"/>
  <c r="B248" i="3"/>
  <c r="X214" i="3"/>
  <c r="W214" i="3"/>
  <c r="V214" i="3"/>
  <c r="U214" i="3"/>
  <c r="T214" i="3"/>
  <c r="S214" i="3"/>
  <c r="R214" i="3"/>
  <c r="Q214" i="3"/>
  <c r="P214" i="3"/>
  <c r="O214" i="3"/>
  <c r="N214" i="3"/>
  <c r="M214" i="3"/>
  <c r="L214" i="3"/>
  <c r="K214" i="3"/>
  <c r="J214" i="3"/>
  <c r="I214" i="3"/>
  <c r="H214" i="3"/>
  <c r="G214" i="3"/>
  <c r="F214" i="3"/>
  <c r="E214" i="3"/>
  <c r="D214" i="3"/>
  <c r="C214" i="3"/>
  <c r="B213" i="3"/>
  <c r="CG213" i="3" s="1"/>
  <c r="CA213" i="3" s="1"/>
  <c r="Y213" i="3" s="1"/>
  <c r="B212" i="3"/>
  <c r="CG212" i="3" s="1"/>
  <c r="CA212" i="3" s="1"/>
  <c r="Y212" i="3" s="1"/>
  <c r="B211" i="3"/>
  <c r="CG211" i="3" s="1"/>
  <c r="CA211" i="3" s="1"/>
  <c r="Y211" i="3" s="1"/>
  <c r="B210" i="3"/>
  <c r="X205" i="3"/>
  <c r="W205" i="3"/>
  <c r="V205" i="3"/>
  <c r="U205" i="3"/>
  <c r="T205" i="3"/>
  <c r="S205" i="3"/>
  <c r="R205" i="3"/>
  <c r="Q205" i="3"/>
  <c r="P205" i="3"/>
  <c r="O205" i="3"/>
  <c r="N205" i="3"/>
  <c r="M205" i="3"/>
  <c r="L205" i="3"/>
  <c r="K205" i="3"/>
  <c r="J205" i="3"/>
  <c r="I205" i="3"/>
  <c r="H205" i="3"/>
  <c r="G205" i="3"/>
  <c r="F205" i="3"/>
  <c r="E205" i="3"/>
  <c r="D205" i="3"/>
  <c r="C205" i="3"/>
  <c r="B204" i="3"/>
  <c r="CG204" i="3" s="1"/>
  <c r="CA204" i="3" s="1"/>
  <c r="Y204" i="3" s="1"/>
  <c r="B203" i="3"/>
  <c r="CG203" i="3" s="1"/>
  <c r="CA203" i="3" s="1"/>
  <c r="Y203" i="3" s="1"/>
  <c r="B202" i="3"/>
  <c r="CG202" i="3" s="1"/>
  <c r="CA202" i="3" s="1"/>
  <c r="Y202" i="3" s="1"/>
  <c r="Y201" i="3"/>
  <c r="B201" i="3"/>
  <c r="CG201" i="3" s="1"/>
  <c r="CA201" i="3" s="1"/>
  <c r="B200" i="3"/>
  <c r="CG200" i="3" s="1"/>
  <c r="CA200" i="3" s="1"/>
  <c r="Y200" i="3" s="1"/>
  <c r="B199" i="3"/>
  <c r="CG199" i="3" s="1"/>
  <c r="CA199" i="3" s="1"/>
  <c r="Y199" i="3" s="1"/>
  <c r="X194" i="3"/>
  <c r="W194" i="3"/>
  <c r="V194" i="3"/>
  <c r="U194" i="3"/>
  <c r="T194" i="3"/>
  <c r="S194" i="3"/>
  <c r="R194" i="3"/>
  <c r="Q194" i="3"/>
  <c r="P194" i="3"/>
  <c r="O194" i="3"/>
  <c r="N194" i="3"/>
  <c r="M194" i="3"/>
  <c r="L194" i="3"/>
  <c r="K194" i="3"/>
  <c r="J194" i="3"/>
  <c r="I194" i="3"/>
  <c r="H194" i="3"/>
  <c r="G194" i="3"/>
  <c r="F194" i="3"/>
  <c r="E194" i="3"/>
  <c r="D194" i="3"/>
  <c r="C194" i="3"/>
  <c r="B193" i="3"/>
  <c r="CG193" i="3" s="1"/>
  <c r="CA193" i="3" s="1"/>
  <c r="Y193" i="3" s="1"/>
  <c r="B192" i="3"/>
  <c r="CG192" i="3" s="1"/>
  <c r="CA192" i="3" s="1"/>
  <c r="Y192" i="3" s="1"/>
  <c r="B191" i="3"/>
  <c r="CG191" i="3" s="1"/>
  <c r="CA191" i="3" s="1"/>
  <c r="Y191" i="3" s="1"/>
  <c r="B190" i="3"/>
  <c r="CG190" i="3" s="1"/>
  <c r="CA190" i="3" s="1"/>
  <c r="Y190" i="3" s="1"/>
  <c r="CG189" i="3"/>
  <c r="CA189" i="3" s="1"/>
  <c r="Y189" i="3" s="1"/>
  <c r="B189" i="3"/>
  <c r="B188" i="3"/>
  <c r="CG188" i="3" s="1"/>
  <c r="CA188" i="3" s="1"/>
  <c r="Y188" i="3" s="1"/>
  <c r="CA187" i="3"/>
  <c r="Y187" i="3" s="1"/>
  <c r="B187" i="3"/>
  <c r="CG187" i="3" s="1"/>
  <c r="D182" i="3"/>
  <c r="C182" i="3"/>
  <c r="D181" i="3"/>
  <c r="C181" i="3"/>
  <c r="D180" i="3"/>
  <c r="C180" i="3"/>
  <c r="B180" i="3" s="1"/>
  <c r="CZ180" i="3" s="1"/>
  <c r="CT180" i="3" s="1"/>
  <c r="AP180" i="3" s="1"/>
  <c r="D179" i="3"/>
  <c r="C179" i="3"/>
  <c r="D178" i="3"/>
  <c r="C178" i="3"/>
  <c r="AO177" i="3"/>
  <c r="AN177" i="3"/>
  <c r="AM177" i="3"/>
  <c r="AL177" i="3"/>
  <c r="AK177" i="3"/>
  <c r="AJ177" i="3"/>
  <c r="AI177" i="3"/>
  <c r="AH177" i="3"/>
  <c r="AG177" i="3"/>
  <c r="AF177" i="3"/>
  <c r="AE177" i="3"/>
  <c r="AD177" i="3"/>
  <c r="AC177" i="3"/>
  <c r="AB177" i="3"/>
  <c r="AA177" i="3"/>
  <c r="Z177" i="3"/>
  <c r="Y177" i="3"/>
  <c r="X177" i="3"/>
  <c r="W177" i="3"/>
  <c r="V177" i="3"/>
  <c r="U177" i="3"/>
  <c r="T177" i="3"/>
  <c r="S177" i="3"/>
  <c r="R177" i="3"/>
  <c r="Q177" i="3"/>
  <c r="P177" i="3"/>
  <c r="O177" i="3"/>
  <c r="N177" i="3"/>
  <c r="M177" i="3"/>
  <c r="L177" i="3"/>
  <c r="K177" i="3"/>
  <c r="J177" i="3"/>
  <c r="I177" i="3"/>
  <c r="H177" i="3"/>
  <c r="G177" i="3"/>
  <c r="F177" i="3"/>
  <c r="E177" i="3"/>
  <c r="D176" i="3"/>
  <c r="C176" i="3"/>
  <c r="D175" i="3"/>
  <c r="C175" i="3"/>
  <c r="B175" i="3" s="1"/>
  <c r="CZ175" i="3" s="1"/>
  <c r="CT175" i="3" s="1"/>
  <c r="AP175" i="3" s="1"/>
  <c r="D174" i="3"/>
  <c r="C174" i="3"/>
  <c r="B174" i="3"/>
  <c r="CZ174" i="3" s="1"/>
  <c r="CT174" i="3" s="1"/>
  <c r="AP174" i="3" s="1"/>
  <c r="D173" i="3"/>
  <c r="C173" i="3"/>
  <c r="D172" i="3"/>
  <c r="C172" i="3"/>
  <c r="D171" i="3"/>
  <c r="C171" i="3"/>
  <c r="D170" i="3"/>
  <c r="C170" i="3"/>
  <c r="B170" i="3" s="1"/>
  <c r="CZ170" i="3" s="1"/>
  <c r="CT170" i="3" s="1"/>
  <c r="AP170" i="3" s="1"/>
  <c r="D169" i="3"/>
  <c r="C169" i="3"/>
  <c r="D168" i="3"/>
  <c r="C168" i="3"/>
  <c r="D167" i="3"/>
  <c r="C167" i="3"/>
  <c r="D166" i="3"/>
  <c r="C166" i="3"/>
  <c r="D165" i="3"/>
  <c r="C165" i="3"/>
  <c r="D164" i="3"/>
  <c r="C164" i="3"/>
  <c r="D163" i="3"/>
  <c r="C163" i="3"/>
  <c r="D162" i="3"/>
  <c r="C162" i="3"/>
  <c r="B162" i="3" s="1"/>
  <c r="CZ162" i="3" s="1"/>
  <c r="CT162" i="3" s="1"/>
  <c r="AP162" i="3" s="1"/>
  <c r="D161" i="3"/>
  <c r="C161" i="3"/>
  <c r="D160" i="3"/>
  <c r="C160" i="3"/>
  <c r="D159" i="3"/>
  <c r="C159" i="3"/>
  <c r="D158" i="3"/>
  <c r="C158" i="3"/>
  <c r="B158" i="3"/>
  <c r="CZ158" i="3" s="1"/>
  <c r="CT158" i="3" s="1"/>
  <c r="AP158" i="3" s="1"/>
  <c r="D157" i="3"/>
  <c r="C157" i="3"/>
  <c r="D156" i="3"/>
  <c r="C156" i="3"/>
  <c r="D155" i="3"/>
  <c r="C155" i="3"/>
  <c r="D154" i="3"/>
  <c r="C154" i="3"/>
  <c r="B154" i="3" s="1"/>
  <c r="CZ154" i="3" s="1"/>
  <c r="CT154" i="3" s="1"/>
  <c r="AP154" i="3" s="1"/>
  <c r="D153" i="3"/>
  <c r="C153" i="3"/>
  <c r="D152" i="3"/>
  <c r="C152" i="3"/>
  <c r="D151" i="3"/>
  <c r="C151" i="3"/>
  <c r="D150" i="3"/>
  <c r="C150" i="3"/>
  <c r="D149" i="3"/>
  <c r="C149" i="3"/>
  <c r="D148" i="3"/>
  <c r="C148" i="3"/>
  <c r="B123" i="3"/>
  <c r="CG123" i="3" s="1"/>
  <c r="CA123" i="3" s="1"/>
  <c r="L123" i="3" s="1"/>
  <c r="B122" i="3"/>
  <c r="CG122" i="3" s="1"/>
  <c r="CA122" i="3" s="1"/>
  <c r="L122" i="3" s="1"/>
  <c r="B121" i="3"/>
  <c r="CG121" i="3" s="1"/>
  <c r="CA121" i="3" s="1"/>
  <c r="L121" i="3" s="1"/>
  <c r="B117" i="3"/>
  <c r="B116" i="3"/>
  <c r="E112" i="3"/>
  <c r="D112" i="3"/>
  <c r="C112" i="3"/>
  <c r="B112" i="3"/>
  <c r="E104" i="3"/>
  <c r="D104" i="3"/>
  <c r="C104" i="3"/>
  <c r="B104" i="3"/>
  <c r="E96" i="3"/>
  <c r="D96" i="3"/>
  <c r="C96" i="3"/>
  <c r="B96" i="3"/>
  <c r="Z76" i="3"/>
  <c r="Y76" i="3"/>
  <c r="X76" i="3"/>
  <c r="W76" i="3"/>
  <c r="V76" i="3"/>
  <c r="U76" i="3"/>
  <c r="T76" i="3"/>
  <c r="S76" i="3"/>
  <c r="R76" i="3"/>
  <c r="Q76" i="3"/>
  <c r="P76" i="3"/>
  <c r="O76" i="3"/>
  <c r="N76" i="3"/>
  <c r="M76" i="3"/>
  <c r="L76" i="3"/>
  <c r="K76" i="3"/>
  <c r="J76" i="3"/>
  <c r="I76" i="3"/>
  <c r="H76" i="3"/>
  <c r="G76" i="3"/>
  <c r="F76" i="3"/>
  <c r="E76" i="3"/>
  <c r="D76" i="3"/>
  <c r="C76" i="3"/>
  <c r="B75" i="3"/>
  <c r="B74" i="3"/>
  <c r="B73" i="3"/>
  <c r="B72" i="3"/>
  <c r="Z68" i="3"/>
  <c r="Y68" i="3"/>
  <c r="X68" i="3"/>
  <c r="W68" i="3"/>
  <c r="V68" i="3"/>
  <c r="U68" i="3"/>
  <c r="T68" i="3"/>
  <c r="S68" i="3"/>
  <c r="R68" i="3"/>
  <c r="Q68" i="3"/>
  <c r="P68" i="3"/>
  <c r="O68" i="3"/>
  <c r="N68" i="3"/>
  <c r="M68" i="3"/>
  <c r="L68" i="3"/>
  <c r="K68" i="3"/>
  <c r="J68" i="3"/>
  <c r="I68" i="3"/>
  <c r="H68" i="3"/>
  <c r="G68" i="3"/>
  <c r="F68" i="3"/>
  <c r="E68" i="3"/>
  <c r="D68" i="3"/>
  <c r="C68" i="3"/>
  <c r="B67" i="3"/>
  <c r="B66" i="3"/>
  <c r="B65" i="3"/>
  <c r="B64" i="3"/>
  <c r="H60" i="3"/>
  <c r="G60" i="3"/>
  <c r="F60" i="3"/>
  <c r="E60" i="3"/>
  <c r="D60" i="3"/>
  <c r="C60" i="3"/>
  <c r="B59" i="3"/>
  <c r="B58" i="3"/>
  <c r="B57" i="3"/>
  <c r="BZ56" i="3"/>
  <c r="B56" i="3"/>
  <c r="BZ55" i="3"/>
  <c r="B55" i="3"/>
  <c r="CA52" i="3"/>
  <c r="CA51" i="3"/>
  <c r="E50" i="3"/>
  <c r="D50" i="3"/>
  <c r="C50" i="3" s="1"/>
  <c r="CG50" i="3" s="1"/>
  <c r="CA50" i="3" s="1"/>
  <c r="AR50" i="3" s="1"/>
  <c r="E49" i="3"/>
  <c r="D49" i="3"/>
  <c r="E48" i="3"/>
  <c r="D48" i="3"/>
  <c r="E47" i="3"/>
  <c r="D47" i="3"/>
  <c r="E46" i="3"/>
  <c r="D46" i="3"/>
  <c r="E45" i="3"/>
  <c r="D45" i="3"/>
  <c r="E44" i="3"/>
  <c r="D44" i="3"/>
  <c r="E43" i="3"/>
  <c r="C43" i="3" s="1"/>
  <c r="CG43" i="3" s="1"/>
  <c r="CA43" i="3" s="1"/>
  <c r="AR43" i="3" s="1"/>
  <c r="D43" i="3"/>
  <c r="E42" i="3"/>
  <c r="D42" i="3"/>
  <c r="C42" i="3" s="1"/>
  <c r="CG42" i="3" s="1"/>
  <c r="CA42" i="3" s="1"/>
  <c r="AR42" i="3" s="1"/>
  <c r="E41" i="3"/>
  <c r="D41" i="3"/>
  <c r="E40" i="3"/>
  <c r="D40" i="3"/>
  <c r="E39" i="3"/>
  <c r="D39" i="3"/>
  <c r="E38" i="3"/>
  <c r="D38" i="3"/>
  <c r="E37" i="3"/>
  <c r="D37" i="3"/>
  <c r="E36" i="3"/>
  <c r="D36" i="3"/>
  <c r="E35" i="3"/>
  <c r="C35" i="3" s="1"/>
  <c r="CG35" i="3" s="1"/>
  <c r="CA35" i="3" s="1"/>
  <c r="AR35" i="3" s="1"/>
  <c r="D35" i="3"/>
  <c r="E34" i="3"/>
  <c r="D34" i="3"/>
  <c r="E33" i="3"/>
  <c r="D33" i="3"/>
  <c r="E32" i="3"/>
  <c r="D32" i="3"/>
  <c r="E31" i="3"/>
  <c r="D31" i="3"/>
  <c r="C31" i="3" s="1"/>
  <c r="CG31" i="3" s="1"/>
  <c r="CA31" i="3" s="1"/>
  <c r="AR31" i="3" s="1"/>
  <c r="E30" i="3"/>
  <c r="D30" i="3"/>
  <c r="CK29" i="3"/>
  <c r="CJ29" i="3"/>
  <c r="CD29" i="3" s="1"/>
  <c r="CI29" i="3"/>
  <c r="CC29" i="3" s="1"/>
  <c r="CH29" i="3"/>
  <c r="CB29" i="3" s="1"/>
  <c r="CE29" i="3"/>
  <c r="E29" i="3"/>
  <c r="D29" i="3"/>
  <c r="C29" i="3" s="1"/>
  <c r="CJ24" i="3"/>
  <c r="CD24" i="3" s="1"/>
  <c r="D24" i="3"/>
  <c r="C24" i="3"/>
  <c r="CI24" i="3" s="1"/>
  <c r="CC24" i="3" s="1"/>
  <c r="D23" i="3"/>
  <c r="CJ23" i="3" s="1"/>
  <c r="CD23" i="3" s="1"/>
  <c r="C23" i="3"/>
  <c r="CI23" i="3" s="1"/>
  <c r="CC23" i="3" s="1"/>
  <c r="D22" i="3"/>
  <c r="CJ22" i="3" s="1"/>
  <c r="CD22" i="3" s="1"/>
  <c r="C22" i="3"/>
  <c r="B22" i="3" s="1"/>
  <c r="D21" i="3"/>
  <c r="CJ21" i="3" s="1"/>
  <c r="CD21" i="3" s="1"/>
  <c r="C21" i="3"/>
  <c r="CI21" i="3" s="1"/>
  <c r="CC21" i="3" s="1"/>
  <c r="CJ20" i="3"/>
  <c r="CD20" i="3" s="1"/>
  <c r="D20" i="3"/>
  <c r="C20" i="3"/>
  <c r="CI20" i="3" s="1"/>
  <c r="CC20" i="3" s="1"/>
  <c r="AS19" i="3"/>
  <c r="AR19" i="3"/>
  <c r="AQ19" i="3"/>
  <c r="AP19" i="3"/>
  <c r="AO19" i="3"/>
  <c r="AN19" i="3"/>
  <c r="AM19" i="3"/>
  <c r="AL19" i="3"/>
  <c r="AK19" i="3"/>
  <c r="AJ19" i="3"/>
  <c r="AI19" i="3"/>
  <c r="AH19" i="3"/>
  <c r="AG19" i="3"/>
  <c r="AF19" i="3"/>
  <c r="AE19" i="3"/>
  <c r="AD19" i="3"/>
  <c r="AC19" i="3"/>
  <c r="AB19" i="3"/>
  <c r="AA19" i="3"/>
  <c r="Z19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C19" i="3" s="1"/>
  <c r="CJ18" i="3"/>
  <c r="CD18" i="3" s="1"/>
  <c r="D18" i="3"/>
  <c r="C18" i="3"/>
  <c r="B18" i="3" s="1"/>
  <c r="D17" i="3"/>
  <c r="CJ17" i="3" s="1"/>
  <c r="CD17" i="3" s="1"/>
  <c r="C17" i="3"/>
  <c r="CI17" i="3" s="1"/>
  <c r="CC17" i="3" s="1"/>
  <c r="D16" i="3"/>
  <c r="CJ16" i="3" s="1"/>
  <c r="CD16" i="3" s="1"/>
  <c r="C16" i="3"/>
  <c r="CI16" i="3" s="1"/>
  <c r="CC16" i="3" s="1"/>
  <c r="D15" i="3"/>
  <c r="CJ15" i="3" s="1"/>
  <c r="CD15" i="3" s="1"/>
  <c r="C15" i="3"/>
  <c r="CI15" i="3" s="1"/>
  <c r="CC15" i="3" s="1"/>
  <c r="CI14" i="3"/>
  <c r="CC14" i="3" s="1"/>
  <c r="D14" i="3"/>
  <c r="CJ14" i="3" s="1"/>
  <c r="CD14" i="3" s="1"/>
  <c r="C14" i="3"/>
  <c r="D13" i="3"/>
  <c r="CJ13" i="3" s="1"/>
  <c r="CD13" i="3" s="1"/>
  <c r="C13" i="3"/>
  <c r="CI13" i="3" s="1"/>
  <c r="CC13" i="3" s="1"/>
  <c r="A5" i="3"/>
  <c r="A4" i="3"/>
  <c r="A3" i="3"/>
  <c r="A2" i="3"/>
  <c r="B150" i="3" l="1"/>
  <c r="CZ150" i="3" s="1"/>
  <c r="CT150" i="3" s="1"/>
  <c r="AP150" i="3" s="1"/>
  <c r="C40" i="3"/>
  <c r="CG40" i="3" s="1"/>
  <c r="CA40" i="3" s="1"/>
  <c r="AR40" i="3" s="1"/>
  <c r="C48" i="3"/>
  <c r="CG48" i="3" s="1"/>
  <c r="CA48" i="3" s="1"/>
  <c r="AR48" i="3" s="1"/>
  <c r="B151" i="3"/>
  <c r="CZ151" i="3" s="1"/>
  <c r="CT151" i="3" s="1"/>
  <c r="AP151" i="3" s="1"/>
  <c r="B155" i="3"/>
  <c r="CZ155" i="3" s="1"/>
  <c r="CT155" i="3" s="1"/>
  <c r="AP155" i="3" s="1"/>
  <c r="B166" i="3"/>
  <c r="CZ166" i="3" s="1"/>
  <c r="CT166" i="3" s="1"/>
  <c r="AP166" i="3" s="1"/>
  <c r="D177" i="3"/>
  <c r="C177" i="3"/>
  <c r="C33" i="3"/>
  <c r="CG33" i="3" s="1"/>
  <c r="CA33" i="3" s="1"/>
  <c r="AR33" i="3" s="1"/>
  <c r="C37" i="3"/>
  <c r="CG37" i="3" s="1"/>
  <c r="CA37" i="3" s="1"/>
  <c r="AR37" i="3" s="1"/>
  <c r="C41" i="3"/>
  <c r="CG41" i="3" s="1"/>
  <c r="CA41" i="3" s="1"/>
  <c r="AR41" i="3" s="1"/>
  <c r="C45" i="3"/>
  <c r="CG45" i="3" s="1"/>
  <c r="CA45" i="3" s="1"/>
  <c r="AR45" i="3" s="1"/>
  <c r="C49" i="3"/>
  <c r="CG49" i="3" s="1"/>
  <c r="CA49" i="3" s="1"/>
  <c r="AR49" i="3" s="1"/>
  <c r="B159" i="3"/>
  <c r="CZ159" i="3" s="1"/>
  <c r="CT159" i="3" s="1"/>
  <c r="AP159" i="3" s="1"/>
  <c r="B163" i="3"/>
  <c r="CZ163" i="3" s="1"/>
  <c r="CT163" i="3" s="1"/>
  <c r="AP163" i="3" s="1"/>
  <c r="B167" i="3"/>
  <c r="CZ167" i="3" s="1"/>
  <c r="CT167" i="3" s="1"/>
  <c r="AP167" i="3" s="1"/>
  <c r="B171" i="3"/>
  <c r="CZ171" i="3" s="1"/>
  <c r="CT171" i="3" s="1"/>
  <c r="AP171" i="3" s="1"/>
  <c r="B179" i="3"/>
  <c r="CZ179" i="3" s="1"/>
  <c r="CT179" i="3" s="1"/>
  <c r="AP179" i="3" s="1"/>
  <c r="CH18" i="3"/>
  <c r="CB18" i="3" s="1"/>
  <c r="CG18" i="3"/>
  <c r="CA18" i="3" s="1"/>
  <c r="CH22" i="3"/>
  <c r="CB22" i="3" s="1"/>
  <c r="CG22" i="3"/>
  <c r="CA22" i="3" s="1"/>
  <c r="B16" i="3"/>
  <c r="B17" i="3"/>
  <c r="CH17" i="3" s="1"/>
  <c r="CB17" i="3" s="1"/>
  <c r="CI18" i="3"/>
  <c r="CC18" i="3" s="1"/>
  <c r="D19" i="3"/>
  <c r="B19" i="3" s="1"/>
  <c r="B20" i="3"/>
  <c r="B21" i="3"/>
  <c r="CH21" i="3" s="1"/>
  <c r="CB21" i="3" s="1"/>
  <c r="CI22" i="3"/>
  <c r="CC22" i="3" s="1"/>
  <c r="B24" i="3"/>
  <c r="C39" i="3"/>
  <c r="CG39" i="3" s="1"/>
  <c r="CA39" i="3" s="1"/>
  <c r="AR39" i="3" s="1"/>
  <c r="C44" i="3"/>
  <c r="CG44" i="3" s="1"/>
  <c r="CA44" i="3" s="1"/>
  <c r="AR44" i="3" s="1"/>
  <c r="C47" i="3"/>
  <c r="CG47" i="3" s="1"/>
  <c r="CA47" i="3" s="1"/>
  <c r="AR47" i="3" s="1"/>
  <c r="B60" i="3"/>
  <c r="B152" i="3"/>
  <c r="CZ152" i="3" s="1"/>
  <c r="CT152" i="3" s="1"/>
  <c r="AP152" i="3" s="1"/>
  <c r="B156" i="3"/>
  <c r="CZ156" i="3" s="1"/>
  <c r="CT156" i="3" s="1"/>
  <c r="AP156" i="3" s="1"/>
  <c r="B161" i="3"/>
  <c r="CZ161" i="3" s="1"/>
  <c r="CT161" i="3" s="1"/>
  <c r="AP161" i="3" s="1"/>
  <c r="B168" i="3"/>
  <c r="CZ168" i="3" s="1"/>
  <c r="CT168" i="3" s="1"/>
  <c r="AP168" i="3" s="1"/>
  <c r="B172" i="3"/>
  <c r="CZ172" i="3" s="1"/>
  <c r="CT172" i="3" s="1"/>
  <c r="AP172" i="3" s="1"/>
  <c r="B181" i="3"/>
  <c r="CZ181" i="3" s="1"/>
  <c r="CT181" i="3" s="1"/>
  <c r="AP181" i="3" s="1"/>
  <c r="B194" i="3"/>
  <c r="AT13" i="5"/>
  <c r="B13" i="3"/>
  <c r="CH13" i="3" s="1"/>
  <c r="CB13" i="3" s="1"/>
  <c r="B68" i="3"/>
  <c r="B15" i="3"/>
  <c r="CH15" i="3" s="1"/>
  <c r="CB15" i="3" s="1"/>
  <c r="B23" i="3"/>
  <c r="CH23" i="3" s="1"/>
  <c r="CB23" i="3" s="1"/>
  <c r="B148" i="3"/>
  <c r="CZ148" i="3" s="1"/>
  <c r="CT148" i="3" s="1"/>
  <c r="AP148" i="3" s="1"/>
  <c r="B153" i="3"/>
  <c r="CZ153" i="3" s="1"/>
  <c r="CT153" i="3" s="1"/>
  <c r="AP153" i="3" s="1"/>
  <c r="B160" i="3"/>
  <c r="CZ160" i="3" s="1"/>
  <c r="CT160" i="3" s="1"/>
  <c r="AP160" i="3" s="1"/>
  <c r="B164" i="3"/>
  <c r="CZ164" i="3" s="1"/>
  <c r="CT164" i="3" s="1"/>
  <c r="AP164" i="3" s="1"/>
  <c r="B169" i="3"/>
  <c r="CZ169" i="3" s="1"/>
  <c r="CT169" i="3" s="1"/>
  <c r="AP169" i="3" s="1"/>
  <c r="B176" i="3"/>
  <c r="CZ176" i="3" s="1"/>
  <c r="CT176" i="3" s="1"/>
  <c r="AP176" i="3" s="1"/>
  <c r="B182" i="3"/>
  <c r="CZ182" i="3" s="1"/>
  <c r="CT182" i="3" s="1"/>
  <c r="AP182" i="3" s="1"/>
  <c r="B214" i="3"/>
  <c r="AT16" i="5"/>
  <c r="AT17" i="5"/>
  <c r="AT18" i="5"/>
  <c r="CA14" i="5"/>
  <c r="AT14" i="5" s="1"/>
  <c r="B346" i="5"/>
  <c r="B177" i="4"/>
  <c r="A346" i="4" s="1"/>
  <c r="CZ178" i="4"/>
  <c r="CT178" i="4" s="1"/>
  <c r="AP178" i="4" s="1"/>
  <c r="CH21" i="4"/>
  <c r="CB21" i="4" s="1"/>
  <c r="CG21" i="4"/>
  <c r="CA21" i="4" s="1"/>
  <c r="AT21" i="4" s="1"/>
  <c r="CH17" i="4"/>
  <c r="CB17" i="4" s="1"/>
  <c r="CG17" i="4"/>
  <c r="CA17" i="4" s="1"/>
  <c r="CH15" i="4"/>
  <c r="CB15" i="4" s="1"/>
  <c r="CG15" i="4"/>
  <c r="CA15" i="4" s="1"/>
  <c r="AT15" i="4" s="1"/>
  <c r="CH13" i="4"/>
  <c r="CB13" i="4" s="1"/>
  <c r="CG13" i="4"/>
  <c r="CH23" i="4"/>
  <c r="CB23" i="4" s="1"/>
  <c r="CG23" i="4"/>
  <c r="CA23" i="4" s="1"/>
  <c r="CG29" i="4"/>
  <c r="CA29" i="4" s="1"/>
  <c r="AR29" i="4" s="1"/>
  <c r="B14" i="3"/>
  <c r="B149" i="3"/>
  <c r="CZ149" i="3" s="1"/>
  <c r="CT149" i="3" s="1"/>
  <c r="AP149" i="3" s="1"/>
  <c r="B157" i="3"/>
  <c r="CZ157" i="3" s="1"/>
  <c r="CT157" i="3" s="1"/>
  <c r="AP157" i="3" s="1"/>
  <c r="B165" i="3"/>
  <c r="CZ165" i="3" s="1"/>
  <c r="CT165" i="3" s="1"/>
  <c r="AP165" i="3" s="1"/>
  <c r="B173" i="3"/>
  <c r="CZ173" i="3" s="1"/>
  <c r="CT173" i="3" s="1"/>
  <c r="AP173" i="3" s="1"/>
  <c r="CG13" i="3"/>
  <c r="CG15" i="3"/>
  <c r="CA15" i="3" s="1"/>
  <c r="AT15" i="3" s="1"/>
  <c r="CG23" i="3"/>
  <c r="CA23" i="3" s="1"/>
  <c r="AT23" i="3" s="1"/>
  <c r="C30" i="3"/>
  <c r="CG30" i="3" s="1"/>
  <c r="CA30" i="3" s="1"/>
  <c r="AR30" i="3" s="1"/>
  <c r="C32" i="3"/>
  <c r="CG32" i="3" s="1"/>
  <c r="CA32" i="3" s="1"/>
  <c r="AR32" i="3" s="1"/>
  <c r="C34" i="3"/>
  <c r="CG34" i="3" s="1"/>
  <c r="CA34" i="3" s="1"/>
  <c r="AR34" i="3" s="1"/>
  <c r="C36" i="3"/>
  <c r="CG36" i="3" s="1"/>
  <c r="CA36" i="3" s="1"/>
  <c r="AR36" i="3" s="1"/>
  <c r="C38" i="3"/>
  <c r="CG38" i="3" s="1"/>
  <c r="CA38" i="3" s="1"/>
  <c r="AR38" i="3" s="1"/>
  <c r="C46" i="3"/>
  <c r="CG46" i="3" s="1"/>
  <c r="CA46" i="3" s="1"/>
  <c r="AR46" i="3" s="1"/>
  <c r="B178" i="3"/>
  <c r="B76" i="3"/>
  <c r="B205" i="3"/>
  <c r="CG210" i="3"/>
  <c r="CA210" i="3" s="1"/>
  <c r="Y210" i="3" s="1"/>
  <c r="CG364" i="2"/>
  <c r="CA364" i="2" s="1"/>
  <c r="CG363" i="2"/>
  <c r="CA363" i="2" s="1"/>
  <c r="CG362" i="2"/>
  <c r="CA362" i="2" s="1"/>
  <c r="CG361" i="2"/>
  <c r="CA361" i="2" s="1"/>
  <c r="CG356" i="2"/>
  <c r="CA356" i="2" s="1"/>
  <c r="CG355" i="2"/>
  <c r="CA355" i="2" s="1"/>
  <c r="CG354" i="2"/>
  <c r="CA354" i="2"/>
  <c r="CG353" i="2"/>
  <c r="CA353" i="2" s="1"/>
  <c r="CG352" i="2"/>
  <c r="CA352" i="2" s="1"/>
  <c r="CG351" i="2"/>
  <c r="CA351" i="2" s="1"/>
  <c r="CG350" i="2"/>
  <c r="CA350" i="2"/>
  <c r="CG349" i="2"/>
  <c r="CA349" i="2" s="1"/>
  <c r="CG348" i="2"/>
  <c r="CA348" i="2" s="1"/>
  <c r="CG347" i="2"/>
  <c r="CA347" i="2" s="1"/>
  <c r="CG346" i="2"/>
  <c r="CA346" i="2" s="1"/>
  <c r="CG345" i="2"/>
  <c r="CA345" i="2"/>
  <c r="CG340" i="2"/>
  <c r="CA340" i="2" s="1"/>
  <c r="CG339" i="2"/>
  <c r="CA339" i="2" s="1"/>
  <c r="CG338" i="2"/>
  <c r="CA338" i="2" s="1"/>
  <c r="CG337" i="2"/>
  <c r="CA337" i="2"/>
  <c r="CG336" i="2"/>
  <c r="CA336" i="2" s="1"/>
  <c r="CG335" i="2"/>
  <c r="CA335" i="2" s="1"/>
  <c r="CG334" i="2"/>
  <c r="CA334" i="2" s="1"/>
  <c r="CG333" i="2"/>
  <c r="CA333" i="2" s="1"/>
  <c r="CG332" i="2"/>
  <c r="CA332" i="2" s="1"/>
  <c r="CG331" i="2"/>
  <c r="CA331" i="2" s="1"/>
  <c r="CG330" i="2"/>
  <c r="CA330" i="2" s="1"/>
  <c r="CG329" i="2"/>
  <c r="CA329" i="2" s="1"/>
  <c r="B309" i="2"/>
  <c r="B308" i="2"/>
  <c r="B307" i="2"/>
  <c r="B306" i="2"/>
  <c r="B305" i="2"/>
  <c r="B304" i="2"/>
  <c r="B303" i="2"/>
  <c r="B302" i="2"/>
  <c r="B301" i="2"/>
  <c r="B300" i="2"/>
  <c r="B299" i="2"/>
  <c r="B298" i="2"/>
  <c r="B297" i="2"/>
  <c r="B296" i="2"/>
  <c r="B295" i="2"/>
  <c r="B294" i="2"/>
  <c r="B293" i="2"/>
  <c r="B292" i="2"/>
  <c r="B291" i="2"/>
  <c r="B290" i="2"/>
  <c r="B289" i="2"/>
  <c r="B285" i="2"/>
  <c r="B284" i="2"/>
  <c r="B283" i="2"/>
  <c r="B282" i="2"/>
  <c r="B281" i="2"/>
  <c r="B280" i="2"/>
  <c r="B279" i="2"/>
  <c r="B278" i="2"/>
  <c r="B277" i="2"/>
  <c r="B276" i="2"/>
  <c r="B275" i="2"/>
  <c r="B274" i="2"/>
  <c r="B273" i="2"/>
  <c r="B272" i="2"/>
  <c r="B271" i="2"/>
  <c r="B270" i="2"/>
  <c r="B269" i="2"/>
  <c r="B268" i="2"/>
  <c r="B267" i="2"/>
  <c r="B266" i="2"/>
  <c r="B265" i="2"/>
  <c r="B264" i="2"/>
  <c r="B263" i="2"/>
  <c r="B262" i="2"/>
  <c r="B261" i="2"/>
  <c r="B260" i="2"/>
  <c r="B259" i="2"/>
  <c r="B255" i="2"/>
  <c r="B254" i="2"/>
  <c r="B253" i="2"/>
  <c r="B248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H214" i="2"/>
  <c r="G214" i="2"/>
  <c r="F214" i="2"/>
  <c r="E214" i="2"/>
  <c r="D214" i="2"/>
  <c r="C214" i="2"/>
  <c r="B213" i="2"/>
  <c r="CG213" i="2" s="1"/>
  <c r="CA213" i="2" s="1"/>
  <c r="Y213" i="2" s="1"/>
  <c r="CG212" i="2"/>
  <c r="CA212" i="2" s="1"/>
  <c r="Y212" i="2" s="1"/>
  <c r="B212" i="2"/>
  <c r="B211" i="2"/>
  <c r="CG211" i="2" s="1"/>
  <c r="CA211" i="2" s="1"/>
  <c r="Y211" i="2" s="1"/>
  <c r="B210" i="2"/>
  <c r="X205" i="2"/>
  <c r="W205" i="2"/>
  <c r="V205" i="2"/>
  <c r="U205" i="2"/>
  <c r="T205" i="2"/>
  <c r="S205" i="2"/>
  <c r="R205" i="2"/>
  <c r="Q205" i="2"/>
  <c r="P205" i="2"/>
  <c r="O205" i="2"/>
  <c r="N205" i="2"/>
  <c r="M205" i="2"/>
  <c r="L205" i="2"/>
  <c r="K205" i="2"/>
  <c r="J205" i="2"/>
  <c r="I205" i="2"/>
  <c r="H205" i="2"/>
  <c r="G205" i="2"/>
  <c r="F205" i="2"/>
  <c r="E205" i="2"/>
  <c r="D205" i="2"/>
  <c r="C205" i="2"/>
  <c r="B204" i="2"/>
  <c r="CG204" i="2" s="1"/>
  <c r="CA204" i="2" s="1"/>
  <c r="Y204" i="2" s="1"/>
  <c r="B203" i="2"/>
  <c r="CG203" i="2" s="1"/>
  <c r="CA203" i="2" s="1"/>
  <c r="Y203" i="2" s="1"/>
  <c r="B202" i="2"/>
  <c r="CG202" i="2" s="1"/>
  <c r="CA202" i="2" s="1"/>
  <c r="Y202" i="2" s="1"/>
  <c r="B201" i="2"/>
  <c r="CG201" i="2" s="1"/>
  <c r="CA201" i="2" s="1"/>
  <c r="Y201" i="2" s="1"/>
  <c r="B200" i="2"/>
  <c r="CG200" i="2" s="1"/>
  <c r="CA200" i="2" s="1"/>
  <c r="Y200" i="2" s="1"/>
  <c r="B199" i="2"/>
  <c r="X194" i="2"/>
  <c r="W194" i="2"/>
  <c r="V194" i="2"/>
  <c r="U194" i="2"/>
  <c r="T194" i="2"/>
  <c r="S194" i="2"/>
  <c r="R194" i="2"/>
  <c r="Q194" i="2"/>
  <c r="P194" i="2"/>
  <c r="O194" i="2"/>
  <c r="N194" i="2"/>
  <c r="M194" i="2"/>
  <c r="L194" i="2"/>
  <c r="K194" i="2"/>
  <c r="J194" i="2"/>
  <c r="I194" i="2"/>
  <c r="H194" i="2"/>
  <c r="G194" i="2"/>
  <c r="F194" i="2"/>
  <c r="E194" i="2"/>
  <c r="D194" i="2"/>
  <c r="C194" i="2"/>
  <c r="B193" i="2"/>
  <c r="CG193" i="2" s="1"/>
  <c r="CA193" i="2" s="1"/>
  <c r="Y193" i="2" s="1"/>
  <c r="B192" i="2"/>
  <c r="CG192" i="2" s="1"/>
  <c r="CA192" i="2" s="1"/>
  <c r="Y192" i="2" s="1"/>
  <c r="Y191" i="2"/>
  <c r="B191" i="2"/>
  <c r="CG191" i="2" s="1"/>
  <c r="CA191" i="2" s="1"/>
  <c r="B190" i="2"/>
  <c r="CG190" i="2" s="1"/>
  <c r="CA190" i="2" s="1"/>
  <c r="Y190" i="2" s="1"/>
  <c r="B189" i="2"/>
  <c r="CG189" i="2" s="1"/>
  <c r="CA189" i="2" s="1"/>
  <c r="Y189" i="2" s="1"/>
  <c r="B188" i="2"/>
  <c r="CG188" i="2" s="1"/>
  <c r="CA188" i="2" s="1"/>
  <c r="Y188" i="2" s="1"/>
  <c r="B187" i="2"/>
  <c r="CG187" i="2" s="1"/>
  <c r="CA187" i="2" s="1"/>
  <c r="Y187" i="2" s="1"/>
  <c r="D182" i="2"/>
  <c r="C182" i="2"/>
  <c r="D181" i="2"/>
  <c r="C181" i="2"/>
  <c r="D180" i="2"/>
  <c r="C180" i="2"/>
  <c r="D179" i="2"/>
  <c r="C179" i="2"/>
  <c r="D178" i="2"/>
  <c r="C178" i="2"/>
  <c r="B178" i="2" s="1"/>
  <c r="CZ178" i="2" s="1"/>
  <c r="CT178" i="2" s="1"/>
  <c r="AP178" i="2" s="1"/>
  <c r="AO177" i="2"/>
  <c r="AN177" i="2"/>
  <c r="AM177" i="2"/>
  <c r="AL177" i="2"/>
  <c r="AK177" i="2"/>
  <c r="AJ177" i="2"/>
  <c r="AI177" i="2"/>
  <c r="AH177" i="2"/>
  <c r="AG177" i="2"/>
  <c r="AF177" i="2"/>
  <c r="AE177" i="2"/>
  <c r="AD177" i="2"/>
  <c r="AC177" i="2"/>
  <c r="AB177" i="2"/>
  <c r="AA177" i="2"/>
  <c r="Z177" i="2"/>
  <c r="Y177" i="2"/>
  <c r="X177" i="2"/>
  <c r="W177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J177" i="2"/>
  <c r="I177" i="2"/>
  <c r="H177" i="2"/>
  <c r="G177" i="2"/>
  <c r="F177" i="2"/>
  <c r="E177" i="2"/>
  <c r="D176" i="2"/>
  <c r="C176" i="2"/>
  <c r="B176" i="2" s="1"/>
  <c r="CZ176" i="2" s="1"/>
  <c r="CT176" i="2" s="1"/>
  <c r="AP176" i="2" s="1"/>
  <c r="D175" i="2"/>
  <c r="B175" i="2" s="1"/>
  <c r="CZ175" i="2" s="1"/>
  <c r="CT175" i="2" s="1"/>
  <c r="AP175" i="2" s="1"/>
  <c r="C175" i="2"/>
  <c r="D174" i="2"/>
  <c r="C174" i="2"/>
  <c r="B174" i="2" s="1"/>
  <c r="CZ174" i="2" s="1"/>
  <c r="CT174" i="2" s="1"/>
  <c r="AP174" i="2" s="1"/>
  <c r="D173" i="2"/>
  <c r="C173" i="2"/>
  <c r="D172" i="2"/>
  <c r="C172" i="2"/>
  <c r="B172" i="2" s="1"/>
  <c r="CZ172" i="2" s="1"/>
  <c r="CT172" i="2" s="1"/>
  <c r="AP172" i="2" s="1"/>
  <c r="D171" i="2"/>
  <c r="B171" i="2" s="1"/>
  <c r="CZ171" i="2" s="1"/>
  <c r="CT171" i="2" s="1"/>
  <c r="AP171" i="2" s="1"/>
  <c r="C171" i="2"/>
  <c r="D170" i="2"/>
  <c r="C170" i="2"/>
  <c r="B170" i="2" s="1"/>
  <c r="CZ170" i="2" s="1"/>
  <c r="CT170" i="2" s="1"/>
  <c r="AP170" i="2" s="1"/>
  <c r="D169" i="2"/>
  <c r="C169" i="2"/>
  <c r="D168" i="2"/>
  <c r="C168" i="2"/>
  <c r="B168" i="2" s="1"/>
  <c r="CZ168" i="2" s="1"/>
  <c r="CT168" i="2" s="1"/>
  <c r="AP168" i="2" s="1"/>
  <c r="D167" i="2"/>
  <c r="C167" i="2"/>
  <c r="B167" i="2"/>
  <c r="CZ167" i="2" s="1"/>
  <c r="CT167" i="2" s="1"/>
  <c r="AP167" i="2" s="1"/>
  <c r="D166" i="2"/>
  <c r="C166" i="2"/>
  <c r="D165" i="2"/>
  <c r="C165" i="2"/>
  <c r="D164" i="2"/>
  <c r="C164" i="2"/>
  <c r="D163" i="2"/>
  <c r="C163" i="2"/>
  <c r="D162" i="2"/>
  <c r="C162" i="2"/>
  <c r="D161" i="2"/>
  <c r="C161" i="2"/>
  <c r="D160" i="2"/>
  <c r="C160" i="2"/>
  <c r="D159" i="2"/>
  <c r="C159" i="2"/>
  <c r="B159" i="2"/>
  <c r="CZ159" i="2" s="1"/>
  <c r="CT159" i="2" s="1"/>
  <c r="AP159" i="2" s="1"/>
  <c r="D158" i="2"/>
  <c r="C158" i="2"/>
  <c r="D157" i="2"/>
  <c r="C157" i="2"/>
  <c r="D156" i="2"/>
  <c r="C156" i="2"/>
  <c r="D155" i="2"/>
  <c r="C155" i="2"/>
  <c r="D154" i="2"/>
  <c r="C154" i="2"/>
  <c r="D153" i="2"/>
  <c r="C153" i="2"/>
  <c r="D152" i="2"/>
  <c r="C152" i="2"/>
  <c r="D151" i="2"/>
  <c r="C151" i="2"/>
  <c r="B151" i="2" s="1"/>
  <c r="CZ151" i="2" s="1"/>
  <c r="CT151" i="2" s="1"/>
  <c r="AP151" i="2" s="1"/>
  <c r="D150" i="2"/>
  <c r="C150" i="2"/>
  <c r="B150" i="2" s="1"/>
  <c r="CZ150" i="2" s="1"/>
  <c r="CT150" i="2" s="1"/>
  <c r="AP150" i="2" s="1"/>
  <c r="D149" i="2"/>
  <c r="C149" i="2"/>
  <c r="D148" i="2"/>
  <c r="C148" i="2"/>
  <c r="B148" i="2" s="1"/>
  <c r="CZ148" i="2" s="1"/>
  <c r="CT148" i="2" s="1"/>
  <c r="AP148" i="2" s="1"/>
  <c r="CA123" i="2"/>
  <c r="L123" i="2" s="1"/>
  <c r="B123" i="2"/>
  <c r="CG123" i="2" s="1"/>
  <c r="B122" i="2"/>
  <c r="CG122" i="2" s="1"/>
  <c r="CA122" i="2" s="1"/>
  <c r="L122" i="2" s="1"/>
  <c r="B121" i="2"/>
  <c r="CG121" i="2" s="1"/>
  <c r="CA121" i="2" s="1"/>
  <c r="L121" i="2" s="1"/>
  <c r="B117" i="2"/>
  <c r="B116" i="2"/>
  <c r="E112" i="2"/>
  <c r="D112" i="2"/>
  <c r="C112" i="2"/>
  <c r="B112" i="2"/>
  <c r="E104" i="2"/>
  <c r="D104" i="2"/>
  <c r="C104" i="2"/>
  <c r="B104" i="2"/>
  <c r="E96" i="2"/>
  <c r="D96" i="2"/>
  <c r="C96" i="2"/>
  <c r="B96" i="2"/>
  <c r="Z76" i="2"/>
  <c r="Y76" i="2"/>
  <c r="X76" i="2"/>
  <c r="W76" i="2"/>
  <c r="V76" i="2"/>
  <c r="U76" i="2"/>
  <c r="T76" i="2"/>
  <c r="S76" i="2"/>
  <c r="R76" i="2"/>
  <c r="Q76" i="2"/>
  <c r="P76" i="2"/>
  <c r="O76" i="2"/>
  <c r="N76" i="2"/>
  <c r="M76" i="2"/>
  <c r="L76" i="2"/>
  <c r="K76" i="2"/>
  <c r="J76" i="2"/>
  <c r="I76" i="2"/>
  <c r="H76" i="2"/>
  <c r="G76" i="2"/>
  <c r="F76" i="2"/>
  <c r="E76" i="2"/>
  <c r="D76" i="2"/>
  <c r="C76" i="2"/>
  <c r="B75" i="2"/>
  <c r="B74" i="2"/>
  <c r="B73" i="2"/>
  <c r="B72" i="2"/>
  <c r="Z68" i="2"/>
  <c r="Y68" i="2"/>
  <c r="X68" i="2"/>
  <c r="W68" i="2"/>
  <c r="V68" i="2"/>
  <c r="U68" i="2"/>
  <c r="T68" i="2"/>
  <c r="S68" i="2"/>
  <c r="R68" i="2"/>
  <c r="Q68" i="2"/>
  <c r="P68" i="2"/>
  <c r="O68" i="2"/>
  <c r="N68" i="2"/>
  <c r="M68" i="2"/>
  <c r="L68" i="2"/>
  <c r="K68" i="2"/>
  <c r="J68" i="2"/>
  <c r="I68" i="2"/>
  <c r="H68" i="2"/>
  <c r="G68" i="2"/>
  <c r="F68" i="2"/>
  <c r="E68" i="2"/>
  <c r="D68" i="2"/>
  <c r="C68" i="2"/>
  <c r="B67" i="2"/>
  <c r="B66" i="2"/>
  <c r="B65" i="2"/>
  <c r="B64" i="2"/>
  <c r="H60" i="2"/>
  <c r="G60" i="2"/>
  <c r="F60" i="2"/>
  <c r="E60" i="2"/>
  <c r="D60" i="2"/>
  <c r="C60" i="2"/>
  <c r="B59" i="2"/>
  <c r="B58" i="2"/>
  <c r="B57" i="2"/>
  <c r="BZ56" i="2"/>
  <c r="B56" i="2"/>
  <c r="BZ55" i="2"/>
  <c r="B55" i="2"/>
  <c r="CA52" i="2"/>
  <c r="CA51" i="2"/>
  <c r="E50" i="2"/>
  <c r="D50" i="2"/>
  <c r="E49" i="2"/>
  <c r="D49" i="2"/>
  <c r="E48" i="2"/>
  <c r="D48" i="2"/>
  <c r="C48" i="2" s="1"/>
  <c r="CG48" i="2" s="1"/>
  <c r="CA48" i="2" s="1"/>
  <c r="AR48" i="2" s="1"/>
  <c r="E47" i="2"/>
  <c r="D47" i="2"/>
  <c r="E46" i="2"/>
  <c r="D46" i="2"/>
  <c r="E45" i="2"/>
  <c r="D45" i="2"/>
  <c r="E44" i="2"/>
  <c r="D44" i="2"/>
  <c r="C44" i="2" s="1"/>
  <c r="CG44" i="2" s="1"/>
  <c r="CA44" i="2" s="1"/>
  <c r="AR44" i="2" s="1"/>
  <c r="E43" i="2"/>
  <c r="D43" i="2"/>
  <c r="C43" i="2" s="1"/>
  <c r="CG43" i="2" s="1"/>
  <c r="CA43" i="2" s="1"/>
  <c r="AR43" i="2" s="1"/>
  <c r="E42" i="2"/>
  <c r="D42" i="2"/>
  <c r="E41" i="2"/>
  <c r="D41" i="2"/>
  <c r="E40" i="2"/>
  <c r="D40" i="2"/>
  <c r="E39" i="2"/>
  <c r="D39" i="2"/>
  <c r="C39" i="2" s="1"/>
  <c r="CG39" i="2" s="1"/>
  <c r="CA39" i="2" s="1"/>
  <c r="AR39" i="2" s="1"/>
  <c r="E38" i="2"/>
  <c r="D38" i="2"/>
  <c r="E37" i="2"/>
  <c r="D37" i="2"/>
  <c r="E36" i="2"/>
  <c r="D36" i="2"/>
  <c r="C36" i="2"/>
  <c r="CG36" i="2" s="1"/>
  <c r="CA36" i="2" s="1"/>
  <c r="AR36" i="2" s="1"/>
  <c r="E35" i="2"/>
  <c r="C35" i="2" s="1"/>
  <c r="CG35" i="2" s="1"/>
  <c r="CA35" i="2" s="1"/>
  <c r="AR35" i="2" s="1"/>
  <c r="D35" i="2"/>
  <c r="E34" i="2"/>
  <c r="D34" i="2"/>
  <c r="E33" i="2"/>
  <c r="D33" i="2"/>
  <c r="E32" i="2"/>
  <c r="D32" i="2"/>
  <c r="C32" i="2" s="1"/>
  <c r="CG32" i="2" s="1"/>
  <c r="CA32" i="2" s="1"/>
  <c r="AR32" i="2" s="1"/>
  <c r="E31" i="2"/>
  <c r="D31" i="2"/>
  <c r="E30" i="2"/>
  <c r="D30" i="2"/>
  <c r="CK29" i="2"/>
  <c r="CE29" i="2" s="1"/>
  <c r="CJ29" i="2"/>
  <c r="CD29" i="2" s="1"/>
  <c r="CI29" i="2"/>
  <c r="CC29" i="2" s="1"/>
  <c r="CH29" i="2"/>
  <c r="CB29" i="2" s="1"/>
  <c r="E29" i="2"/>
  <c r="D29" i="2"/>
  <c r="C29" i="2" s="1"/>
  <c r="D24" i="2"/>
  <c r="CJ24" i="2" s="1"/>
  <c r="CD24" i="2" s="1"/>
  <c r="C24" i="2"/>
  <c r="CI24" i="2" s="1"/>
  <c r="CC24" i="2" s="1"/>
  <c r="CJ23" i="2"/>
  <c r="CD23" i="2" s="1"/>
  <c r="D23" i="2"/>
  <c r="C23" i="2"/>
  <c r="CI23" i="2" s="1"/>
  <c r="CC23" i="2" s="1"/>
  <c r="D22" i="2"/>
  <c r="CJ22" i="2" s="1"/>
  <c r="CD22" i="2" s="1"/>
  <c r="C22" i="2"/>
  <c r="CI22" i="2" s="1"/>
  <c r="CC22" i="2" s="1"/>
  <c r="D21" i="2"/>
  <c r="CJ21" i="2" s="1"/>
  <c r="CD21" i="2" s="1"/>
  <c r="C21" i="2"/>
  <c r="CI21" i="2" s="1"/>
  <c r="CC21" i="2" s="1"/>
  <c r="D20" i="2"/>
  <c r="CJ20" i="2" s="1"/>
  <c r="CD20" i="2" s="1"/>
  <c r="C20" i="2"/>
  <c r="CI20" i="2" s="1"/>
  <c r="CC20" i="2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AB19" i="2"/>
  <c r="AA19" i="2"/>
  <c r="Z19" i="2"/>
  <c r="Y19" i="2"/>
  <c r="X19" i="2"/>
  <c r="W19" i="2"/>
  <c r="V19" i="2"/>
  <c r="U19" i="2"/>
  <c r="T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8" i="2"/>
  <c r="CJ18" i="2" s="1"/>
  <c r="CD18" i="2" s="1"/>
  <c r="C18" i="2"/>
  <c r="CI18" i="2" s="1"/>
  <c r="CC18" i="2" s="1"/>
  <c r="B18" i="2"/>
  <c r="CH18" i="2" s="1"/>
  <c r="CB18" i="2" s="1"/>
  <c r="D17" i="2"/>
  <c r="CJ17" i="2" s="1"/>
  <c r="CD17" i="2" s="1"/>
  <c r="C17" i="2"/>
  <c r="CI17" i="2" s="1"/>
  <c r="CC17" i="2" s="1"/>
  <c r="D16" i="2"/>
  <c r="CJ16" i="2" s="1"/>
  <c r="CD16" i="2" s="1"/>
  <c r="C16" i="2"/>
  <c r="CI16" i="2" s="1"/>
  <c r="CC16" i="2" s="1"/>
  <c r="B16" i="2"/>
  <c r="CH16" i="2" s="1"/>
  <c r="CB16" i="2" s="1"/>
  <c r="D15" i="2"/>
  <c r="CJ15" i="2" s="1"/>
  <c r="CD15" i="2" s="1"/>
  <c r="C15" i="2"/>
  <c r="CI15" i="2" s="1"/>
  <c r="CC15" i="2" s="1"/>
  <c r="D14" i="2"/>
  <c r="CJ14" i="2" s="1"/>
  <c r="CD14" i="2" s="1"/>
  <c r="C14" i="2"/>
  <c r="CI14" i="2" s="1"/>
  <c r="CC14" i="2" s="1"/>
  <c r="D13" i="2"/>
  <c r="CJ13" i="2" s="1"/>
  <c r="CD13" i="2" s="1"/>
  <c r="C13" i="2"/>
  <c r="CI13" i="2" s="1"/>
  <c r="CC13" i="2" s="1"/>
  <c r="A5" i="2"/>
  <c r="A4" i="2"/>
  <c r="A3" i="2"/>
  <c r="A2" i="2"/>
  <c r="C37" i="2" l="1"/>
  <c r="CG37" i="2" s="1"/>
  <c r="CA37" i="2" s="1"/>
  <c r="AR37" i="2" s="1"/>
  <c r="C41" i="2"/>
  <c r="CG41" i="2" s="1"/>
  <c r="CA41" i="2" s="1"/>
  <c r="AR41" i="2" s="1"/>
  <c r="B155" i="2"/>
  <c r="CZ155" i="2" s="1"/>
  <c r="CT155" i="2" s="1"/>
  <c r="AP155" i="2" s="1"/>
  <c r="B180" i="2"/>
  <c r="CZ180" i="2" s="1"/>
  <c r="CT180" i="2" s="1"/>
  <c r="AP180" i="2" s="1"/>
  <c r="B182" i="2"/>
  <c r="CZ182" i="2" s="1"/>
  <c r="CT182" i="2" s="1"/>
  <c r="AP182" i="2" s="1"/>
  <c r="B205" i="2"/>
  <c r="CG21" i="3"/>
  <c r="CA21" i="3" s="1"/>
  <c r="AT21" i="3" s="1"/>
  <c r="B152" i="2"/>
  <c r="CZ152" i="2" s="1"/>
  <c r="CT152" i="2" s="1"/>
  <c r="AP152" i="2" s="1"/>
  <c r="B154" i="2"/>
  <c r="CZ154" i="2" s="1"/>
  <c r="CT154" i="2" s="1"/>
  <c r="AP154" i="2" s="1"/>
  <c r="B156" i="2"/>
  <c r="CZ156" i="2" s="1"/>
  <c r="CT156" i="2" s="1"/>
  <c r="AP156" i="2" s="1"/>
  <c r="B158" i="2"/>
  <c r="CZ158" i="2" s="1"/>
  <c r="CT158" i="2" s="1"/>
  <c r="AP158" i="2" s="1"/>
  <c r="B163" i="2"/>
  <c r="CZ163" i="2" s="1"/>
  <c r="CT163" i="2" s="1"/>
  <c r="AP163" i="2" s="1"/>
  <c r="CG17" i="3"/>
  <c r="CA17" i="3" s="1"/>
  <c r="AT17" i="3" s="1"/>
  <c r="B14" i="2"/>
  <c r="CH14" i="2" s="1"/>
  <c r="CB14" i="2" s="1"/>
  <c r="C40" i="2"/>
  <c r="CG40" i="2" s="1"/>
  <c r="CA40" i="2" s="1"/>
  <c r="AR40" i="2" s="1"/>
  <c r="C42" i="2"/>
  <c r="CG42" i="2" s="1"/>
  <c r="CA42" i="2" s="1"/>
  <c r="AR42" i="2" s="1"/>
  <c r="C46" i="2"/>
  <c r="CG46" i="2" s="1"/>
  <c r="CA46" i="2" s="1"/>
  <c r="AR46" i="2" s="1"/>
  <c r="B160" i="2"/>
  <c r="CZ160" i="2" s="1"/>
  <c r="CT160" i="2" s="1"/>
  <c r="AP160" i="2" s="1"/>
  <c r="B162" i="2"/>
  <c r="CZ162" i="2" s="1"/>
  <c r="CT162" i="2" s="1"/>
  <c r="AP162" i="2" s="1"/>
  <c r="B164" i="2"/>
  <c r="CZ164" i="2" s="1"/>
  <c r="CT164" i="2" s="1"/>
  <c r="AP164" i="2" s="1"/>
  <c r="B166" i="2"/>
  <c r="CZ166" i="2" s="1"/>
  <c r="CT166" i="2" s="1"/>
  <c r="AP166" i="2" s="1"/>
  <c r="D177" i="2"/>
  <c r="AT17" i="4"/>
  <c r="B214" i="2"/>
  <c r="CG18" i="2"/>
  <c r="CA18" i="2" s="1"/>
  <c r="AT18" i="2" s="1"/>
  <c r="B13" i="2"/>
  <c r="CG13" i="2" s="1"/>
  <c r="CA13" i="2" s="1"/>
  <c r="B15" i="2"/>
  <c r="B17" i="2"/>
  <c r="C19" i="2"/>
  <c r="B60" i="2"/>
  <c r="D19" i="2"/>
  <c r="B20" i="2"/>
  <c r="CH20" i="2" s="1"/>
  <c r="CB20" i="2" s="1"/>
  <c r="B21" i="2"/>
  <c r="CH21" i="2" s="1"/>
  <c r="CB21" i="2" s="1"/>
  <c r="B22" i="2"/>
  <c r="CH22" i="2" s="1"/>
  <c r="CB22" i="2" s="1"/>
  <c r="B23" i="2"/>
  <c r="CH23" i="2" s="1"/>
  <c r="CB23" i="2" s="1"/>
  <c r="B24" i="2"/>
  <c r="CH24" i="2" s="1"/>
  <c r="CB24" i="2" s="1"/>
  <c r="C31" i="2"/>
  <c r="CG31" i="2" s="1"/>
  <c r="CA31" i="2" s="1"/>
  <c r="AR31" i="2" s="1"/>
  <c r="C34" i="2"/>
  <c r="CG34" i="2" s="1"/>
  <c r="CA34" i="2" s="1"/>
  <c r="AR34" i="2" s="1"/>
  <c r="C38" i="2"/>
  <c r="CG38" i="2" s="1"/>
  <c r="CA38" i="2" s="1"/>
  <c r="AR38" i="2" s="1"/>
  <c r="C49" i="2"/>
  <c r="CG49" i="2" s="1"/>
  <c r="CA49" i="2" s="1"/>
  <c r="AR49" i="2" s="1"/>
  <c r="B153" i="2"/>
  <c r="CZ153" i="2" s="1"/>
  <c r="CT153" i="2" s="1"/>
  <c r="AP153" i="2" s="1"/>
  <c r="B161" i="2"/>
  <c r="CZ161" i="2" s="1"/>
  <c r="CT161" i="2" s="1"/>
  <c r="AP161" i="2" s="1"/>
  <c r="B169" i="2"/>
  <c r="CZ169" i="2" s="1"/>
  <c r="CT169" i="2" s="1"/>
  <c r="AP169" i="2" s="1"/>
  <c r="B179" i="2"/>
  <c r="CZ179" i="2" s="1"/>
  <c r="CT179" i="2" s="1"/>
  <c r="AP179" i="2" s="1"/>
  <c r="B181" i="2"/>
  <c r="CZ181" i="2" s="1"/>
  <c r="CT181" i="2" s="1"/>
  <c r="AP181" i="2" s="1"/>
  <c r="CG199" i="2"/>
  <c r="CA199" i="2" s="1"/>
  <c r="Y199" i="2" s="1"/>
  <c r="CG210" i="2"/>
  <c r="CA210" i="2" s="1"/>
  <c r="Y210" i="2" s="1"/>
  <c r="AT18" i="3"/>
  <c r="CG14" i="2"/>
  <c r="CA14" i="2" s="1"/>
  <c r="AT14" i="2" s="1"/>
  <c r="CG16" i="2"/>
  <c r="CA16" i="2" s="1"/>
  <c r="AT16" i="2" s="1"/>
  <c r="CH20" i="3"/>
  <c r="CB20" i="3" s="1"/>
  <c r="CG20" i="3"/>
  <c r="CA20" i="3" s="1"/>
  <c r="CH16" i="3"/>
  <c r="CB16" i="3" s="1"/>
  <c r="CG16" i="3"/>
  <c r="CA16" i="3" s="1"/>
  <c r="C30" i="2"/>
  <c r="CG30" i="2" s="1"/>
  <c r="CA30" i="2" s="1"/>
  <c r="AR30" i="2" s="1"/>
  <c r="C33" i="2"/>
  <c r="CG33" i="2" s="1"/>
  <c r="CA33" i="2" s="1"/>
  <c r="AR33" i="2" s="1"/>
  <c r="C45" i="2"/>
  <c r="CG45" i="2" s="1"/>
  <c r="CA45" i="2" s="1"/>
  <c r="AR45" i="2" s="1"/>
  <c r="C47" i="2"/>
  <c r="CG47" i="2" s="1"/>
  <c r="CA47" i="2" s="1"/>
  <c r="AR47" i="2" s="1"/>
  <c r="C50" i="2"/>
  <c r="CG50" i="2" s="1"/>
  <c r="CA50" i="2" s="1"/>
  <c r="AR50" i="2" s="1"/>
  <c r="B68" i="2"/>
  <c r="B76" i="2"/>
  <c r="B149" i="2"/>
  <c r="CZ149" i="2" s="1"/>
  <c r="CT149" i="2" s="1"/>
  <c r="AP149" i="2" s="1"/>
  <c r="B157" i="2"/>
  <c r="CZ157" i="2" s="1"/>
  <c r="CT157" i="2" s="1"/>
  <c r="AP157" i="2" s="1"/>
  <c r="B165" i="2"/>
  <c r="CZ165" i="2" s="1"/>
  <c r="CT165" i="2" s="1"/>
  <c r="AP165" i="2" s="1"/>
  <c r="B173" i="2"/>
  <c r="CZ173" i="2" s="1"/>
  <c r="CT173" i="2" s="1"/>
  <c r="AP173" i="2" s="1"/>
  <c r="CH24" i="3"/>
  <c r="CB24" i="3" s="1"/>
  <c r="CG24" i="3"/>
  <c r="CA24" i="3" s="1"/>
  <c r="AT22" i="3"/>
  <c r="CA13" i="4"/>
  <c r="AT13" i="4" s="1"/>
  <c r="B346" i="4"/>
  <c r="AT23" i="4"/>
  <c r="CZ178" i="3"/>
  <c r="CT178" i="3" s="1"/>
  <c r="AP178" i="3" s="1"/>
  <c r="B177" i="3"/>
  <c r="CH14" i="3"/>
  <c r="CB14" i="3" s="1"/>
  <c r="CG14" i="3"/>
  <c r="CA14" i="3" s="1"/>
  <c r="CG29" i="3"/>
  <c r="CA29" i="3" s="1"/>
  <c r="AR29" i="3" s="1"/>
  <c r="A346" i="3"/>
  <c r="CA13" i="3"/>
  <c r="AT13" i="3" s="1"/>
  <c r="CH13" i="2"/>
  <c r="CG21" i="2"/>
  <c r="CA21" i="2" s="1"/>
  <c r="AT21" i="2" s="1"/>
  <c r="CG22" i="2"/>
  <c r="CA22" i="2" s="1"/>
  <c r="AT22" i="2" s="1"/>
  <c r="CG23" i="2"/>
  <c r="CA23" i="2" s="1"/>
  <c r="AT23" i="2" s="1"/>
  <c r="B194" i="2"/>
  <c r="C177" i="2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0" i="1"/>
  <c r="B219" i="1"/>
  <c r="B218" i="1"/>
  <c r="B217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AO178" i="1"/>
  <c r="AN178" i="1"/>
  <c r="AM178" i="1"/>
  <c r="AL178" i="1"/>
  <c r="AK178" i="1"/>
  <c r="AJ178" i="1"/>
  <c r="AI178" i="1"/>
  <c r="AH178" i="1"/>
  <c r="AG178" i="1"/>
  <c r="AF178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AO176" i="1"/>
  <c r="AN176" i="1"/>
  <c r="AM176" i="1"/>
  <c r="AL176" i="1"/>
  <c r="AK176" i="1"/>
  <c r="AJ176" i="1"/>
  <c r="AI176" i="1"/>
  <c r="AH176" i="1"/>
  <c r="AG176" i="1"/>
  <c r="AF176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AO174" i="1"/>
  <c r="AN174" i="1"/>
  <c r="AM174" i="1"/>
  <c r="AL174" i="1"/>
  <c r="AK174" i="1"/>
  <c r="AJ174" i="1"/>
  <c r="AI174" i="1"/>
  <c r="AH174" i="1"/>
  <c r="AG174" i="1"/>
  <c r="AF174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AO170" i="1"/>
  <c r="AN170" i="1"/>
  <c r="AM170" i="1"/>
  <c r="AL170" i="1"/>
  <c r="AK170" i="1"/>
  <c r="AJ170" i="1"/>
  <c r="AI170" i="1"/>
  <c r="AH170" i="1"/>
  <c r="AG170" i="1"/>
  <c r="AF170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AO169" i="1"/>
  <c r="AN169" i="1"/>
  <c r="AM169" i="1"/>
  <c r="AL169" i="1"/>
  <c r="AK169" i="1"/>
  <c r="AJ169" i="1"/>
  <c r="AI169" i="1"/>
  <c r="AH169" i="1"/>
  <c r="AG169" i="1"/>
  <c r="AF169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AO163" i="1"/>
  <c r="AN163" i="1"/>
  <c r="AM163" i="1"/>
  <c r="AL163" i="1"/>
  <c r="AK163" i="1"/>
  <c r="AJ163" i="1"/>
  <c r="AI163" i="1"/>
  <c r="AH163" i="1"/>
  <c r="AG163" i="1"/>
  <c r="AF163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AO158" i="1"/>
  <c r="AN158" i="1"/>
  <c r="AM158" i="1"/>
  <c r="AL158" i="1"/>
  <c r="AK158" i="1"/>
  <c r="AJ158" i="1"/>
  <c r="AI158" i="1"/>
  <c r="AH158" i="1"/>
  <c r="AG158" i="1"/>
  <c r="AF158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AO157" i="1"/>
  <c r="AN157" i="1"/>
  <c r="AM157" i="1"/>
  <c r="AL157" i="1"/>
  <c r="AK157" i="1"/>
  <c r="AJ157" i="1"/>
  <c r="AI157" i="1"/>
  <c r="AH157" i="1"/>
  <c r="AG157" i="1"/>
  <c r="AF157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CG364" i="1"/>
  <c r="CA364" i="1" s="1"/>
  <c r="CG363" i="1"/>
  <c r="CA363" i="1" s="1"/>
  <c r="CG362" i="1"/>
  <c r="CA362" i="1" s="1"/>
  <c r="CG361" i="1"/>
  <c r="CA361" i="1" s="1"/>
  <c r="CG356" i="1"/>
  <c r="CA356" i="1" s="1"/>
  <c r="CG355" i="1"/>
  <c r="CA355" i="1" s="1"/>
  <c r="CG354" i="1"/>
  <c r="CA354" i="1" s="1"/>
  <c r="CG353" i="1"/>
  <c r="CA353" i="1"/>
  <c r="CG352" i="1"/>
  <c r="CA352" i="1" s="1"/>
  <c r="CG351" i="1"/>
  <c r="CA351" i="1" s="1"/>
  <c r="CG350" i="1"/>
  <c r="CA350" i="1" s="1"/>
  <c r="CG349" i="1"/>
  <c r="CA349" i="1"/>
  <c r="CG348" i="1"/>
  <c r="CA348" i="1" s="1"/>
  <c r="CG347" i="1"/>
  <c r="CA347" i="1" s="1"/>
  <c r="CG346" i="1"/>
  <c r="CA346" i="1" s="1"/>
  <c r="CG345" i="1"/>
  <c r="CA345" i="1" s="1"/>
  <c r="CG340" i="1"/>
  <c r="CA340" i="1" s="1"/>
  <c r="CG339" i="1"/>
  <c r="CA339" i="1" s="1"/>
  <c r="CG338" i="1"/>
  <c r="CA338" i="1" s="1"/>
  <c r="CG337" i="1"/>
  <c r="CA337" i="1" s="1"/>
  <c r="CG336" i="1"/>
  <c r="CA336" i="1" s="1"/>
  <c r="CG335" i="1"/>
  <c r="CA335" i="1" s="1"/>
  <c r="CG334" i="1"/>
  <c r="CA334" i="1"/>
  <c r="CG333" i="1"/>
  <c r="CA333" i="1" s="1"/>
  <c r="CG332" i="1"/>
  <c r="CA332" i="1"/>
  <c r="CG331" i="1"/>
  <c r="CA331" i="1" s="1"/>
  <c r="CG330" i="1"/>
  <c r="CA330" i="1" s="1"/>
  <c r="CG329" i="1"/>
  <c r="CA329" i="1" s="1"/>
  <c r="B123" i="1"/>
  <c r="CG123" i="1" s="1"/>
  <c r="CA123" i="1" s="1"/>
  <c r="L123" i="1" s="1"/>
  <c r="B122" i="1"/>
  <c r="CG122" i="1" s="1"/>
  <c r="CA122" i="1" s="1"/>
  <c r="L122" i="1" s="1"/>
  <c r="B121" i="1"/>
  <c r="CG121" i="1" s="1"/>
  <c r="CA121" i="1" s="1"/>
  <c r="L121" i="1" s="1"/>
  <c r="B117" i="1"/>
  <c r="B116" i="1"/>
  <c r="E112" i="1"/>
  <c r="D112" i="1"/>
  <c r="C112" i="1"/>
  <c r="B112" i="1"/>
  <c r="E104" i="1"/>
  <c r="D104" i="1"/>
  <c r="C104" i="1"/>
  <c r="B104" i="1"/>
  <c r="E96" i="1"/>
  <c r="D96" i="1"/>
  <c r="C96" i="1"/>
  <c r="B9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5" i="1"/>
  <c r="B74" i="1"/>
  <c r="B73" i="1"/>
  <c r="B72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7" i="1"/>
  <c r="B66" i="1"/>
  <c r="B65" i="1"/>
  <c r="B64" i="1"/>
  <c r="H60" i="1"/>
  <c r="G60" i="1"/>
  <c r="F60" i="1"/>
  <c r="E60" i="1"/>
  <c r="D60" i="1"/>
  <c r="C60" i="1"/>
  <c r="B59" i="1"/>
  <c r="B58" i="1"/>
  <c r="B57" i="1"/>
  <c r="BZ56" i="1"/>
  <c r="B56" i="1"/>
  <c r="BZ55" i="1"/>
  <c r="B55" i="1"/>
  <c r="CA52" i="1"/>
  <c r="CA51" i="1"/>
  <c r="E50" i="1"/>
  <c r="D50" i="1"/>
  <c r="C50" i="1" s="1"/>
  <c r="CG50" i="1" s="1"/>
  <c r="CA50" i="1" s="1"/>
  <c r="AR50" i="1" s="1"/>
  <c r="E49" i="1"/>
  <c r="D49" i="1"/>
  <c r="E48" i="1"/>
  <c r="D48" i="1"/>
  <c r="E47" i="1"/>
  <c r="D47" i="1"/>
  <c r="E46" i="1"/>
  <c r="D46" i="1"/>
  <c r="C46" i="1"/>
  <c r="CG46" i="1" s="1"/>
  <c r="CA46" i="1" s="1"/>
  <c r="AR46" i="1" s="1"/>
  <c r="E45" i="1"/>
  <c r="D45" i="1"/>
  <c r="E44" i="1"/>
  <c r="D44" i="1"/>
  <c r="C44" i="1"/>
  <c r="CG44" i="1" s="1"/>
  <c r="CA44" i="1" s="1"/>
  <c r="AR44" i="1" s="1"/>
  <c r="E43" i="1"/>
  <c r="D43" i="1"/>
  <c r="E42" i="1"/>
  <c r="D42" i="1"/>
  <c r="C42" i="1" s="1"/>
  <c r="CG42" i="1" s="1"/>
  <c r="CA42" i="1" s="1"/>
  <c r="AR42" i="1" s="1"/>
  <c r="E41" i="1"/>
  <c r="D41" i="1"/>
  <c r="E40" i="1"/>
  <c r="D40" i="1"/>
  <c r="E39" i="1"/>
  <c r="D39" i="1"/>
  <c r="E38" i="1"/>
  <c r="D38" i="1"/>
  <c r="C38" i="1" s="1"/>
  <c r="CG38" i="1" s="1"/>
  <c r="CA38" i="1" s="1"/>
  <c r="AR38" i="1" s="1"/>
  <c r="E37" i="1"/>
  <c r="D37" i="1"/>
  <c r="E36" i="1"/>
  <c r="C36" i="1" s="1"/>
  <c r="CG36" i="1" s="1"/>
  <c r="CA36" i="1" s="1"/>
  <c r="AR36" i="1" s="1"/>
  <c r="D36" i="1"/>
  <c r="E35" i="1"/>
  <c r="D35" i="1"/>
  <c r="E34" i="1"/>
  <c r="D34" i="1"/>
  <c r="C34" i="1" s="1"/>
  <c r="CG34" i="1" s="1"/>
  <c r="CA34" i="1" s="1"/>
  <c r="AR34" i="1" s="1"/>
  <c r="E33" i="1"/>
  <c r="D33" i="1"/>
  <c r="E32" i="1"/>
  <c r="D32" i="1"/>
  <c r="E31" i="1"/>
  <c r="D31" i="1"/>
  <c r="E30" i="1"/>
  <c r="D30" i="1"/>
  <c r="C30" i="1" s="1"/>
  <c r="CG30" i="1" s="1"/>
  <c r="CA30" i="1" s="1"/>
  <c r="AR30" i="1" s="1"/>
  <c r="CK29" i="1"/>
  <c r="CE29" i="1" s="1"/>
  <c r="CJ29" i="1"/>
  <c r="CD29" i="1" s="1"/>
  <c r="CI29" i="1"/>
  <c r="CC29" i="1" s="1"/>
  <c r="CH29" i="1"/>
  <c r="CB29" i="1" s="1"/>
  <c r="E29" i="1"/>
  <c r="D29" i="1"/>
  <c r="D24" i="1"/>
  <c r="CJ24" i="1" s="1"/>
  <c r="CD24" i="1" s="1"/>
  <c r="C24" i="1"/>
  <c r="B24" i="1" s="1"/>
  <c r="D23" i="1"/>
  <c r="CJ23" i="1" s="1"/>
  <c r="CD23" i="1" s="1"/>
  <c r="C23" i="1"/>
  <c r="CI23" i="1" s="1"/>
  <c r="CC23" i="1" s="1"/>
  <c r="D22" i="1"/>
  <c r="CJ22" i="1" s="1"/>
  <c r="CD22" i="1" s="1"/>
  <c r="C22" i="1"/>
  <c r="CI22" i="1" s="1"/>
  <c r="CC22" i="1" s="1"/>
  <c r="CI21" i="1"/>
  <c r="CC21" i="1" s="1"/>
  <c r="D21" i="1"/>
  <c r="CJ21" i="1" s="1"/>
  <c r="CD21" i="1" s="1"/>
  <c r="C21" i="1"/>
  <c r="B21" i="1" s="1"/>
  <c r="D20" i="1"/>
  <c r="CJ20" i="1" s="1"/>
  <c r="CD20" i="1" s="1"/>
  <c r="C20" i="1"/>
  <c r="B20" i="1" s="1"/>
  <c r="AS19" i="1"/>
  <c r="AR19" i="1"/>
  <c r="AQ19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D19" i="1" s="1"/>
  <c r="E19" i="1"/>
  <c r="D18" i="1"/>
  <c r="CJ18" i="1" s="1"/>
  <c r="CD18" i="1" s="1"/>
  <c r="C18" i="1"/>
  <c r="CI18" i="1" s="1"/>
  <c r="CC18" i="1" s="1"/>
  <c r="D17" i="1"/>
  <c r="CJ17" i="1" s="1"/>
  <c r="CD17" i="1" s="1"/>
  <c r="C17" i="1"/>
  <c r="B17" i="1" s="1"/>
  <c r="D16" i="1"/>
  <c r="CJ16" i="1" s="1"/>
  <c r="CD16" i="1" s="1"/>
  <c r="C16" i="1"/>
  <c r="CI16" i="1" s="1"/>
  <c r="CC16" i="1" s="1"/>
  <c r="D15" i="1"/>
  <c r="CJ15" i="1" s="1"/>
  <c r="CD15" i="1" s="1"/>
  <c r="C15" i="1"/>
  <c r="CI15" i="1" s="1"/>
  <c r="CC15" i="1" s="1"/>
  <c r="CI14" i="1"/>
  <c r="CC14" i="1" s="1"/>
  <c r="D14" i="1"/>
  <c r="CJ14" i="1" s="1"/>
  <c r="CD14" i="1" s="1"/>
  <c r="C14" i="1"/>
  <c r="B14" i="1" s="1"/>
  <c r="D13" i="1"/>
  <c r="CJ13" i="1" s="1"/>
  <c r="CD13" i="1" s="1"/>
  <c r="C13" i="1"/>
  <c r="B13" i="1" s="1"/>
  <c r="A5" i="1"/>
  <c r="A4" i="1"/>
  <c r="A3" i="1"/>
  <c r="A2" i="1"/>
  <c r="C40" i="1" l="1"/>
  <c r="CG40" i="1" s="1"/>
  <c r="CA40" i="1" s="1"/>
  <c r="AR40" i="1" s="1"/>
  <c r="B60" i="1"/>
  <c r="B177" i="2"/>
  <c r="CG29" i="2"/>
  <c r="CA29" i="2" s="1"/>
  <c r="AR29" i="2" s="1"/>
  <c r="C32" i="1"/>
  <c r="CG32" i="1" s="1"/>
  <c r="CA32" i="1" s="1"/>
  <c r="AR32" i="1" s="1"/>
  <c r="C48" i="1"/>
  <c r="CG48" i="1" s="1"/>
  <c r="CA48" i="1" s="1"/>
  <c r="AR48" i="1" s="1"/>
  <c r="CG24" i="2"/>
  <c r="CA24" i="2" s="1"/>
  <c r="AT24" i="2" s="1"/>
  <c r="CG20" i="2"/>
  <c r="CA20" i="2" s="1"/>
  <c r="AT20" i="2" s="1"/>
  <c r="B19" i="2"/>
  <c r="J205" i="1"/>
  <c r="B18" i="1"/>
  <c r="CG18" i="1" s="1"/>
  <c r="CA18" i="1" s="1"/>
  <c r="C19" i="1"/>
  <c r="B19" i="1" s="1"/>
  <c r="C29" i="1"/>
  <c r="CI13" i="1"/>
  <c r="CC13" i="1" s="1"/>
  <c r="CI20" i="1"/>
  <c r="CC20" i="1" s="1"/>
  <c r="CI17" i="1"/>
  <c r="CC17" i="1" s="1"/>
  <c r="CI24" i="1"/>
  <c r="CC24" i="1" s="1"/>
  <c r="B76" i="1"/>
  <c r="A346" i="2"/>
  <c r="AT14" i="3"/>
  <c r="AT24" i="3"/>
  <c r="CH15" i="2"/>
  <c r="CB15" i="2" s="1"/>
  <c r="CG15" i="2"/>
  <c r="CA15" i="2" s="1"/>
  <c r="AT15" i="2" s="1"/>
  <c r="AT16" i="3"/>
  <c r="AT20" i="3"/>
  <c r="CH17" i="2"/>
  <c r="CB17" i="2" s="1"/>
  <c r="CG17" i="2"/>
  <c r="CA17" i="2" s="1"/>
  <c r="AT17" i="2" s="1"/>
  <c r="C152" i="1"/>
  <c r="C168" i="1"/>
  <c r="B282" i="1"/>
  <c r="C153" i="1"/>
  <c r="C161" i="1"/>
  <c r="C169" i="1"/>
  <c r="D179" i="1"/>
  <c r="D181" i="1"/>
  <c r="H194" i="1"/>
  <c r="P194" i="1"/>
  <c r="D205" i="1"/>
  <c r="T205" i="1"/>
  <c r="P214" i="1"/>
  <c r="R214" i="1"/>
  <c r="D149" i="1"/>
  <c r="D157" i="1"/>
  <c r="C160" i="1"/>
  <c r="D165" i="1"/>
  <c r="D173" i="1"/>
  <c r="C176" i="1"/>
  <c r="AG177" i="1"/>
  <c r="B204" i="1"/>
  <c r="CG204" i="1" s="1"/>
  <c r="CA204" i="1" s="1"/>
  <c r="Y204" i="1" s="1"/>
  <c r="B211" i="1"/>
  <c r="CG211" i="1" s="1"/>
  <c r="CA211" i="1" s="1"/>
  <c r="Y211" i="1" s="1"/>
  <c r="Q177" i="1"/>
  <c r="B192" i="1"/>
  <c r="CG192" i="1" s="1"/>
  <c r="CA192" i="1" s="1"/>
  <c r="Y192" i="1" s="1"/>
  <c r="B297" i="1"/>
  <c r="C151" i="1"/>
  <c r="C155" i="1"/>
  <c r="C163" i="1"/>
  <c r="C171" i="1"/>
  <c r="C178" i="1"/>
  <c r="C182" i="1"/>
  <c r="X194" i="1"/>
  <c r="R205" i="1"/>
  <c r="L205" i="1"/>
  <c r="J214" i="1"/>
  <c r="H214" i="1"/>
  <c r="X214" i="1"/>
  <c r="B266" i="1"/>
  <c r="B305" i="1"/>
  <c r="B346" i="3"/>
  <c r="C148" i="1"/>
  <c r="C150" i="1"/>
  <c r="D151" i="1"/>
  <c r="D153" i="1"/>
  <c r="C154" i="1"/>
  <c r="D155" i="1"/>
  <c r="C156" i="1"/>
  <c r="C158" i="1"/>
  <c r="D159" i="1"/>
  <c r="D161" i="1"/>
  <c r="C162" i="1"/>
  <c r="D163" i="1"/>
  <c r="B163" i="1" s="1"/>
  <c r="CZ163" i="1" s="1"/>
  <c r="CT163" i="1" s="1"/>
  <c r="AP163" i="1" s="1"/>
  <c r="C164" i="1"/>
  <c r="C166" i="1"/>
  <c r="D167" i="1"/>
  <c r="D169" i="1"/>
  <c r="C170" i="1"/>
  <c r="D171" i="1"/>
  <c r="C172" i="1"/>
  <c r="C174" i="1"/>
  <c r="D175" i="1"/>
  <c r="H177" i="1"/>
  <c r="L177" i="1"/>
  <c r="P177" i="1"/>
  <c r="T177" i="1"/>
  <c r="X177" i="1"/>
  <c r="AB177" i="1"/>
  <c r="AF177" i="1"/>
  <c r="AJ177" i="1"/>
  <c r="AN177" i="1"/>
  <c r="G177" i="1"/>
  <c r="K177" i="1"/>
  <c r="O177" i="1"/>
  <c r="S177" i="1"/>
  <c r="W177" i="1"/>
  <c r="AA177" i="1"/>
  <c r="AE177" i="1"/>
  <c r="AI177" i="1"/>
  <c r="AM177" i="1"/>
  <c r="D180" i="1"/>
  <c r="C181" i="1"/>
  <c r="U177" i="1"/>
  <c r="AK177" i="1"/>
  <c r="D182" i="1"/>
  <c r="B187" i="1"/>
  <c r="CG187" i="1" s="1"/>
  <c r="CA187" i="1" s="1"/>
  <c r="Y187" i="1" s="1"/>
  <c r="I194" i="1"/>
  <c r="M194" i="1"/>
  <c r="Q194" i="1"/>
  <c r="U194" i="1"/>
  <c r="B188" i="1"/>
  <c r="CG188" i="1" s="1"/>
  <c r="CA188" i="1" s="1"/>
  <c r="Y188" i="1" s="1"/>
  <c r="G194" i="1"/>
  <c r="K194" i="1"/>
  <c r="O194" i="1"/>
  <c r="S194" i="1"/>
  <c r="W194" i="1"/>
  <c r="B189" i="1"/>
  <c r="CG189" i="1" s="1"/>
  <c r="CA189" i="1" s="1"/>
  <c r="Y189" i="1" s="1"/>
  <c r="B190" i="1"/>
  <c r="CG190" i="1" s="1"/>
  <c r="CA190" i="1" s="1"/>
  <c r="Y190" i="1" s="1"/>
  <c r="B191" i="1"/>
  <c r="CG191" i="1" s="1"/>
  <c r="CA191" i="1" s="1"/>
  <c r="Y191" i="1" s="1"/>
  <c r="B193" i="1"/>
  <c r="CG193" i="1" s="1"/>
  <c r="CA193" i="1" s="1"/>
  <c r="Y193" i="1" s="1"/>
  <c r="C205" i="1"/>
  <c r="G205" i="1"/>
  <c r="K205" i="1"/>
  <c r="O205" i="1"/>
  <c r="S205" i="1"/>
  <c r="W205" i="1"/>
  <c r="B200" i="1"/>
  <c r="CG200" i="1" s="1"/>
  <c r="CA200" i="1" s="1"/>
  <c r="Y200" i="1" s="1"/>
  <c r="B201" i="1"/>
  <c r="CG201" i="1" s="1"/>
  <c r="CA201" i="1" s="1"/>
  <c r="Y201" i="1" s="1"/>
  <c r="B203" i="1"/>
  <c r="CG203" i="1" s="1"/>
  <c r="CA203" i="1" s="1"/>
  <c r="Y203" i="1" s="1"/>
  <c r="C214" i="1"/>
  <c r="G214" i="1"/>
  <c r="K214" i="1"/>
  <c r="O214" i="1"/>
  <c r="S214" i="1"/>
  <c r="W214" i="1"/>
  <c r="B212" i="1"/>
  <c r="CG212" i="1" s="1"/>
  <c r="CA212" i="1" s="1"/>
  <c r="Y212" i="1" s="1"/>
  <c r="B248" i="1"/>
  <c r="B254" i="1"/>
  <c r="B255" i="1"/>
  <c r="B259" i="1"/>
  <c r="B260" i="1"/>
  <c r="B261" i="1"/>
  <c r="B262" i="1"/>
  <c r="B263" i="1"/>
  <c r="B264" i="1"/>
  <c r="B265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3" i="1"/>
  <c r="B284" i="1"/>
  <c r="B285" i="1"/>
  <c r="B290" i="1"/>
  <c r="B291" i="1"/>
  <c r="B293" i="1"/>
  <c r="B294" i="1"/>
  <c r="B295" i="1"/>
  <c r="B298" i="1"/>
  <c r="B299" i="1"/>
  <c r="B301" i="1"/>
  <c r="B302" i="1"/>
  <c r="B303" i="1"/>
  <c r="B306" i="1"/>
  <c r="B307" i="1"/>
  <c r="B309" i="1"/>
  <c r="D148" i="1"/>
  <c r="C149" i="1"/>
  <c r="B149" i="1" s="1"/>
  <c r="CZ149" i="1" s="1"/>
  <c r="CT149" i="1" s="1"/>
  <c r="AP149" i="1" s="1"/>
  <c r="D152" i="1"/>
  <c r="D156" i="1"/>
  <c r="C157" i="1"/>
  <c r="C159" i="1"/>
  <c r="D160" i="1"/>
  <c r="D164" i="1"/>
  <c r="C165" i="1"/>
  <c r="B165" i="1" s="1"/>
  <c r="CZ165" i="1" s="1"/>
  <c r="CT165" i="1" s="1"/>
  <c r="AP165" i="1" s="1"/>
  <c r="C167" i="1"/>
  <c r="D168" i="1"/>
  <c r="D172" i="1"/>
  <c r="C173" i="1"/>
  <c r="C175" i="1"/>
  <c r="D176" i="1"/>
  <c r="I177" i="1"/>
  <c r="M177" i="1"/>
  <c r="Y177" i="1"/>
  <c r="AC177" i="1"/>
  <c r="AO177" i="1"/>
  <c r="C180" i="1"/>
  <c r="F194" i="1"/>
  <c r="J194" i="1"/>
  <c r="N194" i="1"/>
  <c r="R194" i="1"/>
  <c r="V194" i="1"/>
  <c r="D194" i="1"/>
  <c r="L194" i="1"/>
  <c r="T194" i="1"/>
  <c r="H205" i="1"/>
  <c r="P205" i="1"/>
  <c r="X205" i="1"/>
  <c r="F205" i="1"/>
  <c r="N205" i="1"/>
  <c r="V205" i="1"/>
  <c r="D214" i="1"/>
  <c r="L214" i="1"/>
  <c r="T214" i="1"/>
  <c r="F214" i="1"/>
  <c r="N214" i="1"/>
  <c r="V214" i="1"/>
  <c r="E177" i="1"/>
  <c r="C194" i="1"/>
  <c r="B253" i="1"/>
  <c r="F177" i="1"/>
  <c r="J177" i="1"/>
  <c r="N177" i="1"/>
  <c r="R177" i="1"/>
  <c r="V177" i="1"/>
  <c r="Z177" i="1"/>
  <c r="AD177" i="1"/>
  <c r="AH177" i="1"/>
  <c r="AL177" i="1"/>
  <c r="C179" i="1"/>
  <c r="E205" i="1"/>
  <c r="I205" i="1"/>
  <c r="M205" i="1"/>
  <c r="Q205" i="1"/>
  <c r="U205" i="1"/>
  <c r="B202" i="1"/>
  <c r="CG202" i="1" s="1"/>
  <c r="CA202" i="1" s="1"/>
  <c r="Y202" i="1" s="1"/>
  <c r="E214" i="1"/>
  <c r="I214" i="1"/>
  <c r="M214" i="1"/>
  <c r="Q214" i="1"/>
  <c r="U214" i="1"/>
  <c r="B213" i="1"/>
  <c r="CG213" i="1" s="1"/>
  <c r="CA213" i="1" s="1"/>
  <c r="Y213" i="1" s="1"/>
  <c r="B289" i="1"/>
  <c r="B292" i="1"/>
  <c r="B296" i="1"/>
  <c r="B300" i="1"/>
  <c r="B304" i="1"/>
  <c r="B308" i="1"/>
  <c r="CB13" i="2"/>
  <c r="AT13" i="2" s="1"/>
  <c r="B199" i="1"/>
  <c r="D150" i="1"/>
  <c r="D154" i="1"/>
  <c r="D158" i="1"/>
  <c r="D162" i="1"/>
  <c r="D166" i="1"/>
  <c r="D170" i="1"/>
  <c r="D174" i="1"/>
  <c r="B210" i="1"/>
  <c r="CG210" i="1" s="1"/>
  <c r="CA210" i="1" s="1"/>
  <c r="Y210" i="1" s="1"/>
  <c r="E194" i="1"/>
  <c r="D178" i="1"/>
  <c r="CH17" i="1"/>
  <c r="CB17" i="1" s="1"/>
  <c r="CG17" i="1"/>
  <c r="CA17" i="1" s="1"/>
  <c r="CH24" i="1"/>
  <c r="CB24" i="1" s="1"/>
  <c r="CG24" i="1"/>
  <c r="CA24" i="1" s="1"/>
  <c r="AT24" i="1" s="1"/>
  <c r="B68" i="1"/>
  <c r="B16" i="1"/>
  <c r="B23" i="1"/>
  <c r="C31" i="1"/>
  <c r="CG31" i="1" s="1"/>
  <c r="CA31" i="1" s="1"/>
  <c r="AR31" i="1" s="1"/>
  <c r="C33" i="1"/>
  <c r="CG33" i="1" s="1"/>
  <c r="CA33" i="1" s="1"/>
  <c r="AR33" i="1" s="1"/>
  <c r="C35" i="1"/>
  <c r="CG35" i="1" s="1"/>
  <c r="CA35" i="1" s="1"/>
  <c r="AR35" i="1" s="1"/>
  <c r="C37" i="1"/>
  <c r="CG37" i="1" s="1"/>
  <c r="CA37" i="1" s="1"/>
  <c r="AR37" i="1" s="1"/>
  <c r="C39" i="1"/>
  <c r="CG39" i="1" s="1"/>
  <c r="CA39" i="1" s="1"/>
  <c r="AR39" i="1" s="1"/>
  <c r="C41" i="1"/>
  <c r="CG41" i="1" s="1"/>
  <c r="CA41" i="1" s="1"/>
  <c r="AR41" i="1" s="1"/>
  <c r="C43" i="1"/>
  <c r="CG43" i="1" s="1"/>
  <c r="CA43" i="1" s="1"/>
  <c r="AR43" i="1" s="1"/>
  <c r="C45" i="1"/>
  <c r="CG45" i="1" s="1"/>
  <c r="CA45" i="1" s="1"/>
  <c r="AR45" i="1" s="1"/>
  <c r="C47" i="1"/>
  <c r="CG47" i="1" s="1"/>
  <c r="CA47" i="1" s="1"/>
  <c r="AR47" i="1" s="1"/>
  <c r="C49" i="1"/>
  <c r="CG49" i="1" s="1"/>
  <c r="CA49" i="1" s="1"/>
  <c r="AR49" i="1" s="1"/>
  <c r="CH14" i="1"/>
  <c r="CB14" i="1" s="1"/>
  <c r="CG14" i="1"/>
  <c r="CA14" i="1" s="1"/>
  <c r="AT14" i="1" s="1"/>
  <c r="CH18" i="1"/>
  <c r="CB18" i="1" s="1"/>
  <c r="CH21" i="1"/>
  <c r="CB21" i="1" s="1"/>
  <c r="CG21" i="1"/>
  <c r="CA21" i="1" s="1"/>
  <c r="AT21" i="1" s="1"/>
  <c r="CH13" i="1"/>
  <c r="CB13" i="1" s="1"/>
  <c r="CG13" i="1"/>
  <c r="CH20" i="1"/>
  <c r="CB20" i="1" s="1"/>
  <c r="CG20" i="1"/>
  <c r="CA20" i="1" s="1"/>
  <c r="B15" i="1"/>
  <c r="B22" i="1"/>
  <c r="B160" i="1" l="1"/>
  <c r="CZ160" i="1" s="1"/>
  <c r="CT160" i="1" s="1"/>
  <c r="AP160" i="1" s="1"/>
  <c r="AT17" i="1"/>
  <c r="B346" i="2"/>
  <c r="B152" i="1"/>
  <c r="CZ152" i="1" s="1"/>
  <c r="CT152" i="1" s="1"/>
  <c r="AP152" i="1" s="1"/>
  <c r="B168" i="1"/>
  <c r="CZ168" i="1" s="1"/>
  <c r="CT168" i="1" s="1"/>
  <c r="AP168" i="1" s="1"/>
  <c r="B155" i="1"/>
  <c r="CZ155" i="1" s="1"/>
  <c r="CT155" i="1" s="1"/>
  <c r="AP155" i="1" s="1"/>
  <c r="B169" i="1"/>
  <c r="CZ169" i="1" s="1"/>
  <c r="CT169" i="1" s="1"/>
  <c r="AP169" i="1" s="1"/>
  <c r="AT18" i="1"/>
  <c r="B180" i="1"/>
  <c r="CZ180" i="1" s="1"/>
  <c r="CT180" i="1" s="1"/>
  <c r="AP180" i="1" s="1"/>
  <c r="B172" i="1"/>
  <c r="CZ172" i="1" s="1"/>
  <c r="CT172" i="1" s="1"/>
  <c r="AP172" i="1" s="1"/>
  <c r="B162" i="1"/>
  <c r="CZ162" i="1" s="1"/>
  <c r="CT162" i="1" s="1"/>
  <c r="AP162" i="1" s="1"/>
  <c r="B161" i="1"/>
  <c r="CZ161" i="1" s="1"/>
  <c r="CT161" i="1" s="1"/>
  <c r="AP161" i="1" s="1"/>
  <c r="B176" i="1"/>
  <c r="CZ176" i="1" s="1"/>
  <c r="CT176" i="1" s="1"/>
  <c r="AP176" i="1" s="1"/>
  <c r="B173" i="1"/>
  <c r="CZ173" i="1" s="1"/>
  <c r="CT173" i="1" s="1"/>
  <c r="AP173" i="1" s="1"/>
  <c r="B157" i="1"/>
  <c r="CZ157" i="1" s="1"/>
  <c r="CT157" i="1" s="1"/>
  <c r="AP157" i="1" s="1"/>
  <c r="B181" i="1"/>
  <c r="CZ181" i="1" s="1"/>
  <c r="CT181" i="1" s="1"/>
  <c r="AP181" i="1" s="1"/>
  <c r="B164" i="1"/>
  <c r="CZ164" i="1" s="1"/>
  <c r="CT164" i="1" s="1"/>
  <c r="AP164" i="1" s="1"/>
  <c r="B167" i="1"/>
  <c r="CZ167" i="1" s="1"/>
  <c r="CT167" i="1" s="1"/>
  <c r="AP167" i="1" s="1"/>
  <c r="D177" i="1"/>
  <c r="B179" i="1"/>
  <c r="CZ179" i="1" s="1"/>
  <c r="CT179" i="1" s="1"/>
  <c r="AP179" i="1" s="1"/>
  <c r="B156" i="1"/>
  <c r="CZ156" i="1" s="1"/>
  <c r="CT156" i="1" s="1"/>
  <c r="AP156" i="1" s="1"/>
  <c r="B182" i="1"/>
  <c r="CZ182" i="1" s="1"/>
  <c r="CT182" i="1" s="1"/>
  <c r="AP182" i="1" s="1"/>
  <c r="B153" i="1"/>
  <c r="CZ153" i="1" s="1"/>
  <c r="CT153" i="1" s="1"/>
  <c r="AP153" i="1" s="1"/>
  <c r="B158" i="1"/>
  <c r="CZ158" i="1" s="1"/>
  <c r="CT158" i="1" s="1"/>
  <c r="AP158" i="1" s="1"/>
  <c r="B175" i="1"/>
  <c r="CZ175" i="1" s="1"/>
  <c r="CT175" i="1" s="1"/>
  <c r="AP175" i="1" s="1"/>
  <c r="B159" i="1"/>
  <c r="CZ159" i="1" s="1"/>
  <c r="CT159" i="1" s="1"/>
  <c r="AP159" i="1" s="1"/>
  <c r="B171" i="1"/>
  <c r="CZ171" i="1" s="1"/>
  <c r="CT171" i="1" s="1"/>
  <c r="AP171" i="1" s="1"/>
  <c r="B166" i="1"/>
  <c r="CZ166" i="1" s="1"/>
  <c r="CT166" i="1" s="1"/>
  <c r="AP166" i="1" s="1"/>
  <c r="B150" i="1"/>
  <c r="CZ150" i="1" s="1"/>
  <c r="CT150" i="1" s="1"/>
  <c r="AP150" i="1" s="1"/>
  <c r="C177" i="1"/>
  <c r="B178" i="1"/>
  <c r="CZ178" i="1" s="1"/>
  <c r="CT178" i="1" s="1"/>
  <c r="AP178" i="1" s="1"/>
  <c r="B151" i="1"/>
  <c r="CZ151" i="1" s="1"/>
  <c r="CT151" i="1" s="1"/>
  <c r="AP151" i="1" s="1"/>
  <c r="B148" i="1"/>
  <c r="CZ148" i="1" s="1"/>
  <c r="CT148" i="1" s="1"/>
  <c r="AP148" i="1" s="1"/>
  <c r="B205" i="1"/>
  <c r="B174" i="1"/>
  <c r="CZ174" i="1" s="1"/>
  <c r="CT174" i="1" s="1"/>
  <c r="AP174" i="1" s="1"/>
  <c r="B194" i="1"/>
  <c r="B170" i="1"/>
  <c r="CZ170" i="1" s="1"/>
  <c r="CT170" i="1" s="1"/>
  <c r="AP170" i="1" s="1"/>
  <c r="CG199" i="1"/>
  <c r="CA199" i="1" s="1"/>
  <c r="Y199" i="1" s="1"/>
  <c r="B154" i="1"/>
  <c r="CZ154" i="1" s="1"/>
  <c r="CT154" i="1" s="1"/>
  <c r="AP154" i="1" s="1"/>
  <c r="B214" i="1"/>
  <c r="CH15" i="1"/>
  <c r="CB15" i="1" s="1"/>
  <c r="CG15" i="1"/>
  <c r="CA15" i="1" s="1"/>
  <c r="AT15" i="1" s="1"/>
  <c r="AT20" i="1"/>
  <c r="CH23" i="1"/>
  <c r="CB23" i="1" s="1"/>
  <c r="CG23" i="1"/>
  <c r="CA23" i="1" s="1"/>
  <c r="CH22" i="1"/>
  <c r="CB22" i="1" s="1"/>
  <c r="CG22" i="1"/>
  <c r="CA22" i="1" s="1"/>
  <c r="CA13" i="1"/>
  <c r="AT13" i="1" s="1"/>
  <c r="CH16" i="1"/>
  <c r="CB16" i="1" s="1"/>
  <c r="CG16" i="1"/>
  <c r="CA16" i="1" s="1"/>
  <c r="CG29" i="1"/>
  <c r="CA29" i="1" s="1"/>
  <c r="AR29" i="1" s="1"/>
  <c r="B177" i="1" l="1"/>
  <c r="A346" i="1" s="1"/>
  <c r="AT22" i="1"/>
  <c r="B346" i="1"/>
  <c r="AT16" i="1"/>
  <c r="AT23" i="1"/>
</calcChain>
</file>

<file path=xl/sharedStrings.xml><?xml version="1.0" encoding="utf-8"?>
<sst xmlns="http://schemas.openxmlformats.org/spreadsheetml/2006/main" count="9464" uniqueCount="259">
  <si>
    <t>SERVICIO DE SALUD</t>
  </si>
  <si>
    <t>REM-28. REHABILITACIÓN INTEGRAL</t>
  </si>
  <si>
    <t xml:space="preserve">SECCIÓN A:  ATENCIONES DE REHABILITACIÓN NIVEL PRIMARIO  </t>
  </si>
  <si>
    <t xml:space="preserve">SECCIÓN A.1: INGRESOS Y EGRESOS  A ATENCIONES DE REHABILITACIÓN EN EL NIVEL PRIMARIO </t>
  </si>
  <si>
    <t>TIPO DE INGRESO</t>
  </si>
  <si>
    <t>TOTAL</t>
  </si>
  <si>
    <t>POR EDAD (en años)</t>
  </si>
  <si>
    <t xml:space="preserve">TIPO DE ESTRATEGIA </t>
  </si>
  <si>
    <t>Personas con discapacidad (con RND)</t>
  </si>
  <si>
    <t>Pueblos Originarios</t>
  </si>
  <si>
    <t>Migrantes</t>
  </si>
  <si>
    <t>0 a 4 años</t>
  </si>
  <si>
    <t>5 a 9 años</t>
  </si>
  <si>
    <t>10 - 14</t>
  </si>
  <si>
    <t xml:space="preserve">15 - 19 </t>
  </si>
  <si>
    <t xml:space="preserve">20 - 24 </t>
  </si>
  <si>
    <t>25-29</t>
  </si>
  <si>
    <t>30-34</t>
  </si>
  <si>
    <t>35 - 39</t>
  </si>
  <si>
    <t>40 - 44</t>
  </si>
  <si>
    <t>45- 49</t>
  </si>
  <si>
    <t>50 - 54</t>
  </si>
  <si>
    <t>55 - 59</t>
  </si>
  <si>
    <t>60 - 64</t>
  </si>
  <si>
    <t>65 - 69</t>
  </si>
  <si>
    <t>70 - 74</t>
  </si>
  <si>
    <t>75 - 79</t>
  </si>
  <si>
    <t>80 y mas</t>
  </si>
  <si>
    <t xml:space="preserve">Rehabilitación NNA </t>
  </si>
  <si>
    <t>Rehabilitación Base Comunitaria (RBC)</t>
  </si>
  <si>
    <t>Rehabilitación Integral(RI)</t>
  </si>
  <si>
    <t>Rehabilitación Rural (RR)</t>
  </si>
  <si>
    <t>Ambos Sexos</t>
  </si>
  <si>
    <t>Hombres</t>
  </si>
  <si>
    <t>Mujeres</t>
  </si>
  <si>
    <t>INGRESOS</t>
  </si>
  <si>
    <t>INGRESOS CON PLAN DE TRATAMIENTO INTEGRAL (PTI)</t>
  </si>
  <si>
    <t>INGRESOS CON PLAN DE TRATAMIENTO INTEGRAL (PTI) CON OBJETIVOS PARA EL TRABAJO</t>
  </si>
  <si>
    <t xml:space="preserve">INGRESOS  DE USUARIOS CON CUIDADOR </t>
  </si>
  <si>
    <t>REINGRESO</t>
  </si>
  <si>
    <t>INGRESOS CON PTI CUIDADOR</t>
  </si>
  <si>
    <t>EGRESOS</t>
  </si>
  <si>
    <t>EGRESOS POR ALTA</t>
  </si>
  <si>
    <t>EGRESOS POR ABANDONO</t>
  </si>
  <si>
    <t>EGRESOS POR FALLECIMIENTO</t>
  </si>
  <si>
    <t>EGRESOS POR OTRAS CAUSAS</t>
  </si>
  <si>
    <t>EGRESOS CON PTI CUIDADOR</t>
  </si>
  <si>
    <t>SECCIÓN A.2: INGRESOS POR CONDICIÓN DE SALUD</t>
  </si>
  <si>
    <t>CONDICIÓN DE SALUD</t>
  </si>
  <si>
    <t>CONCEPTO</t>
  </si>
  <si>
    <t>Rehabilitación NNA</t>
  </si>
  <si>
    <t>TOTAL INGRESO (N° DE PERSONAS)</t>
  </si>
  <si>
    <t>CONDICIÓN FÍSICA</t>
  </si>
  <si>
    <t>DOLOR CERVICAL AGUDO</t>
  </si>
  <si>
    <t>DOLOR LUMBAR AGUDO</t>
  </si>
  <si>
    <t xml:space="preserve">HOMBRO DOLOROSO AGUDO </t>
  </si>
  <si>
    <t>OTRO DOLOR MUSCULOESQUELÉTICO AGUDO</t>
  </si>
  <si>
    <t>ARTROSIS DE RODILLA Y CADERA</t>
  </si>
  <si>
    <t>ARTRITIS REUMATOIDEA</t>
  </si>
  <si>
    <t>OTRO DOLOR MUSCULOESQUELÉTICO CRÓNICO</t>
  </si>
  <si>
    <t>ATAQUE CEREBRO VASCULAR (ACV)</t>
  </si>
  <si>
    <t>TRAUMATISMO ENCÉFALO CRANEANO (TEC)</t>
  </si>
  <si>
    <t>LESIÓN MEDULAR</t>
  </si>
  <si>
    <t>ENFERMEDAD DE PARKINSON</t>
  </si>
  <si>
    <t>ENFERMEDADES NEUROMUSCULARES</t>
  </si>
  <si>
    <t>ALTERACIONES EN EL DESARROLLO PSICOMOTOR</t>
  </si>
  <si>
    <t>DISRAFIAS ESPINALES</t>
  </si>
  <si>
    <t xml:space="preserve">TRASTORNO ESPECTRO AUTISTA </t>
  </si>
  <si>
    <t xml:space="preserve">AMPUTACIÓN </t>
  </si>
  <si>
    <t>QUEMADOS</t>
  </si>
  <si>
    <t>COVID-19</t>
  </si>
  <si>
    <t>OTROS</t>
  </si>
  <si>
    <t>CONDICIÓN SENSORIAL VISUAL</t>
  </si>
  <si>
    <t>CONDICIÓN SENSORIAL AUDITIVO</t>
  </si>
  <si>
    <t>SECCIÓN A.3: EVALUACIÓN INICIAL</t>
  </si>
  <si>
    <t>PROFESIONAL</t>
  </si>
  <si>
    <t xml:space="preserve">TOTAL      </t>
  </si>
  <si>
    <t xml:space="preserve">MODALIDAD DE REHABILITACIÓN  </t>
  </si>
  <si>
    <t xml:space="preserve">Presencial (Establecimiento) </t>
  </si>
  <si>
    <t>Domiciliaria</t>
  </si>
  <si>
    <t>MÉDICO/A</t>
  </si>
  <si>
    <t>KINESIÓLOGO/A</t>
  </si>
  <si>
    <t>TERAPEUTA OCUPACIONAL</t>
  </si>
  <si>
    <t>FONOAUDIÓLOGO/A</t>
  </si>
  <si>
    <t>PSICÓLOGO/A</t>
  </si>
  <si>
    <t>SECCIÓN A.4: EVALUACIÓN INTERMEDIA</t>
  </si>
  <si>
    <t xml:space="preserve">MODALIDAD DE REHABILITACIÓN   </t>
  </si>
  <si>
    <t>Rehabilitación Integral (RI)</t>
  </si>
  <si>
    <t>Presencial (Establecimiento)</t>
  </si>
  <si>
    <t>A distancia</t>
  </si>
  <si>
    <t>SECCIÓN A.5: SESIONES DE REHABILITACIÓN</t>
  </si>
  <si>
    <t>SECCIÓN A.6: PROCEDIMIENTOS Y ACTIVIDADES</t>
  </si>
  <si>
    <t>TIPO</t>
  </si>
  <si>
    <t>Total Rehabilitacion Base Comunitaria</t>
  </si>
  <si>
    <t>Total Rehabilitación Integral</t>
  </si>
  <si>
    <t xml:space="preserve">Total Rehabilitacion  Rural </t>
  </si>
  <si>
    <t>FISIOTERAPIA</t>
  </si>
  <si>
    <t>ACTIVIDAD FÍSICA</t>
  </si>
  <si>
    <t>EJERCICIOS TERAPÉUTICOS</t>
  </si>
  <si>
    <t>INTERVENCIÓN EN ACTIVIDADES DE LA VIDA DIARIA, BÁSICAS, INSTRUMENTALES Y AVANZADAS</t>
  </si>
  <si>
    <t>HABILITACIÓN Y REHABILITACIÓN EDUCACIONAL</t>
  </si>
  <si>
    <t>ACTIVIDADES TERAPÉUTICAS</t>
  </si>
  <si>
    <t>INTEGRACIÓN SENSORIAL</t>
  </si>
  <si>
    <t>ADAPTACIÓN DEL HOGAR</t>
  </si>
  <si>
    <t>CONFECCIÓN ÓRTESIS Y/O ADAPTACIONES</t>
  </si>
  <si>
    <t>REPARACIÓN DE ÓRTESIS Y/O ADAPTACIONES</t>
  </si>
  <si>
    <t>HABILITACIÓN Y REHABILITACIÓN SOCIO-LABORAL</t>
  </si>
  <si>
    <t>ESTIMULACIÓN COGNITIVA</t>
  </si>
  <si>
    <t xml:space="preserve">REHABILITACIÓN DE LA VOZ, HABLA Y/O LENGUAJE </t>
  </si>
  <si>
    <t>REHABILITACIÓN DE LA DEGLUCIÓN</t>
  </si>
  <si>
    <t xml:space="preserve">REHABILITACIÓN VESTIBULAR </t>
  </si>
  <si>
    <t>EDUCACIÓN PERSONA USUARIO/A, CUIDADOR/A Y/O FAMILIARES</t>
  </si>
  <si>
    <t>ATENCIÓN PSICOTERAPÉUTICA</t>
  </si>
  <si>
    <t>SECCIÓN A.7: CONSEJERÍA INDIVIDUAL AGENDADA</t>
  </si>
  <si>
    <t>TRABADOR/A SOCIAL</t>
  </si>
  <si>
    <t>SECCIÓN A.8: CONSEJERÍA FAMILIAR AGENDADA</t>
  </si>
  <si>
    <t>KINESIÓLOGO</t>
  </si>
  <si>
    <t>FONOAUDIÓLOGO</t>
  </si>
  <si>
    <t>TRABAJADOR/A SOCIAL</t>
  </si>
  <si>
    <t xml:space="preserve">SECCIÓN A.9: INTERVENCIONES TERAPÉUTICAS GRUPALES </t>
  </si>
  <si>
    <t>ÁREA TEMÁTICA DE PREVENCIÓN Y TRATAMIENTO</t>
  </si>
  <si>
    <t xml:space="preserve">MODALIDAD DE REHABILITACIÓN </t>
  </si>
  <si>
    <t xml:space="preserve">NÚMERO DE PERSONAS </t>
  </si>
  <si>
    <t>NÙMERO DE SESIONES</t>
  </si>
  <si>
    <t xml:space="preserve">SECCIÓN A.10: PERSONAS QUE LOGRAN PARTICIPACIÓN EN COMUNIDAD </t>
  </si>
  <si>
    <t>COMPONENTE (Nº PERSONAS)</t>
  </si>
  <si>
    <t>LABORAL</t>
  </si>
  <si>
    <t>Educativa</t>
  </si>
  <si>
    <t>Comunitario</t>
  </si>
  <si>
    <t>Trabajo con objetivos de habilitación y rehabilitación</t>
  </si>
  <si>
    <t>Trabajo sin objetivos de habilitación y rehabilitación</t>
  </si>
  <si>
    <t>Dueña/o de casa</t>
  </si>
  <si>
    <t>SECCIÓN A.11: ACTIVIDADES Y PARTICIPACIÓN</t>
  </si>
  <si>
    <t>MODALIDADES DE INTERVENCIÓN</t>
  </si>
  <si>
    <t>GRUPO OBJETIVO</t>
  </si>
  <si>
    <t>Totales Rehabilitación Infantil</t>
  </si>
  <si>
    <t>Totales Rehabilitación Base Comunitaria (RBC)</t>
  </si>
  <si>
    <t>Totales Rehabilitación Integral  (RI)</t>
  </si>
  <si>
    <t>Totales Rehabilitación Rural (RR)</t>
  </si>
  <si>
    <t xml:space="preserve">Modalidad de rehabilitación </t>
  </si>
  <si>
    <t xml:space="preserve"> Actividades </t>
  </si>
  <si>
    <t xml:space="preserve">Participantes </t>
  </si>
  <si>
    <t xml:space="preserve">DIAGNÓSTICO O PLANIFICACIÓN PARTICIPATIVA </t>
  </si>
  <si>
    <t>COMUNAS, COMUNIDADES</t>
  </si>
  <si>
    <t>ORGANIZACIONES ASOCIADAS A DISCAPACIDAD</t>
  </si>
  <si>
    <t>ORGANIZACIONES COMUNITARIAS</t>
  </si>
  <si>
    <t>COMUNIDAD EDUCATIVA</t>
  </si>
  <si>
    <t>ACTIVIDADES DE PROMOCIÓN DE LA SALUD</t>
  </si>
  <si>
    <t>COMUNAS, COMUNIDADES.</t>
  </si>
  <si>
    <t>EMPLEADORES Y COMPAÑEROS DE TRABAJO</t>
  </si>
  <si>
    <t>RED DE APOYO</t>
  </si>
  <si>
    <t>CUIDADORES</t>
  </si>
  <si>
    <t>ACTIVIDADES PARA FORTALECER LOS CONOCIMIENTOS Y DESTREZAS PERSONALES</t>
  </si>
  <si>
    <t>PROFESIONALES DE SALUD</t>
  </si>
  <si>
    <t>MONITORES</t>
  </si>
  <si>
    <t>ASESORÍA A GRUPOS COMUNITARIOS</t>
  </si>
  <si>
    <t>SECCIÓN B: NIVEL HOSPITALARIO</t>
  </si>
  <si>
    <t>SECCIÓN B.1: INGRESOS Y EGRESOS  A REHABILITACIÓN INTEGRAL</t>
  </si>
  <si>
    <t>POR DE EDAD (en años) Y SEXO</t>
  </si>
  <si>
    <t>TIPO ATENCIÓN</t>
  </si>
  <si>
    <t>0 - 4</t>
  </si>
  <si>
    <t>5 - 9</t>
  </si>
  <si>
    <t>15 -19</t>
  </si>
  <si>
    <t>Abierta</t>
  </si>
  <si>
    <t>CERRADA</t>
  </si>
  <si>
    <t>UPC</t>
  </si>
  <si>
    <t>Cuidados Medios y Básicos</t>
  </si>
  <si>
    <t>NEUROMUSCULARES AGUDAS</t>
  </si>
  <si>
    <t>NEUROMUSCULARES CRÓNICAS</t>
  </si>
  <si>
    <t>OTRAS NEUROLÓGICAS</t>
  </si>
  <si>
    <t>TRASTORNOS DEL NEURODESARROLLO</t>
  </si>
  <si>
    <t>PARÁLISIS CEREBRAL</t>
  </si>
  <si>
    <t>RECIEN NACIDO DE ALTO RIESGO</t>
  </si>
  <si>
    <t>SÍNDROME POST-UCI</t>
  </si>
  <si>
    <t xml:space="preserve">ENFERMEDADES RESPIRATORIAS </t>
  </si>
  <si>
    <t>ENFERMEDADES CARDIACAS</t>
  </si>
  <si>
    <t>DOLOR MUSCULOESQUELÉTICO CRÓNICO</t>
  </si>
  <si>
    <t>OTRAS REUMATOLÓGICAS</t>
  </si>
  <si>
    <t>TRAUMATOLÓGICOS</t>
  </si>
  <si>
    <t xml:space="preserve"> OTROS PRE Y POST QUIRÚRGICOS</t>
  </si>
  <si>
    <t xml:space="preserve">ONCOLÓGICOS </t>
  </si>
  <si>
    <t>GENITOURINARIAS</t>
  </si>
  <si>
    <t>SENSORIALES AUDITIVOS</t>
  </si>
  <si>
    <t>SENSORIALES VISUALES</t>
  </si>
  <si>
    <t>TRASTORNO ESPECTRO AUTISTA</t>
  </si>
  <si>
    <t>EGRESOS ACV REFERIDO A APS</t>
  </si>
  <si>
    <t>SECCIÓN B.2: EVALUACIÓN INICIAL</t>
  </si>
  <si>
    <t>Total</t>
  </si>
  <si>
    <t>Cerrada</t>
  </si>
  <si>
    <t xml:space="preserve">Presencial </t>
  </si>
  <si>
    <t>A Distancia</t>
  </si>
  <si>
    <t xml:space="preserve">Domiciliaria </t>
  </si>
  <si>
    <t>ORTOPROTESISTA</t>
  </si>
  <si>
    <t>ENFERMERA/O</t>
  </si>
  <si>
    <t>SECCIÓN B.3: EVALUACIÓN INTERMEDIA</t>
  </si>
  <si>
    <t>SECCIÓN B.4: SESIONES DE REHABILITACIÓN</t>
  </si>
  <si>
    <t>SECCIÓN B.5: DERIVACIONES Y CONTINUIDAD EN LOS CUIDADOS</t>
  </si>
  <si>
    <t>DERIVACIÓN</t>
  </si>
  <si>
    <t>A OTRO HOSPITAL (hospitalizado)</t>
  </si>
  <si>
    <t>A NIVEL SECUNDARIO (ambulatorio)</t>
  </si>
  <si>
    <t>A NIVEL PRIMARIO</t>
  </si>
  <si>
    <t>INSTITUCIÓN CON CONVENIO</t>
  </si>
  <si>
    <t>SECCIÓN B.6: PROCEDIMIENTOS Y ACTIVIDADES</t>
  </si>
  <si>
    <t>TRATAMIENTO COMPRESIVO</t>
  </si>
  <si>
    <t>CONFECCIÓN DE PRÓTESIS</t>
  </si>
  <si>
    <t>REPARACIÓN DE PRÓTESIS</t>
  </si>
  <si>
    <t>EDUCACIÓN A USUARIO/A, CUIDADOR/A Y/O FAMILIA</t>
  </si>
  <si>
    <t>ORIENTACIÓN Y MOVILIDAD</t>
  </si>
  <si>
    <t>ESTIMULACIÓN SENSORIAL</t>
  </si>
  <si>
    <t>TERAPIA RESPIRATORIA Y FUNCIONAL PULMONAR</t>
  </si>
  <si>
    <t>REHABILITACIÓN AUDITIVA INDIVIDUAL</t>
  </si>
  <si>
    <t>REHABILITACIÓN AUDITIVA GRUPAL</t>
  </si>
  <si>
    <t>SECCIÓN C: AYUDAS TÉCNICAS DE SALUD, NIVEL APS Y HOSPITALARIO</t>
  </si>
  <si>
    <t>SECCIÓN C.1: NÚMERO DE PERSONAS QUE RECIBEN AYUDAS TÉCNICAS</t>
  </si>
  <si>
    <t>AYUDAS TÉCNICAS</t>
  </si>
  <si>
    <t>POR DE EDAD (en años)</t>
  </si>
  <si>
    <t>NUMERO DE EVALUACIONES DE AYUDAS TÉCNICAS</t>
  </si>
  <si>
    <t>NÚMERO DE PERSONAS CON AYUDA TÉCNICA ENTREGADA</t>
  </si>
  <si>
    <t>NUMERO DE ENTRENAMIENTO DE AYUDAS TÉCNICAS</t>
  </si>
  <si>
    <t>SECCIÓN C.2: NÚMERO DE  AYUDAS TÉCNICAS ENTREGADAS POR TIPO</t>
  </si>
  <si>
    <t>TOTAL DE AYUDAS TÉCNICAS ENTREGADAS</t>
  </si>
  <si>
    <t xml:space="preserve">TOTAL </t>
  </si>
  <si>
    <t>SILLAS DE RUEDAS ESTÁNDAR</t>
  </si>
  <si>
    <t>SILLA DE RUEDAS NEUROLÓGICA</t>
  </si>
  <si>
    <t>COJÍN ANTI ESCARAS</t>
  </si>
  <si>
    <t>COLCHÓN ANTI ESCARAS</t>
  </si>
  <si>
    <t>BASTONES</t>
  </si>
  <si>
    <t>ANDADORES</t>
  </si>
  <si>
    <t>SITTING</t>
  </si>
  <si>
    <t xml:space="preserve">ÓRTESIS DE COLUMNA VERTEBRAL </t>
  </si>
  <si>
    <t xml:space="preserve">ÓRTESIS MIEMBRO INFERIOR </t>
  </si>
  <si>
    <t xml:space="preserve">ÓRTESIS MIEMBRO SUPERIOR </t>
  </si>
  <si>
    <t xml:space="preserve">COJINES Y RESPALDOS PARA LA ESTABILIZACIÓN Y POSICIONAMIENTO DEL CUERPO </t>
  </si>
  <si>
    <t xml:space="preserve">AYUDAS TÉCNICAS PARA ACTIVIDADES DE ALIMENTACIÓN, VESTUARIO E HIGIENE PERSONAL </t>
  </si>
  <si>
    <t>SISTEMA COMPRESIVO</t>
  </si>
  <si>
    <t xml:space="preserve">PRÓTESIS EXTREMIDAD INFERIOR TRANSTIBIAL </t>
  </si>
  <si>
    <t xml:space="preserve">PRÓTESIS EXTREMIDAD INFERIOR TRANSFERMORAL </t>
  </si>
  <si>
    <t xml:space="preserve">OTRAS PRÓTESIS EXTREMIDAD INFERIOR </t>
  </si>
  <si>
    <t>PRÓTESIS EXTREMIDAD SUPERIOR</t>
  </si>
  <si>
    <t>AYUDA TÉCNICA AUDITIVAS AUDÍFONOS</t>
  </si>
  <si>
    <t>AYUDA TÉCNICA VISUALES LENTES</t>
  </si>
  <si>
    <t>PLANTILLA ORTOPÉDICA</t>
  </si>
  <si>
    <t>BOTA O BOTÍN DE DESCARGA</t>
  </si>
  <si>
    <t>ZAPATO ORTOPÉDICO</t>
  </si>
  <si>
    <t>BAÑO PORTÁTIL</t>
  </si>
  <si>
    <t>TECNOLOGÍAS DE LA COMUNICACIÓN AUMENTATIVA Y ALTERNATIVAS</t>
  </si>
  <si>
    <t>EQUIPO VENTILADOR MECÁNICO NO INVASIVO</t>
  </si>
  <si>
    <t>ASPIRADOR DE SECRECIONES</t>
  </si>
  <si>
    <t>OTRAS</t>
  </si>
  <si>
    <t>SECCIÓN C.3: AYUDAS TÉCNICAS POR CONDICIÓN DE SALUD</t>
  </si>
  <si>
    <t xml:space="preserve">TOTAL AYUDA TÉCNICA POR CONDICIÓN DE SALUD </t>
  </si>
  <si>
    <t>ESCLEROSIS LATERAL AMIOTRÓFICA</t>
  </si>
  <si>
    <t xml:space="preserve">OTRAS NEUROLÓGICAS </t>
  </si>
  <si>
    <t>DIABETES MELLITUS</t>
  </si>
  <si>
    <t>ONCOLÓGICOS</t>
  </si>
  <si>
    <t>SENSORIAL AUDITIVO</t>
  </si>
  <si>
    <t>SENSORIAL VISUAL</t>
  </si>
  <si>
    <t xml:space="preserve">PERSONA MAYOR FRÁGIL </t>
  </si>
  <si>
    <t>OTRAS CONDICIONES DE SALUD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</si>
</sst>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Verdana"/>
      <family val="2"/>
    </font>
    <font>
      <sz val="11"/>
      <name val="Calibri"/>
      <family val="2"/>
      <scheme val="minor"/>
    </font>
    <font>
      <sz val="11"/>
      <name val="Verdana"/>
      <family val="2"/>
    </font>
    <font>
      <b/>
      <sz val="12"/>
      <name val="Verdana"/>
      <family val="2"/>
    </font>
    <font>
      <sz val="8"/>
      <name val="Verdana"/>
      <family val="2"/>
    </font>
    <font>
      <sz val="10"/>
      <name val="Verdana"/>
      <family val="2"/>
    </font>
    <font>
      <b/>
      <sz val="11"/>
      <name val="Verdana"/>
      <family val="2"/>
    </font>
    <font>
      <sz val="7"/>
      <name val="Verdana"/>
      <family val="2"/>
    </font>
    <font>
      <sz val="9"/>
      <name val="Verdana"/>
      <family val="2"/>
    </font>
    <font>
      <b/>
      <sz val="20"/>
      <name val="Verdana"/>
      <family val="2"/>
    </font>
    <font>
      <b/>
      <sz val="10"/>
      <name val="Verdana"/>
      <family val="2"/>
    </font>
    <font>
      <sz val="8"/>
      <color theme="1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CCFFCC"/>
        <bgColor indexed="64"/>
      </patternFill>
    </fill>
  </fills>
  <borders count="777">
    <border>
      <left/>
      <right/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double">
        <color auto="1"/>
      </right>
      <top/>
      <bottom style="hair">
        <color auto="1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double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auto="1"/>
      </left>
      <right style="double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double">
        <color auto="1"/>
      </left>
      <right style="thin">
        <color auto="1"/>
      </right>
      <top style="hair">
        <color auto="1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auto="1"/>
      </top>
      <bottom style="thin">
        <color indexed="64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thin">
        <color indexed="9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/>
      <bottom style="thin">
        <color auto="1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hair">
        <color auto="1"/>
      </top>
      <bottom/>
      <diagonal/>
    </border>
    <border>
      <left/>
      <right style="double">
        <color auto="1"/>
      </right>
      <top/>
      <bottom/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 style="thin">
        <color indexed="9"/>
      </left>
      <right/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 style="double">
        <color indexed="64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/>
      <bottom style="hair">
        <color auto="1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 style="thin">
        <color indexed="9"/>
      </left>
      <right/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 style="double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/>
      <top/>
      <bottom style="thin">
        <color indexed="9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double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/>
      <top style="thin">
        <color indexed="9"/>
      </top>
      <bottom/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indexed="64"/>
      </right>
      <top style="thin">
        <color auto="1"/>
      </top>
      <bottom/>
      <diagonal/>
    </border>
    <border>
      <left style="hair">
        <color indexed="64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/>
      <bottom style="thin">
        <color indexed="9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auto="1"/>
      </top>
      <bottom style="hair">
        <color auto="1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auto="1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/>
      <bottom style="thin">
        <color indexed="9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/>
      <top style="thin">
        <color indexed="9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indexed="64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double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thin">
        <color auto="1"/>
      </top>
      <bottom style="hair">
        <color auto="1"/>
      </bottom>
      <diagonal/>
    </border>
    <border>
      <left style="double">
        <color indexed="64"/>
      </left>
      <right/>
      <top style="thin">
        <color auto="1"/>
      </top>
      <bottom style="hair">
        <color auto="1"/>
      </bottom>
      <diagonal/>
    </border>
    <border>
      <left style="double">
        <color indexed="64"/>
      </left>
      <right/>
      <top style="hair">
        <color auto="1"/>
      </top>
      <bottom style="hair">
        <color auto="1"/>
      </bottom>
      <diagonal/>
    </border>
    <border>
      <left style="double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auto="1"/>
      </bottom>
      <diagonal/>
    </border>
    <border>
      <left style="double">
        <color auto="1"/>
      </left>
      <right/>
      <top style="hair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indexed="64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thin">
        <color auto="1"/>
      </top>
      <bottom style="hair">
        <color auto="1"/>
      </bottom>
      <diagonal/>
    </border>
    <border>
      <left style="double">
        <color indexed="64"/>
      </left>
      <right/>
      <top style="thin">
        <color auto="1"/>
      </top>
      <bottom style="hair">
        <color auto="1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auto="1"/>
      </top>
      <bottom style="thin">
        <color indexed="64"/>
      </bottom>
      <diagonal/>
    </border>
    <border>
      <left/>
      <right/>
      <top/>
      <bottom style="thin">
        <color indexed="9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 style="thin">
        <color indexed="9"/>
      </left>
      <right/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indexed="64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thin">
        <color auto="1"/>
      </top>
      <bottom style="hair">
        <color auto="1"/>
      </bottom>
      <diagonal/>
    </border>
    <border>
      <left style="double">
        <color indexed="64"/>
      </left>
      <right/>
      <top style="thin">
        <color auto="1"/>
      </top>
      <bottom style="hair">
        <color auto="1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/>
      <top style="thin">
        <color indexed="9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/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indexed="64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thin">
        <color auto="1"/>
      </top>
      <bottom style="hair">
        <color auto="1"/>
      </bottom>
      <diagonal/>
    </border>
    <border>
      <left style="double">
        <color indexed="64"/>
      </left>
      <right/>
      <top style="thin">
        <color auto="1"/>
      </top>
      <bottom style="hair">
        <color auto="1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auto="1"/>
      </top>
      <bottom style="hair">
        <color auto="1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thin">
        <color auto="1"/>
      </top>
      <bottom style="hair">
        <color auto="1"/>
      </bottom>
      <diagonal/>
    </border>
    <border>
      <left style="double">
        <color indexed="64"/>
      </left>
      <right/>
      <top style="thin">
        <color auto="1"/>
      </top>
      <bottom style="hair">
        <color auto="1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9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thin">
        <color auto="1"/>
      </top>
      <bottom style="hair">
        <color auto="1"/>
      </bottom>
      <diagonal/>
    </border>
    <border>
      <left style="double">
        <color indexed="64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n">
        <color indexed="9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/>
      <bottom style="thin">
        <color auto="1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/>
      <top style="thin">
        <color indexed="9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 style="thin">
        <color indexed="9"/>
      </left>
      <right/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thin">
        <color auto="1"/>
      </top>
      <bottom style="hair">
        <color auto="1"/>
      </bottom>
      <diagonal/>
    </border>
    <border>
      <left style="double">
        <color indexed="64"/>
      </left>
      <right/>
      <top style="thin">
        <color auto="1"/>
      </top>
      <bottom style="hair">
        <color auto="1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/>
      <bottom style="thin">
        <color indexed="9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/>
      <bottom style="thin">
        <color auto="1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/>
      <top style="thin">
        <color indexed="9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indexed="64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 style="thin">
        <color indexed="9"/>
      </left>
      <right/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thin">
        <color auto="1"/>
      </top>
      <bottom style="hair">
        <color auto="1"/>
      </bottom>
      <diagonal/>
    </border>
    <border>
      <left style="double">
        <color indexed="64"/>
      </left>
      <right/>
      <top style="thin">
        <color auto="1"/>
      </top>
      <bottom style="hair">
        <color auto="1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double">
        <color indexed="64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thin">
        <color auto="1"/>
      </top>
      <bottom style="hair">
        <color auto="1"/>
      </bottom>
      <diagonal/>
    </border>
    <border>
      <left style="double">
        <color indexed="64"/>
      </left>
      <right/>
      <top style="thin">
        <color auto="1"/>
      </top>
      <bottom style="hair">
        <color auto="1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2447">
    <xf numFmtId="0" fontId="0" fillId="0" borderId="0" xfId="0"/>
    <xf numFmtId="1" fontId="2" fillId="3" borderId="0" xfId="0" applyNumberFormat="1" applyFont="1" applyFill="1"/>
    <xf numFmtId="0" fontId="3" fillId="0" borderId="0" xfId="0" applyFont="1"/>
    <xf numFmtId="0" fontId="3" fillId="4" borderId="0" xfId="0" applyFont="1" applyFill="1"/>
    <xf numFmtId="1" fontId="4" fillId="5" borderId="0" xfId="0" applyNumberFormat="1" applyFont="1" applyFill="1" applyProtection="1">
      <protection locked="0"/>
    </xf>
    <xf numFmtId="1" fontId="4" fillId="4" borderId="0" xfId="0" applyNumberFormat="1" applyFont="1" applyFill="1"/>
    <xf numFmtId="1" fontId="4" fillId="3" borderId="0" xfId="0" applyNumberFormat="1" applyFont="1" applyFill="1"/>
    <xf numFmtId="1" fontId="2" fillId="3" borderId="0" xfId="0" applyNumberFormat="1" applyFont="1" applyFill="1" applyAlignment="1">
      <alignment vertical="center" wrapText="1"/>
    </xf>
    <xf numFmtId="1" fontId="6" fillId="3" borderId="0" xfId="0" applyNumberFormat="1" applyFont="1" applyFill="1"/>
    <xf numFmtId="1" fontId="4" fillId="6" borderId="0" xfId="0" applyNumberFormat="1" applyFont="1" applyFill="1" applyProtection="1">
      <protection locked="0"/>
    </xf>
    <xf numFmtId="1" fontId="7" fillId="3" borderId="0" xfId="0" applyNumberFormat="1" applyFont="1" applyFill="1"/>
    <xf numFmtId="1" fontId="8" fillId="3" borderId="0" xfId="0" applyNumberFormat="1" applyFont="1" applyFill="1"/>
    <xf numFmtId="1" fontId="8" fillId="4" borderId="1" xfId="0" applyNumberFormat="1" applyFont="1" applyFill="1" applyBorder="1"/>
    <xf numFmtId="1" fontId="8" fillId="0" borderId="1" xfId="0" applyNumberFormat="1" applyFont="1" applyBorder="1"/>
    <xf numFmtId="1" fontId="6" fillId="0" borderId="0" xfId="0" applyNumberFormat="1" applyFont="1"/>
    <xf numFmtId="1" fontId="4" fillId="4" borderId="0" xfId="0" applyNumberFormat="1" applyFont="1" applyFill="1" applyProtection="1">
      <protection locked="0"/>
    </xf>
    <xf numFmtId="1" fontId="6" fillId="0" borderId="17" xfId="0" applyNumberFormat="1" applyFont="1" applyBorder="1" applyAlignment="1">
      <alignment horizontal="center" vertical="center" wrapText="1"/>
    </xf>
    <xf numFmtId="1" fontId="6" fillId="0" borderId="18" xfId="0" applyNumberFormat="1" applyFont="1" applyBorder="1" applyAlignment="1">
      <alignment horizontal="center" vertical="center" wrapText="1"/>
    </xf>
    <xf numFmtId="1" fontId="6" fillId="0" borderId="10" xfId="0" applyNumberFormat="1" applyFont="1" applyBorder="1" applyAlignment="1">
      <alignment horizontal="center" vertical="center" wrapText="1"/>
    </xf>
    <xf numFmtId="1" fontId="6" fillId="0" borderId="8" xfId="0" applyNumberFormat="1" applyFont="1" applyBorder="1" applyAlignment="1">
      <alignment horizontal="center" vertical="center" wrapText="1"/>
    </xf>
    <xf numFmtId="1" fontId="2" fillId="0" borderId="22" xfId="0" applyNumberFormat="1" applyFont="1" applyBorder="1"/>
    <xf numFmtId="1" fontId="6" fillId="0" borderId="17" xfId="0" applyNumberFormat="1" applyFont="1" applyBorder="1"/>
    <xf numFmtId="1" fontId="6" fillId="0" borderId="18" xfId="0" applyNumberFormat="1" applyFont="1" applyBorder="1"/>
    <xf numFmtId="1" fontId="6" fillId="0" borderId="10" xfId="0" applyNumberFormat="1" applyFont="1" applyBorder="1"/>
    <xf numFmtId="1" fontId="6" fillId="7" borderId="17" xfId="0" applyNumberFormat="1" applyFont="1" applyFill="1" applyBorder="1" applyProtection="1">
      <protection locked="0"/>
    </xf>
    <xf numFmtId="1" fontId="6" fillId="7" borderId="10" xfId="0" applyNumberFormat="1" applyFont="1" applyFill="1" applyBorder="1" applyProtection="1">
      <protection locked="0"/>
    </xf>
    <xf numFmtId="1" fontId="6" fillId="7" borderId="23" xfId="0" applyNumberFormat="1" applyFont="1" applyFill="1" applyBorder="1" applyProtection="1">
      <protection locked="0"/>
    </xf>
    <xf numFmtId="1" fontId="6" fillId="7" borderId="24" xfId="0" applyNumberFormat="1" applyFont="1" applyFill="1" applyBorder="1" applyProtection="1">
      <protection locked="0"/>
    </xf>
    <xf numFmtId="1" fontId="6" fillId="7" borderId="25" xfId="0" applyNumberFormat="1" applyFont="1" applyFill="1" applyBorder="1" applyProtection="1">
      <protection locked="0"/>
    </xf>
    <xf numFmtId="1" fontId="6" fillId="7" borderId="18" xfId="0" applyNumberFormat="1" applyFont="1" applyFill="1" applyBorder="1" applyProtection="1">
      <protection locked="0"/>
    </xf>
    <xf numFmtId="1" fontId="6" fillId="4" borderId="12" xfId="0" applyNumberFormat="1" applyFont="1" applyFill="1" applyBorder="1" applyAlignment="1">
      <alignment vertical="center"/>
    </xf>
    <xf numFmtId="1" fontId="6" fillId="4" borderId="0" xfId="0" applyNumberFormat="1" applyFont="1" applyFill="1" applyAlignment="1">
      <alignment vertical="center" wrapText="1"/>
    </xf>
    <xf numFmtId="1" fontId="4" fillId="5" borderId="0" xfId="0" applyNumberFormat="1" applyFont="1" applyFill="1"/>
    <xf numFmtId="1" fontId="4" fillId="6" borderId="0" xfId="0" applyNumberFormat="1" applyFont="1" applyFill="1"/>
    <xf numFmtId="1" fontId="6" fillId="0" borderId="26" xfId="0" applyNumberFormat="1" applyFont="1" applyBorder="1" applyAlignment="1">
      <alignment vertical="center" wrapText="1"/>
    </xf>
    <xf numFmtId="1" fontId="6" fillId="0" borderId="27" xfId="0" applyNumberFormat="1" applyFont="1" applyBorder="1" applyAlignment="1">
      <alignment vertical="center" wrapText="1"/>
    </xf>
    <xf numFmtId="1" fontId="6" fillId="0" borderId="28" xfId="0" applyNumberFormat="1" applyFont="1" applyBorder="1" applyAlignment="1">
      <alignment vertical="center" wrapText="1"/>
    </xf>
    <xf numFmtId="1" fontId="6" fillId="0" borderId="29" xfId="0" applyNumberFormat="1" applyFont="1" applyBorder="1"/>
    <xf numFmtId="1" fontId="6" fillId="7" borderId="27" xfId="0" applyNumberFormat="1" applyFont="1" applyFill="1" applyBorder="1" applyProtection="1">
      <protection locked="0"/>
    </xf>
    <xf numFmtId="1" fontId="6" fillId="7" borderId="29" xfId="0" applyNumberFormat="1" applyFont="1" applyFill="1" applyBorder="1" applyProtection="1">
      <protection locked="0"/>
    </xf>
    <xf numFmtId="1" fontId="6" fillId="7" borderId="30" xfId="0" applyNumberFormat="1" applyFont="1" applyFill="1" applyBorder="1" applyProtection="1">
      <protection locked="0"/>
    </xf>
    <xf numFmtId="1" fontId="6" fillId="7" borderId="31" xfId="0" applyNumberFormat="1" applyFont="1" applyFill="1" applyBorder="1" applyProtection="1">
      <protection locked="0"/>
    </xf>
    <xf numFmtId="1" fontId="6" fillId="7" borderId="32" xfId="0" applyNumberFormat="1" applyFont="1" applyFill="1" applyBorder="1" applyProtection="1">
      <protection locked="0"/>
    </xf>
    <xf numFmtId="1" fontId="6" fillId="7" borderId="28" xfId="0" applyNumberFormat="1" applyFont="1" applyFill="1" applyBorder="1" applyProtection="1">
      <protection locked="0"/>
    </xf>
    <xf numFmtId="1" fontId="6" fillId="0" borderId="33" xfId="0" applyNumberFormat="1" applyFont="1" applyBorder="1" applyAlignment="1">
      <alignment vertical="center" wrapText="1"/>
    </xf>
    <xf numFmtId="1" fontId="6" fillId="0" borderId="34" xfId="0" applyNumberFormat="1" applyFont="1" applyBorder="1" applyAlignment="1">
      <alignment vertical="center" wrapText="1"/>
    </xf>
    <xf numFmtId="1" fontId="6" fillId="0" borderId="35" xfId="0" applyNumberFormat="1" applyFont="1" applyBorder="1" applyAlignment="1">
      <alignment vertical="center" wrapText="1"/>
    </xf>
    <xf numFmtId="1" fontId="6" fillId="0" borderId="36" xfId="0" applyNumberFormat="1" applyFont="1" applyBorder="1"/>
    <xf numFmtId="1" fontId="6" fillId="8" borderId="34" xfId="0" applyNumberFormat="1" applyFont="1" applyFill="1" applyBorder="1"/>
    <xf numFmtId="1" fontId="6" fillId="8" borderId="36" xfId="0" applyNumberFormat="1" applyFont="1" applyFill="1" applyBorder="1"/>
    <xf numFmtId="1" fontId="6" fillId="8" borderId="37" xfId="0" applyNumberFormat="1" applyFont="1" applyFill="1" applyBorder="1"/>
    <xf numFmtId="1" fontId="6" fillId="7" borderId="34" xfId="0" applyNumberFormat="1" applyFont="1" applyFill="1" applyBorder="1" applyProtection="1">
      <protection locked="0"/>
    </xf>
    <xf numFmtId="1" fontId="6" fillId="7" borderId="37" xfId="0" applyNumberFormat="1" applyFont="1" applyFill="1" applyBorder="1" applyProtection="1">
      <protection locked="0"/>
    </xf>
    <xf numFmtId="1" fontId="6" fillId="7" borderId="38" xfId="0" applyNumberFormat="1" applyFont="1" applyFill="1" applyBorder="1" applyProtection="1">
      <protection locked="0"/>
    </xf>
    <xf numFmtId="1" fontId="6" fillId="7" borderId="39" xfId="0" applyNumberFormat="1" applyFont="1" applyFill="1" applyBorder="1" applyProtection="1">
      <protection locked="0"/>
    </xf>
    <xf numFmtId="1" fontId="6" fillId="7" borderId="35" xfId="0" applyNumberFormat="1" applyFont="1" applyFill="1" applyBorder="1" applyProtection="1">
      <protection locked="0"/>
    </xf>
    <xf numFmtId="1" fontId="6" fillId="7" borderId="36" xfId="0" applyNumberFormat="1" applyFont="1" applyFill="1" applyBorder="1" applyProtection="1">
      <protection locked="0"/>
    </xf>
    <xf numFmtId="1" fontId="6" fillId="3" borderId="33" xfId="0" applyNumberFormat="1" applyFont="1" applyFill="1" applyBorder="1" applyAlignment="1">
      <alignment vertical="center" wrapText="1"/>
    </xf>
    <xf numFmtId="1" fontId="6" fillId="3" borderId="34" xfId="0" applyNumberFormat="1" applyFont="1" applyFill="1" applyBorder="1" applyAlignment="1">
      <alignment vertical="center" wrapText="1"/>
    </xf>
    <xf numFmtId="1" fontId="6" fillId="3" borderId="40" xfId="0" applyNumberFormat="1" applyFont="1" applyFill="1" applyBorder="1" applyAlignment="1">
      <alignment vertical="center" wrapText="1"/>
    </xf>
    <xf numFmtId="1" fontId="6" fillId="0" borderId="37" xfId="0" applyNumberFormat="1" applyFont="1" applyBorder="1"/>
    <xf numFmtId="1" fontId="6" fillId="3" borderId="41" xfId="0" applyNumberFormat="1" applyFont="1" applyFill="1" applyBorder="1" applyAlignment="1">
      <alignment vertical="center" wrapText="1"/>
    </xf>
    <xf numFmtId="1" fontId="6" fillId="3" borderId="35" xfId="0" applyNumberFormat="1" applyFont="1" applyFill="1" applyBorder="1" applyAlignment="1">
      <alignment vertical="center" wrapText="1"/>
    </xf>
    <xf numFmtId="1" fontId="6" fillId="7" borderId="42" xfId="0" applyNumberFormat="1" applyFont="1" applyFill="1" applyBorder="1" applyProtection="1">
      <protection locked="0"/>
    </xf>
    <xf numFmtId="1" fontId="6" fillId="7" borderId="43" xfId="0" applyNumberFormat="1" applyFont="1" applyFill="1" applyBorder="1" applyProtection="1">
      <protection locked="0"/>
    </xf>
    <xf numFmtId="1" fontId="6" fillId="3" borderId="44" xfId="0" applyNumberFormat="1" applyFont="1" applyFill="1" applyBorder="1" applyAlignment="1">
      <alignment vertical="center" wrapText="1"/>
    </xf>
    <xf numFmtId="1" fontId="6" fillId="3" borderId="20" xfId="0" applyNumberFormat="1" applyFont="1" applyFill="1" applyBorder="1" applyAlignment="1">
      <alignment vertical="center" wrapText="1"/>
    </xf>
    <xf numFmtId="1" fontId="6" fillId="0" borderId="45" xfId="0" applyNumberFormat="1" applyFont="1" applyBorder="1"/>
    <xf numFmtId="1" fontId="6" fillId="8" borderId="44" xfId="0" applyNumberFormat="1" applyFont="1" applyFill="1" applyBorder="1"/>
    <xf numFmtId="1" fontId="6" fillId="8" borderId="46" xfId="0" applyNumberFormat="1" applyFont="1" applyFill="1" applyBorder="1"/>
    <xf numFmtId="1" fontId="6" fillId="8" borderId="47" xfId="0" applyNumberFormat="1" applyFont="1" applyFill="1" applyBorder="1"/>
    <xf numFmtId="1" fontId="6" fillId="8" borderId="48" xfId="0" applyNumberFormat="1" applyFont="1" applyFill="1" applyBorder="1"/>
    <xf numFmtId="1" fontId="6" fillId="7" borderId="47" xfId="0" applyNumberFormat="1" applyFont="1" applyFill="1" applyBorder="1" applyProtection="1">
      <protection locked="0"/>
    </xf>
    <xf numFmtId="1" fontId="6" fillId="7" borderId="48" xfId="0" applyNumberFormat="1" applyFont="1" applyFill="1" applyBorder="1" applyProtection="1">
      <protection locked="0"/>
    </xf>
    <xf numFmtId="1" fontId="6" fillId="7" borderId="49" xfId="0" applyNumberFormat="1" applyFont="1" applyFill="1" applyBorder="1" applyProtection="1">
      <protection locked="0"/>
    </xf>
    <xf numFmtId="1" fontId="6" fillId="7" borderId="50" xfId="0" applyNumberFormat="1" applyFont="1" applyFill="1" applyBorder="1" applyProtection="1">
      <protection locked="0"/>
    </xf>
    <xf numFmtId="1" fontId="6" fillId="7" borderId="19" xfId="0" applyNumberFormat="1" applyFont="1" applyFill="1" applyBorder="1" applyProtection="1">
      <protection locked="0"/>
    </xf>
    <xf numFmtId="1" fontId="6" fillId="7" borderId="20" xfId="0" applyNumberFormat="1" applyFont="1" applyFill="1" applyBorder="1" applyProtection="1">
      <protection locked="0"/>
    </xf>
    <xf numFmtId="1" fontId="6" fillId="7" borderId="45" xfId="0" applyNumberFormat="1" applyFont="1" applyFill="1" applyBorder="1" applyProtection="1">
      <protection locked="0"/>
    </xf>
    <xf numFmtId="1" fontId="6" fillId="3" borderId="51" xfId="0" applyNumberFormat="1" applyFont="1" applyFill="1" applyBorder="1" applyAlignment="1">
      <alignment vertical="center" wrapText="1"/>
    </xf>
    <xf numFmtId="1" fontId="6" fillId="0" borderId="23" xfId="0" applyNumberFormat="1" applyFont="1" applyBorder="1"/>
    <xf numFmtId="1" fontId="6" fillId="0" borderId="24" xfId="0" applyNumberFormat="1" applyFont="1" applyBorder="1"/>
    <xf numFmtId="1" fontId="6" fillId="0" borderId="25" xfId="0" applyNumberFormat="1" applyFont="1" applyBorder="1"/>
    <xf numFmtId="1" fontId="6" fillId="0" borderId="52" xfId="0" applyNumberFormat="1" applyFont="1" applyBorder="1" applyAlignment="1">
      <alignment vertical="center" wrapText="1"/>
    </xf>
    <xf numFmtId="1" fontId="6" fillId="0" borderId="5" xfId="0" applyNumberFormat="1" applyFont="1" applyBorder="1"/>
    <xf numFmtId="1" fontId="6" fillId="7" borderId="41" xfId="0" applyNumberFormat="1" applyFont="1" applyFill="1" applyBorder="1" applyProtection="1">
      <protection locked="0"/>
    </xf>
    <xf numFmtId="1" fontId="6" fillId="7" borderId="53" xfId="0" applyNumberFormat="1" applyFont="1" applyFill="1" applyBorder="1" applyProtection="1">
      <protection locked="0"/>
    </xf>
    <xf numFmtId="1" fontId="6" fillId="7" borderId="54" xfId="0" applyNumberFormat="1" applyFont="1" applyFill="1" applyBorder="1" applyProtection="1">
      <protection locked="0"/>
    </xf>
    <xf numFmtId="1" fontId="6" fillId="7" borderId="55" xfId="0" applyNumberFormat="1" applyFont="1" applyFill="1" applyBorder="1" applyProtection="1">
      <protection locked="0"/>
    </xf>
    <xf numFmtId="1" fontId="6" fillId="7" borderId="2" xfId="0" applyNumberFormat="1" applyFont="1" applyFill="1" applyBorder="1" applyProtection="1">
      <protection locked="0"/>
    </xf>
    <xf numFmtId="1" fontId="6" fillId="7" borderId="56" xfId="0" applyNumberFormat="1" applyFont="1" applyFill="1" applyBorder="1" applyProtection="1">
      <protection locked="0"/>
    </xf>
    <xf numFmtId="1" fontId="6" fillId="7" borderId="40" xfId="0" applyNumberFormat="1" applyFont="1" applyFill="1" applyBorder="1" applyProtection="1">
      <protection locked="0"/>
    </xf>
    <xf numFmtId="1" fontId="6" fillId="7" borderId="33" xfId="0" applyNumberFormat="1" applyFont="1" applyFill="1" applyBorder="1" applyProtection="1">
      <protection locked="0"/>
    </xf>
    <xf numFmtId="1" fontId="6" fillId="0" borderId="43" xfId="0" applyNumberFormat="1" applyFont="1" applyBorder="1" applyAlignment="1">
      <alignment vertical="center" wrapText="1"/>
    </xf>
    <xf numFmtId="1" fontId="6" fillId="3" borderId="42" xfId="0" applyNumberFormat="1" applyFont="1" applyFill="1" applyBorder="1" applyAlignment="1">
      <alignment vertical="center" wrapText="1"/>
    </xf>
    <xf numFmtId="1" fontId="6" fillId="3" borderId="15" xfId="0" applyNumberFormat="1" applyFont="1" applyFill="1" applyBorder="1" applyAlignment="1">
      <alignment vertical="center" wrapText="1"/>
    </xf>
    <xf numFmtId="1" fontId="6" fillId="0" borderId="13" xfId="0" applyNumberFormat="1" applyFont="1" applyBorder="1"/>
    <xf numFmtId="1" fontId="6" fillId="7" borderId="13" xfId="0" applyNumberFormat="1" applyFont="1" applyFill="1" applyBorder="1" applyProtection="1">
      <protection locked="0"/>
    </xf>
    <xf numFmtId="1" fontId="6" fillId="7" borderId="57" xfId="0" applyNumberFormat="1" applyFont="1" applyFill="1" applyBorder="1" applyProtection="1">
      <protection locked="0"/>
    </xf>
    <xf numFmtId="1" fontId="6" fillId="7" borderId="58" xfId="0" applyNumberFormat="1" applyFont="1" applyFill="1" applyBorder="1" applyProtection="1">
      <protection locked="0"/>
    </xf>
    <xf numFmtId="1" fontId="6" fillId="7" borderId="11" xfId="0" applyNumberFormat="1" applyFont="1" applyFill="1" applyBorder="1" applyProtection="1">
      <protection locked="0"/>
    </xf>
    <xf numFmtId="1" fontId="6" fillId="7" borderId="14" xfId="0" applyNumberFormat="1" applyFont="1" applyFill="1" applyBorder="1" applyProtection="1">
      <protection locked="0"/>
    </xf>
    <xf numFmtId="1" fontId="6" fillId="7" borderId="15" xfId="0" applyNumberFormat="1" applyFont="1" applyFill="1" applyBorder="1" applyProtection="1">
      <protection locked="0"/>
    </xf>
    <xf numFmtId="1" fontId="6" fillId="0" borderId="37" xfId="0" applyNumberFormat="1" applyFont="1" applyBorder="1" applyAlignment="1">
      <alignment vertical="center" wrapText="1"/>
    </xf>
    <xf numFmtId="1" fontId="6" fillId="0" borderId="50" xfId="0" applyNumberFormat="1" applyFont="1" applyBorder="1" applyAlignment="1">
      <alignment vertical="center" wrapText="1"/>
    </xf>
    <xf numFmtId="1" fontId="6" fillId="0" borderId="46" xfId="0" applyNumberFormat="1" applyFont="1" applyBorder="1"/>
    <xf numFmtId="1" fontId="6" fillId="7" borderId="46" xfId="0" applyNumberFormat="1" applyFont="1" applyFill="1" applyBorder="1" applyProtection="1">
      <protection locked="0"/>
    </xf>
    <xf numFmtId="1" fontId="8" fillId="0" borderId="0" xfId="0" applyNumberFormat="1" applyFont="1"/>
    <xf numFmtId="1" fontId="8" fillId="4" borderId="0" xfId="0" applyNumberFormat="1" applyFont="1" applyFill="1"/>
    <xf numFmtId="1" fontId="4" fillId="3" borderId="0" xfId="0" applyNumberFormat="1" applyFont="1" applyFill="1" applyProtection="1">
      <protection locked="0"/>
    </xf>
    <xf numFmtId="1" fontId="6" fillId="0" borderId="22" xfId="0" applyNumberFormat="1" applyFont="1" applyBorder="1" applyAlignment="1">
      <alignment horizontal="center" vertical="center" wrapText="1"/>
    </xf>
    <xf numFmtId="1" fontId="6" fillId="0" borderId="25" xfId="0" applyNumberFormat="1" applyFont="1" applyBorder="1" applyAlignment="1">
      <alignment horizontal="center" vertical="center" wrapText="1"/>
    </xf>
    <xf numFmtId="1" fontId="6" fillId="0" borderId="7" xfId="0" applyNumberFormat="1" applyFont="1" applyBorder="1" applyAlignment="1">
      <alignment horizontal="center" vertical="center" wrapText="1"/>
    </xf>
    <xf numFmtId="1" fontId="6" fillId="0" borderId="22" xfId="0" applyNumberFormat="1" applyFont="1" applyBorder="1" applyAlignment="1">
      <alignment horizontal="right" vertical="center"/>
    </xf>
    <xf numFmtId="1" fontId="6" fillId="0" borderId="5" xfId="0" applyNumberFormat="1" applyFont="1" applyBorder="1" applyAlignment="1">
      <alignment horizontal="right" vertical="center"/>
    </xf>
    <xf numFmtId="1" fontId="6" fillId="7" borderId="17" xfId="0" applyNumberFormat="1" applyFont="1" applyFill="1" applyBorder="1" applyAlignment="1" applyProtection="1">
      <alignment horizontal="right"/>
      <protection locked="0"/>
    </xf>
    <xf numFmtId="1" fontId="6" fillId="7" borderId="23" xfId="0" applyNumberFormat="1" applyFont="1" applyFill="1" applyBorder="1" applyAlignment="1" applyProtection="1">
      <alignment horizontal="right"/>
      <protection locked="0"/>
    </xf>
    <xf numFmtId="1" fontId="6" fillId="7" borderId="10" xfId="0" applyNumberFormat="1" applyFont="1" applyFill="1" applyBorder="1" applyAlignment="1" applyProtection="1">
      <alignment horizontal="right"/>
      <protection locked="0"/>
    </xf>
    <xf numFmtId="1" fontId="6" fillId="7" borderId="25" xfId="0" applyNumberFormat="1" applyFont="1" applyFill="1" applyBorder="1" applyAlignment="1" applyProtection="1">
      <alignment horizontal="right"/>
      <protection locked="0"/>
    </xf>
    <xf numFmtId="1" fontId="6" fillId="7" borderId="7" xfId="0" applyNumberFormat="1" applyFont="1" applyFill="1" applyBorder="1" applyAlignment="1" applyProtection="1">
      <alignment horizontal="right"/>
      <protection locked="0"/>
    </xf>
    <xf numFmtId="1" fontId="6" fillId="7" borderId="62" xfId="0" applyNumberFormat="1" applyFont="1" applyFill="1" applyBorder="1" applyAlignment="1" applyProtection="1">
      <alignment horizontal="right"/>
      <protection locked="0"/>
    </xf>
    <xf numFmtId="1" fontId="6" fillId="4" borderId="36" xfId="0" applyNumberFormat="1" applyFont="1" applyFill="1" applyBorder="1" applyAlignment="1">
      <alignment horizontal="left"/>
    </xf>
    <xf numFmtId="1" fontId="6" fillId="4" borderId="63" xfId="0" applyNumberFormat="1" applyFont="1" applyFill="1" applyBorder="1" applyAlignment="1">
      <alignment horizontal="right"/>
    </xf>
    <xf numFmtId="1" fontId="6" fillId="0" borderId="52" xfId="0" applyNumberFormat="1" applyFont="1" applyBorder="1" applyAlignment="1">
      <alignment horizontal="right" vertical="center"/>
    </xf>
    <xf numFmtId="1" fontId="6" fillId="7" borderId="27" xfId="0" applyNumberFormat="1" applyFont="1" applyFill="1" applyBorder="1" applyAlignment="1" applyProtection="1">
      <alignment horizontal="right"/>
      <protection locked="0"/>
    </xf>
    <xf numFmtId="1" fontId="6" fillId="7" borderId="30" xfId="0" applyNumberFormat="1" applyFont="1" applyFill="1" applyBorder="1" applyAlignment="1" applyProtection="1">
      <alignment horizontal="right"/>
      <protection locked="0"/>
    </xf>
    <xf numFmtId="1" fontId="6" fillId="7" borderId="29" xfId="0" applyNumberFormat="1" applyFont="1" applyFill="1" applyBorder="1" applyAlignment="1" applyProtection="1">
      <alignment horizontal="right"/>
      <protection locked="0"/>
    </xf>
    <xf numFmtId="1" fontId="6" fillId="7" borderId="32" xfId="0" applyNumberFormat="1" applyFont="1" applyFill="1" applyBorder="1" applyAlignment="1" applyProtection="1">
      <alignment horizontal="right"/>
      <protection locked="0"/>
    </xf>
    <xf numFmtId="1" fontId="6" fillId="7" borderId="63" xfId="0" applyNumberFormat="1" applyFont="1" applyFill="1" applyBorder="1" applyAlignment="1" applyProtection="1">
      <alignment horizontal="right"/>
      <protection locked="0"/>
    </xf>
    <xf numFmtId="1" fontId="6" fillId="7" borderId="64" xfId="0" applyNumberFormat="1" applyFont="1" applyFill="1" applyBorder="1" applyAlignment="1" applyProtection="1">
      <alignment horizontal="right"/>
      <protection locked="0"/>
    </xf>
    <xf numFmtId="1" fontId="6" fillId="4" borderId="65" xfId="0" applyNumberFormat="1" applyFont="1" applyFill="1" applyBorder="1" applyAlignment="1">
      <alignment horizontal="right"/>
    </xf>
    <xf numFmtId="1" fontId="6" fillId="0" borderId="33" xfId="0" applyNumberFormat="1" applyFont="1" applyBorder="1" applyAlignment="1">
      <alignment horizontal="right" vertical="center"/>
    </xf>
    <xf numFmtId="1" fontId="6" fillId="7" borderId="34" xfId="0" applyNumberFormat="1" applyFont="1" applyFill="1" applyBorder="1" applyAlignment="1" applyProtection="1">
      <alignment horizontal="right"/>
      <protection locked="0"/>
    </xf>
    <xf numFmtId="1" fontId="6" fillId="7" borderId="37" xfId="0" applyNumberFormat="1" applyFont="1" applyFill="1" applyBorder="1" applyAlignment="1" applyProtection="1">
      <alignment horizontal="right"/>
      <protection locked="0"/>
    </xf>
    <xf numFmtId="1" fontId="6" fillId="7" borderId="36" xfId="0" applyNumberFormat="1" applyFont="1" applyFill="1" applyBorder="1" applyAlignment="1" applyProtection="1">
      <alignment horizontal="right"/>
      <protection locked="0"/>
    </xf>
    <xf numFmtId="1" fontId="6" fillId="7" borderId="39" xfId="0" applyNumberFormat="1" applyFont="1" applyFill="1" applyBorder="1" applyAlignment="1" applyProtection="1">
      <alignment horizontal="right"/>
      <protection locked="0"/>
    </xf>
    <xf numFmtId="1" fontId="6" fillId="7" borderId="65" xfId="0" applyNumberFormat="1" applyFont="1" applyFill="1" applyBorder="1" applyAlignment="1" applyProtection="1">
      <alignment horizontal="right"/>
      <protection locked="0"/>
    </xf>
    <xf numFmtId="1" fontId="6" fillId="7" borderId="66" xfId="0" applyNumberFormat="1" applyFont="1" applyFill="1" applyBorder="1" applyAlignment="1" applyProtection="1">
      <alignment horizontal="right"/>
      <protection locked="0"/>
    </xf>
    <xf numFmtId="1" fontId="6" fillId="0" borderId="36" xfId="0" applyNumberFormat="1" applyFont="1" applyBorder="1" applyAlignment="1">
      <alignment wrapText="1"/>
    </xf>
    <xf numFmtId="1" fontId="6" fillId="0" borderId="65" xfId="0" applyNumberFormat="1" applyFont="1" applyBorder="1" applyAlignment="1">
      <alignment horizontal="right" wrapText="1"/>
    </xf>
    <xf numFmtId="1" fontId="6" fillId="4" borderId="36" xfId="0" applyNumberFormat="1" applyFont="1" applyFill="1" applyBorder="1" applyAlignment="1">
      <alignment horizontal="left" wrapText="1"/>
    </xf>
    <xf numFmtId="1" fontId="6" fillId="4" borderId="65" xfId="0" applyNumberFormat="1" applyFont="1" applyFill="1" applyBorder="1" applyAlignment="1">
      <alignment horizontal="right" wrapText="1"/>
    </xf>
    <xf numFmtId="1" fontId="6" fillId="0" borderId="36" xfId="0" applyNumberFormat="1" applyFont="1" applyBorder="1" applyAlignment="1">
      <alignment horizontal="left" vertical="center"/>
    </xf>
    <xf numFmtId="1" fontId="6" fillId="0" borderId="65" xfId="0" applyNumberFormat="1" applyFont="1" applyBorder="1" applyAlignment="1">
      <alignment horizontal="right" vertical="center"/>
    </xf>
    <xf numFmtId="1" fontId="6" fillId="0" borderId="36" xfId="0" applyNumberFormat="1" applyFont="1" applyBorder="1" applyAlignment="1">
      <alignment horizontal="left" vertical="center" wrapText="1"/>
    </xf>
    <xf numFmtId="1" fontId="6" fillId="0" borderId="65" xfId="0" applyNumberFormat="1" applyFont="1" applyBorder="1" applyAlignment="1">
      <alignment horizontal="right" vertical="center" wrapText="1"/>
    </xf>
    <xf numFmtId="1" fontId="6" fillId="4" borderId="53" xfId="0" applyNumberFormat="1" applyFont="1" applyFill="1" applyBorder="1" applyAlignment="1">
      <alignment horizontal="left" vertical="center" wrapText="1"/>
    </xf>
    <xf numFmtId="1" fontId="6" fillId="4" borderId="33" xfId="0" applyNumberFormat="1" applyFont="1" applyFill="1" applyBorder="1" applyAlignment="1">
      <alignment horizontal="right" vertical="center" wrapText="1"/>
    </xf>
    <xf numFmtId="1" fontId="6" fillId="4" borderId="33" xfId="0" applyNumberFormat="1" applyFont="1" applyFill="1" applyBorder="1" applyAlignment="1">
      <alignment horizontal="right" wrapText="1"/>
    </xf>
    <xf numFmtId="1" fontId="6" fillId="0" borderId="26" xfId="0" applyNumberFormat="1" applyFont="1" applyBorder="1" applyAlignment="1">
      <alignment horizontal="right" vertical="center"/>
    </xf>
    <xf numFmtId="1" fontId="6" fillId="7" borderId="35" xfId="0" applyNumberFormat="1" applyFont="1" applyFill="1" applyBorder="1" applyAlignment="1" applyProtection="1">
      <alignment horizontal="right"/>
      <protection locked="0"/>
    </xf>
    <xf numFmtId="1" fontId="6" fillId="7" borderId="67" xfId="0" applyNumberFormat="1" applyFont="1" applyFill="1" applyBorder="1" applyAlignment="1" applyProtection="1">
      <alignment horizontal="right"/>
      <protection locked="0"/>
    </xf>
    <xf numFmtId="1" fontId="6" fillId="4" borderId="33" xfId="0" applyNumberFormat="1" applyFont="1" applyFill="1" applyBorder="1" applyAlignment="1">
      <alignment horizontal="left"/>
    </xf>
    <xf numFmtId="1" fontId="6" fillId="4" borderId="29" xfId="0" applyNumberFormat="1" applyFont="1" applyFill="1" applyBorder="1" applyAlignment="1">
      <alignment horizontal="right"/>
    </xf>
    <xf numFmtId="1" fontId="6" fillId="0" borderId="29" xfId="0" applyNumberFormat="1" applyFont="1" applyBorder="1" applyAlignment="1">
      <alignment horizontal="right" vertical="center"/>
    </xf>
    <xf numFmtId="1" fontId="6" fillId="0" borderId="33" xfId="0" applyNumberFormat="1" applyFont="1" applyBorder="1" applyAlignment="1">
      <alignment horizontal="left"/>
    </xf>
    <xf numFmtId="1" fontId="6" fillId="4" borderId="13" xfId="0" applyNumberFormat="1" applyFont="1" applyFill="1" applyBorder="1" applyAlignment="1">
      <alignment horizontal="right"/>
    </xf>
    <xf numFmtId="1" fontId="6" fillId="0" borderId="13" xfId="0" applyNumberFormat="1" applyFont="1" applyBorder="1" applyAlignment="1">
      <alignment horizontal="right" vertical="center"/>
    </xf>
    <xf numFmtId="1" fontId="6" fillId="7" borderId="41" xfId="0" applyNumberFormat="1" applyFont="1" applyFill="1" applyBorder="1" applyAlignment="1" applyProtection="1">
      <alignment horizontal="right"/>
      <protection locked="0"/>
    </xf>
    <xf numFmtId="1" fontId="6" fillId="7" borderId="54" xfId="0" applyNumberFormat="1" applyFont="1" applyFill="1" applyBorder="1" applyAlignment="1" applyProtection="1">
      <alignment horizontal="right"/>
      <protection locked="0"/>
    </xf>
    <xf numFmtId="1" fontId="6" fillId="7" borderId="53" xfId="0" applyNumberFormat="1" applyFont="1" applyFill="1" applyBorder="1" applyAlignment="1" applyProtection="1">
      <alignment horizontal="right"/>
      <protection locked="0"/>
    </xf>
    <xf numFmtId="1" fontId="6" fillId="7" borderId="56" xfId="0" applyNumberFormat="1" applyFont="1" applyFill="1" applyBorder="1" applyAlignment="1" applyProtection="1">
      <alignment horizontal="right"/>
      <protection locked="0"/>
    </xf>
    <xf numFmtId="1" fontId="6" fillId="7" borderId="40" xfId="0" applyNumberFormat="1" applyFont="1" applyFill="1" applyBorder="1" applyAlignment="1" applyProtection="1">
      <alignment horizontal="right"/>
      <protection locked="0"/>
    </xf>
    <xf numFmtId="1" fontId="6" fillId="7" borderId="68" xfId="0" applyNumberFormat="1" applyFont="1" applyFill="1" applyBorder="1" applyAlignment="1" applyProtection="1">
      <alignment horizontal="right"/>
      <protection locked="0"/>
    </xf>
    <xf numFmtId="1" fontId="6" fillId="7" borderId="69" xfId="0" applyNumberFormat="1" applyFont="1" applyFill="1" applyBorder="1" applyAlignment="1" applyProtection="1">
      <alignment horizontal="right"/>
      <protection locked="0"/>
    </xf>
    <xf numFmtId="1" fontId="6" fillId="4" borderId="50" xfId="0" applyNumberFormat="1" applyFont="1" applyFill="1" applyBorder="1" applyAlignment="1">
      <alignment horizontal="left"/>
    </xf>
    <xf numFmtId="1" fontId="6" fillId="4" borderId="45" xfId="0" applyNumberFormat="1" applyFont="1" applyFill="1" applyBorder="1" applyAlignment="1">
      <alignment horizontal="right"/>
    </xf>
    <xf numFmtId="1" fontId="6" fillId="0" borderId="45" xfId="0" applyNumberFormat="1" applyFont="1" applyBorder="1" applyAlignment="1">
      <alignment horizontal="right" vertical="center"/>
    </xf>
    <xf numFmtId="1" fontId="6" fillId="7" borderId="44" xfId="0" applyNumberFormat="1" applyFont="1" applyFill="1" applyBorder="1" applyAlignment="1" applyProtection="1">
      <alignment horizontal="right"/>
      <protection locked="0"/>
    </xf>
    <xf numFmtId="1" fontId="6" fillId="7" borderId="70" xfId="0" applyNumberFormat="1" applyFont="1" applyFill="1" applyBorder="1" applyAlignment="1" applyProtection="1">
      <alignment horizontal="right"/>
      <protection locked="0"/>
    </xf>
    <xf numFmtId="1" fontId="6" fillId="7" borderId="45" xfId="0" applyNumberFormat="1" applyFont="1" applyFill="1" applyBorder="1" applyAlignment="1" applyProtection="1">
      <alignment horizontal="right"/>
      <protection locked="0"/>
    </xf>
    <xf numFmtId="1" fontId="6" fillId="7" borderId="71" xfId="0" applyNumberFormat="1" applyFont="1" applyFill="1" applyBorder="1" applyAlignment="1" applyProtection="1">
      <alignment horizontal="right"/>
      <protection locked="0"/>
    </xf>
    <xf numFmtId="1" fontId="6" fillId="7" borderId="51" xfId="0" applyNumberFormat="1" applyFont="1" applyFill="1" applyBorder="1" applyAlignment="1" applyProtection="1">
      <alignment horizontal="right"/>
      <protection locked="0"/>
    </xf>
    <xf numFmtId="1" fontId="6" fillId="7" borderId="72" xfId="0" applyNumberFormat="1" applyFont="1" applyFill="1" applyBorder="1" applyAlignment="1" applyProtection="1">
      <alignment horizontal="right"/>
      <protection locked="0"/>
    </xf>
    <xf numFmtId="1" fontId="6" fillId="7" borderId="73" xfId="0" applyNumberFormat="1" applyFont="1" applyFill="1" applyBorder="1" applyAlignment="1" applyProtection="1">
      <alignment horizontal="right"/>
      <protection locked="0"/>
    </xf>
    <xf numFmtId="1" fontId="6" fillId="0" borderId="74" xfId="0" applyNumberFormat="1" applyFont="1" applyBorder="1" applyAlignment="1">
      <alignment vertical="center"/>
    </xf>
    <xf numFmtId="1" fontId="6" fillId="0" borderId="29" xfId="0" applyNumberFormat="1" applyFont="1" applyBorder="1" applyAlignment="1">
      <alignment vertical="center"/>
    </xf>
    <xf numFmtId="1" fontId="6" fillId="0" borderId="63" xfId="0" applyNumberFormat="1" applyFont="1" applyBorder="1" applyAlignment="1">
      <alignment vertical="center"/>
    </xf>
    <xf numFmtId="1" fontId="6" fillId="0" borderId="75" xfId="0" applyNumberFormat="1" applyFont="1" applyBorder="1" applyAlignment="1">
      <alignment vertical="center"/>
    </xf>
    <xf numFmtId="1" fontId="6" fillId="0" borderId="45" xfId="0" applyNumberFormat="1" applyFont="1" applyBorder="1" applyAlignment="1">
      <alignment vertical="center"/>
    </xf>
    <xf numFmtId="1" fontId="6" fillId="0" borderId="76" xfId="0" applyNumberFormat="1" applyFont="1" applyBorder="1" applyAlignment="1">
      <alignment vertical="center"/>
    </xf>
    <xf numFmtId="1" fontId="6" fillId="0" borderId="50" xfId="0" applyNumberFormat="1" applyFont="1" applyBorder="1" applyAlignment="1">
      <alignment horizontal="right" vertical="center"/>
    </xf>
    <xf numFmtId="1" fontId="6" fillId="7" borderId="76" xfId="0" applyNumberFormat="1" applyFont="1" applyFill="1" applyBorder="1" applyAlignment="1" applyProtection="1">
      <alignment horizontal="right"/>
      <protection locked="0"/>
    </xf>
    <xf numFmtId="1" fontId="6" fillId="0" borderId="0" xfId="0" applyNumberFormat="1" applyFont="1" applyAlignment="1">
      <alignment horizontal="left" vertical="center"/>
    </xf>
    <xf numFmtId="1" fontId="2" fillId="4" borderId="12" xfId="0" applyNumberFormat="1" applyFont="1" applyFill="1" applyBorder="1" applyAlignment="1">
      <alignment vertical="center"/>
    </xf>
    <xf numFmtId="1" fontId="6" fillId="0" borderId="26" xfId="0" applyNumberFormat="1" applyFont="1" applyBorder="1" applyAlignment="1">
      <alignment horizontal="left"/>
    </xf>
    <xf numFmtId="1" fontId="6" fillId="0" borderId="26" xfId="0" applyNumberFormat="1" applyFont="1" applyBorder="1" applyAlignment="1">
      <alignment horizontal="right"/>
    </xf>
    <xf numFmtId="1" fontId="6" fillId="7" borderId="29" xfId="0" applyNumberFormat="1" applyFont="1" applyFill="1" applyBorder="1" applyAlignment="1" applyProtection="1">
      <alignment wrapText="1"/>
      <protection locked="0"/>
    </xf>
    <xf numFmtId="1" fontId="6" fillId="7" borderId="34" xfId="0" applyNumberFormat="1" applyFont="1" applyFill="1" applyBorder="1" applyAlignment="1" applyProtection="1">
      <alignment wrapText="1"/>
      <protection locked="0"/>
    </xf>
    <xf numFmtId="1" fontId="6" fillId="7" borderId="35" xfId="0" applyNumberFormat="1" applyFont="1" applyFill="1" applyBorder="1" applyAlignment="1" applyProtection="1">
      <alignment wrapText="1"/>
      <protection locked="0"/>
    </xf>
    <xf numFmtId="1" fontId="6" fillId="7" borderId="31" xfId="0" applyNumberFormat="1" applyFont="1" applyFill="1" applyBorder="1" applyAlignment="1" applyProtection="1">
      <alignment wrapText="1"/>
      <protection locked="0"/>
    </xf>
    <xf numFmtId="1" fontId="6" fillId="7" borderId="36" xfId="0" applyNumberFormat="1" applyFont="1" applyFill="1" applyBorder="1" applyAlignment="1" applyProtection="1">
      <alignment wrapText="1"/>
      <protection locked="0"/>
    </xf>
    <xf numFmtId="1" fontId="6" fillId="7" borderId="38" xfId="0" applyNumberFormat="1" applyFont="1" applyFill="1" applyBorder="1" applyAlignment="1" applyProtection="1">
      <alignment wrapText="1"/>
      <protection locked="0"/>
    </xf>
    <xf numFmtId="1" fontId="6" fillId="7" borderId="45" xfId="0" applyNumberFormat="1" applyFont="1" applyFill="1" applyBorder="1" applyAlignment="1" applyProtection="1">
      <alignment wrapText="1"/>
      <protection locked="0"/>
    </xf>
    <xf numFmtId="1" fontId="6" fillId="7" borderId="44" xfId="0" applyNumberFormat="1" applyFont="1" applyFill="1" applyBorder="1" applyAlignment="1" applyProtection="1">
      <alignment wrapText="1"/>
      <protection locked="0"/>
    </xf>
    <xf numFmtId="1" fontId="6" fillId="7" borderId="51" xfId="0" applyNumberFormat="1" applyFont="1" applyFill="1" applyBorder="1" applyAlignment="1" applyProtection="1">
      <alignment wrapText="1"/>
      <protection locked="0"/>
    </xf>
    <xf numFmtId="1" fontId="6" fillId="7" borderId="77" xfId="0" applyNumberFormat="1" applyFont="1" applyFill="1" applyBorder="1" applyAlignment="1" applyProtection="1">
      <alignment wrapText="1"/>
      <protection locked="0"/>
    </xf>
    <xf numFmtId="1" fontId="2" fillId="3" borderId="6" xfId="0" applyNumberFormat="1" applyFont="1" applyFill="1" applyBorder="1" applyAlignment="1">
      <alignment wrapText="1"/>
    </xf>
    <xf numFmtId="1" fontId="6" fillId="3" borderId="22" xfId="0" applyNumberFormat="1" applyFont="1" applyFill="1" applyBorder="1" applyAlignment="1">
      <alignment horizontal="right" wrapText="1"/>
    </xf>
    <xf numFmtId="1" fontId="6" fillId="0" borderId="45" xfId="0" applyNumberFormat="1" applyFont="1" applyBorder="1" applyAlignment="1">
      <alignment wrapText="1"/>
    </xf>
    <xf numFmtId="1" fontId="6" fillId="0" borderId="44" xfId="0" applyNumberFormat="1" applyFont="1" applyBorder="1" applyAlignment="1">
      <alignment wrapText="1"/>
    </xf>
    <xf numFmtId="1" fontId="6" fillId="0" borderId="51" xfId="0" applyNumberFormat="1" applyFont="1" applyBorder="1" applyAlignment="1">
      <alignment wrapText="1"/>
    </xf>
    <xf numFmtId="1" fontId="6" fillId="0" borderId="78" xfId="0" applyNumberFormat="1" applyFont="1" applyBorder="1" applyAlignment="1">
      <alignment wrapText="1"/>
    </xf>
    <xf numFmtId="1" fontId="6" fillId="4" borderId="22" xfId="0" applyNumberFormat="1" applyFont="1" applyFill="1" applyBorder="1" applyAlignment="1">
      <alignment horizontal="center" vertical="center"/>
    </xf>
    <xf numFmtId="1" fontId="6" fillId="4" borderId="79" xfId="0" applyNumberFormat="1" applyFont="1" applyFill="1" applyBorder="1" applyAlignment="1">
      <alignment horizontal="center" vertical="center"/>
    </xf>
    <xf numFmtId="1" fontId="6" fillId="4" borderId="22" xfId="0" applyNumberFormat="1" applyFont="1" applyFill="1" applyBorder="1" applyAlignment="1">
      <alignment horizontal="center" vertical="center" wrapText="1"/>
    </xf>
    <xf numFmtId="1" fontId="6" fillId="4" borderId="26" xfId="0" applyNumberFormat="1" applyFont="1" applyFill="1" applyBorder="1"/>
    <xf numFmtId="1" fontId="6" fillId="7" borderId="33" xfId="0" applyNumberFormat="1" applyFont="1" applyFill="1" applyBorder="1" applyAlignment="1" applyProtection="1">
      <alignment wrapText="1"/>
      <protection locked="0"/>
    </xf>
    <xf numFmtId="1" fontId="6" fillId="7" borderId="80" xfId="0" applyNumberFormat="1" applyFont="1" applyFill="1" applyBorder="1" applyAlignment="1" applyProtection="1">
      <alignment wrapText="1"/>
      <protection locked="0"/>
    </xf>
    <xf numFmtId="1" fontId="6" fillId="7" borderId="26" xfId="0" applyNumberFormat="1" applyFont="1" applyFill="1" applyBorder="1" applyProtection="1">
      <protection locked="0"/>
    </xf>
    <xf numFmtId="1" fontId="6" fillId="4" borderId="33" xfId="0" applyNumberFormat="1" applyFont="1" applyFill="1" applyBorder="1"/>
    <xf numFmtId="1" fontId="6" fillId="4" borderId="50" xfId="0" applyNumberFormat="1" applyFont="1" applyFill="1" applyBorder="1"/>
    <xf numFmtId="1" fontId="6" fillId="7" borderId="71" xfId="0" applyNumberFormat="1" applyFont="1" applyFill="1" applyBorder="1" applyProtection="1">
      <protection locked="0"/>
    </xf>
    <xf numFmtId="1" fontId="6" fillId="7" borderId="51" xfId="0" applyNumberFormat="1" applyFont="1" applyFill="1" applyBorder="1" applyProtection="1">
      <protection locked="0"/>
    </xf>
    <xf numFmtId="1" fontId="6" fillId="3" borderId="6" xfId="0" applyNumberFormat="1" applyFont="1" applyFill="1" applyBorder="1" applyAlignment="1">
      <alignment wrapText="1"/>
    </xf>
    <xf numFmtId="1" fontId="6" fillId="3" borderId="22" xfId="0" applyNumberFormat="1" applyFont="1" applyFill="1" applyBorder="1"/>
    <xf numFmtId="1" fontId="6" fillId="4" borderId="22" xfId="0" applyNumberFormat="1" applyFont="1" applyFill="1" applyBorder="1"/>
    <xf numFmtId="1" fontId="6" fillId="4" borderId="79" xfId="0" applyNumberFormat="1" applyFont="1" applyFill="1" applyBorder="1"/>
    <xf numFmtId="1" fontId="6" fillId="4" borderId="62" xfId="0" applyNumberFormat="1" applyFont="1" applyFill="1" applyBorder="1"/>
    <xf numFmtId="1" fontId="6" fillId="7" borderId="44" xfId="0" applyNumberFormat="1" applyFont="1" applyFill="1" applyBorder="1" applyProtection="1">
      <protection locked="0"/>
    </xf>
    <xf numFmtId="1" fontId="6" fillId="3" borderId="17" xfId="0" applyNumberFormat="1" applyFont="1" applyFill="1" applyBorder="1"/>
    <xf numFmtId="1" fontId="8" fillId="0" borderId="0" xfId="0" applyNumberFormat="1" applyFont="1" applyAlignment="1">
      <alignment horizontal="left"/>
    </xf>
    <xf numFmtId="1" fontId="6" fillId="3" borderId="0" xfId="0" applyNumberFormat="1" applyFont="1" applyFill="1" applyAlignment="1">
      <alignment horizontal="left" wrapText="1"/>
    </xf>
    <xf numFmtId="1" fontId="10" fillId="3" borderId="0" xfId="0" applyNumberFormat="1" applyFont="1" applyFill="1"/>
    <xf numFmtId="1" fontId="4" fillId="0" borderId="0" xfId="0" applyNumberFormat="1" applyFont="1"/>
    <xf numFmtId="1" fontId="6" fillId="0" borderId="22" xfId="0" applyNumberFormat="1" applyFont="1" applyBorder="1" applyAlignment="1">
      <alignment horizontal="center" vertical="center"/>
    </xf>
    <xf numFmtId="1" fontId="6" fillId="3" borderId="25" xfId="0" applyNumberFormat="1" applyFont="1" applyFill="1" applyBorder="1" applyAlignment="1">
      <alignment horizontal="center" vertical="center" wrapText="1"/>
    </xf>
    <xf numFmtId="1" fontId="6" fillId="3" borderId="18" xfId="0" applyNumberFormat="1" applyFont="1" applyFill="1" applyBorder="1" applyAlignment="1">
      <alignment horizontal="center" vertical="center" wrapText="1"/>
    </xf>
    <xf numFmtId="1" fontId="6" fillId="3" borderId="23" xfId="0" applyNumberFormat="1" applyFont="1" applyFill="1" applyBorder="1" applyAlignment="1">
      <alignment horizontal="center" vertical="center" wrapText="1"/>
    </xf>
    <xf numFmtId="1" fontId="6" fillId="0" borderId="33" xfId="0" applyNumberFormat="1" applyFont="1" applyBorder="1" applyAlignment="1">
      <alignment horizontal="left" wrapText="1"/>
    </xf>
    <xf numFmtId="1" fontId="6" fillId="0" borderId="33" xfId="0" applyNumberFormat="1" applyFont="1" applyBorder="1" applyAlignment="1">
      <alignment horizontal="left" vertical="center" wrapText="1"/>
    </xf>
    <xf numFmtId="1" fontId="6" fillId="9" borderId="33" xfId="0" applyNumberFormat="1" applyFont="1" applyFill="1" applyBorder="1" applyAlignment="1">
      <alignment horizontal="left" wrapText="1"/>
    </xf>
    <xf numFmtId="1" fontId="6" fillId="0" borderId="11" xfId="0" applyNumberFormat="1" applyFont="1" applyBorder="1" applyAlignment="1">
      <alignment horizontal="left" wrapText="1"/>
    </xf>
    <xf numFmtId="1" fontId="6" fillId="0" borderId="43" xfId="0" applyNumberFormat="1" applyFont="1" applyBorder="1" applyAlignment="1">
      <alignment horizontal="left" wrapText="1"/>
    </xf>
    <xf numFmtId="1" fontId="2" fillId="0" borderId="22" xfId="0" applyNumberFormat="1" applyFont="1" applyBorder="1" applyAlignment="1">
      <alignment horizontal="left" vertical="center"/>
    </xf>
    <xf numFmtId="1" fontId="6" fillId="3" borderId="25" xfId="0" applyNumberFormat="1" applyFont="1" applyFill="1" applyBorder="1"/>
    <xf numFmtId="1" fontId="6" fillId="3" borderId="18" xfId="0" applyNumberFormat="1" applyFont="1" applyFill="1" applyBorder="1"/>
    <xf numFmtId="1" fontId="6" fillId="3" borderId="23" xfId="0" applyNumberFormat="1" applyFont="1" applyFill="1" applyBorder="1"/>
    <xf numFmtId="1" fontId="8" fillId="3" borderId="0" xfId="0" applyNumberFormat="1" applyFont="1" applyFill="1" applyAlignment="1">
      <alignment horizontal="left"/>
    </xf>
    <xf numFmtId="1" fontId="6" fillId="3" borderId="22" xfId="0" applyNumberFormat="1" applyFont="1" applyFill="1" applyBorder="1" applyAlignment="1">
      <alignment horizontal="center" vertical="center"/>
    </xf>
    <xf numFmtId="1" fontId="11" fillId="3" borderId="0" xfId="0" applyNumberFormat="1" applyFont="1" applyFill="1"/>
    <xf numFmtId="1" fontId="6" fillId="3" borderId="52" xfId="0" applyNumberFormat="1" applyFont="1" applyFill="1" applyBorder="1" applyAlignment="1">
      <alignment horizontal="left"/>
    </xf>
    <xf numFmtId="1" fontId="6" fillId="3" borderId="33" xfId="0" applyNumberFormat="1" applyFont="1" applyFill="1" applyBorder="1" applyAlignment="1">
      <alignment horizontal="left"/>
    </xf>
    <xf numFmtId="1" fontId="6" fillId="3" borderId="50" xfId="0" applyNumberFormat="1" applyFont="1" applyFill="1" applyBorder="1" applyAlignment="1">
      <alignment wrapText="1"/>
    </xf>
    <xf numFmtId="1" fontId="6" fillId="7" borderId="70" xfId="0" applyNumberFormat="1" applyFont="1" applyFill="1" applyBorder="1" applyProtection="1">
      <protection locked="0"/>
    </xf>
    <xf numFmtId="1" fontId="5" fillId="3" borderId="0" xfId="0" applyNumberFormat="1" applyFont="1" applyFill="1" applyAlignment="1">
      <alignment horizontal="center" vertical="center" wrapText="1"/>
    </xf>
    <xf numFmtId="1" fontId="4" fillId="4" borderId="81" xfId="0" applyNumberFormat="1" applyFont="1" applyFill="1" applyBorder="1"/>
    <xf numFmtId="1" fontId="4" fillId="4" borderId="81" xfId="0" applyNumberFormat="1" applyFont="1" applyFill="1" applyBorder="1" applyProtection="1">
      <protection locked="0"/>
    </xf>
    <xf numFmtId="1" fontId="6" fillId="0" borderId="24" xfId="0" applyNumberFormat="1" applyFont="1" applyBorder="1" applyAlignment="1">
      <alignment horizontal="center" vertical="center" wrapText="1"/>
    </xf>
    <xf numFmtId="1" fontId="6" fillId="3" borderId="74" xfId="0" applyNumberFormat="1" applyFont="1" applyFill="1" applyBorder="1" applyAlignment="1">
      <alignment vertical="center"/>
    </xf>
    <xf numFmtId="1" fontId="6" fillId="3" borderId="52" xfId="0" applyNumberFormat="1" applyFont="1" applyFill="1" applyBorder="1"/>
    <xf numFmtId="1" fontId="6" fillId="7" borderId="83" xfId="0" applyNumberFormat="1" applyFont="1" applyFill="1" applyBorder="1" applyProtection="1">
      <protection locked="0"/>
    </xf>
    <xf numFmtId="1" fontId="6" fillId="7" borderId="84" xfId="0" applyNumberFormat="1" applyFont="1" applyFill="1" applyBorder="1" applyProtection="1">
      <protection locked="0"/>
    </xf>
    <xf numFmtId="1" fontId="6" fillId="7" borderId="85" xfId="0" applyNumberFormat="1" applyFont="1" applyFill="1" applyBorder="1" applyProtection="1">
      <protection locked="0"/>
    </xf>
    <xf numFmtId="1" fontId="6" fillId="7" borderId="86" xfId="0" applyNumberFormat="1" applyFont="1" applyFill="1" applyBorder="1" applyProtection="1">
      <protection locked="0"/>
    </xf>
    <xf numFmtId="1" fontId="6" fillId="7" borderId="87" xfId="0" applyNumberFormat="1" applyFont="1" applyFill="1" applyBorder="1" applyProtection="1">
      <protection locked="0"/>
    </xf>
    <xf numFmtId="1" fontId="6" fillId="7" borderId="88" xfId="0" applyNumberFormat="1" applyFont="1" applyFill="1" applyBorder="1" applyProtection="1">
      <protection locked="0"/>
    </xf>
    <xf numFmtId="1" fontId="4" fillId="4" borderId="89" xfId="0" applyNumberFormat="1" applyFont="1" applyFill="1" applyBorder="1"/>
    <xf numFmtId="1" fontId="6" fillId="3" borderId="90" xfId="0" applyNumberFormat="1" applyFont="1" applyFill="1" applyBorder="1" applyAlignment="1">
      <alignment vertical="center"/>
    </xf>
    <xf numFmtId="1" fontId="6" fillId="3" borderId="82" xfId="0" applyNumberFormat="1" applyFont="1" applyFill="1" applyBorder="1"/>
    <xf numFmtId="1" fontId="6" fillId="7" borderId="91" xfId="0" applyNumberFormat="1" applyFont="1" applyFill="1" applyBorder="1" applyProtection="1">
      <protection locked="0"/>
    </xf>
    <xf numFmtId="1" fontId="6" fillId="7" borderId="92" xfId="0" applyNumberFormat="1" applyFont="1" applyFill="1" applyBorder="1" applyProtection="1">
      <protection locked="0"/>
    </xf>
    <xf numFmtId="1" fontId="6" fillId="7" borderId="93" xfId="0" applyNumberFormat="1" applyFont="1" applyFill="1" applyBorder="1" applyProtection="1">
      <protection locked="0"/>
    </xf>
    <xf numFmtId="1" fontId="6" fillId="7" borderId="94" xfId="0" applyNumberFormat="1" applyFont="1" applyFill="1" applyBorder="1" applyProtection="1">
      <protection locked="0"/>
    </xf>
    <xf numFmtId="1" fontId="6" fillId="7" borderId="95" xfId="0" applyNumberFormat="1" applyFont="1" applyFill="1" applyBorder="1" applyProtection="1">
      <protection locked="0"/>
    </xf>
    <xf numFmtId="1" fontId="6" fillId="7" borderId="96" xfId="0" applyNumberFormat="1" applyFont="1" applyFill="1" applyBorder="1" applyProtection="1">
      <protection locked="0"/>
    </xf>
    <xf numFmtId="1" fontId="7" fillId="4" borderId="0" xfId="0" applyNumberFormat="1" applyFont="1" applyFill="1"/>
    <xf numFmtId="1" fontId="6" fillId="4" borderId="0" xfId="0" applyNumberFormat="1" applyFont="1" applyFill="1"/>
    <xf numFmtId="1" fontId="10" fillId="0" borderId="0" xfId="0" applyNumberFormat="1" applyFont="1" applyProtection="1">
      <protection locked="0"/>
    </xf>
    <xf numFmtId="1" fontId="10" fillId="0" borderId="97" xfId="0" applyNumberFormat="1" applyFont="1" applyBorder="1" applyProtection="1">
      <protection locked="0"/>
    </xf>
    <xf numFmtId="1" fontId="10" fillId="0" borderId="98" xfId="0" applyNumberFormat="1" applyFont="1" applyBorder="1" applyAlignment="1">
      <alignment vertical="center"/>
    </xf>
    <xf numFmtId="1" fontId="4" fillId="0" borderId="97" xfId="0" applyNumberFormat="1" applyFont="1" applyBorder="1"/>
    <xf numFmtId="1" fontId="4" fillId="0" borderId="99" xfId="0" applyNumberFormat="1" applyFont="1" applyBorder="1"/>
    <xf numFmtId="1" fontId="4" fillId="0" borderId="100" xfId="0" applyNumberFormat="1" applyFont="1" applyBorder="1"/>
    <xf numFmtId="1" fontId="6" fillId="3" borderId="105" xfId="0" applyNumberFormat="1" applyFont="1" applyFill="1" applyBorder="1" applyAlignment="1">
      <alignment horizontal="center" vertical="center" wrapText="1"/>
    </xf>
    <xf numFmtId="1" fontId="6" fillId="3" borderId="102" xfId="0" applyNumberFormat="1" applyFont="1" applyFill="1" applyBorder="1" applyAlignment="1">
      <alignment horizontal="center" vertical="center" wrapText="1"/>
    </xf>
    <xf numFmtId="1" fontId="6" fillId="0" borderId="102" xfId="0" applyNumberFormat="1" applyFont="1" applyBorder="1" applyAlignment="1">
      <alignment horizontal="center" vertical="center" wrapText="1"/>
    </xf>
    <xf numFmtId="1" fontId="6" fillId="0" borderId="106" xfId="0" applyNumberFormat="1" applyFont="1" applyBorder="1" applyAlignment="1">
      <alignment horizontal="left" vertical="center" wrapText="1"/>
    </xf>
    <xf numFmtId="1" fontId="6" fillId="0" borderId="106" xfId="0" applyNumberFormat="1" applyFont="1" applyBorder="1"/>
    <xf numFmtId="1" fontId="6" fillId="7" borderId="107" xfId="0" applyNumberFormat="1" applyFont="1" applyFill="1" applyBorder="1" applyProtection="1">
      <protection locked="0"/>
    </xf>
    <xf numFmtId="1" fontId="6" fillId="7" borderId="106" xfId="0" applyNumberFormat="1" applyFont="1" applyFill="1" applyBorder="1" applyProtection="1">
      <protection locked="0"/>
    </xf>
    <xf numFmtId="1" fontId="6" fillId="7" borderId="108" xfId="0" applyNumberFormat="1" applyFont="1" applyFill="1" applyBorder="1" applyProtection="1">
      <protection locked="0"/>
    </xf>
    <xf numFmtId="1" fontId="6" fillId="7" borderId="109" xfId="0" applyNumberFormat="1" applyFont="1" applyFill="1" applyBorder="1" applyProtection="1">
      <protection locked="0"/>
    </xf>
    <xf numFmtId="1" fontId="6" fillId="4" borderId="0" xfId="0" applyNumberFormat="1" applyFont="1" applyFill="1" applyAlignment="1">
      <alignment vertical="center"/>
    </xf>
    <xf numFmtId="1" fontId="6" fillId="0" borderId="33" xfId="0" applyNumberFormat="1" applyFont="1" applyBorder="1"/>
    <xf numFmtId="1" fontId="6" fillId="7" borderId="110" xfId="0" applyNumberFormat="1" applyFont="1" applyFill="1" applyBorder="1" applyProtection="1">
      <protection locked="0"/>
    </xf>
    <xf numFmtId="1" fontId="6" fillId="0" borderId="50" xfId="0" applyNumberFormat="1" applyFont="1" applyBorder="1" applyAlignment="1">
      <alignment horizontal="left" vertical="center" wrapText="1"/>
    </xf>
    <xf numFmtId="1" fontId="6" fillId="0" borderId="50" xfId="0" applyNumberFormat="1" applyFont="1" applyBorder="1"/>
    <xf numFmtId="1" fontId="6" fillId="7" borderId="111" xfId="0" applyNumberFormat="1" applyFont="1" applyFill="1" applyBorder="1" applyProtection="1">
      <protection locked="0"/>
    </xf>
    <xf numFmtId="1" fontId="6" fillId="0" borderId="118" xfId="0" applyNumberFormat="1" applyFont="1" applyBorder="1" applyAlignment="1">
      <alignment horizontal="center" vertical="center" wrapText="1"/>
    </xf>
    <xf numFmtId="1" fontId="6" fillId="0" borderId="114" xfId="0" applyNumberFormat="1" applyFont="1" applyBorder="1" applyAlignment="1">
      <alignment horizontal="center" vertical="center" wrapText="1"/>
    </xf>
    <xf numFmtId="1" fontId="6" fillId="0" borderId="119" xfId="0" applyNumberFormat="1" applyFont="1" applyBorder="1" applyAlignment="1">
      <alignment horizontal="center" vertical="center" wrapText="1"/>
    </xf>
    <xf numFmtId="1" fontId="6" fillId="0" borderId="116" xfId="0" applyNumberFormat="1" applyFont="1" applyBorder="1" applyAlignment="1">
      <alignment horizontal="center" vertical="center" wrapText="1"/>
    </xf>
    <xf numFmtId="1" fontId="4" fillId="0" borderId="81" xfId="0" applyNumberFormat="1" applyFont="1" applyBorder="1"/>
    <xf numFmtId="1" fontId="6" fillId="0" borderId="120" xfId="0" applyNumberFormat="1" applyFont="1" applyBorder="1" applyAlignment="1">
      <alignment horizontal="left" vertical="center" wrapText="1"/>
    </xf>
    <xf numFmtId="1" fontId="6" fillId="7" borderId="121" xfId="0" applyNumberFormat="1" applyFont="1" applyFill="1" applyBorder="1" applyProtection="1">
      <protection locked="0"/>
    </xf>
    <xf numFmtId="1" fontId="6" fillId="7" borderId="122" xfId="0" applyNumberFormat="1" applyFont="1" applyFill="1" applyBorder="1" applyProtection="1">
      <protection locked="0"/>
    </xf>
    <xf numFmtId="1" fontId="6" fillId="7" borderId="123" xfId="0" applyNumberFormat="1" applyFont="1" applyFill="1" applyBorder="1" applyProtection="1">
      <protection locked="0"/>
    </xf>
    <xf numFmtId="1" fontId="6" fillId="7" borderId="80" xfId="0" applyNumberFormat="1" applyFont="1" applyFill="1" applyBorder="1" applyProtection="1">
      <protection locked="0"/>
    </xf>
    <xf numFmtId="1" fontId="6" fillId="7" borderId="78" xfId="0" applyNumberFormat="1" applyFont="1" applyFill="1" applyBorder="1" applyProtection="1">
      <protection locked="0"/>
    </xf>
    <xf numFmtId="1" fontId="4" fillId="6" borderId="81" xfId="0" applyNumberFormat="1" applyFont="1" applyFill="1" applyBorder="1" applyProtection="1">
      <protection locked="0"/>
    </xf>
    <xf numFmtId="1" fontId="6" fillId="0" borderId="11" xfId="0" applyNumberFormat="1" applyFont="1" applyBorder="1" applyAlignment="1">
      <alignment horizontal="left" vertical="center" wrapText="1"/>
    </xf>
    <xf numFmtId="1" fontId="6" fillId="7" borderId="125" xfId="0" applyNumberFormat="1" applyFont="1" applyFill="1" applyBorder="1" applyProtection="1">
      <protection locked="0"/>
    </xf>
    <xf numFmtId="1" fontId="6" fillId="7" borderId="126" xfId="0" applyNumberFormat="1" applyFont="1" applyFill="1" applyBorder="1" applyProtection="1">
      <protection locked="0"/>
    </xf>
    <xf numFmtId="1" fontId="6" fillId="0" borderId="124" xfId="0" applyNumberFormat="1" applyFont="1" applyBorder="1" applyAlignment="1">
      <alignment horizontal="center" vertical="center" wrapText="1"/>
    </xf>
    <xf numFmtId="1" fontId="6" fillId="0" borderId="124" xfId="0" applyNumberFormat="1" applyFont="1" applyBorder="1" applyAlignment="1">
      <alignment horizontal="left" vertical="center" wrapText="1"/>
    </xf>
    <xf numFmtId="1" fontId="6" fillId="7" borderId="118" xfId="0" applyNumberFormat="1" applyFont="1" applyFill="1" applyBorder="1" applyProtection="1">
      <protection locked="0"/>
    </xf>
    <xf numFmtId="1" fontId="6" fillId="7" borderId="114" xfId="0" applyNumberFormat="1" applyFont="1" applyFill="1" applyBorder="1" applyProtection="1">
      <protection locked="0"/>
    </xf>
    <xf numFmtId="1" fontId="6" fillId="7" borderId="116" xfId="0" applyNumberFormat="1" applyFont="1" applyFill="1" applyBorder="1" applyProtection="1">
      <protection locked="0"/>
    </xf>
    <xf numFmtId="1" fontId="12" fillId="3" borderId="0" xfId="0" applyNumberFormat="1" applyFont="1" applyFill="1"/>
    <xf numFmtId="1" fontId="7" fillId="0" borderId="0" xfId="0" applyNumberFormat="1" applyFont="1"/>
    <xf numFmtId="1" fontId="7" fillId="0" borderId="127" xfId="0" applyNumberFormat="1" applyFont="1" applyBorder="1"/>
    <xf numFmtId="1" fontId="7" fillId="0" borderId="128" xfId="0" applyNumberFormat="1" applyFont="1" applyBorder="1"/>
    <xf numFmtId="1" fontId="6" fillId="0" borderId="128" xfId="0" applyNumberFormat="1" applyFont="1" applyBorder="1"/>
    <xf numFmtId="1" fontId="6" fillId="0" borderId="127" xfId="0" applyNumberFormat="1" applyFont="1" applyBorder="1"/>
    <xf numFmtId="1" fontId="6" fillId="0" borderId="129" xfId="0" applyNumberFormat="1" applyFont="1" applyBorder="1"/>
    <xf numFmtId="1" fontId="4" fillId="4" borderId="132" xfId="0" applyNumberFormat="1" applyFont="1" applyFill="1" applyBorder="1"/>
    <xf numFmtId="1" fontId="6" fillId="3" borderId="133" xfId="0" applyNumberFormat="1" applyFont="1" applyFill="1" applyBorder="1" applyAlignment="1">
      <alignment horizontal="center" vertical="center" wrapText="1"/>
    </xf>
    <xf numFmtId="1" fontId="6" fillId="3" borderId="118" xfId="0" applyNumberFormat="1" applyFont="1" applyFill="1" applyBorder="1" applyAlignment="1">
      <alignment horizontal="center" vertical="center" wrapText="1"/>
    </xf>
    <xf numFmtId="1" fontId="6" fillId="0" borderId="134" xfId="0" applyNumberFormat="1" applyFont="1" applyBorder="1" applyAlignment="1">
      <alignment horizontal="center" vertical="center" wrapText="1"/>
    </xf>
    <xf numFmtId="1" fontId="6" fillId="0" borderId="135" xfId="0" applyNumberFormat="1" applyFont="1" applyBorder="1" applyAlignment="1">
      <alignment horizontal="center" vertical="center" wrapText="1"/>
    </xf>
    <xf numFmtId="1" fontId="6" fillId="0" borderId="133" xfId="0" applyNumberFormat="1" applyFont="1" applyBorder="1" applyAlignment="1">
      <alignment horizontal="center" vertical="center" wrapText="1"/>
    </xf>
    <xf numFmtId="1" fontId="6" fillId="0" borderId="136" xfId="0" applyNumberFormat="1" applyFont="1" applyBorder="1" applyAlignment="1">
      <alignment horizontal="center" vertical="center" wrapText="1"/>
    </xf>
    <xf numFmtId="1" fontId="6" fillId="3" borderId="120" xfId="0" applyNumberFormat="1" applyFont="1" applyFill="1" applyBorder="1" applyAlignment="1">
      <alignment horizontal="left" wrapText="1"/>
    </xf>
    <xf numFmtId="1" fontId="6" fillId="3" borderId="26" xfId="0" applyNumberFormat="1" applyFont="1" applyFill="1" applyBorder="1" applyAlignment="1">
      <alignment horizontal="right" wrapText="1"/>
    </xf>
    <xf numFmtId="1" fontId="6" fillId="3" borderId="27" xfId="0" applyNumberFormat="1" applyFont="1" applyFill="1" applyBorder="1" applyAlignment="1">
      <alignment horizontal="right" wrapText="1"/>
    </xf>
    <xf numFmtId="1" fontId="6" fillId="7" borderId="67" xfId="0" applyNumberFormat="1" applyFont="1" applyFill="1" applyBorder="1" applyProtection="1">
      <protection locked="0"/>
    </xf>
    <xf numFmtId="1" fontId="6" fillId="7" borderId="65" xfId="0" applyNumberFormat="1" applyFont="1" applyFill="1" applyBorder="1" applyProtection="1">
      <protection locked="0"/>
    </xf>
    <xf numFmtId="1" fontId="6" fillId="3" borderId="33" xfId="0" applyNumberFormat="1" applyFont="1" applyFill="1" applyBorder="1" applyAlignment="1">
      <alignment horizontal="left" wrapText="1"/>
    </xf>
    <xf numFmtId="1" fontId="6" fillId="7" borderId="137" xfId="0" applyNumberFormat="1" applyFont="1" applyFill="1" applyBorder="1" applyProtection="1">
      <protection locked="0"/>
    </xf>
    <xf numFmtId="1" fontId="6" fillId="7" borderId="63" xfId="0" applyNumberFormat="1" applyFont="1" applyFill="1" applyBorder="1" applyProtection="1">
      <protection locked="0"/>
    </xf>
    <xf numFmtId="1" fontId="6" fillId="4" borderId="16" xfId="0" applyNumberFormat="1" applyFont="1" applyFill="1" applyBorder="1" applyAlignment="1">
      <alignment horizontal="left"/>
    </xf>
    <xf numFmtId="1" fontId="6" fillId="0" borderId="133" xfId="0" applyNumberFormat="1" applyFont="1" applyBorder="1" applyAlignment="1">
      <alignment horizontal="center"/>
    </xf>
    <xf numFmtId="1" fontId="6" fillId="3" borderId="118" xfId="0" applyNumberFormat="1" applyFont="1" applyFill="1" applyBorder="1" applyAlignment="1">
      <alignment horizontal="right" wrapText="1"/>
    </xf>
    <xf numFmtId="1" fontId="6" fillId="3" borderId="133" xfId="0" applyNumberFormat="1" applyFont="1" applyFill="1" applyBorder="1" applyAlignment="1">
      <alignment horizontal="right" wrapText="1"/>
    </xf>
    <xf numFmtId="1" fontId="6" fillId="3" borderId="136" xfId="0" applyNumberFormat="1" applyFont="1" applyFill="1" applyBorder="1" applyAlignment="1">
      <alignment horizontal="right" wrapText="1"/>
    </xf>
    <xf numFmtId="1" fontId="6" fillId="0" borderId="118" xfId="0" applyNumberFormat="1" applyFont="1" applyBorder="1"/>
    <xf numFmtId="1" fontId="6" fillId="0" borderId="138" xfId="0" applyNumberFormat="1" applyFont="1" applyBorder="1"/>
    <xf numFmtId="1" fontId="6" fillId="0" borderId="135" xfId="0" applyNumberFormat="1" applyFont="1" applyBorder="1"/>
    <xf numFmtId="1" fontId="6" fillId="0" borderId="139" xfId="0" applyNumberFormat="1" applyFont="1" applyBorder="1"/>
    <xf numFmtId="1" fontId="6" fillId="0" borderId="133" xfId="0" applyNumberFormat="1" applyFont="1" applyBorder="1"/>
    <xf numFmtId="1" fontId="6" fillId="0" borderId="136" xfId="0" applyNumberFormat="1" applyFont="1" applyBorder="1"/>
    <xf numFmtId="1" fontId="6" fillId="3" borderId="42" xfId="0" applyNumberFormat="1" applyFont="1" applyFill="1" applyBorder="1" applyAlignment="1">
      <alignment horizontal="right" wrapText="1"/>
    </xf>
    <xf numFmtId="1" fontId="6" fillId="3" borderId="11" xfId="0" applyNumberFormat="1" applyFont="1" applyFill="1" applyBorder="1" applyAlignment="1">
      <alignment horizontal="right" wrapText="1"/>
    </xf>
    <xf numFmtId="1" fontId="6" fillId="3" borderId="13" xfId="0" applyNumberFormat="1" applyFont="1" applyFill="1" applyBorder="1" applyAlignment="1">
      <alignment horizontal="right" wrapText="1"/>
    </xf>
    <xf numFmtId="1" fontId="6" fillId="7" borderId="140" xfId="0" applyNumberFormat="1" applyFont="1" applyFill="1" applyBorder="1" applyProtection="1">
      <protection locked="0"/>
    </xf>
    <xf numFmtId="1" fontId="6" fillId="3" borderId="34" xfId="0" applyNumberFormat="1" applyFont="1" applyFill="1" applyBorder="1" applyAlignment="1">
      <alignment horizontal="right" wrapText="1"/>
    </xf>
    <xf numFmtId="1" fontId="6" fillId="3" borderId="43" xfId="0" applyNumberFormat="1" applyFont="1" applyFill="1" applyBorder="1" applyAlignment="1">
      <alignment horizontal="right" wrapText="1"/>
    </xf>
    <xf numFmtId="1" fontId="6" fillId="3" borderId="53" xfId="0" applyNumberFormat="1" applyFont="1" applyFill="1" applyBorder="1" applyAlignment="1">
      <alignment horizontal="right" wrapText="1"/>
    </xf>
    <xf numFmtId="1" fontId="6" fillId="3" borderId="33" xfId="0" applyNumberFormat="1" applyFont="1" applyFill="1" applyBorder="1" applyAlignment="1">
      <alignment horizontal="right" wrapText="1"/>
    </xf>
    <xf numFmtId="1" fontId="6" fillId="3" borderId="36" xfId="0" applyNumberFormat="1" applyFont="1" applyFill="1" applyBorder="1" applyAlignment="1">
      <alignment horizontal="right" wrapText="1"/>
    </xf>
    <xf numFmtId="1" fontId="6" fillId="0" borderId="50" xfId="0" applyNumberFormat="1" applyFont="1" applyBorder="1" applyAlignment="1">
      <alignment horizontal="left"/>
    </xf>
    <xf numFmtId="1" fontId="6" fillId="0" borderId="47" xfId="0" applyNumberFormat="1" applyFont="1" applyBorder="1" applyAlignment="1">
      <alignment horizontal="right"/>
    </xf>
    <xf numFmtId="1" fontId="6" fillId="0" borderId="50" xfId="0" applyNumberFormat="1" applyFont="1" applyBorder="1" applyAlignment="1">
      <alignment horizontal="right"/>
    </xf>
    <xf numFmtId="1" fontId="6" fillId="0" borderId="45" xfId="0" applyNumberFormat="1" applyFont="1" applyBorder="1" applyAlignment="1">
      <alignment horizontal="right"/>
    </xf>
    <xf numFmtId="1" fontId="6" fillId="4" borderId="133" xfId="0" applyNumberFormat="1" applyFont="1" applyFill="1" applyBorder="1" applyAlignment="1">
      <alignment horizontal="center" vertical="center"/>
    </xf>
    <xf numFmtId="1" fontId="6" fillId="4" borderId="131" xfId="0" applyNumberFormat="1" applyFont="1" applyFill="1" applyBorder="1" applyAlignment="1">
      <alignment horizontal="center" vertical="center"/>
    </xf>
    <xf numFmtId="1" fontId="6" fillId="4" borderId="136" xfId="0" applyNumberFormat="1" applyFont="1" applyFill="1" applyBorder="1" applyAlignment="1">
      <alignment horizontal="center" vertical="center" wrapText="1"/>
    </xf>
    <xf numFmtId="1" fontId="6" fillId="4" borderId="133" xfId="0" applyNumberFormat="1" applyFont="1" applyFill="1" applyBorder="1" applyAlignment="1">
      <alignment horizontal="center" vertical="center" wrapText="1"/>
    </xf>
    <xf numFmtId="1" fontId="6" fillId="0" borderId="33" xfId="0" applyNumberFormat="1" applyFont="1" applyBorder="1" applyAlignment="1">
      <alignment horizontal="left" vertical="center"/>
    </xf>
    <xf numFmtId="1" fontId="6" fillId="0" borderId="43" xfId="0" applyNumberFormat="1" applyFont="1" applyBorder="1" applyAlignment="1">
      <alignment horizontal="left" vertical="center"/>
    </xf>
    <xf numFmtId="1" fontId="6" fillId="0" borderId="50" xfId="0" applyNumberFormat="1" applyFont="1" applyBorder="1" applyAlignment="1">
      <alignment horizontal="left" vertical="center"/>
    </xf>
    <xf numFmtId="1" fontId="6" fillId="4" borderId="16" xfId="0" applyNumberFormat="1" applyFont="1" applyFill="1" applyBorder="1"/>
    <xf numFmtId="1" fontId="6" fillId="7" borderId="147" xfId="0" applyNumberFormat="1" applyFont="1" applyFill="1" applyBorder="1" applyProtection="1">
      <protection locked="0"/>
    </xf>
    <xf numFmtId="1" fontId="6" fillId="3" borderId="16" xfId="0" applyNumberFormat="1" applyFont="1" applyFill="1" applyBorder="1" applyAlignment="1">
      <alignment horizontal="left" wrapText="1"/>
    </xf>
    <xf numFmtId="1" fontId="6" fillId="4" borderId="133" xfId="0" applyNumberFormat="1" applyFont="1" applyFill="1" applyBorder="1"/>
    <xf numFmtId="1" fontId="6" fillId="4" borderId="131" xfId="0" applyNumberFormat="1" applyFont="1" applyFill="1" applyBorder="1"/>
    <xf numFmtId="1" fontId="6" fillId="0" borderId="48" xfId="0" applyNumberFormat="1" applyFont="1" applyBorder="1"/>
    <xf numFmtId="1" fontId="6" fillId="0" borderId="26" xfId="0" applyNumberFormat="1" applyFont="1" applyBorder="1" applyAlignment="1">
      <alignment horizontal="left" vertical="center"/>
    </xf>
    <xf numFmtId="1" fontId="6" fillId="4" borderId="11" xfId="0" applyNumberFormat="1" applyFont="1" applyFill="1" applyBorder="1"/>
    <xf numFmtId="1" fontId="6" fillId="3" borderId="146" xfId="0" applyNumberFormat="1" applyFont="1" applyFill="1" applyBorder="1" applyAlignment="1">
      <alignment horizontal="left" wrapText="1"/>
    </xf>
    <xf numFmtId="1" fontId="6" fillId="4" borderId="148" xfId="0" applyNumberFormat="1" applyFont="1" applyFill="1" applyBorder="1"/>
    <xf numFmtId="1" fontId="6" fillId="0" borderId="133" xfId="0" applyNumberFormat="1" applyFont="1" applyBorder="1" applyAlignment="1">
      <alignment horizontal="center" vertical="center"/>
    </xf>
    <xf numFmtId="1" fontId="6" fillId="3" borderId="26" xfId="0" applyNumberFormat="1" applyFont="1" applyFill="1" applyBorder="1"/>
    <xf numFmtId="1" fontId="6" fillId="3" borderId="33" xfId="0" applyNumberFormat="1" applyFont="1" applyFill="1" applyBorder="1"/>
    <xf numFmtId="1" fontId="6" fillId="3" borderId="50" xfId="0" applyNumberFormat="1" applyFont="1" applyFill="1" applyBorder="1"/>
    <xf numFmtId="1" fontId="6" fillId="0" borderId="146" xfId="0" applyNumberFormat="1" applyFont="1" applyBorder="1" applyAlignment="1">
      <alignment horizontal="center" vertical="center" wrapText="1"/>
    </xf>
    <xf numFmtId="1" fontId="6" fillId="3" borderId="33" xfId="0" applyNumberFormat="1" applyFont="1" applyFill="1" applyBorder="1" applyAlignment="1">
      <alignment wrapText="1"/>
    </xf>
    <xf numFmtId="1" fontId="6" fillId="3" borderId="59" xfId="0" applyNumberFormat="1" applyFont="1" applyFill="1" applyBorder="1" applyAlignment="1">
      <alignment horizontal="left" wrapText="1"/>
    </xf>
    <xf numFmtId="1" fontId="6" fillId="0" borderId="16" xfId="0" applyNumberFormat="1" applyFont="1" applyBorder="1"/>
    <xf numFmtId="49" fontId="6" fillId="0" borderId="149" xfId="0" applyNumberFormat="1" applyFont="1" applyBorder="1" applyAlignment="1">
      <alignment horizontal="center" vertical="center" wrapText="1"/>
    </xf>
    <xf numFmtId="0" fontId="6" fillId="0" borderId="149" xfId="0" applyFont="1" applyBorder="1" applyAlignment="1">
      <alignment horizontal="center" vertical="center" wrapText="1"/>
    </xf>
    <xf numFmtId="0" fontId="6" fillId="0" borderId="136" xfId="0" applyFont="1" applyBorder="1" applyAlignment="1">
      <alignment horizontal="center" vertical="center"/>
    </xf>
    <xf numFmtId="0" fontId="6" fillId="0" borderId="120" xfId="0" applyFont="1" applyBorder="1" applyAlignment="1">
      <alignment vertical="center" wrapText="1"/>
    </xf>
    <xf numFmtId="1" fontId="6" fillId="0" borderId="120" xfId="0" applyNumberFormat="1" applyFont="1" applyBorder="1" applyAlignment="1">
      <alignment horizontal="right" vertical="center" wrapText="1"/>
    </xf>
    <xf numFmtId="1" fontId="6" fillId="7" borderId="150" xfId="0" applyNumberFormat="1" applyFont="1" applyFill="1" applyBorder="1" applyProtection="1">
      <protection locked="0"/>
    </xf>
    <xf numFmtId="0" fontId="6" fillId="0" borderId="33" xfId="0" applyFont="1" applyBorder="1" applyAlignment="1">
      <alignment vertical="center" wrapText="1"/>
    </xf>
    <xf numFmtId="1" fontId="6" fillId="0" borderId="33" xfId="0" applyNumberFormat="1" applyFont="1" applyBorder="1" applyAlignment="1">
      <alignment horizontal="right" vertical="center" wrapText="1"/>
    </xf>
    <xf numFmtId="0" fontId="6" fillId="0" borderId="46" xfId="0" applyFont="1" applyBorder="1" applyAlignment="1">
      <alignment vertical="center" wrapText="1"/>
    </xf>
    <xf numFmtId="1" fontId="6" fillId="0" borderId="16" xfId="0" applyNumberFormat="1" applyFont="1" applyBorder="1" applyAlignment="1">
      <alignment horizontal="right" vertical="center" wrapText="1"/>
    </xf>
    <xf numFmtId="1" fontId="6" fillId="0" borderId="0" xfId="0" applyNumberFormat="1" applyFont="1" applyAlignment="1">
      <alignment horizontal="right" vertical="center" wrapText="1"/>
    </xf>
    <xf numFmtId="1" fontId="6" fillId="0" borderId="26" xfId="0" applyNumberFormat="1" applyFont="1" applyBorder="1"/>
    <xf numFmtId="1" fontId="4" fillId="10" borderId="0" xfId="0" applyNumberFormat="1" applyFont="1" applyFill="1"/>
    <xf numFmtId="1" fontId="6" fillId="0" borderId="33" xfId="0" applyNumberFormat="1" applyFont="1" applyBorder="1" applyAlignment="1">
      <alignment wrapText="1"/>
    </xf>
    <xf numFmtId="1" fontId="4" fillId="10" borderId="0" xfId="0" applyNumberFormat="1" applyFont="1" applyFill="1" applyProtection="1">
      <protection locked="0"/>
    </xf>
    <xf numFmtId="1" fontId="6" fillId="0" borderId="53" xfId="0" applyNumberFormat="1" applyFont="1" applyBorder="1"/>
    <xf numFmtId="1" fontId="6" fillId="0" borderId="53" xfId="0" applyNumberFormat="1" applyFont="1" applyBorder="1" applyAlignment="1">
      <alignment wrapText="1"/>
    </xf>
    <xf numFmtId="1" fontId="6" fillId="0" borderId="45" xfId="0" applyNumberFormat="1" applyFont="1" applyBorder="1" applyAlignment="1">
      <alignment horizontal="left" vertical="center"/>
    </xf>
    <xf numFmtId="1" fontId="6" fillId="0" borderId="120" xfId="0" applyNumberFormat="1" applyFont="1" applyBorder="1" applyAlignment="1">
      <alignment horizontal="left" vertical="center"/>
    </xf>
    <xf numFmtId="1" fontId="6" fillId="0" borderId="43" xfId="0" applyNumberFormat="1" applyFont="1" applyBorder="1" applyAlignment="1">
      <alignment horizontal="right" vertical="center" wrapText="1"/>
    </xf>
    <xf numFmtId="1" fontId="6" fillId="0" borderId="16" xfId="0" applyNumberFormat="1" applyFont="1" applyBorder="1" applyAlignment="1">
      <alignment horizontal="left"/>
    </xf>
    <xf numFmtId="1" fontId="6" fillId="0" borderId="50" xfId="0" applyNumberFormat="1" applyFont="1" applyBorder="1" applyAlignment="1">
      <alignment horizontal="right" vertical="center" wrapText="1"/>
    </xf>
    <xf numFmtId="1" fontId="3" fillId="2" borderId="0" xfId="1" applyNumberFormat="1" applyFont="1"/>
    <xf numFmtId="1" fontId="3" fillId="4" borderId="0" xfId="1" applyNumberFormat="1" applyFont="1" applyFill="1"/>
    <xf numFmtId="1" fontId="3" fillId="4" borderId="0" xfId="1" applyNumberFormat="1" applyFont="1" applyFill="1" applyProtection="1">
      <protection locked="0"/>
    </xf>
    <xf numFmtId="1" fontId="3" fillId="2" borderId="0" xfId="1" applyNumberFormat="1" applyFont="1" applyProtection="1">
      <protection locked="0"/>
    </xf>
    <xf numFmtId="1" fontId="6" fillId="0" borderId="151" xfId="0" applyNumberFormat="1" applyFont="1" applyBorder="1" applyAlignment="1">
      <alignment horizontal="center" vertical="center" wrapText="1"/>
    </xf>
    <xf numFmtId="1" fontId="6" fillId="7" borderId="151" xfId="0" applyNumberFormat="1" applyFont="1" applyFill="1" applyBorder="1" applyAlignment="1" applyProtection="1">
      <alignment horizontal="right"/>
      <protection locked="0"/>
    </xf>
    <xf numFmtId="1" fontId="6" fillId="3" borderId="151" xfId="0" applyNumberFormat="1" applyFont="1" applyFill="1" applyBorder="1" applyAlignment="1">
      <alignment horizontal="center" vertical="center" wrapText="1"/>
    </xf>
    <xf numFmtId="1" fontId="6" fillId="3" borderId="151" xfId="0" applyNumberFormat="1" applyFont="1" applyFill="1" applyBorder="1"/>
    <xf numFmtId="1" fontId="6" fillId="7" borderId="152" xfId="0" applyNumberFormat="1" applyFont="1" applyFill="1" applyBorder="1" applyProtection="1">
      <protection locked="0"/>
    </xf>
    <xf numFmtId="1" fontId="7" fillId="0" borderId="154" xfId="0" applyNumberFormat="1" applyFont="1" applyBorder="1"/>
    <xf numFmtId="1" fontId="7" fillId="0" borderId="155" xfId="0" applyNumberFormat="1" applyFont="1" applyBorder="1"/>
    <xf numFmtId="1" fontId="6" fillId="0" borderId="155" xfId="0" applyNumberFormat="1" applyFont="1" applyBorder="1"/>
    <xf numFmtId="1" fontId="6" fillId="0" borderId="154" xfId="0" applyNumberFormat="1" applyFont="1" applyBorder="1"/>
    <xf numFmtId="1" fontId="6" fillId="0" borderId="156" xfId="0" applyNumberFormat="1" applyFont="1" applyBorder="1"/>
    <xf numFmtId="1" fontId="6" fillId="0" borderId="157" xfId="0" applyNumberFormat="1" applyFont="1" applyBorder="1" applyAlignment="1">
      <alignment horizontal="right"/>
    </xf>
    <xf numFmtId="1" fontId="6" fillId="7" borderId="158" xfId="0" applyNumberFormat="1" applyFont="1" applyFill="1" applyBorder="1" applyProtection="1">
      <protection locked="0"/>
    </xf>
    <xf numFmtId="1" fontId="6" fillId="7" borderId="159" xfId="0" applyNumberFormat="1" applyFont="1" applyFill="1" applyBorder="1" applyProtection="1">
      <protection locked="0"/>
    </xf>
    <xf numFmtId="1" fontId="6" fillId="7" borderId="160" xfId="0" applyNumberFormat="1" applyFont="1" applyFill="1" applyBorder="1" applyProtection="1">
      <protection locked="0"/>
    </xf>
    <xf numFmtId="1" fontId="6" fillId="4" borderId="164" xfId="0" applyNumberFormat="1" applyFont="1" applyFill="1" applyBorder="1"/>
    <xf numFmtId="1" fontId="6" fillId="7" borderId="165" xfId="0" applyNumberFormat="1" applyFont="1" applyFill="1" applyBorder="1" applyProtection="1">
      <protection locked="0"/>
    </xf>
    <xf numFmtId="1" fontId="6" fillId="3" borderId="164" xfId="0" applyNumberFormat="1" applyFont="1" applyFill="1" applyBorder="1" applyAlignment="1">
      <alignment horizontal="left" wrapText="1"/>
    </xf>
    <xf numFmtId="1" fontId="6" fillId="0" borderId="165" xfId="0" applyNumberFormat="1" applyFont="1" applyBorder="1"/>
    <xf numFmtId="1" fontId="6" fillId="7" borderId="164" xfId="0" applyNumberFormat="1" applyFont="1" applyFill="1" applyBorder="1" applyProtection="1">
      <protection locked="0"/>
    </xf>
    <xf numFmtId="1" fontId="6" fillId="3" borderId="161" xfId="0" applyNumberFormat="1" applyFont="1" applyFill="1" applyBorder="1" applyAlignment="1">
      <alignment horizontal="left" wrapText="1"/>
    </xf>
    <xf numFmtId="1" fontId="6" fillId="0" borderId="164" xfId="0" applyNumberFormat="1" applyFont="1" applyBorder="1"/>
    <xf numFmtId="0" fontId="6" fillId="0" borderId="165" xfId="0" applyFont="1" applyBorder="1" applyAlignment="1">
      <alignment vertical="center" wrapText="1"/>
    </xf>
    <xf numFmtId="1" fontId="6" fillId="0" borderId="164" xfId="0" applyNumberFormat="1" applyFont="1" applyBorder="1" applyAlignment="1">
      <alignment horizontal="right" vertical="center" wrapText="1"/>
    </xf>
    <xf numFmtId="1" fontId="6" fillId="0" borderId="164" xfId="0" applyNumberFormat="1" applyFont="1" applyBorder="1" applyAlignment="1">
      <alignment horizontal="left"/>
    </xf>
    <xf numFmtId="1" fontId="6" fillId="8" borderId="165" xfId="0" applyNumberFormat="1" applyFont="1" applyFill="1" applyBorder="1"/>
    <xf numFmtId="1" fontId="6" fillId="7" borderId="166" xfId="0" applyNumberFormat="1" applyFont="1" applyFill="1" applyBorder="1" applyProtection="1">
      <protection locked="0"/>
    </xf>
    <xf numFmtId="1" fontId="4" fillId="4" borderId="167" xfId="0" applyNumberFormat="1" applyFont="1" applyFill="1" applyBorder="1"/>
    <xf numFmtId="1" fontId="4" fillId="4" borderId="167" xfId="0" applyNumberFormat="1" applyFont="1" applyFill="1" applyBorder="1" applyProtection="1">
      <protection locked="0"/>
    </xf>
    <xf numFmtId="1" fontId="6" fillId="7" borderId="157" xfId="0" applyNumberFormat="1" applyFont="1" applyFill="1" applyBorder="1" applyProtection="1">
      <protection locked="0"/>
    </xf>
    <xf numFmtId="1" fontId="6" fillId="7" borderId="168" xfId="0" applyNumberFormat="1" applyFont="1" applyFill="1" applyBorder="1" applyProtection="1">
      <protection locked="0"/>
    </xf>
    <xf numFmtId="1" fontId="4" fillId="0" borderId="167" xfId="0" applyNumberFormat="1" applyFont="1" applyBorder="1"/>
    <xf numFmtId="1" fontId="4" fillId="6" borderId="167" xfId="0" applyNumberFormat="1" applyFont="1" applyFill="1" applyBorder="1" applyProtection="1">
      <protection locked="0"/>
    </xf>
    <xf numFmtId="1" fontId="6" fillId="8" borderId="157" xfId="0" applyNumberFormat="1" applyFont="1" applyFill="1" applyBorder="1"/>
    <xf numFmtId="1" fontId="6" fillId="3" borderId="174" xfId="0" applyNumberFormat="1" applyFont="1" applyFill="1" applyBorder="1" applyAlignment="1">
      <alignment horizontal="center" vertical="center" wrapText="1"/>
    </xf>
    <xf numFmtId="1" fontId="6" fillId="0" borderId="174" xfId="0" applyNumberFormat="1" applyFont="1" applyBorder="1" applyAlignment="1">
      <alignment horizontal="center" vertical="center" wrapText="1"/>
    </xf>
    <xf numFmtId="1" fontId="6" fillId="0" borderId="174" xfId="0" applyNumberFormat="1" applyFont="1" applyBorder="1" applyAlignment="1">
      <alignment horizontal="center"/>
    </xf>
    <xf numFmtId="1" fontId="6" fillId="3" borderId="174" xfId="0" applyNumberFormat="1" applyFont="1" applyFill="1" applyBorder="1" applyAlignment="1">
      <alignment horizontal="right" wrapText="1"/>
    </xf>
    <xf numFmtId="1" fontId="6" fillId="3" borderId="175" xfId="0" applyNumberFormat="1" applyFont="1" applyFill="1" applyBorder="1" applyAlignment="1">
      <alignment horizontal="right" wrapText="1"/>
    </xf>
    <xf numFmtId="1" fontId="6" fillId="0" borderId="176" xfId="0" applyNumberFormat="1" applyFont="1" applyBorder="1"/>
    <xf numFmtId="1" fontId="6" fillId="0" borderId="174" xfId="0" applyNumberFormat="1" applyFont="1" applyBorder="1"/>
    <xf numFmtId="1" fontId="6" fillId="0" borderId="175" xfId="0" applyNumberFormat="1" applyFont="1" applyBorder="1"/>
    <xf numFmtId="1" fontId="6" fillId="7" borderId="177" xfId="0" applyNumberFormat="1" applyFont="1" applyFill="1" applyBorder="1" applyProtection="1">
      <protection locked="0"/>
    </xf>
    <xf numFmtId="1" fontId="6" fillId="4" borderId="175" xfId="0" applyNumberFormat="1" applyFont="1" applyFill="1" applyBorder="1" applyAlignment="1">
      <alignment horizontal="center" vertical="center" wrapText="1"/>
    </xf>
    <xf numFmtId="1" fontId="6" fillId="4" borderId="174" xfId="0" applyNumberFormat="1" applyFont="1" applyFill="1" applyBorder="1" applyAlignment="1">
      <alignment horizontal="center" vertical="center" wrapText="1"/>
    </xf>
    <xf numFmtId="1" fontId="6" fillId="4" borderId="174" xfId="0" applyNumberFormat="1" applyFont="1" applyFill="1" applyBorder="1"/>
    <xf numFmtId="1" fontId="6" fillId="3" borderId="179" xfId="0" applyNumberFormat="1" applyFont="1" applyFill="1" applyBorder="1" applyAlignment="1">
      <alignment horizontal="left" wrapText="1"/>
    </xf>
    <xf numFmtId="1" fontId="6" fillId="0" borderId="174" xfId="0" applyNumberFormat="1" applyFont="1" applyBorder="1" applyAlignment="1">
      <alignment horizontal="center" vertical="center"/>
    </xf>
    <xf numFmtId="0" fontId="6" fillId="0" borderId="175" xfId="0" applyFont="1" applyBorder="1" applyAlignment="1">
      <alignment horizontal="center" vertical="center"/>
    </xf>
    <xf numFmtId="1" fontId="6" fillId="0" borderId="179" xfId="0" applyNumberFormat="1" applyFont="1" applyBorder="1" applyAlignment="1">
      <alignment horizontal="center" vertical="center" wrapText="1"/>
    </xf>
    <xf numFmtId="1" fontId="6" fillId="0" borderId="175" xfId="0" applyNumberFormat="1" applyFont="1" applyBorder="1" applyAlignment="1">
      <alignment horizontal="center" vertical="center" wrapText="1"/>
    </xf>
    <xf numFmtId="1" fontId="6" fillId="4" borderId="174" xfId="0" applyNumberFormat="1" applyFont="1" applyFill="1" applyBorder="1" applyAlignment="1">
      <alignment horizontal="center" vertical="center"/>
    </xf>
    <xf numFmtId="1" fontId="6" fillId="0" borderId="180" xfId="0" applyNumberFormat="1" applyFont="1" applyBorder="1"/>
    <xf numFmtId="1" fontId="10" fillId="0" borderId="181" xfId="0" applyNumberFormat="1" applyFont="1" applyBorder="1" applyProtection="1">
      <protection locked="0"/>
    </xf>
    <xf numFmtId="1" fontId="10" fillId="0" borderId="182" xfId="0" applyNumberFormat="1" applyFont="1" applyBorder="1" applyAlignment="1">
      <alignment vertical="center"/>
    </xf>
    <xf numFmtId="1" fontId="4" fillId="0" borderId="181" xfId="0" applyNumberFormat="1" applyFont="1" applyBorder="1"/>
    <xf numFmtId="1" fontId="4" fillId="0" borderId="183" xfId="0" applyNumberFormat="1" applyFont="1" applyBorder="1"/>
    <xf numFmtId="1" fontId="4" fillId="4" borderId="184" xfId="0" applyNumberFormat="1" applyFont="1" applyFill="1" applyBorder="1"/>
    <xf numFmtId="1" fontId="6" fillId="3" borderId="185" xfId="0" applyNumberFormat="1" applyFont="1" applyFill="1" applyBorder="1" applyAlignment="1">
      <alignment horizontal="center" vertical="center" wrapText="1"/>
    </xf>
    <xf numFmtId="1" fontId="6" fillId="0" borderId="186" xfId="0" applyNumberFormat="1" applyFont="1" applyBorder="1" applyAlignment="1">
      <alignment horizontal="center" vertical="center" wrapText="1"/>
    </xf>
    <xf numFmtId="1" fontId="6" fillId="0" borderId="187" xfId="0" applyNumberFormat="1" applyFont="1" applyBorder="1" applyAlignment="1">
      <alignment horizontal="center" vertical="center" wrapText="1"/>
    </xf>
    <xf numFmtId="1" fontId="6" fillId="3" borderId="188" xfId="0" applyNumberFormat="1" applyFont="1" applyFill="1" applyBorder="1" applyAlignment="1">
      <alignment horizontal="left" wrapText="1"/>
    </xf>
    <xf numFmtId="1" fontId="6" fillId="7" borderId="189" xfId="0" applyNumberFormat="1" applyFont="1" applyFill="1" applyBorder="1" applyProtection="1">
      <protection locked="0"/>
    </xf>
    <xf numFmtId="1" fontId="6" fillId="7" borderId="190" xfId="0" applyNumberFormat="1" applyFont="1" applyFill="1" applyBorder="1" applyProtection="1">
      <protection locked="0"/>
    </xf>
    <xf numFmtId="1" fontId="6" fillId="3" borderId="185" xfId="0" applyNumberFormat="1" applyFont="1" applyFill="1" applyBorder="1" applyAlignment="1">
      <alignment horizontal="right" wrapText="1"/>
    </xf>
    <xf numFmtId="1" fontId="6" fillId="0" borderId="185" xfId="0" applyNumberFormat="1" applyFont="1" applyBorder="1"/>
    <xf numFmtId="1" fontId="6" fillId="0" borderId="191" xfId="0" applyNumberFormat="1" applyFont="1" applyBorder="1"/>
    <xf numFmtId="1" fontId="6" fillId="0" borderId="187" xfId="0" applyNumberFormat="1" applyFont="1" applyBorder="1"/>
    <xf numFmtId="1" fontId="6" fillId="4" borderId="192" xfId="0" applyNumberFormat="1" applyFont="1" applyFill="1" applyBorder="1" applyAlignment="1">
      <alignment horizontal="center" vertical="center"/>
    </xf>
    <xf numFmtId="1" fontId="6" fillId="4" borderId="192" xfId="0" applyNumberFormat="1" applyFont="1" applyFill="1" applyBorder="1"/>
    <xf numFmtId="1" fontId="6" fillId="7" borderId="193" xfId="0" applyNumberFormat="1" applyFont="1" applyFill="1" applyBorder="1" applyProtection="1">
      <protection locked="0"/>
    </xf>
    <xf numFmtId="1" fontId="6" fillId="7" borderId="188" xfId="0" applyNumberFormat="1" applyFont="1" applyFill="1" applyBorder="1" applyProtection="1">
      <protection locked="0"/>
    </xf>
    <xf numFmtId="49" fontId="6" fillId="0" borderId="194" xfId="0" applyNumberFormat="1" applyFont="1" applyBorder="1" applyAlignment="1">
      <alignment horizontal="center" vertical="center" wrapText="1"/>
    </xf>
    <xf numFmtId="0" fontId="6" fillId="0" borderId="194" xfId="0" applyFont="1" applyBorder="1" applyAlignment="1">
      <alignment horizontal="center" vertical="center" wrapText="1"/>
    </xf>
    <xf numFmtId="0" fontId="6" fillId="0" borderId="188" xfId="0" applyFont="1" applyBorder="1" applyAlignment="1">
      <alignment vertical="center" wrapText="1"/>
    </xf>
    <xf numFmtId="1" fontId="6" fillId="0" borderId="188" xfId="0" applyNumberFormat="1" applyFont="1" applyBorder="1" applyAlignment="1">
      <alignment horizontal="right" vertical="center" wrapText="1"/>
    </xf>
    <xf numFmtId="1" fontId="6" fillId="7" borderId="195" xfId="0" applyNumberFormat="1" applyFont="1" applyFill="1" applyBorder="1" applyProtection="1">
      <protection locked="0"/>
    </xf>
    <xf numFmtId="1" fontId="6" fillId="0" borderId="188" xfId="0" applyNumberFormat="1" applyFont="1" applyBorder="1" applyAlignment="1">
      <alignment horizontal="left" vertical="center"/>
    </xf>
    <xf numFmtId="1" fontId="6" fillId="4" borderId="174" xfId="0" applyNumberFormat="1" applyFont="1" applyFill="1" applyBorder="1" applyAlignment="1">
      <alignment horizontal="center" vertical="center"/>
    </xf>
    <xf numFmtId="1" fontId="6" fillId="4" borderId="175" xfId="0" applyNumberFormat="1" applyFont="1" applyFill="1" applyBorder="1" applyAlignment="1">
      <alignment horizontal="center" vertical="center" wrapText="1"/>
    </xf>
    <xf numFmtId="1" fontId="6" fillId="4" borderId="174" xfId="0" applyNumberFormat="1" applyFont="1" applyFill="1" applyBorder="1" applyAlignment="1">
      <alignment horizontal="center" vertical="center" wrapText="1"/>
    </xf>
    <xf numFmtId="1" fontId="6" fillId="0" borderId="179" xfId="0" applyNumberFormat="1" applyFont="1" applyBorder="1" applyAlignment="1">
      <alignment horizontal="center" vertical="center" wrapText="1"/>
    </xf>
    <xf numFmtId="1" fontId="6" fillId="0" borderId="175" xfId="0" applyNumberFormat="1" applyFont="1" applyBorder="1" applyAlignment="1">
      <alignment horizontal="center" vertical="center" wrapText="1"/>
    </xf>
    <xf numFmtId="1" fontId="6" fillId="0" borderId="185" xfId="0" applyNumberFormat="1" applyFont="1" applyBorder="1" applyAlignment="1">
      <alignment horizontal="center" vertical="center" wrapText="1"/>
    </xf>
    <xf numFmtId="1" fontId="6" fillId="0" borderId="194" xfId="0" applyNumberFormat="1" applyFont="1" applyBorder="1" applyAlignment="1">
      <alignment horizontal="center" vertical="center" wrapText="1"/>
    </xf>
    <xf numFmtId="1" fontId="6" fillId="0" borderId="203" xfId="0" applyNumberFormat="1" applyFont="1" applyBorder="1" applyAlignment="1">
      <alignment horizontal="center" vertical="center" wrapText="1"/>
    </xf>
    <xf numFmtId="1" fontId="6" fillId="0" borderId="201" xfId="0" applyNumberFormat="1" applyFont="1" applyBorder="1" applyAlignment="1">
      <alignment horizontal="center" vertical="center" wrapText="1"/>
    </xf>
    <xf numFmtId="1" fontId="2" fillId="0" borderId="204" xfId="0" applyNumberFormat="1" applyFont="1" applyBorder="1"/>
    <xf numFmtId="1" fontId="6" fillId="0" borderId="194" xfId="0" applyNumberFormat="1" applyFont="1" applyBorder="1"/>
    <xf numFmtId="1" fontId="6" fillId="0" borderId="203" xfId="0" applyNumberFormat="1" applyFont="1" applyBorder="1"/>
    <xf numFmtId="1" fontId="6" fillId="7" borderId="185" xfId="0" applyNumberFormat="1" applyFont="1" applyFill="1" applyBorder="1" applyProtection="1">
      <protection locked="0"/>
    </xf>
    <xf numFmtId="1" fontId="6" fillId="7" borderId="203" xfId="0" applyNumberFormat="1" applyFont="1" applyFill="1" applyBorder="1" applyProtection="1">
      <protection locked="0"/>
    </xf>
    <xf numFmtId="1" fontId="6" fillId="7" borderId="186" xfId="0" applyNumberFormat="1" applyFont="1" applyFill="1" applyBorder="1" applyProtection="1">
      <protection locked="0"/>
    </xf>
    <xf numFmtId="1" fontId="6" fillId="7" borderId="187" xfId="0" applyNumberFormat="1" applyFont="1" applyFill="1" applyBorder="1" applyProtection="1">
      <protection locked="0"/>
    </xf>
    <xf numFmtId="1" fontId="6" fillId="7" borderId="205" xfId="0" applyNumberFormat="1" applyFont="1" applyFill="1" applyBorder="1" applyProtection="1">
      <protection locked="0"/>
    </xf>
    <xf numFmtId="1" fontId="6" fillId="7" borderId="194" xfId="0" applyNumberFormat="1" applyFont="1" applyFill="1" applyBorder="1" applyProtection="1">
      <protection locked="0"/>
    </xf>
    <xf numFmtId="1" fontId="6" fillId="3" borderId="168" xfId="0" applyNumberFormat="1" applyFont="1" applyFill="1" applyBorder="1" applyAlignment="1">
      <alignment vertical="center" wrapText="1"/>
    </xf>
    <xf numFmtId="1" fontId="6" fillId="8" borderId="160" xfId="0" applyNumberFormat="1" applyFont="1" applyFill="1" applyBorder="1"/>
    <xf numFmtId="1" fontId="6" fillId="0" borderId="186" xfId="0" applyNumberFormat="1" applyFont="1" applyBorder="1"/>
    <xf numFmtId="1" fontId="6" fillId="0" borderId="205" xfId="0" applyNumberFormat="1" applyFont="1" applyBorder="1"/>
    <xf numFmtId="1" fontId="6" fillId="0" borderId="188" xfId="0" applyNumberFormat="1" applyFont="1" applyBorder="1" applyAlignment="1">
      <alignment vertical="center" wrapText="1"/>
    </xf>
    <xf numFmtId="1" fontId="6" fillId="0" borderId="198" xfId="0" applyNumberFormat="1" applyFont="1" applyBorder="1"/>
    <xf numFmtId="1" fontId="6" fillId="7" borderId="196" xfId="0" applyNumberFormat="1" applyFont="1" applyFill="1" applyBorder="1" applyProtection="1">
      <protection locked="0"/>
    </xf>
    <xf numFmtId="1" fontId="6" fillId="0" borderId="204" xfId="0" applyNumberFormat="1" applyFont="1" applyBorder="1" applyAlignment="1">
      <alignment horizontal="center" vertical="center" wrapText="1"/>
    </xf>
    <xf numFmtId="1" fontId="6" fillId="0" borderId="205" xfId="0" applyNumberFormat="1" applyFont="1" applyBorder="1" applyAlignment="1">
      <alignment horizontal="center" vertical="center" wrapText="1"/>
    </xf>
    <xf numFmtId="1" fontId="6" fillId="0" borderId="200" xfId="0" applyNumberFormat="1" applyFont="1" applyBorder="1" applyAlignment="1">
      <alignment horizontal="center" vertical="center" wrapText="1"/>
    </xf>
    <xf numFmtId="1" fontId="6" fillId="0" borderId="204" xfId="0" applyNumberFormat="1" applyFont="1" applyBorder="1" applyAlignment="1">
      <alignment horizontal="right" vertical="center"/>
    </xf>
    <xf numFmtId="1" fontId="6" fillId="0" borderId="198" xfId="0" applyNumberFormat="1" applyFont="1" applyBorder="1" applyAlignment="1">
      <alignment horizontal="right" vertical="center"/>
    </xf>
    <xf numFmtId="1" fontId="6" fillId="7" borderId="185" xfId="0" applyNumberFormat="1" applyFont="1" applyFill="1" applyBorder="1" applyAlignment="1" applyProtection="1">
      <alignment horizontal="right"/>
      <protection locked="0"/>
    </xf>
    <xf numFmtId="1" fontId="6" fillId="7" borderId="186" xfId="0" applyNumberFormat="1" applyFont="1" applyFill="1" applyBorder="1" applyAlignment="1" applyProtection="1">
      <alignment horizontal="right"/>
      <protection locked="0"/>
    </xf>
    <xf numFmtId="1" fontId="6" fillId="7" borderId="203" xfId="0" applyNumberFormat="1" applyFont="1" applyFill="1" applyBorder="1" applyAlignment="1" applyProtection="1">
      <alignment horizontal="right"/>
      <protection locked="0"/>
    </xf>
    <xf numFmtId="1" fontId="6" fillId="7" borderId="205" xfId="0" applyNumberFormat="1" applyFont="1" applyFill="1" applyBorder="1" applyAlignment="1" applyProtection="1">
      <alignment horizontal="right"/>
      <protection locked="0"/>
    </xf>
    <xf numFmtId="1" fontId="6" fillId="7" borderId="200" xfId="0" applyNumberFormat="1" applyFont="1" applyFill="1" applyBorder="1" applyAlignment="1" applyProtection="1">
      <alignment horizontal="right"/>
      <protection locked="0"/>
    </xf>
    <xf numFmtId="1" fontId="6" fillId="7" borderId="206" xfId="0" applyNumberFormat="1" applyFont="1" applyFill="1" applyBorder="1" applyAlignment="1" applyProtection="1">
      <alignment horizontal="right"/>
      <protection locked="0"/>
    </xf>
    <xf numFmtId="1" fontId="6" fillId="0" borderId="188" xfId="0" applyNumberFormat="1" applyFont="1" applyBorder="1" applyAlignment="1">
      <alignment horizontal="right" vertical="center"/>
    </xf>
    <xf numFmtId="1" fontId="6" fillId="0" borderId="207" xfId="0" applyNumberFormat="1" applyFont="1" applyBorder="1" applyAlignment="1">
      <alignment vertical="center"/>
    </xf>
    <xf numFmtId="1" fontId="2" fillId="3" borderId="199" xfId="0" applyNumberFormat="1" applyFont="1" applyFill="1" applyBorder="1" applyAlignment="1">
      <alignment wrapText="1"/>
    </xf>
    <xf numFmtId="1" fontId="6" fillId="3" borderId="204" xfId="0" applyNumberFormat="1" applyFont="1" applyFill="1" applyBorder="1" applyAlignment="1">
      <alignment horizontal="right" wrapText="1"/>
    </xf>
    <xf numFmtId="1" fontId="6" fillId="4" borderId="192" xfId="0" applyNumberFormat="1" applyFont="1" applyFill="1" applyBorder="1" applyAlignment="1">
      <alignment horizontal="center" vertical="center"/>
    </xf>
    <xf numFmtId="1" fontId="6" fillId="4" borderId="204" xfId="0" applyNumberFormat="1" applyFont="1" applyFill="1" applyBorder="1" applyAlignment="1">
      <alignment horizontal="center" vertical="center"/>
    </xf>
    <xf numFmtId="1" fontId="6" fillId="4" borderId="204" xfId="0" applyNumberFormat="1" applyFont="1" applyFill="1" applyBorder="1" applyAlignment="1">
      <alignment horizontal="center" vertical="center" wrapText="1"/>
    </xf>
    <xf numFmtId="1" fontId="6" fillId="3" borderId="199" xfId="0" applyNumberFormat="1" applyFont="1" applyFill="1" applyBorder="1" applyAlignment="1">
      <alignment wrapText="1"/>
    </xf>
    <xf numFmtId="1" fontId="6" fillId="3" borderId="204" xfId="0" applyNumberFormat="1" applyFont="1" applyFill="1" applyBorder="1"/>
    <xf numFmtId="1" fontId="6" fillId="4" borderId="204" xfId="0" applyNumberFormat="1" applyFont="1" applyFill="1" applyBorder="1"/>
    <xf numFmtId="1" fontId="6" fillId="4" borderId="206" xfId="0" applyNumberFormat="1" applyFont="1" applyFill="1" applyBorder="1"/>
    <xf numFmtId="1" fontId="6" fillId="3" borderId="185" xfId="0" applyNumberFormat="1" applyFont="1" applyFill="1" applyBorder="1"/>
    <xf numFmtId="1" fontId="6" fillId="0" borderId="204" xfId="0" applyNumberFormat="1" applyFont="1" applyBorder="1" applyAlignment="1">
      <alignment horizontal="center" vertical="center"/>
    </xf>
    <xf numFmtId="1" fontId="6" fillId="3" borderId="205" xfId="0" applyNumberFormat="1" applyFont="1" applyFill="1" applyBorder="1" applyAlignment="1">
      <alignment horizontal="center" vertical="center" wrapText="1"/>
    </xf>
    <xf numFmtId="1" fontId="6" fillId="3" borderId="194" xfId="0" applyNumberFormat="1" applyFont="1" applyFill="1" applyBorder="1" applyAlignment="1">
      <alignment horizontal="center" vertical="center" wrapText="1"/>
    </xf>
    <xf numFmtId="1" fontId="6" fillId="3" borderId="186" xfId="0" applyNumberFormat="1" applyFont="1" applyFill="1" applyBorder="1" applyAlignment="1">
      <alignment horizontal="center" vertical="center" wrapText="1"/>
    </xf>
    <xf numFmtId="1" fontId="2" fillId="0" borderId="204" xfId="0" applyNumberFormat="1" applyFont="1" applyBorder="1" applyAlignment="1">
      <alignment horizontal="left" vertical="center"/>
    </xf>
    <xf numFmtId="1" fontId="6" fillId="3" borderId="205" xfId="0" applyNumberFormat="1" applyFont="1" applyFill="1" applyBorder="1"/>
    <xf numFmtId="1" fontId="6" fillId="3" borderId="194" xfId="0" applyNumberFormat="1" applyFont="1" applyFill="1" applyBorder="1"/>
    <xf numFmtId="1" fontId="6" fillId="3" borderId="186" xfId="0" applyNumberFormat="1" applyFont="1" applyFill="1" applyBorder="1"/>
    <xf numFmtId="1" fontId="6" fillId="3" borderId="204" xfId="0" applyNumberFormat="1" applyFont="1" applyFill="1" applyBorder="1" applyAlignment="1">
      <alignment horizontal="center" vertical="center"/>
    </xf>
    <xf numFmtId="1" fontId="6" fillId="3" borderId="188" xfId="0" applyNumberFormat="1" applyFont="1" applyFill="1" applyBorder="1" applyAlignment="1">
      <alignment horizontal="left"/>
    </xf>
    <xf numFmtId="1" fontId="6" fillId="3" borderId="207" xfId="0" applyNumberFormat="1" applyFont="1" applyFill="1" applyBorder="1" applyAlignment="1">
      <alignment vertical="center"/>
    </xf>
    <xf numFmtId="1" fontId="6" fillId="3" borderId="188" xfId="0" applyNumberFormat="1" applyFont="1" applyFill="1" applyBorder="1"/>
    <xf numFmtId="1" fontId="6" fillId="7" borderId="208" xfId="0" applyNumberFormat="1" applyFont="1" applyFill="1" applyBorder="1" applyProtection="1">
      <protection locked="0"/>
    </xf>
    <xf numFmtId="1" fontId="4" fillId="4" borderId="209" xfId="0" applyNumberFormat="1" applyFont="1" applyFill="1" applyBorder="1"/>
    <xf numFmtId="1" fontId="6" fillId="3" borderId="161" xfId="0" applyNumberFormat="1" applyFont="1" applyFill="1" applyBorder="1" applyAlignment="1">
      <alignment vertical="center"/>
    </xf>
    <xf numFmtId="1" fontId="6" fillId="3" borderId="164" xfId="0" applyNumberFormat="1" applyFont="1" applyFill="1" applyBorder="1"/>
    <xf numFmtId="1" fontId="6" fillId="3" borderId="204" xfId="0" applyNumberFormat="1" applyFont="1" applyFill="1" applyBorder="1" applyAlignment="1">
      <alignment horizontal="center" vertical="center" wrapText="1"/>
    </xf>
    <xf numFmtId="1" fontId="6" fillId="0" borderId="188" xfId="0" applyNumberFormat="1" applyFont="1" applyBorder="1" applyAlignment="1">
      <alignment horizontal="left" vertical="center" wrapText="1"/>
    </xf>
    <xf numFmtId="1" fontId="6" fillId="0" borderId="188" xfId="0" applyNumberFormat="1" applyFont="1" applyBorder="1"/>
    <xf numFmtId="1" fontId="6" fillId="7" borderId="210" xfId="0" applyNumberFormat="1" applyFont="1" applyFill="1" applyBorder="1" applyProtection="1">
      <protection locked="0"/>
    </xf>
    <xf numFmtId="1" fontId="6" fillId="0" borderId="214" xfId="0" applyNumberFormat="1" applyFont="1" applyBorder="1" applyAlignment="1">
      <alignment horizontal="center" vertical="center" wrapText="1"/>
    </xf>
    <xf numFmtId="1" fontId="6" fillId="0" borderId="217" xfId="0" applyNumberFormat="1" applyFont="1" applyBorder="1" applyAlignment="1">
      <alignment horizontal="center" vertical="center" wrapText="1"/>
    </xf>
    <xf numFmtId="1" fontId="6" fillId="0" borderId="213" xfId="0" applyNumberFormat="1" applyFont="1" applyBorder="1" applyAlignment="1">
      <alignment horizontal="center" vertical="center" wrapText="1"/>
    </xf>
    <xf numFmtId="1" fontId="6" fillId="0" borderId="198" xfId="0" applyNumberFormat="1" applyFont="1" applyBorder="1" applyAlignment="1">
      <alignment horizontal="center" vertical="center" wrapText="1"/>
    </xf>
    <xf numFmtId="1" fontId="6" fillId="0" borderId="215" xfId="0" applyNumberFormat="1" applyFont="1" applyBorder="1" applyAlignment="1">
      <alignment horizontal="center" vertical="center" wrapText="1"/>
    </xf>
    <xf numFmtId="1" fontId="6" fillId="7" borderId="218" xfId="0" applyNumberFormat="1" applyFont="1" applyFill="1" applyBorder="1" applyProtection="1">
      <protection locked="0"/>
    </xf>
    <xf numFmtId="1" fontId="6" fillId="7" borderId="219" xfId="0" applyNumberFormat="1" applyFont="1" applyFill="1" applyBorder="1" applyProtection="1">
      <protection locked="0"/>
    </xf>
    <xf numFmtId="1" fontId="6" fillId="7" borderId="220" xfId="0" applyNumberFormat="1" applyFont="1" applyFill="1" applyBorder="1" applyProtection="1">
      <protection locked="0"/>
    </xf>
    <xf numFmtId="1" fontId="6" fillId="0" borderId="222" xfId="0" applyNumberFormat="1" applyFont="1" applyBorder="1" applyAlignment="1">
      <alignment horizontal="left" vertical="center" wrapText="1"/>
    </xf>
    <xf numFmtId="1" fontId="6" fillId="0" borderId="221" xfId="0" applyNumberFormat="1" applyFont="1" applyBorder="1" applyAlignment="1">
      <alignment horizontal="center" vertical="center"/>
    </xf>
    <xf numFmtId="1" fontId="6" fillId="0" borderId="221" xfId="0" applyNumberFormat="1" applyFont="1" applyBorder="1" applyAlignment="1">
      <alignment horizontal="center" vertical="center" wrapText="1"/>
    </xf>
    <xf numFmtId="1" fontId="6" fillId="0" borderId="221" xfId="0" applyNumberFormat="1" applyFont="1" applyBorder="1" applyAlignment="1">
      <alignment horizontal="left" vertical="center" wrapText="1"/>
    </xf>
    <xf numFmtId="1" fontId="6" fillId="7" borderId="217" xfId="0" applyNumberFormat="1" applyFont="1" applyFill="1" applyBorder="1" applyProtection="1">
      <protection locked="0"/>
    </xf>
    <xf numFmtId="1" fontId="6" fillId="7" borderId="213" xfId="0" applyNumberFormat="1" applyFont="1" applyFill="1" applyBorder="1" applyProtection="1">
      <protection locked="0"/>
    </xf>
    <xf numFmtId="1" fontId="6" fillId="7" borderId="215" xfId="0" applyNumberFormat="1" applyFont="1" applyFill="1" applyBorder="1" applyProtection="1">
      <protection locked="0"/>
    </xf>
    <xf numFmtId="1" fontId="6" fillId="7" borderId="224" xfId="0" applyNumberFormat="1" applyFont="1" applyFill="1" applyBorder="1" applyProtection="1">
      <protection locked="0"/>
    </xf>
    <xf numFmtId="1" fontId="6" fillId="4" borderId="164" xfId="0" applyNumberFormat="1" applyFont="1" applyFill="1" applyBorder="1" applyAlignment="1">
      <alignment horizontal="left"/>
    </xf>
    <xf numFmtId="1" fontId="6" fillId="0" borderId="160" xfId="0" applyNumberFormat="1" applyFont="1" applyBorder="1"/>
    <xf numFmtId="1" fontId="6" fillId="4" borderId="225" xfId="0" applyNumberFormat="1" applyFont="1" applyFill="1" applyBorder="1"/>
    <xf numFmtId="1" fontId="6" fillId="4" borderId="175" xfId="0" applyNumberFormat="1" applyFont="1" applyFill="1" applyBorder="1" applyAlignment="1">
      <alignment horizontal="center" vertical="center" wrapText="1"/>
    </xf>
    <xf numFmtId="1" fontId="6" fillId="4" borderId="174" xfId="0" applyNumberFormat="1" applyFont="1" applyFill="1" applyBorder="1" applyAlignment="1">
      <alignment horizontal="center" vertical="center" wrapText="1"/>
    </xf>
    <xf numFmtId="1" fontId="6" fillId="0" borderId="179" xfId="0" applyNumberFormat="1" applyFont="1" applyBorder="1" applyAlignment="1">
      <alignment horizontal="center" vertical="center" wrapText="1"/>
    </xf>
    <xf numFmtId="1" fontId="6" fillId="0" borderId="175" xfId="0" applyNumberFormat="1" applyFont="1" applyBorder="1" applyAlignment="1">
      <alignment horizontal="center" vertical="center" wrapText="1"/>
    </xf>
    <xf numFmtId="1" fontId="6" fillId="4" borderId="174" xfId="0" applyNumberFormat="1" applyFont="1" applyFill="1" applyBorder="1" applyAlignment="1">
      <alignment horizontal="center" vertical="center"/>
    </xf>
    <xf numFmtId="1" fontId="2" fillId="0" borderId="221" xfId="0" applyNumberFormat="1" applyFont="1" applyBorder="1"/>
    <xf numFmtId="1" fontId="6" fillId="0" borderId="217" xfId="0" applyNumberFormat="1" applyFont="1" applyBorder="1"/>
    <xf numFmtId="1" fontId="6" fillId="0" borderId="213" xfId="0" applyNumberFormat="1" applyFont="1" applyBorder="1"/>
    <xf numFmtId="1" fontId="6" fillId="0" borderId="222" xfId="0" applyNumberFormat="1" applyFont="1" applyBorder="1" applyAlignment="1">
      <alignment vertical="center" wrapText="1"/>
    </xf>
    <xf numFmtId="1" fontId="6" fillId="7" borderId="211" xfId="0" applyNumberFormat="1" applyFont="1" applyFill="1" applyBorder="1" applyProtection="1">
      <protection locked="0"/>
    </xf>
    <xf numFmtId="1" fontId="6" fillId="0" borderId="221" xfId="0" applyNumberFormat="1" applyFont="1" applyBorder="1" applyAlignment="1">
      <alignment horizontal="right" vertical="center"/>
    </xf>
    <xf numFmtId="1" fontId="6" fillId="7" borderId="217" xfId="0" applyNumberFormat="1" applyFont="1" applyFill="1" applyBorder="1" applyAlignment="1" applyProtection="1">
      <alignment horizontal="right"/>
      <protection locked="0"/>
    </xf>
    <xf numFmtId="1" fontId="6" fillId="7" borderId="213" xfId="0" applyNumberFormat="1" applyFont="1" applyFill="1" applyBorder="1" applyAlignment="1" applyProtection="1">
      <alignment horizontal="right"/>
      <protection locked="0"/>
    </xf>
    <xf numFmtId="1" fontId="6" fillId="7" borderId="214" xfId="0" applyNumberFormat="1" applyFont="1" applyFill="1" applyBorder="1" applyAlignment="1" applyProtection="1">
      <alignment horizontal="right"/>
      <protection locked="0"/>
    </xf>
    <xf numFmtId="1" fontId="6" fillId="0" borderId="222" xfId="0" applyNumberFormat="1" applyFont="1" applyBorder="1" applyAlignment="1">
      <alignment horizontal="right" vertical="center"/>
    </xf>
    <xf numFmtId="1" fontId="2" fillId="3" borderId="212" xfId="0" applyNumberFormat="1" applyFont="1" applyFill="1" applyBorder="1" applyAlignment="1">
      <alignment wrapText="1"/>
    </xf>
    <xf numFmtId="1" fontId="6" fillId="3" borderId="221" xfId="0" applyNumberFormat="1" applyFont="1" applyFill="1" applyBorder="1" applyAlignment="1">
      <alignment horizontal="right" wrapText="1"/>
    </xf>
    <xf numFmtId="1" fontId="6" fillId="4" borderId="221" xfId="0" applyNumberFormat="1" applyFont="1" applyFill="1" applyBorder="1" applyAlignment="1">
      <alignment horizontal="center" vertical="center"/>
    </xf>
    <xf numFmtId="1" fontId="6" fillId="4" borderId="221" xfId="0" applyNumberFormat="1" applyFont="1" applyFill="1" applyBorder="1" applyAlignment="1">
      <alignment horizontal="center" vertical="center" wrapText="1"/>
    </xf>
    <xf numFmtId="1" fontId="6" fillId="3" borderId="212" xfId="0" applyNumberFormat="1" applyFont="1" applyFill="1" applyBorder="1" applyAlignment="1">
      <alignment wrapText="1"/>
    </xf>
    <xf numFmtId="1" fontId="6" fillId="3" borderId="221" xfId="0" applyNumberFormat="1" applyFont="1" applyFill="1" applyBorder="1"/>
    <xf numFmtId="1" fontId="6" fillId="4" borderId="221" xfId="0" applyNumberFormat="1" applyFont="1" applyFill="1" applyBorder="1"/>
    <xf numFmtId="1" fontId="6" fillId="3" borderId="217" xfId="0" applyNumberFormat="1" applyFont="1" applyFill="1" applyBorder="1"/>
    <xf numFmtId="1" fontId="2" fillId="0" borderId="221" xfId="0" applyNumberFormat="1" applyFont="1" applyBorder="1" applyAlignment="1">
      <alignment horizontal="left" vertical="center"/>
    </xf>
    <xf numFmtId="1" fontId="6" fillId="3" borderId="221" xfId="0" applyNumberFormat="1" applyFont="1" applyFill="1" applyBorder="1" applyAlignment="1">
      <alignment horizontal="center" vertical="center"/>
    </xf>
    <xf numFmtId="1" fontId="6" fillId="3" borderId="222" xfId="0" applyNumberFormat="1" applyFont="1" applyFill="1" applyBorder="1" applyAlignment="1">
      <alignment horizontal="left"/>
    </xf>
    <xf numFmtId="1" fontId="4" fillId="4" borderId="226" xfId="0" applyNumberFormat="1" applyFont="1" applyFill="1" applyBorder="1"/>
    <xf numFmtId="1" fontId="4" fillId="4" borderId="226" xfId="0" applyNumberFormat="1" applyFont="1" applyFill="1" applyBorder="1" applyProtection="1">
      <protection locked="0"/>
    </xf>
    <xf numFmtId="1" fontId="6" fillId="3" borderId="222" xfId="0" applyNumberFormat="1" applyFont="1" applyFill="1" applyBorder="1"/>
    <xf numFmtId="1" fontId="6" fillId="3" borderId="228" xfId="0" applyNumberFormat="1" applyFont="1" applyFill="1" applyBorder="1" applyAlignment="1">
      <alignment vertical="center"/>
    </xf>
    <xf numFmtId="1" fontId="6" fillId="3" borderId="227" xfId="0" applyNumberFormat="1" applyFont="1" applyFill="1" applyBorder="1"/>
    <xf numFmtId="1" fontId="6" fillId="7" borderId="229" xfId="0" applyNumberFormat="1" applyFont="1" applyFill="1" applyBorder="1" applyProtection="1">
      <protection locked="0"/>
    </xf>
    <xf numFmtId="1" fontId="6" fillId="7" borderId="230" xfId="0" applyNumberFormat="1" applyFont="1" applyFill="1" applyBorder="1" applyProtection="1">
      <protection locked="0"/>
    </xf>
    <xf numFmtId="1" fontId="10" fillId="0" borderId="231" xfId="0" applyNumberFormat="1" applyFont="1" applyBorder="1" applyProtection="1">
      <protection locked="0"/>
    </xf>
    <xf numFmtId="1" fontId="10" fillId="0" borderId="232" xfId="0" applyNumberFormat="1" applyFont="1" applyBorder="1" applyAlignment="1">
      <alignment vertical="center"/>
    </xf>
    <xf numFmtId="1" fontId="4" fillId="0" borderId="231" xfId="0" applyNumberFormat="1" applyFont="1" applyBorder="1"/>
    <xf numFmtId="1" fontId="4" fillId="0" borderId="233" xfId="0" applyNumberFormat="1" applyFont="1" applyBorder="1"/>
    <xf numFmtId="1" fontId="6" fillId="0" borderId="236" xfId="0" applyNumberFormat="1" applyFont="1" applyBorder="1" applyAlignment="1">
      <alignment horizontal="center" vertical="center" wrapText="1"/>
    </xf>
    <xf numFmtId="1" fontId="6" fillId="3" borderId="241" xfId="0" applyNumberFormat="1" applyFont="1" applyFill="1" applyBorder="1" applyAlignment="1">
      <alignment horizontal="center" vertical="center" wrapText="1"/>
    </xf>
    <xf numFmtId="1" fontId="6" fillId="3" borderId="238" xfId="0" applyNumberFormat="1" applyFont="1" applyFill="1" applyBorder="1" applyAlignment="1">
      <alignment horizontal="center" vertical="center" wrapText="1"/>
    </xf>
    <xf numFmtId="1" fontId="6" fillId="0" borderId="237" xfId="0" applyNumberFormat="1" applyFont="1" applyBorder="1" applyAlignment="1">
      <alignment horizontal="center" vertical="center" wrapText="1"/>
    </xf>
    <xf numFmtId="1" fontId="6" fillId="0" borderId="238" xfId="0" applyNumberFormat="1" applyFont="1" applyBorder="1" applyAlignment="1">
      <alignment horizontal="center" vertical="center" wrapText="1"/>
    </xf>
    <xf numFmtId="1" fontId="6" fillId="0" borderId="242" xfId="0" applyNumberFormat="1" applyFont="1" applyBorder="1" applyAlignment="1">
      <alignment horizontal="left" vertical="center" wrapText="1"/>
    </xf>
    <xf numFmtId="1" fontId="6" fillId="0" borderId="242" xfId="0" applyNumberFormat="1" applyFont="1" applyBorder="1"/>
    <xf numFmtId="1" fontId="6" fillId="7" borderId="243" xfId="0" applyNumberFormat="1" applyFont="1" applyFill="1" applyBorder="1" applyProtection="1">
      <protection locked="0"/>
    </xf>
    <xf numFmtId="1" fontId="6" fillId="7" borderId="242" xfId="0" applyNumberFormat="1" applyFont="1" applyFill="1" applyBorder="1" applyProtection="1">
      <protection locked="0"/>
    </xf>
    <xf numFmtId="1" fontId="6" fillId="7" borderId="244" xfId="0" applyNumberFormat="1" applyFont="1" applyFill="1" applyBorder="1" applyProtection="1">
      <protection locked="0"/>
    </xf>
    <xf numFmtId="1" fontId="6" fillId="7" borderId="245" xfId="0" applyNumberFormat="1" applyFont="1" applyFill="1" applyBorder="1" applyProtection="1">
      <protection locked="0"/>
    </xf>
    <xf numFmtId="1" fontId="6" fillId="0" borderId="241" xfId="0" applyNumberFormat="1" applyFont="1" applyBorder="1" applyAlignment="1">
      <alignment horizontal="center" vertical="center" wrapText="1"/>
    </xf>
    <xf numFmtId="1" fontId="6" fillId="0" borderId="247" xfId="0" applyNumberFormat="1" applyFont="1" applyBorder="1" applyAlignment="1">
      <alignment horizontal="center" vertical="center" wrapText="1"/>
    </xf>
    <xf numFmtId="1" fontId="6" fillId="0" borderId="246" xfId="0" applyNumberFormat="1" applyFont="1" applyBorder="1" applyAlignment="1">
      <alignment horizontal="center" vertical="center" wrapText="1"/>
    </xf>
    <xf numFmtId="1" fontId="6" fillId="7" borderId="248" xfId="0" applyNumberFormat="1" applyFont="1" applyFill="1" applyBorder="1" applyProtection="1">
      <protection locked="0"/>
    </xf>
    <xf numFmtId="1" fontId="6" fillId="0" borderId="238" xfId="0" applyNumberFormat="1" applyFont="1" applyBorder="1" applyAlignment="1">
      <alignment horizontal="center" vertical="center"/>
    </xf>
    <xf numFmtId="1" fontId="6" fillId="0" borderId="238" xfId="0" applyNumberFormat="1" applyFont="1" applyBorder="1" applyAlignment="1">
      <alignment horizontal="left" vertical="center" wrapText="1"/>
    </xf>
    <xf numFmtId="1" fontId="6" fillId="7" borderId="241" xfId="0" applyNumberFormat="1" applyFont="1" applyFill="1" applyBorder="1" applyProtection="1">
      <protection locked="0"/>
    </xf>
    <xf numFmtId="1" fontId="6" fillId="7" borderId="237" xfId="0" applyNumberFormat="1" applyFont="1" applyFill="1" applyBorder="1" applyProtection="1">
      <protection locked="0"/>
    </xf>
    <xf numFmtId="1" fontId="6" fillId="7" borderId="246" xfId="0" applyNumberFormat="1" applyFont="1" applyFill="1" applyBorder="1" applyProtection="1">
      <protection locked="0"/>
    </xf>
    <xf numFmtId="1" fontId="6" fillId="0" borderId="250" xfId="0" applyNumberFormat="1" applyFont="1" applyBorder="1" applyAlignment="1">
      <alignment horizontal="center" vertical="center" wrapText="1"/>
    </xf>
    <xf numFmtId="1" fontId="6" fillId="0" borderId="251" xfId="0" applyNumberFormat="1" applyFont="1" applyBorder="1" applyAlignment="1">
      <alignment horizontal="center" vertical="center" wrapText="1"/>
    </xf>
    <xf numFmtId="1" fontId="6" fillId="3" borderId="242" xfId="0" applyNumberFormat="1" applyFont="1" applyFill="1" applyBorder="1" applyAlignment="1">
      <alignment horizontal="left" wrapText="1"/>
    </xf>
    <xf numFmtId="1" fontId="6" fillId="7" borderId="252" xfId="0" applyNumberFormat="1" applyFont="1" applyFill="1" applyBorder="1" applyProtection="1">
      <protection locked="0"/>
    </xf>
    <xf numFmtId="1" fontId="6" fillId="4" borderId="227" xfId="0" applyNumberFormat="1" applyFont="1" applyFill="1" applyBorder="1" applyAlignment="1">
      <alignment horizontal="left"/>
    </xf>
    <xf numFmtId="1" fontId="6" fillId="3" borderId="170" xfId="0" applyNumberFormat="1" applyFont="1" applyFill="1" applyBorder="1" applyAlignment="1">
      <alignment horizontal="right" wrapText="1"/>
    </xf>
    <xf numFmtId="1" fontId="6" fillId="0" borderId="170" xfId="0" applyNumberFormat="1" applyFont="1" applyBorder="1"/>
    <xf numFmtId="1" fontId="6" fillId="0" borderId="253" xfId="0" applyNumberFormat="1" applyFont="1" applyBorder="1"/>
    <xf numFmtId="1" fontId="6" fillId="0" borderId="251" xfId="0" applyNumberFormat="1" applyFont="1" applyBorder="1"/>
    <xf numFmtId="1" fontId="6" fillId="4" borderId="169" xfId="0" applyNumberFormat="1" applyFont="1" applyFill="1" applyBorder="1" applyAlignment="1">
      <alignment horizontal="center" vertical="center"/>
    </xf>
    <xf numFmtId="1" fontId="6" fillId="4" borderId="227" xfId="0" applyNumberFormat="1" applyFont="1" applyFill="1" applyBorder="1"/>
    <xf numFmtId="1" fontId="6" fillId="3" borderId="227" xfId="0" applyNumberFormat="1" applyFont="1" applyFill="1" applyBorder="1" applyAlignment="1">
      <alignment horizontal="left" wrapText="1"/>
    </xf>
    <xf numFmtId="1" fontId="6" fillId="4" borderId="169" xfId="0" applyNumberFormat="1" applyFont="1" applyFill="1" applyBorder="1"/>
    <xf numFmtId="1" fontId="6" fillId="0" borderId="230" xfId="0" applyNumberFormat="1" applyFont="1" applyBorder="1"/>
    <xf numFmtId="1" fontId="6" fillId="7" borderId="227" xfId="0" applyNumberFormat="1" applyFont="1" applyFill="1" applyBorder="1" applyProtection="1">
      <protection locked="0"/>
    </xf>
    <xf numFmtId="1" fontId="6" fillId="4" borderId="255" xfId="0" applyNumberFormat="1" applyFont="1" applyFill="1" applyBorder="1"/>
    <xf numFmtId="1" fontId="6" fillId="3" borderId="228" xfId="0" applyNumberFormat="1" applyFont="1" applyFill="1" applyBorder="1" applyAlignment="1">
      <alignment horizontal="left" wrapText="1"/>
    </xf>
    <xf numFmtId="1" fontId="6" fillId="0" borderId="227" xfId="0" applyNumberFormat="1" applyFont="1" applyBorder="1"/>
    <xf numFmtId="49" fontId="6" fillId="0" borderId="256" xfId="0" applyNumberFormat="1" applyFont="1" applyBorder="1" applyAlignment="1">
      <alignment horizontal="center" vertical="center" wrapText="1"/>
    </xf>
    <xf numFmtId="0" fontId="6" fillId="0" borderId="256" xfId="0" applyFont="1" applyBorder="1" applyAlignment="1">
      <alignment horizontal="center" vertical="center" wrapText="1"/>
    </xf>
    <xf numFmtId="0" fontId="6" fillId="0" borderId="242" xfId="0" applyFont="1" applyBorder="1" applyAlignment="1">
      <alignment vertical="center" wrapText="1"/>
    </xf>
    <xf numFmtId="1" fontId="6" fillId="0" borderId="242" xfId="0" applyNumberFormat="1" applyFont="1" applyBorder="1" applyAlignment="1">
      <alignment horizontal="right" vertical="center" wrapText="1"/>
    </xf>
    <xf numFmtId="1" fontId="6" fillId="7" borderId="257" xfId="0" applyNumberFormat="1" applyFont="1" applyFill="1" applyBorder="1" applyProtection="1">
      <protection locked="0"/>
    </xf>
    <xf numFmtId="0" fontId="6" fillId="0" borderId="230" xfId="0" applyFont="1" applyBorder="1" applyAlignment="1">
      <alignment vertical="center" wrapText="1"/>
    </xf>
    <xf numFmtId="1" fontId="6" fillId="0" borderId="227" xfId="0" applyNumberFormat="1" applyFont="1" applyBorder="1" applyAlignment="1">
      <alignment horizontal="right" vertical="center" wrapText="1"/>
    </xf>
    <xf numFmtId="1" fontId="6" fillId="0" borderId="242" xfId="0" applyNumberFormat="1" applyFont="1" applyBorder="1" applyAlignment="1">
      <alignment horizontal="left" vertical="center"/>
    </xf>
    <xf numFmtId="1" fontId="6" fillId="0" borderId="227" xfId="0" applyNumberFormat="1" applyFont="1" applyBorder="1" applyAlignment="1">
      <alignment horizontal="left"/>
    </xf>
    <xf numFmtId="1" fontId="6" fillId="0" borderId="256" xfId="0" applyNumberFormat="1" applyFont="1" applyBorder="1" applyAlignment="1">
      <alignment horizontal="center" vertical="center" wrapText="1"/>
    </xf>
    <xf numFmtId="1" fontId="2" fillId="0" borderId="238" xfId="0" applyNumberFormat="1" applyFont="1" applyBorder="1"/>
    <xf numFmtId="1" fontId="6" fillId="0" borderId="241" xfId="0" applyNumberFormat="1" applyFont="1" applyBorder="1"/>
    <xf numFmtId="1" fontId="6" fillId="0" borderId="256" xfId="0" applyNumberFormat="1" applyFont="1" applyBorder="1"/>
    <xf numFmtId="1" fontId="6" fillId="0" borderId="237" xfId="0" applyNumberFormat="1" applyFont="1" applyBorder="1"/>
    <xf numFmtId="1" fontId="6" fillId="7" borderId="250" xfId="0" applyNumberFormat="1" applyFont="1" applyFill="1" applyBorder="1" applyProtection="1">
      <protection locked="0"/>
    </xf>
    <xf numFmtId="1" fontId="6" fillId="7" borderId="251" xfId="0" applyNumberFormat="1" applyFont="1" applyFill="1" applyBorder="1" applyProtection="1">
      <protection locked="0"/>
    </xf>
    <xf numFmtId="1" fontId="6" fillId="7" borderId="259" xfId="0" applyNumberFormat="1" applyFont="1" applyFill="1" applyBorder="1" applyProtection="1">
      <protection locked="0"/>
    </xf>
    <xf numFmtId="1" fontId="6" fillId="7" borderId="256" xfId="0" applyNumberFormat="1" applyFont="1" applyFill="1" applyBorder="1" applyProtection="1">
      <protection locked="0"/>
    </xf>
    <xf numFmtId="1" fontId="6" fillId="0" borderId="250" xfId="0" applyNumberFormat="1" applyFont="1" applyBorder="1"/>
    <xf numFmtId="1" fontId="6" fillId="0" borderId="259" xfId="0" applyNumberFormat="1" applyFont="1" applyBorder="1"/>
    <xf numFmtId="1" fontId="6" fillId="0" borderId="242" xfId="0" applyNumberFormat="1" applyFont="1" applyBorder="1" applyAlignment="1">
      <alignment vertical="center" wrapText="1"/>
    </xf>
    <xf numFmtId="1" fontId="6" fillId="0" borderId="247" xfId="0" applyNumberFormat="1" applyFont="1" applyBorder="1"/>
    <xf numFmtId="1" fontId="6" fillId="7" borderId="234" xfId="0" applyNumberFormat="1" applyFont="1" applyFill="1" applyBorder="1" applyProtection="1">
      <protection locked="0"/>
    </xf>
    <xf numFmtId="1" fontId="6" fillId="0" borderId="259" xfId="0" applyNumberFormat="1" applyFont="1" applyBorder="1" applyAlignment="1">
      <alignment horizontal="center" vertical="center" wrapText="1"/>
    </xf>
    <xf numFmtId="1" fontId="6" fillId="0" borderId="238" xfId="0" applyNumberFormat="1" applyFont="1" applyBorder="1" applyAlignment="1">
      <alignment horizontal="right" vertical="center"/>
    </xf>
    <xf numFmtId="1" fontId="6" fillId="0" borderId="247" xfId="0" applyNumberFormat="1" applyFont="1" applyBorder="1" applyAlignment="1">
      <alignment horizontal="right" vertical="center"/>
    </xf>
    <xf numFmtId="1" fontId="6" fillId="7" borderId="241" xfId="0" applyNumberFormat="1" applyFont="1" applyFill="1" applyBorder="1" applyAlignment="1" applyProtection="1">
      <alignment horizontal="right"/>
      <protection locked="0"/>
    </xf>
    <xf numFmtId="1" fontId="6" fillId="7" borderId="250" xfId="0" applyNumberFormat="1" applyFont="1" applyFill="1" applyBorder="1" applyAlignment="1" applyProtection="1">
      <alignment horizontal="right"/>
      <protection locked="0"/>
    </xf>
    <xf numFmtId="1" fontId="6" fillId="7" borderId="237" xfId="0" applyNumberFormat="1" applyFont="1" applyFill="1" applyBorder="1" applyAlignment="1" applyProtection="1">
      <alignment horizontal="right"/>
      <protection locked="0"/>
    </xf>
    <xf numFmtId="1" fontId="6" fillId="7" borderId="259" xfId="0" applyNumberFormat="1" applyFont="1" applyFill="1" applyBorder="1" applyAlignment="1" applyProtection="1">
      <alignment horizontal="right"/>
      <protection locked="0"/>
    </xf>
    <xf numFmtId="1" fontId="6" fillId="7" borderId="236" xfId="0" applyNumberFormat="1" applyFont="1" applyFill="1" applyBorder="1" applyAlignment="1" applyProtection="1">
      <alignment horizontal="right"/>
      <protection locked="0"/>
    </xf>
    <xf numFmtId="1" fontId="6" fillId="7" borderId="260" xfId="0" applyNumberFormat="1" applyFont="1" applyFill="1" applyBorder="1" applyAlignment="1" applyProtection="1">
      <alignment horizontal="right"/>
      <protection locked="0"/>
    </xf>
    <xf numFmtId="1" fontId="6" fillId="0" borderId="242" xfId="0" applyNumberFormat="1" applyFont="1" applyBorder="1" applyAlignment="1">
      <alignment horizontal="right" vertical="center"/>
    </xf>
    <xf numFmtId="1" fontId="6" fillId="0" borderId="261" xfId="0" applyNumberFormat="1" applyFont="1" applyBorder="1" applyAlignment="1">
      <alignment vertical="center"/>
    </xf>
    <xf numFmtId="1" fontId="2" fillId="3" borderId="235" xfId="0" applyNumberFormat="1" applyFont="1" applyFill="1" applyBorder="1" applyAlignment="1">
      <alignment wrapText="1"/>
    </xf>
    <xf numFmtId="1" fontId="6" fillId="3" borderId="238" xfId="0" applyNumberFormat="1" applyFont="1" applyFill="1" applyBorder="1" applyAlignment="1">
      <alignment horizontal="right" wrapText="1"/>
    </xf>
    <xf numFmtId="1" fontId="6" fillId="4" borderId="238" xfId="0" applyNumberFormat="1" applyFont="1" applyFill="1" applyBorder="1" applyAlignment="1">
      <alignment horizontal="center" vertical="center"/>
    </xf>
    <xf numFmtId="1" fontId="6" fillId="4" borderId="239" xfId="0" applyNumberFormat="1" applyFont="1" applyFill="1" applyBorder="1" applyAlignment="1">
      <alignment horizontal="center" vertical="center"/>
    </xf>
    <xf numFmtId="1" fontId="6" fillId="4" borderId="238" xfId="0" applyNumberFormat="1" applyFont="1" applyFill="1" applyBorder="1" applyAlignment="1">
      <alignment horizontal="center" vertical="center" wrapText="1"/>
    </xf>
    <xf numFmtId="1" fontId="6" fillId="3" borderId="235" xfId="0" applyNumberFormat="1" applyFont="1" applyFill="1" applyBorder="1" applyAlignment="1">
      <alignment wrapText="1"/>
    </xf>
    <xf numFmtId="1" fontId="6" fillId="3" borderId="238" xfId="0" applyNumberFormat="1" applyFont="1" applyFill="1" applyBorder="1"/>
    <xf numFmtId="1" fontId="6" fillId="4" borderId="238" xfId="0" applyNumberFormat="1" applyFont="1" applyFill="1" applyBorder="1"/>
    <xf numFmtId="1" fontId="6" fillId="4" borderId="239" xfId="0" applyNumberFormat="1" applyFont="1" applyFill="1" applyBorder="1"/>
    <xf numFmtId="1" fontId="6" fillId="4" borderId="260" xfId="0" applyNumberFormat="1" applyFont="1" applyFill="1" applyBorder="1"/>
    <xf numFmtId="1" fontId="6" fillId="3" borderId="241" xfId="0" applyNumberFormat="1" applyFont="1" applyFill="1" applyBorder="1"/>
    <xf numFmtId="1" fontId="6" fillId="3" borderId="259" xfId="0" applyNumberFormat="1" applyFont="1" applyFill="1" applyBorder="1" applyAlignment="1">
      <alignment horizontal="center" vertical="center" wrapText="1"/>
    </xf>
    <xf numFmtId="1" fontId="6" fillId="3" borderId="256" xfId="0" applyNumberFormat="1" applyFont="1" applyFill="1" applyBorder="1" applyAlignment="1">
      <alignment horizontal="center" vertical="center" wrapText="1"/>
    </xf>
    <xf numFmtId="1" fontId="6" fillId="3" borderId="250" xfId="0" applyNumberFormat="1" applyFont="1" applyFill="1" applyBorder="1" applyAlignment="1">
      <alignment horizontal="center" vertical="center" wrapText="1"/>
    </xf>
    <xf numFmtId="1" fontId="2" fillId="0" borderId="238" xfId="0" applyNumberFormat="1" applyFont="1" applyBorder="1" applyAlignment="1">
      <alignment horizontal="left" vertical="center"/>
    </xf>
    <xf numFmtId="1" fontId="6" fillId="3" borderId="259" xfId="0" applyNumberFormat="1" applyFont="1" applyFill="1" applyBorder="1"/>
    <xf numFmtId="1" fontId="6" fillId="3" borderId="256" xfId="0" applyNumberFormat="1" applyFont="1" applyFill="1" applyBorder="1"/>
    <xf numFmtId="1" fontId="6" fillId="3" borderId="250" xfId="0" applyNumberFormat="1" applyFont="1" applyFill="1" applyBorder="1"/>
    <xf numFmtId="1" fontId="6" fillId="3" borderId="238" xfId="0" applyNumberFormat="1" applyFont="1" applyFill="1" applyBorder="1" applyAlignment="1">
      <alignment horizontal="center" vertical="center"/>
    </xf>
    <xf numFmtId="1" fontId="6" fillId="3" borderId="242" xfId="0" applyNumberFormat="1" applyFont="1" applyFill="1" applyBorder="1" applyAlignment="1">
      <alignment horizontal="left"/>
    </xf>
    <xf numFmtId="1" fontId="6" fillId="3" borderId="261" xfId="0" applyNumberFormat="1" applyFont="1" applyFill="1" applyBorder="1" applyAlignment="1">
      <alignment vertical="center"/>
    </xf>
    <xf numFmtId="1" fontId="6" fillId="3" borderId="242" xfId="0" applyNumberFormat="1" applyFont="1" applyFill="1" applyBorder="1"/>
    <xf numFmtId="1" fontId="6" fillId="7" borderId="262" xfId="0" applyNumberFormat="1" applyFont="1" applyFill="1" applyBorder="1" applyProtection="1">
      <protection locked="0"/>
    </xf>
    <xf numFmtId="1" fontId="4" fillId="4" borderId="263" xfId="0" applyNumberFormat="1" applyFont="1" applyFill="1" applyBorder="1"/>
    <xf numFmtId="1" fontId="6" fillId="0" borderId="270" xfId="0" applyNumberFormat="1" applyFont="1" applyBorder="1" applyAlignment="1">
      <alignment horizontal="center" vertical="center" wrapText="1"/>
    </xf>
    <xf numFmtId="1" fontId="6" fillId="0" borderId="266" xfId="0" applyNumberFormat="1" applyFont="1" applyBorder="1" applyAlignment="1">
      <alignment horizontal="center" vertical="center" wrapText="1"/>
    </xf>
    <xf numFmtId="1" fontId="6" fillId="0" borderId="268" xfId="0" applyNumberFormat="1" applyFont="1" applyBorder="1" applyAlignment="1">
      <alignment horizontal="center" vertical="center" wrapText="1"/>
    </xf>
    <xf numFmtId="1" fontId="6" fillId="0" borderId="271" xfId="0" applyNumberFormat="1" applyFont="1" applyBorder="1" applyAlignment="1">
      <alignment horizontal="left" vertical="center" wrapText="1"/>
    </xf>
    <xf numFmtId="1" fontId="6" fillId="7" borderId="272" xfId="0" applyNumberFormat="1" applyFont="1" applyFill="1" applyBorder="1" applyProtection="1">
      <protection locked="0"/>
    </xf>
    <xf numFmtId="1" fontId="6" fillId="7" borderId="273" xfId="0" applyNumberFormat="1" applyFont="1" applyFill="1" applyBorder="1" applyProtection="1">
      <protection locked="0"/>
    </xf>
    <xf numFmtId="1" fontId="6" fillId="7" borderId="274" xfId="0" applyNumberFormat="1" applyFont="1" applyFill="1" applyBorder="1" applyProtection="1">
      <protection locked="0"/>
    </xf>
    <xf numFmtId="1" fontId="6" fillId="0" borderId="275" xfId="0" applyNumberFormat="1" applyFont="1" applyBorder="1" applyAlignment="1">
      <alignment horizontal="center" vertical="center" wrapText="1"/>
    </xf>
    <xf numFmtId="1" fontId="6" fillId="0" borderId="275" xfId="0" applyNumberFormat="1" applyFont="1" applyBorder="1" applyAlignment="1">
      <alignment horizontal="left" vertical="center" wrapText="1"/>
    </xf>
    <xf numFmtId="1" fontId="6" fillId="7" borderId="270" xfId="0" applyNumberFormat="1" applyFont="1" applyFill="1" applyBorder="1" applyProtection="1">
      <protection locked="0"/>
    </xf>
    <xf numFmtId="1" fontId="6" fillId="7" borderId="266" xfId="0" applyNumberFormat="1" applyFont="1" applyFill="1" applyBorder="1" applyProtection="1">
      <protection locked="0"/>
    </xf>
    <xf numFmtId="1" fontId="6" fillId="7" borderId="268" xfId="0" applyNumberFormat="1" applyFont="1" applyFill="1" applyBorder="1" applyProtection="1">
      <protection locked="0"/>
    </xf>
    <xf numFmtId="1" fontId="4" fillId="4" borderId="278" xfId="0" applyNumberFormat="1" applyFont="1" applyFill="1" applyBorder="1"/>
    <xf numFmtId="1" fontId="6" fillId="3" borderId="270" xfId="0" applyNumberFormat="1" applyFont="1" applyFill="1" applyBorder="1" applyAlignment="1">
      <alignment horizontal="center" vertical="center" wrapText="1"/>
    </xf>
    <xf numFmtId="1" fontId="6" fillId="0" borderId="279" xfId="0" applyNumberFormat="1" applyFont="1" applyBorder="1" applyAlignment="1">
      <alignment horizontal="center" vertical="center" wrapText="1"/>
    </xf>
    <xf numFmtId="1" fontId="6" fillId="0" borderId="280" xfId="0" applyNumberFormat="1" applyFont="1" applyBorder="1" applyAlignment="1">
      <alignment horizontal="center" vertical="center" wrapText="1"/>
    </xf>
    <xf numFmtId="1" fontId="6" fillId="3" borderId="271" xfId="0" applyNumberFormat="1" applyFont="1" applyFill="1" applyBorder="1" applyAlignment="1">
      <alignment horizontal="left" wrapText="1"/>
    </xf>
    <xf numFmtId="1" fontId="6" fillId="7" borderId="281" xfId="0" applyNumberFormat="1" applyFont="1" applyFill="1" applyBorder="1" applyProtection="1">
      <protection locked="0"/>
    </xf>
    <xf numFmtId="1" fontId="6" fillId="3" borderId="270" xfId="0" applyNumberFormat="1" applyFont="1" applyFill="1" applyBorder="1" applyAlignment="1">
      <alignment horizontal="right" wrapText="1"/>
    </xf>
    <xf numFmtId="1" fontId="6" fillId="0" borderId="270" xfId="0" applyNumberFormat="1" applyFont="1" applyBorder="1"/>
    <xf numFmtId="1" fontId="6" fillId="0" borderId="282" xfId="0" applyNumberFormat="1" applyFont="1" applyBorder="1"/>
    <xf numFmtId="1" fontId="6" fillId="0" borderId="280" xfId="0" applyNumberFormat="1" applyFont="1" applyBorder="1"/>
    <xf numFmtId="1" fontId="6" fillId="4" borderId="277" xfId="0" applyNumberFormat="1" applyFont="1" applyFill="1" applyBorder="1" applyAlignment="1">
      <alignment horizontal="center" vertical="center"/>
    </xf>
    <xf numFmtId="1" fontId="13" fillId="7" borderId="33" xfId="0" applyNumberFormat="1" applyFont="1" applyFill="1" applyBorder="1" applyProtection="1">
      <protection locked="0"/>
    </xf>
    <xf numFmtId="1" fontId="13" fillId="7" borderId="110" xfId="0" applyNumberFormat="1" applyFont="1" applyFill="1" applyBorder="1" applyProtection="1">
      <protection locked="0"/>
    </xf>
    <xf numFmtId="1" fontId="13" fillId="7" borderId="36" xfId="0" applyNumberFormat="1" applyFont="1" applyFill="1" applyBorder="1" applyProtection="1">
      <protection locked="0"/>
    </xf>
    <xf numFmtId="1" fontId="6" fillId="4" borderId="277" xfId="0" applyNumberFormat="1" applyFont="1" applyFill="1" applyBorder="1"/>
    <xf numFmtId="1" fontId="6" fillId="7" borderId="271" xfId="0" applyNumberFormat="1" applyFont="1" applyFill="1" applyBorder="1" applyProtection="1">
      <protection locked="0"/>
    </xf>
    <xf numFmtId="1" fontId="6" fillId="4" borderId="283" xfId="0" applyNumberFormat="1" applyFont="1" applyFill="1" applyBorder="1"/>
    <xf numFmtId="49" fontId="6" fillId="0" borderId="284" xfId="0" applyNumberFormat="1" applyFont="1" applyBorder="1" applyAlignment="1">
      <alignment horizontal="center" vertical="center" wrapText="1"/>
    </xf>
    <xf numFmtId="0" fontId="6" fillId="0" borderId="284" xfId="0" applyFont="1" applyBorder="1" applyAlignment="1">
      <alignment horizontal="center" vertical="center" wrapText="1"/>
    </xf>
    <xf numFmtId="0" fontId="6" fillId="0" borderId="271" xfId="0" applyFont="1" applyBorder="1" applyAlignment="1">
      <alignment vertical="center" wrapText="1"/>
    </xf>
    <xf numFmtId="1" fontId="6" fillId="0" borderId="271" xfId="0" applyNumberFormat="1" applyFont="1" applyBorder="1" applyAlignment="1">
      <alignment horizontal="right" vertical="center" wrapText="1"/>
    </xf>
    <xf numFmtId="1" fontId="6" fillId="7" borderId="285" xfId="0" applyNumberFormat="1" applyFont="1" applyFill="1" applyBorder="1" applyProtection="1">
      <protection locked="0"/>
    </xf>
    <xf numFmtId="1" fontId="6" fillId="0" borderId="271" xfId="0" applyNumberFormat="1" applyFont="1" applyBorder="1" applyAlignment="1">
      <alignment horizontal="left" vertical="center"/>
    </xf>
    <xf numFmtId="1" fontId="6" fillId="0" borderId="221" xfId="0" applyNumberFormat="1" applyFont="1" applyBorder="1" applyAlignment="1">
      <alignment horizontal="center" vertical="center" wrapText="1"/>
    </xf>
    <xf numFmtId="1" fontId="6" fillId="0" borderId="221" xfId="0" applyNumberFormat="1" applyFont="1" applyBorder="1" applyAlignment="1">
      <alignment horizontal="center" vertical="center"/>
    </xf>
    <xf numFmtId="1" fontId="6" fillId="0" borderId="212" xfId="0" applyNumberFormat="1" applyFont="1" applyBorder="1" applyAlignment="1">
      <alignment horizontal="center" vertical="center" wrapText="1"/>
    </xf>
    <xf numFmtId="1" fontId="6" fillId="0" borderId="213" xfId="0" applyNumberFormat="1" applyFont="1" applyBorder="1" applyAlignment="1">
      <alignment horizontal="center" vertical="center" wrapText="1"/>
    </xf>
    <xf numFmtId="1" fontId="6" fillId="0" borderId="214" xfId="0" applyNumberFormat="1" applyFont="1" applyBorder="1" applyAlignment="1">
      <alignment horizontal="center" vertical="center" wrapText="1"/>
    </xf>
    <xf numFmtId="1" fontId="6" fillId="0" borderId="215" xfId="0" applyNumberFormat="1" applyFont="1" applyBorder="1" applyAlignment="1">
      <alignment horizontal="center" vertical="center" wrapText="1"/>
    </xf>
    <xf numFmtId="1" fontId="6" fillId="4" borderId="221" xfId="0" applyNumberFormat="1" applyFont="1" applyFill="1" applyBorder="1" applyAlignment="1">
      <alignment horizontal="center" vertical="center"/>
    </xf>
    <xf numFmtId="1" fontId="6" fillId="4" borderId="221" xfId="0" applyNumberFormat="1" applyFont="1" applyFill="1" applyBorder="1" applyAlignment="1">
      <alignment horizontal="center" vertical="center" wrapText="1"/>
    </xf>
    <xf numFmtId="1" fontId="6" fillId="0" borderId="284" xfId="0" applyNumberFormat="1" applyFont="1" applyBorder="1" applyAlignment="1">
      <alignment horizontal="center" vertical="center" wrapText="1"/>
    </xf>
    <xf numFmtId="1" fontId="6" fillId="0" borderId="292" xfId="0" applyNumberFormat="1" applyFont="1" applyBorder="1" applyAlignment="1">
      <alignment horizontal="center" vertical="center" wrapText="1"/>
    </xf>
    <xf numFmtId="1" fontId="6" fillId="0" borderId="291" xfId="0" applyNumberFormat="1" applyFont="1" applyBorder="1" applyAlignment="1">
      <alignment horizontal="center" vertical="center" wrapText="1"/>
    </xf>
    <xf numFmtId="1" fontId="2" fillId="0" borderId="293" xfId="0" applyNumberFormat="1" applyFont="1" applyBorder="1"/>
    <xf numFmtId="1" fontId="6" fillId="0" borderId="284" xfId="0" applyNumberFormat="1" applyFont="1" applyBorder="1"/>
    <xf numFmtId="1" fontId="6" fillId="0" borderId="292" xfId="0" applyNumberFormat="1" applyFont="1" applyBorder="1"/>
    <xf numFmtId="1" fontId="6" fillId="7" borderId="292" xfId="0" applyNumberFormat="1" applyFont="1" applyFill="1" applyBorder="1" applyProtection="1">
      <protection locked="0"/>
    </xf>
    <xf numFmtId="1" fontId="6" fillId="7" borderId="279" xfId="0" applyNumberFormat="1" applyFont="1" applyFill="1" applyBorder="1" applyProtection="1">
      <protection locked="0"/>
    </xf>
    <xf numFmtId="1" fontId="6" fillId="7" borderId="280" xfId="0" applyNumberFormat="1" applyFont="1" applyFill="1" applyBorder="1" applyProtection="1">
      <protection locked="0"/>
    </xf>
    <xf numFmtId="1" fontId="6" fillId="7" borderId="294" xfId="0" applyNumberFormat="1" applyFont="1" applyFill="1" applyBorder="1" applyProtection="1">
      <protection locked="0"/>
    </xf>
    <xf numFmtId="1" fontId="6" fillId="7" borderId="284" xfId="0" applyNumberFormat="1" applyFont="1" applyFill="1" applyBorder="1" applyProtection="1">
      <protection locked="0"/>
    </xf>
    <xf numFmtId="1" fontId="6" fillId="0" borderId="279" xfId="0" applyNumberFormat="1" applyFont="1" applyBorder="1"/>
    <xf numFmtId="1" fontId="6" fillId="0" borderId="294" xfId="0" applyNumberFormat="1" applyFont="1" applyBorder="1"/>
    <xf numFmtId="1" fontId="6" fillId="0" borderId="271" xfId="0" applyNumberFormat="1" applyFont="1" applyBorder="1" applyAlignment="1">
      <alignment vertical="center" wrapText="1"/>
    </xf>
    <xf numFmtId="1" fontId="6" fillId="0" borderId="288" xfId="0" applyNumberFormat="1" applyFont="1" applyBorder="1"/>
    <xf numFmtId="1" fontId="6" fillId="7" borderId="286" xfId="0" applyNumberFormat="1" applyFont="1" applyFill="1" applyBorder="1" applyProtection="1">
      <protection locked="0"/>
    </xf>
    <xf numFmtId="1" fontId="6" fillId="0" borderId="293" xfId="0" applyNumberFormat="1" applyFont="1" applyBorder="1" applyAlignment="1">
      <alignment horizontal="center" vertical="center" wrapText="1"/>
    </xf>
    <xf numFmtId="1" fontId="6" fillId="0" borderId="294" xfId="0" applyNumberFormat="1" applyFont="1" applyBorder="1" applyAlignment="1">
      <alignment horizontal="center" vertical="center" wrapText="1"/>
    </xf>
    <xf numFmtId="1" fontId="6" fillId="0" borderId="290" xfId="0" applyNumberFormat="1" applyFont="1" applyBorder="1" applyAlignment="1">
      <alignment horizontal="center" vertical="center" wrapText="1"/>
    </xf>
    <xf numFmtId="1" fontId="6" fillId="0" borderId="293" xfId="0" applyNumberFormat="1" applyFont="1" applyBorder="1" applyAlignment="1">
      <alignment horizontal="right" vertical="center"/>
    </xf>
    <xf numFmtId="1" fontId="6" fillId="0" borderId="288" xfId="0" applyNumberFormat="1" applyFont="1" applyBorder="1" applyAlignment="1">
      <alignment horizontal="right" vertical="center"/>
    </xf>
    <xf numFmtId="1" fontId="6" fillId="7" borderId="270" xfId="0" applyNumberFormat="1" applyFont="1" applyFill="1" applyBorder="1" applyAlignment="1" applyProtection="1">
      <alignment horizontal="right"/>
      <protection locked="0"/>
    </xf>
    <xf numFmtId="1" fontId="6" fillId="7" borderId="279" xfId="0" applyNumberFormat="1" applyFont="1" applyFill="1" applyBorder="1" applyAlignment="1" applyProtection="1">
      <alignment horizontal="right"/>
      <protection locked="0"/>
    </xf>
    <xf numFmtId="1" fontId="6" fillId="7" borderId="292" xfId="0" applyNumberFormat="1" applyFont="1" applyFill="1" applyBorder="1" applyAlignment="1" applyProtection="1">
      <alignment horizontal="right"/>
      <protection locked="0"/>
    </xf>
    <xf numFmtId="1" fontId="6" fillId="7" borderId="294" xfId="0" applyNumberFormat="1" applyFont="1" applyFill="1" applyBorder="1" applyAlignment="1" applyProtection="1">
      <alignment horizontal="right"/>
      <protection locked="0"/>
    </xf>
    <xf numFmtId="1" fontId="6" fillId="7" borderId="290" xfId="0" applyNumberFormat="1" applyFont="1" applyFill="1" applyBorder="1" applyAlignment="1" applyProtection="1">
      <alignment horizontal="right"/>
      <protection locked="0"/>
    </xf>
    <xf numFmtId="1" fontId="6" fillId="7" borderId="295" xfId="0" applyNumberFormat="1" applyFont="1" applyFill="1" applyBorder="1" applyAlignment="1" applyProtection="1">
      <alignment horizontal="right"/>
      <protection locked="0"/>
    </xf>
    <xf numFmtId="1" fontId="6" fillId="0" borderId="271" xfId="0" applyNumberFormat="1" applyFont="1" applyBorder="1" applyAlignment="1">
      <alignment horizontal="right" vertical="center"/>
    </xf>
    <xf numFmtId="1" fontId="6" fillId="0" borderId="296" xfId="0" applyNumberFormat="1" applyFont="1" applyBorder="1" applyAlignment="1">
      <alignment vertical="center"/>
    </xf>
    <xf numFmtId="1" fontId="2" fillId="3" borderId="289" xfId="0" applyNumberFormat="1" applyFont="1" applyFill="1" applyBorder="1" applyAlignment="1">
      <alignment wrapText="1"/>
    </xf>
    <xf numFmtId="1" fontId="6" fillId="3" borderId="293" xfId="0" applyNumberFormat="1" applyFont="1" applyFill="1" applyBorder="1" applyAlignment="1">
      <alignment horizontal="right" wrapText="1"/>
    </xf>
    <xf numFmtId="1" fontId="6" fillId="4" borderId="293" xfId="0" applyNumberFormat="1" applyFont="1" applyFill="1" applyBorder="1" applyAlignment="1">
      <alignment horizontal="center" vertical="center"/>
    </xf>
    <xf numFmtId="1" fontId="6" fillId="4" borderId="293" xfId="0" applyNumberFormat="1" applyFont="1" applyFill="1" applyBorder="1" applyAlignment="1">
      <alignment horizontal="center" vertical="center" wrapText="1"/>
    </xf>
    <xf numFmtId="1" fontId="6" fillId="3" borderId="289" xfId="0" applyNumberFormat="1" applyFont="1" applyFill="1" applyBorder="1" applyAlignment="1">
      <alignment wrapText="1"/>
    </xf>
    <xf numFmtId="1" fontId="6" fillId="3" borderId="293" xfId="0" applyNumberFormat="1" applyFont="1" applyFill="1" applyBorder="1"/>
    <xf numFmtId="1" fontId="6" fillId="4" borderId="293" xfId="0" applyNumberFormat="1" applyFont="1" applyFill="1" applyBorder="1"/>
    <xf numFmtId="1" fontId="6" fillId="4" borderId="295" xfId="0" applyNumberFormat="1" applyFont="1" applyFill="1" applyBorder="1"/>
    <xf numFmtId="1" fontId="6" fillId="3" borderId="270" xfId="0" applyNumberFormat="1" applyFont="1" applyFill="1" applyBorder="1"/>
    <xf numFmtId="1" fontId="6" fillId="0" borderId="293" xfId="0" applyNumberFormat="1" applyFont="1" applyBorder="1" applyAlignment="1">
      <alignment horizontal="center" vertical="center"/>
    </xf>
    <xf numFmtId="1" fontId="6" fillId="3" borderId="294" xfId="0" applyNumberFormat="1" applyFont="1" applyFill="1" applyBorder="1" applyAlignment="1">
      <alignment horizontal="center" vertical="center" wrapText="1"/>
    </xf>
    <xf numFmtId="1" fontId="6" fillId="3" borderId="284" xfId="0" applyNumberFormat="1" applyFont="1" applyFill="1" applyBorder="1" applyAlignment="1">
      <alignment horizontal="center" vertical="center" wrapText="1"/>
    </xf>
    <xf numFmtId="1" fontId="6" fillId="3" borderId="279" xfId="0" applyNumberFormat="1" applyFont="1" applyFill="1" applyBorder="1" applyAlignment="1">
      <alignment horizontal="center" vertical="center" wrapText="1"/>
    </xf>
    <xf numFmtId="1" fontId="2" fillId="0" borderId="293" xfId="0" applyNumberFormat="1" applyFont="1" applyBorder="1" applyAlignment="1">
      <alignment horizontal="left" vertical="center"/>
    </xf>
    <xf numFmtId="1" fontId="6" fillId="3" borderId="294" xfId="0" applyNumberFormat="1" applyFont="1" applyFill="1" applyBorder="1"/>
    <xf numFmtId="1" fontId="6" fillId="3" borderId="284" xfId="0" applyNumberFormat="1" applyFont="1" applyFill="1" applyBorder="1"/>
    <xf numFmtId="1" fontId="6" fillId="3" borderId="279" xfId="0" applyNumberFormat="1" applyFont="1" applyFill="1" applyBorder="1"/>
    <xf numFmtId="1" fontId="6" fillId="3" borderId="293" xfId="0" applyNumberFormat="1" applyFont="1" applyFill="1" applyBorder="1" applyAlignment="1">
      <alignment horizontal="center" vertical="center"/>
    </xf>
    <xf numFmtId="1" fontId="6" fillId="3" borderId="271" xfId="0" applyNumberFormat="1" applyFont="1" applyFill="1" applyBorder="1" applyAlignment="1">
      <alignment horizontal="left"/>
    </xf>
    <xf numFmtId="1" fontId="4" fillId="4" borderId="297" xfId="0" applyNumberFormat="1" applyFont="1" applyFill="1" applyBorder="1"/>
    <xf numFmtId="1" fontId="4" fillId="4" borderId="297" xfId="0" applyNumberFormat="1" applyFont="1" applyFill="1" applyBorder="1" applyProtection="1">
      <protection locked="0"/>
    </xf>
    <xf numFmtId="1" fontId="6" fillId="3" borderId="296" xfId="0" applyNumberFormat="1" applyFont="1" applyFill="1" applyBorder="1" applyAlignment="1">
      <alignment vertical="center"/>
    </xf>
    <xf numFmtId="1" fontId="6" fillId="3" borderId="271" xfId="0" applyNumberFormat="1" applyFont="1" applyFill="1" applyBorder="1"/>
    <xf numFmtId="1" fontId="6" fillId="7" borderId="299" xfId="0" applyNumberFormat="1" applyFont="1" applyFill="1" applyBorder="1" applyProtection="1">
      <protection locked="0"/>
    </xf>
    <xf numFmtId="1" fontId="4" fillId="4" borderId="300" xfId="0" applyNumberFormat="1" applyFont="1" applyFill="1" applyBorder="1"/>
    <xf numFmtId="1" fontId="6" fillId="3" borderId="301" xfId="0" applyNumberFormat="1" applyFont="1" applyFill="1" applyBorder="1" applyAlignment="1">
      <alignment vertical="center"/>
    </xf>
    <xf numFmtId="1" fontId="6" fillId="3" borderId="298" xfId="0" applyNumberFormat="1" applyFont="1" applyFill="1" applyBorder="1"/>
    <xf numFmtId="1" fontId="6" fillId="7" borderId="302" xfId="0" applyNumberFormat="1" applyFont="1" applyFill="1" applyBorder="1" applyProtection="1">
      <protection locked="0"/>
    </xf>
    <xf numFmtId="1" fontId="6" fillId="7" borderId="303" xfId="0" applyNumberFormat="1" applyFont="1" applyFill="1" applyBorder="1" applyProtection="1">
      <protection locked="0"/>
    </xf>
    <xf numFmtId="1" fontId="10" fillId="0" borderId="304" xfId="0" applyNumberFormat="1" applyFont="1" applyBorder="1" applyProtection="1">
      <protection locked="0"/>
    </xf>
    <xf numFmtId="1" fontId="10" fillId="0" borderId="305" xfId="0" applyNumberFormat="1" applyFont="1" applyBorder="1" applyAlignment="1">
      <alignment vertical="center"/>
    </xf>
    <xf numFmtId="1" fontId="4" fillId="0" borderId="304" xfId="0" applyNumberFormat="1" applyFont="1" applyBorder="1"/>
    <xf numFmtId="1" fontId="4" fillId="0" borderId="306" xfId="0" applyNumberFormat="1" applyFont="1" applyBorder="1"/>
    <xf numFmtId="1" fontId="6" fillId="3" borderId="293" xfId="0" applyNumberFormat="1" applyFont="1" applyFill="1" applyBorder="1" applyAlignment="1">
      <alignment horizontal="center" vertical="center" wrapText="1"/>
    </xf>
    <xf numFmtId="1" fontId="6" fillId="0" borderId="271" xfId="0" applyNumberFormat="1" applyFont="1" applyBorder="1"/>
    <xf numFmtId="1" fontId="6" fillId="7" borderId="307" xfId="0" applyNumberFormat="1" applyFont="1" applyFill="1" applyBorder="1" applyProtection="1">
      <protection locked="0"/>
    </xf>
    <xf numFmtId="1" fontId="6" fillId="0" borderId="314" xfId="0" applyNumberFormat="1" applyFont="1" applyBorder="1" applyAlignment="1">
      <alignment horizontal="center" vertical="center" wrapText="1"/>
    </xf>
    <xf numFmtId="1" fontId="6" fillId="0" borderId="310" xfId="0" applyNumberFormat="1" applyFont="1" applyBorder="1" applyAlignment="1">
      <alignment horizontal="center" vertical="center" wrapText="1"/>
    </xf>
    <xf numFmtId="1" fontId="6" fillId="0" borderId="288" xfId="0" applyNumberFormat="1" applyFont="1" applyBorder="1" applyAlignment="1">
      <alignment horizontal="center" vertical="center" wrapText="1"/>
    </xf>
    <xf numFmtId="1" fontId="6" fillId="0" borderId="312" xfId="0" applyNumberFormat="1" applyFont="1" applyBorder="1" applyAlignment="1">
      <alignment horizontal="center" vertical="center" wrapText="1"/>
    </xf>
    <xf numFmtId="1" fontId="6" fillId="0" borderId="315" xfId="0" applyNumberFormat="1" applyFont="1" applyBorder="1" applyAlignment="1">
      <alignment horizontal="left" vertical="center" wrapText="1"/>
    </xf>
    <xf numFmtId="1" fontId="6" fillId="7" borderId="316" xfId="0" applyNumberFormat="1" applyFont="1" applyFill="1" applyBorder="1" applyProtection="1">
      <protection locked="0"/>
    </xf>
    <xf numFmtId="1" fontId="6" fillId="7" borderId="317" xfId="0" applyNumberFormat="1" applyFont="1" applyFill="1" applyBorder="1" applyProtection="1">
      <protection locked="0"/>
    </xf>
    <xf numFmtId="1" fontId="6" fillId="7" borderId="318" xfId="0" applyNumberFormat="1" applyFont="1" applyFill="1" applyBorder="1" applyProtection="1">
      <protection locked="0"/>
    </xf>
    <xf numFmtId="1" fontId="6" fillId="0" borderId="319" xfId="0" applyNumberFormat="1" applyFont="1" applyBorder="1" applyAlignment="1">
      <alignment horizontal="center" vertical="center" wrapText="1"/>
    </xf>
    <xf numFmtId="1" fontId="6" fillId="0" borderId="319" xfId="0" applyNumberFormat="1" applyFont="1" applyBorder="1" applyAlignment="1">
      <alignment horizontal="left" vertical="center" wrapText="1"/>
    </xf>
    <xf numFmtId="1" fontId="6" fillId="7" borderId="314" xfId="0" applyNumberFormat="1" applyFont="1" applyFill="1" applyBorder="1" applyProtection="1">
      <protection locked="0"/>
    </xf>
    <xf numFmtId="1" fontId="6" fillId="7" borderId="310" xfId="0" applyNumberFormat="1" applyFont="1" applyFill="1" applyBorder="1" applyProtection="1">
      <protection locked="0"/>
    </xf>
    <xf numFmtId="1" fontId="6" fillId="7" borderId="312" xfId="0" applyNumberFormat="1" applyFont="1" applyFill="1" applyBorder="1" applyProtection="1">
      <protection locked="0"/>
    </xf>
    <xf numFmtId="1" fontId="4" fillId="4" borderId="322" xfId="0" applyNumberFormat="1" applyFont="1" applyFill="1" applyBorder="1"/>
    <xf numFmtId="1" fontId="6" fillId="3" borderId="319" xfId="0" applyNumberFormat="1" applyFont="1" applyFill="1" applyBorder="1" applyAlignment="1">
      <alignment horizontal="center" vertical="center" wrapText="1"/>
    </xf>
    <xf numFmtId="1" fontId="6" fillId="3" borderId="309" xfId="0" applyNumberFormat="1" applyFont="1" applyFill="1" applyBorder="1" applyAlignment="1">
      <alignment horizontal="center" vertical="center" wrapText="1"/>
    </xf>
    <xf numFmtId="1" fontId="6" fillId="3" borderId="323" xfId="0" applyNumberFormat="1" applyFont="1" applyFill="1" applyBorder="1" applyAlignment="1">
      <alignment horizontal="center" vertical="center" wrapText="1"/>
    </xf>
    <xf numFmtId="1" fontId="6" fillId="0" borderId="324" xfId="0" applyNumberFormat="1" applyFont="1" applyBorder="1" applyAlignment="1">
      <alignment horizontal="center" vertical="center" wrapText="1"/>
    </xf>
    <xf numFmtId="1" fontId="6" fillId="0" borderId="325" xfId="0" applyNumberFormat="1" applyFont="1" applyBorder="1" applyAlignment="1">
      <alignment horizontal="center" vertical="center" wrapText="1"/>
    </xf>
    <xf numFmtId="1" fontId="6" fillId="3" borderId="326" xfId="0" applyNumberFormat="1" applyFont="1" applyFill="1" applyBorder="1" applyAlignment="1">
      <alignment horizontal="center" vertical="center" wrapText="1"/>
    </xf>
    <xf numFmtId="1" fontId="6" fillId="0" borderId="308" xfId="0" applyNumberFormat="1" applyFont="1" applyBorder="1" applyAlignment="1">
      <alignment horizontal="center" vertical="center" wrapText="1"/>
    </xf>
    <xf numFmtId="1" fontId="6" fillId="3" borderId="328" xfId="0" applyNumberFormat="1" applyFont="1" applyFill="1" applyBorder="1" applyAlignment="1">
      <alignment horizontal="left" wrapText="1"/>
    </xf>
    <xf numFmtId="1" fontId="6" fillId="3" borderId="329" xfId="0" applyNumberFormat="1" applyFont="1" applyFill="1" applyBorder="1" applyAlignment="1">
      <alignment horizontal="right" wrapText="1"/>
    </xf>
    <xf numFmtId="1" fontId="6" fillId="3" borderId="330" xfId="0" applyNumberFormat="1" applyFont="1" applyFill="1" applyBorder="1" applyAlignment="1">
      <alignment horizontal="right" wrapText="1"/>
    </xf>
    <xf numFmtId="1" fontId="6" fillId="7" borderId="331" xfId="0" applyNumberFormat="1" applyFont="1" applyFill="1" applyBorder="1" applyProtection="1">
      <protection locked="0"/>
    </xf>
    <xf numFmtId="1" fontId="6" fillId="7" borderId="332" xfId="0" applyNumberFormat="1" applyFont="1" applyFill="1" applyBorder="1" applyProtection="1">
      <protection locked="0"/>
    </xf>
    <xf numFmtId="1" fontId="6" fillId="7" borderId="333" xfId="0" applyNumberFormat="1" applyFont="1" applyFill="1" applyBorder="1" applyProtection="1">
      <protection locked="0"/>
    </xf>
    <xf numFmtId="1" fontId="6" fillId="7" borderId="334" xfId="0" applyNumberFormat="1" applyFont="1" applyFill="1" applyBorder="1" applyProtection="1">
      <protection locked="0"/>
    </xf>
    <xf numFmtId="1" fontId="6" fillId="7" borderId="335" xfId="0" applyNumberFormat="1" applyFont="1" applyFill="1" applyBorder="1" applyProtection="1">
      <protection locked="0"/>
    </xf>
    <xf numFmtId="1" fontId="6" fillId="7" borderId="336" xfId="0" applyNumberFormat="1" applyFont="1" applyFill="1" applyBorder="1" applyProtection="1">
      <protection locked="0"/>
    </xf>
    <xf numFmtId="1" fontId="6" fillId="7" borderId="337" xfId="0" applyNumberFormat="1" applyFont="1" applyFill="1" applyBorder="1" applyProtection="1">
      <protection locked="0"/>
    </xf>
    <xf numFmtId="1" fontId="6" fillId="4" borderId="298" xfId="0" applyNumberFormat="1" applyFont="1" applyFill="1" applyBorder="1" applyAlignment="1">
      <alignment horizontal="left"/>
    </xf>
    <xf numFmtId="1" fontId="6" fillId="7" borderId="68" xfId="0" applyNumberFormat="1" applyFont="1" applyFill="1" applyBorder="1" applyProtection="1">
      <protection locked="0"/>
    </xf>
    <xf numFmtId="1" fontId="6" fillId="7" borderId="338" xfId="0" applyNumberFormat="1" applyFont="1" applyFill="1" applyBorder="1" applyProtection="1">
      <protection locked="0"/>
    </xf>
    <xf numFmtId="1" fontId="6" fillId="0" borderId="319" xfId="0" applyNumberFormat="1" applyFont="1" applyBorder="1" applyAlignment="1">
      <alignment horizontal="center"/>
    </xf>
    <xf numFmtId="1" fontId="6" fillId="3" borderId="314" xfId="0" applyNumberFormat="1" applyFont="1" applyFill="1" applyBorder="1" applyAlignment="1">
      <alignment horizontal="right" wrapText="1"/>
    </xf>
    <xf numFmtId="1" fontId="6" fillId="3" borderId="309" xfId="0" applyNumberFormat="1" applyFont="1" applyFill="1" applyBorder="1" applyAlignment="1">
      <alignment horizontal="right" wrapText="1"/>
    </xf>
    <xf numFmtId="1" fontId="6" fillId="0" borderId="314" xfId="0" applyNumberFormat="1" applyFont="1" applyBorder="1"/>
    <xf numFmtId="1" fontId="6" fillId="0" borderId="319" xfId="0" applyNumberFormat="1" applyFont="1" applyBorder="1"/>
    <xf numFmtId="1" fontId="6" fillId="0" borderId="309" xfId="0" applyNumberFormat="1" applyFont="1" applyBorder="1"/>
    <xf numFmtId="1" fontId="6" fillId="0" borderId="311" xfId="0" applyNumberFormat="1" applyFont="1" applyBorder="1"/>
    <xf numFmtId="1" fontId="6" fillId="0" borderId="339" xfId="0" applyNumberFormat="1" applyFont="1" applyBorder="1"/>
    <xf numFmtId="1" fontId="6" fillId="0" borderId="340" xfId="0" applyNumberFormat="1" applyFont="1" applyBorder="1"/>
    <xf numFmtId="1" fontId="6" fillId="0" borderId="310" xfId="0" applyNumberFormat="1" applyFont="1" applyBorder="1"/>
    <xf numFmtId="1" fontId="6" fillId="7" borderId="341" xfId="0" applyNumberFormat="1" applyFont="1" applyFill="1" applyBorder="1" applyProtection="1">
      <protection locked="0"/>
    </xf>
    <xf numFmtId="1" fontId="6" fillId="3" borderId="75" xfId="0" applyNumberFormat="1" applyFont="1" applyFill="1" applyBorder="1" applyAlignment="1">
      <alignment horizontal="right" wrapText="1"/>
    </xf>
    <xf numFmtId="1" fontId="6" fillId="7" borderId="72" xfId="0" applyNumberFormat="1" applyFont="1" applyFill="1" applyBorder="1" applyProtection="1">
      <protection locked="0"/>
    </xf>
    <xf numFmtId="1" fontId="6" fillId="7" borderId="342" xfId="0" applyNumberFormat="1" applyFont="1" applyFill="1" applyBorder="1" applyProtection="1">
      <protection locked="0"/>
    </xf>
    <xf numFmtId="1" fontId="6" fillId="4" borderId="319" xfId="0" applyNumberFormat="1" applyFont="1" applyFill="1" applyBorder="1" applyAlignment="1">
      <alignment horizontal="center" vertical="center"/>
    </xf>
    <xf numFmtId="1" fontId="6" fillId="4" borderId="345" xfId="0" applyNumberFormat="1" applyFont="1" applyFill="1" applyBorder="1" applyAlignment="1">
      <alignment horizontal="center" vertical="center"/>
    </xf>
    <xf numFmtId="1" fontId="6" fillId="4" borderId="310" xfId="0" applyNumberFormat="1" applyFont="1" applyFill="1" applyBorder="1" applyAlignment="1">
      <alignment horizontal="center" vertical="center" wrapText="1"/>
    </xf>
    <xf numFmtId="1" fontId="6" fillId="4" borderId="319" xfId="0" applyNumberFormat="1" applyFont="1" applyFill="1" applyBorder="1" applyAlignment="1">
      <alignment horizontal="center" vertical="center" wrapText="1"/>
    </xf>
    <xf numFmtId="1" fontId="6" fillId="4" borderId="298" xfId="0" applyNumberFormat="1" applyFont="1" applyFill="1" applyBorder="1"/>
    <xf numFmtId="1" fontId="6" fillId="3" borderId="298" xfId="0" applyNumberFormat="1" applyFont="1" applyFill="1" applyBorder="1" applyAlignment="1">
      <alignment horizontal="left" wrapText="1"/>
    </xf>
    <xf numFmtId="1" fontId="6" fillId="4" borderId="319" xfId="0" applyNumberFormat="1" applyFont="1" applyFill="1" applyBorder="1"/>
    <xf numFmtId="1" fontId="6" fillId="4" borderId="345" xfId="0" applyNumberFormat="1" applyFont="1" applyFill="1" applyBorder="1"/>
    <xf numFmtId="1" fontId="6" fillId="0" borderId="303" xfId="0" applyNumberFormat="1" applyFont="1" applyBorder="1"/>
    <xf numFmtId="1" fontId="6" fillId="7" borderId="346" xfId="0" applyNumberFormat="1" applyFont="1" applyFill="1" applyBorder="1" applyProtection="1">
      <protection locked="0"/>
    </xf>
    <xf numFmtId="1" fontId="6" fillId="7" borderId="328" xfId="0" applyNumberFormat="1" applyFont="1" applyFill="1" applyBorder="1" applyProtection="1">
      <protection locked="0"/>
    </xf>
    <xf numFmtId="1" fontId="6" fillId="7" borderId="298" xfId="0" applyNumberFormat="1" applyFont="1" applyFill="1" applyBorder="1" applyProtection="1">
      <protection locked="0"/>
    </xf>
    <xf numFmtId="1" fontId="6" fillId="3" borderId="309" xfId="0" applyNumberFormat="1" applyFont="1" applyFill="1" applyBorder="1" applyAlignment="1">
      <alignment horizontal="left" wrapText="1"/>
    </xf>
    <xf numFmtId="1" fontId="6" fillId="4" borderId="347" xfId="0" applyNumberFormat="1" applyFont="1" applyFill="1" applyBorder="1"/>
    <xf numFmtId="1" fontId="6" fillId="0" borderId="319" xfId="0" applyNumberFormat="1" applyFont="1" applyBorder="1" applyAlignment="1">
      <alignment horizontal="center" vertical="center"/>
    </xf>
    <xf numFmtId="1" fontId="6" fillId="0" borderId="309" xfId="0" applyNumberFormat="1" applyFont="1" applyBorder="1" applyAlignment="1">
      <alignment horizontal="center" vertical="center" wrapText="1"/>
    </xf>
    <xf numFmtId="1" fontId="6" fillId="3" borderId="301" xfId="0" applyNumberFormat="1" applyFont="1" applyFill="1" applyBorder="1" applyAlignment="1">
      <alignment horizontal="left" wrapText="1"/>
    </xf>
    <xf numFmtId="49" fontId="6" fillId="0" borderId="348" xfId="0" applyNumberFormat="1" applyFont="1" applyBorder="1" applyAlignment="1">
      <alignment horizontal="center" vertical="center" wrapText="1"/>
    </xf>
    <xf numFmtId="0" fontId="6" fillId="0" borderId="348" xfId="0" applyFont="1" applyBorder="1" applyAlignment="1">
      <alignment horizontal="center" vertical="center" wrapText="1"/>
    </xf>
    <xf numFmtId="0" fontId="6" fillId="0" borderId="310" xfId="0" applyFont="1" applyBorder="1" applyAlignment="1">
      <alignment horizontal="center" vertical="center"/>
    </xf>
    <xf numFmtId="0" fontId="6" fillId="0" borderId="328" xfId="0" applyFont="1" applyBorder="1" applyAlignment="1">
      <alignment vertical="center" wrapText="1"/>
    </xf>
    <xf numFmtId="1" fontId="6" fillId="0" borderId="328" xfId="0" applyNumberFormat="1" applyFont="1" applyBorder="1" applyAlignment="1">
      <alignment horizontal="right" vertical="center" wrapText="1"/>
    </xf>
    <xf numFmtId="0" fontId="6" fillId="0" borderId="303" xfId="0" applyFont="1" applyBorder="1" applyAlignment="1">
      <alignment vertical="center" wrapText="1"/>
    </xf>
    <xf numFmtId="1" fontId="6" fillId="0" borderId="328" xfId="0" applyNumberFormat="1" applyFont="1" applyBorder="1" applyAlignment="1">
      <alignment horizontal="left" vertical="center"/>
    </xf>
    <xf numFmtId="1" fontId="6" fillId="0" borderId="348" xfId="0" applyNumberFormat="1" applyFont="1" applyBorder="1" applyAlignment="1">
      <alignment horizontal="center" vertical="center" wrapText="1"/>
    </xf>
    <xf numFmtId="1" fontId="6" fillId="0" borderId="348" xfId="0" applyNumberFormat="1" applyFont="1" applyBorder="1"/>
    <xf numFmtId="1" fontId="6" fillId="7" borderId="348" xfId="0" applyNumberFormat="1" applyFont="1" applyFill="1" applyBorder="1" applyProtection="1">
      <protection locked="0"/>
    </xf>
    <xf numFmtId="1" fontId="6" fillId="3" borderId="349" xfId="0" applyNumberFormat="1" applyFont="1" applyFill="1" applyBorder="1" applyAlignment="1">
      <alignment vertical="center" wrapText="1"/>
    </xf>
    <xf numFmtId="1" fontId="6" fillId="8" borderId="303" xfId="0" applyNumberFormat="1" applyFont="1" applyFill="1" applyBorder="1"/>
    <xf numFmtId="1" fontId="6" fillId="8" borderId="350" xfId="0" applyNumberFormat="1" applyFont="1" applyFill="1" applyBorder="1"/>
    <xf numFmtId="1" fontId="6" fillId="8" borderId="351" xfId="0" applyNumberFormat="1" applyFont="1" applyFill="1" applyBorder="1"/>
    <xf numFmtId="1" fontId="6" fillId="7" borderId="350" xfId="0" applyNumberFormat="1" applyFont="1" applyFill="1" applyBorder="1" applyProtection="1">
      <protection locked="0"/>
    </xf>
    <xf numFmtId="1" fontId="6" fillId="7" borderId="351" xfId="0" applyNumberFormat="1" applyFont="1" applyFill="1" applyBorder="1" applyProtection="1">
      <protection locked="0"/>
    </xf>
    <xf numFmtId="1" fontId="6" fillId="7" borderId="352" xfId="0" applyNumberFormat="1" applyFont="1" applyFill="1" applyBorder="1" applyProtection="1">
      <protection locked="0"/>
    </xf>
    <xf numFmtId="1" fontId="6" fillId="7" borderId="349" xfId="0" applyNumberFormat="1" applyFont="1" applyFill="1" applyBorder="1" applyProtection="1">
      <protection locked="0"/>
    </xf>
    <xf numFmtId="1" fontId="6" fillId="0" borderId="315" xfId="0" applyNumberFormat="1" applyFont="1" applyBorder="1" applyAlignment="1">
      <alignment vertical="center" wrapText="1"/>
    </xf>
    <xf numFmtId="1" fontId="6" fillId="0" borderId="171" xfId="0" applyNumberFormat="1" applyFont="1" applyBorder="1"/>
    <xf numFmtId="1" fontId="6" fillId="0" borderId="171" xfId="0" applyNumberFormat="1" applyFont="1" applyBorder="1" applyAlignment="1">
      <alignment horizontal="right" vertical="center"/>
    </xf>
    <xf numFmtId="1" fontId="6" fillId="0" borderId="315" xfId="0" applyNumberFormat="1" applyFont="1" applyBorder="1" applyAlignment="1">
      <alignment horizontal="right" vertical="center"/>
    </xf>
    <xf numFmtId="1" fontId="6" fillId="3" borderId="315" xfId="0" applyNumberFormat="1" applyFont="1" applyFill="1" applyBorder="1" applyAlignment="1">
      <alignment horizontal="left"/>
    </xf>
    <xf numFmtId="1" fontId="6" fillId="3" borderId="315" xfId="0" applyNumberFormat="1" applyFont="1" applyFill="1" applyBorder="1"/>
    <xf numFmtId="1" fontId="6" fillId="7" borderId="354" xfId="0" applyNumberFormat="1" applyFont="1" applyFill="1" applyBorder="1" applyProtection="1">
      <protection locked="0"/>
    </xf>
    <xf numFmtId="1" fontId="6" fillId="7" borderId="355" xfId="0" applyNumberFormat="1" applyFont="1" applyFill="1" applyBorder="1" applyProtection="1">
      <protection locked="0"/>
    </xf>
    <xf numFmtId="1" fontId="6" fillId="7" borderId="356" xfId="0" applyNumberFormat="1" applyFont="1" applyFill="1" applyBorder="1" applyProtection="1">
      <protection locked="0"/>
    </xf>
    <xf numFmtId="1" fontId="4" fillId="4" borderId="357" xfId="0" applyNumberFormat="1" applyFont="1" applyFill="1" applyBorder="1"/>
    <xf numFmtId="1" fontId="10" fillId="0" borderId="358" xfId="0" applyNumberFormat="1" applyFont="1" applyBorder="1" applyProtection="1">
      <protection locked="0"/>
    </xf>
    <xf numFmtId="1" fontId="10" fillId="0" borderId="359" xfId="0" applyNumberFormat="1" applyFont="1" applyBorder="1" applyAlignment="1">
      <alignment vertical="center"/>
    </xf>
    <xf numFmtId="1" fontId="4" fillId="0" borderId="358" xfId="0" applyNumberFormat="1" applyFont="1" applyBorder="1"/>
    <xf numFmtId="1" fontId="4" fillId="0" borderId="360" xfId="0" applyNumberFormat="1" applyFont="1" applyBorder="1"/>
    <xf numFmtId="1" fontId="6" fillId="0" borderId="362" xfId="0" applyNumberFormat="1" applyFont="1" applyBorder="1" applyAlignment="1">
      <alignment horizontal="center" vertical="center" wrapText="1"/>
    </xf>
    <xf numFmtId="1" fontId="6" fillId="3" borderId="217" xfId="0" applyNumberFormat="1" applyFont="1" applyFill="1" applyBorder="1" applyAlignment="1">
      <alignment horizontal="center" vertical="center" wrapText="1"/>
    </xf>
    <xf numFmtId="1" fontId="6" fillId="3" borderId="221" xfId="0" applyNumberFormat="1" applyFont="1" applyFill="1" applyBorder="1" applyAlignment="1">
      <alignment horizontal="center" vertical="center" wrapText="1"/>
    </xf>
    <xf numFmtId="1" fontId="6" fillId="0" borderId="363" xfId="0" applyNumberFormat="1" applyFont="1" applyBorder="1" applyAlignment="1">
      <alignment horizontal="center" vertical="center" wrapText="1"/>
    </xf>
    <xf numFmtId="1" fontId="6" fillId="0" borderId="315" xfId="0" applyNumberFormat="1" applyFont="1" applyBorder="1"/>
    <xf numFmtId="1" fontId="6" fillId="7" borderId="315" xfId="0" applyNumberFormat="1" applyFont="1" applyFill="1" applyBorder="1" applyProtection="1">
      <protection locked="0"/>
    </xf>
    <xf numFmtId="1" fontId="6" fillId="0" borderId="364" xfId="0" applyNumberFormat="1" applyFont="1" applyBorder="1" applyAlignment="1">
      <alignment horizontal="center" vertical="center" wrapText="1"/>
    </xf>
    <xf numFmtId="1" fontId="6" fillId="7" borderId="363" xfId="0" applyNumberFormat="1" applyFont="1" applyFill="1" applyBorder="1" applyProtection="1">
      <protection locked="0"/>
    </xf>
    <xf numFmtId="1" fontId="4" fillId="4" borderId="367" xfId="0" applyNumberFormat="1" applyFont="1" applyFill="1" applyBorder="1"/>
    <xf numFmtId="1" fontId="6" fillId="3" borderId="212" xfId="0" applyNumberFormat="1" applyFont="1" applyFill="1" applyBorder="1" applyAlignment="1">
      <alignment horizontal="center" vertical="center" wrapText="1"/>
    </xf>
    <xf numFmtId="1" fontId="6" fillId="3" borderId="368" xfId="0" applyNumberFormat="1" applyFont="1" applyFill="1" applyBorder="1" applyAlignment="1">
      <alignment horizontal="center" vertical="center" wrapText="1"/>
    </xf>
    <xf numFmtId="1" fontId="6" fillId="0" borderId="369" xfId="0" applyNumberFormat="1" applyFont="1" applyBorder="1" applyAlignment="1">
      <alignment horizontal="center" vertical="center" wrapText="1"/>
    </xf>
    <xf numFmtId="1" fontId="6" fillId="0" borderId="370" xfId="0" applyNumberFormat="1" applyFont="1" applyBorder="1" applyAlignment="1">
      <alignment horizontal="center" vertical="center" wrapText="1"/>
    </xf>
    <xf numFmtId="1" fontId="6" fillId="3" borderId="371" xfId="0" applyNumberFormat="1" applyFont="1" applyFill="1" applyBorder="1" applyAlignment="1">
      <alignment horizontal="center" vertical="center" wrapText="1"/>
    </xf>
    <xf numFmtId="1" fontId="6" fillId="0" borderId="361" xfId="0" applyNumberFormat="1" applyFont="1" applyBorder="1" applyAlignment="1">
      <alignment horizontal="center" vertical="center" wrapText="1"/>
    </xf>
    <xf numFmtId="1" fontId="6" fillId="3" borderId="372" xfId="0" applyNumberFormat="1" applyFont="1" applyFill="1" applyBorder="1" applyAlignment="1">
      <alignment horizontal="left" wrapText="1"/>
    </xf>
    <xf numFmtId="1" fontId="6" fillId="3" borderId="373" xfId="0" applyNumberFormat="1" applyFont="1" applyFill="1" applyBorder="1" applyAlignment="1">
      <alignment horizontal="right" wrapText="1"/>
    </xf>
    <xf numFmtId="1" fontId="6" fillId="7" borderId="374" xfId="0" applyNumberFormat="1" applyFont="1" applyFill="1" applyBorder="1" applyProtection="1">
      <protection locked="0"/>
    </xf>
    <xf numFmtId="1" fontId="6" fillId="7" borderId="375" xfId="0" applyNumberFormat="1" applyFont="1" applyFill="1" applyBorder="1" applyProtection="1">
      <protection locked="0"/>
    </xf>
    <xf numFmtId="1" fontId="6" fillId="7" borderId="376" xfId="0" applyNumberFormat="1" applyFont="1" applyFill="1" applyBorder="1" applyProtection="1">
      <protection locked="0"/>
    </xf>
    <xf numFmtId="1" fontId="6" fillId="7" borderId="377" xfId="0" applyNumberFormat="1" applyFont="1" applyFill="1" applyBorder="1" applyProtection="1">
      <protection locked="0"/>
    </xf>
    <xf numFmtId="1" fontId="6" fillId="7" borderId="378" xfId="0" applyNumberFormat="1" applyFont="1" applyFill="1" applyBorder="1" applyProtection="1">
      <protection locked="0"/>
    </xf>
    <xf numFmtId="1" fontId="6" fillId="7" borderId="379" xfId="0" applyNumberFormat="1" applyFont="1" applyFill="1" applyBorder="1" applyProtection="1">
      <protection locked="0"/>
    </xf>
    <xf numFmtId="1" fontId="6" fillId="0" borderId="221" xfId="0" applyNumberFormat="1" applyFont="1" applyBorder="1" applyAlignment="1">
      <alignment horizontal="center"/>
    </xf>
    <xf numFmtId="1" fontId="6" fillId="3" borderId="217" xfId="0" applyNumberFormat="1" applyFont="1" applyFill="1" applyBorder="1" applyAlignment="1">
      <alignment horizontal="right" wrapText="1"/>
    </xf>
    <xf numFmtId="1" fontId="6" fillId="3" borderId="212" xfId="0" applyNumberFormat="1" applyFont="1" applyFill="1" applyBorder="1" applyAlignment="1">
      <alignment horizontal="right" wrapText="1"/>
    </xf>
    <xf numFmtId="1" fontId="6" fillId="0" borderId="221" xfId="0" applyNumberFormat="1" applyFont="1" applyBorder="1"/>
    <xf numFmtId="1" fontId="6" fillId="0" borderId="212" xfId="0" applyNumberFormat="1" applyFont="1" applyBorder="1"/>
    <xf numFmtId="1" fontId="6" fillId="0" borderId="362" xfId="0" applyNumberFormat="1" applyFont="1" applyBorder="1"/>
    <xf numFmtId="1" fontId="6" fillId="0" borderId="380" xfId="0" applyNumberFormat="1" applyFont="1" applyBorder="1"/>
    <xf numFmtId="1" fontId="6" fillId="0" borderId="381" xfId="0" applyNumberFormat="1" applyFont="1" applyBorder="1"/>
    <xf numFmtId="1" fontId="6" fillId="0" borderId="363" xfId="0" applyNumberFormat="1" applyFont="1" applyBorder="1"/>
    <xf numFmtId="1" fontId="6" fillId="4" borderId="363" xfId="0" applyNumberFormat="1" applyFont="1" applyFill="1" applyBorder="1" applyAlignment="1">
      <alignment horizontal="center" vertical="center" wrapText="1"/>
    </xf>
    <xf numFmtId="1" fontId="6" fillId="7" borderId="383" xfId="0" applyNumberFormat="1" applyFont="1" applyFill="1" applyBorder="1" applyProtection="1">
      <protection locked="0"/>
    </xf>
    <xf numFmtId="1" fontId="6" fillId="7" borderId="372" xfId="0" applyNumberFormat="1" applyFont="1" applyFill="1" applyBorder="1" applyProtection="1">
      <protection locked="0"/>
    </xf>
    <xf numFmtId="1" fontId="6" fillId="3" borderId="212" xfId="0" applyNumberFormat="1" applyFont="1" applyFill="1" applyBorder="1" applyAlignment="1">
      <alignment horizontal="left" wrapText="1"/>
    </xf>
    <xf numFmtId="1" fontId="6" fillId="4" borderId="384" xfId="0" applyNumberFormat="1" applyFont="1" applyFill="1" applyBorder="1"/>
    <xf numFmtId="49" fontId="6" fillId="0" borderId="385" xfId="0" applyNumberFormat="1" applyFont="1" applyBorder="1" applyAlignment="1">
      <alignment horizontal="center" vertical="center" wrapText="1"/>
    </xf>
    <xf numFmtId="0" fontId="6" fillId="0" borderId="385" xfId="0" applyFont="1" applyBorder="1" applyAlignment="1">
      <alignment horizontal="center" vertical="center" wrapText="1"/>
    </xf>
    <xf numFmtId="0" fontId="6" fillId="0" borderId="363" xfId="0" applyFont="1" applyBorder="1" applyAlignment="1">
      <alignment horizontal="center" vertical="center"/>
    </xf>
    <xf numFmtId="0" fontId="6" fillId="0" borderId="372" xfId="0" applyFont="1" applyBorder="1" applyAlignment="1">
      <alignment vertical="center" wrapText="1"/>
    </xf>
    <xf numFmtId="1" fontId="6" fillId="0" borderId="372" xfId="0" applyNumberFormat="1" applyFont="1" applyBorder="1" applyAlignment="1">
      <alignment horizontal="right" vertical="center" wrapText="1"/>
    </xf>
    <xf numFmtId="1" fontId="6" fillId="0" borderId="372" xfId="0" applyNumberFormat="1" applyFont="1" applyBorder="1" applyAlignment="1">
      <alignment horizontal="left" vertical="center"/>
    </xf>
    <xf numFmtId="1" fontId="6" fillId="0" borderId="391" xfId="0" applyNumberFormat="1" applyFont="1" applyBorder="1" applyAlignment="1">
      <alignment horizontal="center" vertical="center" wrapText="1"/>
    </xf>
    <xf numFmtId="1" fontId="6" fillId="0" borderId="392" xfId="0" applyNumberFormat="1" applyFont="1" applyBorder="1" applyAlignment="1">
      <alignment horizontal="center" vertical="center" wrapText="1"/>
    </xf>
    <xf numFmtId="1" fontId="6" fillId="0" borderId="389" xfId="0" applyNumberFormat="1" applyFont="1" applyBorder="1" applyAlignment="1">
      <alignment horizontal="center" vertical="center" wrapText="1"/>
    </xf>
    <xf numFmtId="1" fontId="2" fillId="0" borderId="393" xfId="0" applyNumberFormat="1" applyFont="1" applyBorder="1"/>
    <xf numFmtId="1" fontId="6" fillId="0" borderId="391" xfId="0" applyNumberFormat="1" applyFont="1" applyBorder="1"/>
    <xf numFmtId="1" fontId="6" fillId="0" borderId="392" xfId="0" applyNumberFormat="1" applyFont="1" applyBorder="1"/>
    <xf numFmtId="1" fontId="6" fillId="7" borderId="391" xfId="0" applyNumberFormat="1" applyFont="1" applyFill="1" applyBorder="1" applyProtection="1">
      <protection locked="0"/>
    </xf>
    <xf numFmtId="1" fontId="6" fillId="7" borderId="394" xfId="0" applyNumberFormat="1" applyFont="1" applyFill="1" applyBorder="1" applyProtection="1">
      <protection locked="0"/>
    </xf>
    <xf numFmtId="1" fontId="6" fillId="7" borderId="395" xfId="0" applyNumberFormat="1" applyFont="1" applyFill="1" applyBorder="1" applyProtection="1">
      <protection locked="0"/>
    </xf>
    <xf numFmtId="1" fontId="6" fillId="7" borderId="396" xfId="0" applyNumberFormat="1" applyFont="1" applyFill="1" applyBorder="1" applyProtection="1">
      <protection locked="0"/>
    </xf>
    <xf numFmtId="1" fontId="6" fillId="7" borderId="392" xfId="0" applyNumberFormat="1" applyFont="1" applyFill="1" applyBorder="1" applyProtection="1">
      <protection locked="0"/>
    </xf>
    <xf numFmtId="1" fontId="6" fillId="0" borderId="394" xfId="0" applyNumberFormat="1" applyFont="1" applyBorder="1"/>
    <xf numFmtId="1" fontId="6" fillId="0" borderId="395" xfId="0" applyNumberFormat="1" applyFont="1" applyBorder="1"/>
    <xf numFmtId="1" fontId="6" fillId="0" borderId="396" xfId="0" applyNumberFormat="1" applyFont="1" applyBorder="1"/>
    <xf numFmtId="1" fontId="6" fillId="0" borderId="397" xfId="0" applyNumberFormat="1" applyFont="1" applyBorder="1" applyAlignment="1">
      <alignment vertical="center" wrapText="1"/>
    </xf>
    <xf numFmtId="1" fontId="6" fillId="0" borderId="387" xfId="0" applyNumberFormat="1" applyFont="1" applyBorder="1"/>
    <xf numFmtId="1" fontId="6" fillId="7" borderId="361" xfId="0" applyNumberFormat="1" applyFont="1" applyFill="1" applyBorder="1" applyProtection="1">
      <protection locked="0"/>
    </xf>
    <xf numFmtId="1" fontId="6" fillId="0" borderId="393" xfId="0" applyNumberFormat="1" applyFont="1" applyBorder="1" applyAlignment="1">
      <alignment horizontal="center" vertical="center" wrapText="1"/>
    </xf>
    <xf numFmtId="1" fontId="6" fillId="0" borderId="396" xfId="0" applyNumberFormat="1" applyFont="1" applyBorder="1" applyAlignment="1">
      <alignment horizontal="center" vertical="center" wrapText="1"/>
    </xf>
    <xf numFmtId="1" fontId="6" fillId="0" borderId="393" xfId="0" applyNumberFormat="1" applyFont="1" applyBorder="1" applyAlignment="1">
      <alignment horizontal="right" vertical="center"/>
    </xf>
    <xf numFmtId="1" fontId="6" fillId="0" borderId="387" xfId="0" applyNumberFormat="1" applyFont="1" applyBorder="1" applyAlignment="1">
      <alignment horizontal="right" vertical="center"/>
    </xf>
    <xf numFmtId="1" fontId="6" fillId="7" borderId="391" xfId="0" applyNumberFormat="1" applyFont="1" applyFill="1" applyBorder="1" applyAlignment="1" applyProtection="1">
      <alignment horizontal="right"/>
      <protection locked="0"/>
    </xf>
    <xf numFmtId="1" fontId="6" fillId="7" borderId="394" xfId="0" applyNumberFormat="1" applyFont="1" applyFill="1" applyBorder="1" applyAlignment="1" applyProtection="1">
      <alignment horizontal="right"/>
      <protection locked="0"/>
    </xf>
    <xf numFmtId="1" fontId="6" fillId="7" borderId="363" xfId="0" applyNumberFormat="1" applyFont="1" applyFill="1" applyBorder="1" applyAlignment="1" applyProtection="1">
      <alignment horizontal="right"/>
      <protection locked="0"/>
    </xf>
    <xf numFmtId="1" fontId="6" fillId="7" borderId="396" xfId="0" applyNumberFormat="1" applyFont="1" applyFill="1" applyBorder="1" applyAlignment="1" applyProtection="1">
      <alignment horizontal="right"/>
      <protection locked="0"/>
    </xf>
    <xf numFmtId="1" fontId="6" fillId="7" borderId="362" xfId="0" applyNumberFormat="1" applyFont="1" applyFill="1" applyBorder="1" applyAlignment="1" applyProtection="1">
      <alignment horizontal="right"/>
      <protection locked="0"/>
    </xf>
    <xf numFmtId="1" fontId="6" fillId="7" borderId="398" xfId="0" applyNumberFormat="1" applyFont="1" applyFill="1" applyBorder="1" applyAlignment="1" applyProtection="1">
      <alignment horizontal="right"/>
      <protection locked="0"/>
    </xf>
    <xf numFmtId="1" fontId="6" fillId="0" borderId="397" xfId="0" applyNumberFormat="1" applyFont="1" applyBorder="1" applyAlignment="1">
      <alignment horizontal="right" vertical="center"/>
    </xf>
    <xf numFmtId="1" fontId="6" fillId="0" borderId="399" xfId="0" applyNumberFormat="1" applyFont="1" applyBorder="1" applyAlignment="1">
      <alignment vertical="center"/>
    </xf>
    <xf numFmtId="1" fontId="2" fillId="3" borderId="388" xfId="0" applyNumberFormat="1" applyFont="1" applyFill="1" applyBorder="1" applyAlignment="1">
      <alignment wrapText="1"/>
    </xf>
    <xf numFmtId="1" fontId="6" fillId="3" borderId="393" xfId="0" applyNumberFormat="1" applyFont="1" applyFill="1" applyBorder="1" applyAlignment="1">
      <alignment horizontal="right" wrapText="1"/>
    </xf>
    <xf numFmtId="1" fontId="6" fillId="4" borderId="393" xfId="0" applyNumberFormat="1" applyFont="1" applyFill="1" applyBorder="1" applyAlignment="1">
      <alignment horizontal="center" vertical="center"/>
    </xf>
    <xf numFmtId="1" fontId="6" fillId="4" borderId="400" xfId="0" applyNumberFormat="1" applyFont="1" applyFill="1" applyBorder="1" applyAlignment="1">
      <alignment horizontal="center" vertical="center"/>
    </xf>
    <xf numFmtId="1" fontId="6" fillId="4" borderId="393" xfId="0" applyNumberFormat="1" applyFont="1" applyFill="1" applyBorder="1" applyAlignment="1">
      <alignment horizontal="center" vertical="center" wrapText="1"/>
    </xf>
    <xf numFmtId="1" fontId="6" fillId="3" borderId="388" xfId="0" applyNumberFormat="1" applyFont="1" applyFill="1" applyBorder="1" applyAlignment="1">
      <alignment wrapText="1"/>
    </xf>
    <xf numFmtId="1" fontId="6" fillId="3" borderId="393" xfId="0" applyNumberFormat="1" applyFont="1" applyFill="1" applyBorder="1"/>
    <xf numFmtId="1" fontId="6" fillId="4" borderId="393" xfId="0" applyNumberFormat="1" applyFont="1" applyFill="1" applyBorder="1"/>
    <xf numFmtId="1" fontId="6" fillId="4" borderId="400" xfId="0" applyNumberFormat="1" applyFont="1" applyFill="1" applyBorder="1"/>
    <xf numFmtId="1" fontId="6" fillId="4" borderId="398" xfId="0" applyNumberFormat="1" applyFont="1" applyFill="1" applyBorder="1"/>
    <xf numFmtId="1" fontId="6" fillId="3" borderId="391" xfId="0" applyNumberFormat="1" applyFont="1" applyFill="1" applyBorder="1"/>
    <xf numFmtId="1" fontId="6" fillId="0" borderId="393" xfId="0" applyNumberFormat="1" applyFont="1" applyBorder="1" applyAlignment="1">
      <alignment horizontal="center" vertical="center"/>
    </xf>
    <xf numFmtId="1" fontId="6" fillId="3" borderId="396" xfId="0" applyNumberFormat="1" applyFont="1" applyFill="1" applyBorder="1" applyAlignment="1">
      <alignment horizontal="center" vertical="center" wrapText="1"/>
    </xf>
    <xf numFmtId="1" fontId="6" fillId="3" borderId="392" xfId="0" applyNumberFormat="1" applyFont="1" applyFill="1" applyBorder="1" applyAlignment="1">
      <alignment horizontal="center" vertical="center" wrapText="1"/>
    </xf>
    <xf numFmtId="1" fontId="6" fillId="3" borderId="394" xfId="0" applyNumberFormat="1" applyFont="1" applyFill="1" applyBorder="1" applyAlignment="1">
      <alignment horizontal="center" vertical="center" wrapText="1"/>
    </xf>
    <xf numFmtId="1" fontId="2" fillId="0" borderId="393" xfId="0" applyNumberFormat="1" applyFont="1" applyBorder="1" applyAlignment="1">
      <alignment horizontal="left" vertical="center"/>
    </xf>
    <xf numFmtId="1" fontId="6" fillId="3" borderId="396" xfId="0" applyNumberFormat="1" applyFont="1" applyFill="1" applyBorder="1"/>
    <xf numFmtId="1" fontId="6" fillId="3" borderId="392" xfId="0" applyNumberFormat="1" applyFont="1" applyFill="1" applyBorder="1"/>
    <xf numFmtId="1" fontId="6" fillId="3" borderId="394" xfId="0" applyNumberFormat="1" applyFont="1" applyFill="1" applyBorder="1"/>
    <xf numFmtId="1" fontId="6" fillId="3" borderId="393" xfId="0" applyNumberFormat="1" applyFont="1" applyFill="1" applyBorder="1" applyAlignment="1">
      <alignment horizontal="center" vertical="center"/>
    </xf>
    <xf numFmtId="1" fontId="6" fillId="3" borderId="397" xfId="0" applyNumberFormat="1" applyFont="1" applyFill="1" applyBorder="1" applyAlignment="1">
      <alignment horizontal="left"/>
    </xf>
    <xf numFmtId="1" fontId="4" fillId="4" borderId="401" xfId="0" applyNumberFormat="1" applyFont="1" applyFill="1" applyBorder="1"/>
    <xf numFmtId="1" fontId="4" fillId="4" borderId="401" xfId="0" applyNumberFormat="1" applyFont="1" applyFill="1" applyBorder="1" applyProtection="1">
      <protection locked="0"/>
    </xf>
    <xf numFmtId="1" fontId="6" fillId="0" borderId="395" xfId="0" applyNumberFormat="1" applyFont="1" applyBorder="1" applyAlignment="1">
      <alignment horizontal="center" vertical="center" wrapText="1"/>
    </xf>
    <xf numFmtId="1" fontId="6" fillId="3" borderId="399" xfId="0" applyNumberFormat="1" applyFont="1" applyFill="1" applyBorder="1" applyAlignment="1">
      <alignment vertical="center"/>
    </xf>
    <xf numFmtId="1" fontId="6" fillId="3" borderId="397" xfId="0" applyNumberFormat="1" applyFont="1" applyFill="1" applyBorder="1"/>
    <xf numFmtId="1" fontId="6" fillId="7" borderId="402" xfId="0" applyNumberFormat="1" applyFont="1" applyFill="1" applyBorder="1" applyProtection="1">
      <protection locked="0"/>
    </xf>
    <xf numFmtId="1" fontId="6" fillId="7" borderId="403" xfId="0" applyNumberFormat="1" applyFont="1" applyFill="1" applyBorder="1" applyProtection="1">
      <protection locked="0"/>
    </xf>
    <xf numFmtId="1" fontId="6" fillId="7" borderId="404" xfId="0" applyNumberFormat="1" applyFont="1" applyFill="1" applyBorder="1" applyProtection="1">
      <protection locked="0"/>
    </xf>
    <xf numFmtId="1" fontId="6" fillId="7" borderId="405" xfId="0" applyNumberFormat="1" applyFont="1" applyFill="1" applyBorder="1" applyProtection="1">
      <protection locked="0"/>
    </xf>
    <xf numFmtId="1" fontId="6" fillId="7" borderId="406" xfId="0" applyNumberFormat="1" applyFont="1" applyFill="1" applyBorder="1" applyProtection="1">
      <protection locked="0"/>
    </xf>
    <xf numFmtId="1" fontId="4" fillId="4" borderId="407" xfId="0" applyNumberFormat="1" applyFont="1" applyFill="1" applyBorder="1"/>
    <xf numFmtId="1" fontId="10" fillId="0" borderId="408" xfId="0" applyNumberFormat="1" applyFont="1" applyBorder="1" applyProtection="1">
      <protection locked="0"/>
    </xf>
    <xf numFmtId="1" fontId="10" fillId="0" borderId="409" xfId="0" applyNumberFormat="1" applyFont="1" applyBorder="1" applyAlignment="1">
      <alignment vertical="center"/>
    </xf>
    <xf numFmtId="1" fontId="4" fillId="0" borderId="408" xfId="0" applyNumberFormat="1" applyFont="1" applyBorder="1"/>
    <xf numFmtId="1" fontId="4" fillId="0" borderId="410" xfId="0" applyNumberFormat="1" applyFont="1" applyBorder="1"/>
    <xf numFmtId="1" fontId="6" fillId="0" borderId="412" xfId="0" applyNumberFormat="1" applyFont="1" applyBorder="1" applyAlignment="1">
      <alignment horizontal="center" vertical="center" wrapText="1"/>
    </xf>
    <xf numFmtId="1" fontId="6" fillId="3" borderId="391" xfId="0" applyNumberFormat="1" applyFont="1" applyFill="1" applyBorder="1" applyAlignment="1">
      <alignment horizontal="center" vertical="center" wrapText="1"/>
    </xf>
    <xf numFmtId="1" fontId="6" fillId="3" borderId="393" xfId="0" applyNumberFormat="1" applyFont="1" applyFill="1" applyBorder="1" applyAlignment="1">
      <alignment horizontal="center" vertical="center" wrapText="1"/>
    </xf>
    <xf numFmtId="1" fontId="6" fillId="0" borderId="413" xfId="0" applyNumberFormat="1" applyFont="1" applyBorder="1" applyAlignment="1">
      <alignment horizontal="center" vertical="center" wrapText="1"/>
    </xf>
    <xf numFmtId="1" fontId="6" fillId="0" borderId="397" xfId="0" applyNumberFormat="1" applyFont="1" applyBorder="1" applyAlignment="1">
      <alignment horizontal="left" vertical="center" wrapText="1"/>
    </xf>
    <xf numFmtId="1" fontId="6" fillId="0" borderId="397" xfId="0" applyNumberFormat="1" applyFont="1" applyBorder="1"/>
    <xf numFmtId="1" fontId="6" fillId="7" borderId="397" xfId="0" applyNumberFormat="1" applyFont="1" applyFill="1" applyBorder="1" applyProtection="1">
      <protection locked="0"/>
    </xf>
    <xf numFmtId="1" fontId="6" fillId="7" borderId="414" xfId="0" applyNumberFormat="1" applyFont="1" applyFill="1" applyBorder="1" applyProtection="1">
      <protection locked="0"/>
    </xf>
    <xf numFmtId="1" fontId="6" fillId="0" borderId="415" xfId="0" applyNumberFormat="1" applyFont="1" applyBorder="1" applyAlignment="1">
      <alignment horizontal="center" vertical="center" wrapText="1"/>
    </xf>
    <xf numFmtId="1" fontId="4" fillId="0" borderId="401" xfId="0" applyNumberFormat="1" applyFont="1" applyBorder="1"/>
    <xf numFmtId="1" fontId="6" fillId="7" borderId="416" xfId="0" applyNumberFormat="1" applyFont="1" applyFill="1" applyBorder="1" applyProtection="1">
      <protection locked="0"/>
    </xf>
    <xf numFmtId="1" fontId="4" fillId="6" borderId="401" xfId="0" applyNumberFormat="1" applyFont="1" applyFill="1" applyBorder="1" applyProtection="1">
      <protection locked="0"/>
    </xf>
    <xf numFmtId="1" fontId="6" fillId="0" borderId="393" xfId="0" applyNumberFormat="1" applyFont="1" applyBorder="1" applyAlignment="1">
      <alignment horizontal="left" vertical="center" wrapText="1"/>
    </xf>
    <xf numFmtId="1" fontId="6" fillId="7" borderId="413" xfId="0" applyNumberFormat="1" applyFont="1" applyFill="1" applyBorder="1" applyProtection="1">
      <protection locked="0"/>
    </xf>
    <xf numFmtId="1" fontId="6" fillId="7" borderId="389" xfId="0" applyNumberFormat="1" applyFont="1" applyFill="1" applyBorder="1" applyProtection="1">
      <protection locked="0"/>
    </xf>
    <xf numFmtId="1" fontId="7" fillId="0" borderId="417" xfId="0" applyNumberFormat="1" applyFont="1" applyBorder="1"/>
    <xf numFmtId="1" fontId="7" fillId="0" borderId="418" xfId="0" applyNumberFormat="1" applyFont="1" applyBorder="1"/>
    <xf numFmtId="1" fontId="6" fillId="0" borderId="418" xfId="0" applyNumberFormat="1" applyFont="1" applyBorder="1"/>
    <xf numFmtId="1" fontId="6" fillId="0" borderId="417" xfId="0" applyNumberFormat="1" applyFont="1" applyBorder="1"/>
    <xf numFmtId="1" fontId="6" fillId="0" borderId="419" xfId="0" applyNumberFormat="1" applyFont="1" applyBorder="1"/>
    <xf numFmtId="1" fontId="4" fillId="4" borderId="421" xfId="0" applyNumberFormat="1" applyFont="1" applyFill="1" applyBorder="1"/>
    <xf numFmtId="1" fontId="6" fillId="3" borderId="422" xfId="0" applyNumberFormat="1" applyFont="1" applyFill="1" applyBorder="1" applyAlignment="1">
      <alignment horizontal="center" vertical="center" wrapText="1"/>
    </xf>
    <xf numFmtId="1" fontId="6" fillId="3" borderId="423" xfId="0" applyNumberFormat="1" applyFont="1" applyFill="1" applyBorder="1" applyAlignment="1">
      <alignment horizontal="center" vertical="center" wrapText="1"/>
    </xf>
    <xf numFmtId="1" fontId="6" fillId="0" borderId="422" xfId="0" applyNumberFormat="1" applyFont="1" applyBorder="1" applyAlignment="1">
      <alignment horizontal="center" vertical="center" wrapText="1"/>
    </xf>
    <xf numFmtId="1" fontId="6" fillId="3" borderId="424" xfId="0" applyNumberFormat="1" applyFont="1" applyFill="1" applyBorder="1" applyAlignment="1">
      <alignment horizontal="center" vertical="center" wrapText="1"/>
    </xf>
    <xf numFmtId="1" fontId="6" fillId="0" borderId="425" xfId="0" applyNumberFormat="1" applyFont="1" applyBorder="1" applyAlignment="1">
      <alignment horizontal="center" vertical="center" wrapText="1"/>
    </xf>
    <xf numFmtId="1" fontId="6" fillId="0" borderId="426" xfId="0" applyNumberFormat="1" applyFont="1" applyBorder="1" applyAlignment="1">
      <alignment horizontal="center" vertical="center" wrapText="1"/>
    </xf>
    <xf numFmtId="1" fontId="6" fillId="3" borderId="427" xfId="0" applyNumberFormat="1" applyFont="1" applyFill="1" applyBorder="1" applyAlignment="1">
      <alignment horizontal="center" vertical="center" wrapText="1"/>
    </xf>
    <xf numFmtId="1" fontId="6" fillId="0" borderId="411" xfId="0" applyNumberFormat="1" applyFont="1" applyBorder="1" applyAlignment="1">
      <alignment horizontal="center" vertical="center" wrapText="1"/>
    </xf>
    <xf numFmtId="1" fontId="6" fillId="0" borderId="387" xfId="0" applyNumberFormat="1" applyFont="1" applyBorder="1" applyAlignment="1">
      <alignment horizontal="center" vertical="center" wrapText="1"/>
    </xf>
    <xf numFmtId="1" fontId="6" fillId="3" borderId="428" xfId="0" applyNumberFormat="1" applyFont="1" applyFill="1" applyBorder="1" applyAlignment="1">
      <alignment horizontal="left" wrapText="1"/>
    </xf>
    <xf numFmtId="1" fontId="6" fillId="3" borderId="429" xfId="0" applyNumberFormat="1" applyFont="1" applyFill="1" applyBorder="1" applyAlignment="1">
      <alignment horizontal="right" wrapText="1"/>
    </xf>
    <xf numFmtId="1" fontId="6" fillId="7" borderId="430" xfId="0" applyNumberFormat="1" applyFont="1" applyFill="1" applyBorder="1" applyProtection="1">
      <protection locked="0"/>
    </xf>
    <xf numFmtId="1" fontId="6" fillId="7" borderId="431" xfId="0" applyNumberFormat="1" applyFont="1" applyFill="1" applyBorder="1" applyProtection="1">
      <protection locked="0"/>
    </xf>
    <xf numFmtId="1" fontId="6" fillId="7" borderId="432" xfId="0" applyNumberFormat="1" applyFont="1" applyFill="1" applyBorder="1" applyProtection="1">
      <protection locked="0"/>
    </xf>
    <xf numFmtId="1" fontId="6" fillId="7" borderId="433" xfId="0" applyNumberFormat="1" applyFont="1" applyFill="1" applyBorder="1" applyProtection="1">
      <protection locked="0"/>
    </xf>
    <xf numFmtId="1" fontId="6" fillId="7" borderId="434" xfId="0" applyNumberFormat="1" applyFont="1" applyFill="1" applyBorder="1" applyProtection="1">
      <protection locked="0"/>
    </xf>
    <xf numFmtId="1" fontId="6" fillId="7" borderId="435" xfId="0" applyNumberFormat="1" applyFont="1" applyFill="1" applyBorder="1" applyProtection="1">
      <protection locked="0"/>
    </xf>
    <xf numFmtId="1" fontId="6" fillId="0" borderId="393" xfId="0" applyNumberFormat="1" applyFont="1" applyBorder="1" applyAlignment="1">
      <alignment horizontal="center"/>
    </xf>
    <xf numFmtId="1" fontId="6" fillId="3" borderId="391" xfId="0" applyNumberFormat="1" applyFont="1" applyFill="1" applyBorder="1" applyAlignment="1">
      <alignment horizontal="right" wrapText="1"/>
    </xf>
    <xf numFmtId="1" fontId="6" fillId="3" borderId="388" xfId="0" applyNumberFormat="1" applyFont="1" applyFill="1" applyBorder="1" applyAlignment="1">
      <alignment horizontal="right" wrapText="1"/>
    </xf>
    <xf numFmtId="1" fontId="6" fillId="0" borderId="393" xfId="0" applyNumberFormat="1" applyFont="1" applyBorder="1"/>
    <xf numFmtId="1" fontId="6" fillId="0" borderId="388" xfId="0" applyNumberFormat="1" applyFont="1" applyBorder="1"/>
    <xf numFmtId="1" fontId="6" fillId="0" borderId="412" xfId="0" applyNumberFormat="1" applyFont="1" applyBorder="1"/>
    <xf numFmtId="1" fontId="6" fillId="0" borderId="436" xfId="0" applyNumberFormat="1" applyFont="1" applyBorder="1"/>
    <xf numFmtId="1" fontId="6" fillId="0" borderId="390" xfId="0" applyNumberFormat="1" applyFont="1" applyBorder="1"/>
    <xf numFmtId="1" fontId="6" fillId="0" borderId="413" xfId="0" applyNumberFormat="1" applyFont="1" applyBorder="1"/>
    <xf numFmtId="1" fontId="6" fillId="0" borderId="437" xfId="0" applyNumberFormat="1" applyFont="1" applyBorder="1" applyAlignment="1">
      <alignment horizontal="right"/>
    </xf>
    <xf numFmtId="1" fontId="6" fillId="4" borderId="413" xfId="0" applyNumberFormat="1" applyFont="1" applyFill="1" applyBorder="1" applyAlignment="1">
      <alignment horizontal="center" vertical="center" wrapText="1"/>
    </xf>
    <xf numFmtId="1" fontId="6" fillId="0" borderId="439" xfId="0" applyNumberFormat="1" applyFont="1" applyBorder="1"/>
    <xf numFmtId="1" fontId="6" fillId="7" borderId="441" xfId="0" applyNumberFormat="1" applyFont="1" applyFill="1" applyBorder="1" applyProtection="1">
      <protection locked="0"/>
    </xf>
    <xf numFmtId="1" fontId="6" fillId="3" borderId="388" xfId="0" applyNumberFormat="1" applyFont="1" applyFill="1" applyBorder="1" applyAlignment="1">
      <alignment horizontal="left" wrapText="1"/>
    </xf>
    <xf numFmtId="1" fontId="6" fillId="4" borderId="441" xfId="0" applyNumberFormat="1" applyFont="1" applyFill="1" applyBorder="1"/>
    <xf numFmtId="1" fontId="6" fillId="4" borderId="442" xfId="0" applyNumberFormat="1" applyFont="1" applyFill="1" applyBorder="1"/>
    <xf numFmtId="1" fontId="6" fillId="0" borderId="388" xfId="0" applyNumberFormat="1" applyFont="1" applyBorder="1" applyAlignment="1">
      <alignment horizontal="center" vertical="center" wrapText="1"/>
    </xf>
    <xf numFmtId="1" fontId="6" fillId="3" borderId="440" xfId="0" applyNumberFormat="1" applyFont="1" applyFill="1" applyBorder="1" applyAlignment="1">
      <alignment horizontal="left" wrapText="1"/>
    </xf>
    <xf numFmtId="1" fontId="6" fillId="0" borderId="441" xfId="0" applyNumberFormat="1" applyFont="1" applyBorder="1"/>
    <xf numFmtId="49" fontId="6" fillId="0" borderId="392" xfId="0" applyNumberFormat="1" applyFont="1" applyBorder="1" applyAlignment="1">
      <alignment horizontal="center" vertical="center" wrapText="1"/>
    </xf>
    <xf numFmtId="0" fontId="6" fillId="0" borderId="392" xfId="0" applyFont="1" applyBorder="1" applyAlignment="1">
      <alignment horizontal="center" vertical="center" wrapText="1"/>
    </xf>
    <xf numFmtId="0" fontId="6" fillId="0" borderId="413" xfId="0" applyFont="1" applyBorder="1" applyAlignment="1">
      <alignment horizontal="center" vertical="center"/>
    </xf>
    <xf numFmtId="0" fontId="6" fillId="0" borderId="397" xfId="0" applyFont="1" applyBorder="1" applyAlignment="1">
      <alignment vertical="center" wrapText="1"/>
    </xf>
    <xf numFmtId="1" fontId="6" fillId="0" borderId="397" xfId="0" applyNumberFormat="1" applyFont="1" applyBorder="1" applyAlignment="1">
      <alignment horizontal="right" vertical="center" wrapText="1"/>
    </xf>
    <xf numFmtId="1" fontId="6" fillId="7" borderId="443" xfId="0" applyNumberFormat="1" applyFont="1" applyFill="1" applyBorder="1" applyProtection="1">
      <protection locked="0"/>
    </xf>
    <xf numFmtId="1" fontId="6" fillId="0" borderId="441" xfId="0" applyNumberFormat="1" applyFont="1" applyBorder="1" applyAlignment="1">
      <alignment horizontal="right" vertical="center" wrapText="1"/>
    </xf>
    <xf numFmtId="1" fontId="6" fillId="7" borderId="444" xfId="0" applyNumberFormat="1" applyFont="1" applyFill="1" applyBorder="1" applyProtection="1">
      <protection locked="0"/>
    </xf>
    <xf numFmtId="1" fontId="6" fillId="7" borderId="445" xfId="0" applyNumberFormat="1" applyFont="1" applyFill="1" applyBorder="1" applyProtection="1">
      <protection locked="0"/>
    </xf>
    <xf numFmtId="1" fontId="6" fillId="0" borderId="397" xfId="0" applyNumberFormat="1" applyFont="1" applyBorder="1" applyAlignment="1">
      <alignment horizontal="left" vertical="center"/>
    </xf>
    <xf numFmtId="1" fontId="6" fillId="0" borderId="441" xfId="0" applyNumberFormat="1" applyFont="1" applyBorder="1" applyAlignment="1">
      <alignment horizontal="left"/>
    </xf>
    <xf numFmtId="1" fontId="6" fillId="0" borderId="450" xfId="0" applyNumberFormat="1" applyFont="1" applyBorder="1" applyAlignment="1">
      <alignment horizontal="center" vertical="center" wrapText="1"/>
    </xf>
    <xf numFmtId="1" fontId="6" fillId="0" borderId="451" xfId="0" applyNumberFormat="1" applyFont="1" applyBorder="1" applyAlignment="1">
      <alignment horizontal="center" vertical="center" wrapText="1"/>
    </xf>
    <xf numFmtId="1" fontId="6" fillId="0" borderId="448" xfId="0" applyNumberFormat="1" applyFont="1" applyBorder="1" applyAlignment="1">
      <alignment horizontal="center" vertical="center" wrapText="1"/>
    </xf>
    <xf numFmtId="1" fontId="2" fillId="0" borderId="452" xfId="0" applyNumberFormat="1" applyFont="1" applyBorder="1"/>
    <xf numFmtId="1" fontId="6" fillId="0" borderId="450" xfId="0" applyNumberFormat="1" applyFont="1" applyBorder="1"/>
    <xf numFmtId="1" fontId="6" fillId="0" borderId="451" xfId="0" applyNumberFormat="1" applyFont="1" applyBorder="1"/>
    <xf numFmtId="1" fontId="6" fillId="7" borderId="450" xfId="0" applyNumberFormat="1" applyFont="1" applyFill="1" applyBorder="1" applyProtection="1">
      <protection locked="0"/>
    </xf>
    <xf numFmtId="1" fontId="6" fillId="7" borderId="453" xfId="0" applyNumberFormat="1" applyFont="1" applyFill="1" applyBorder="1" applyProtection="1">
      <protection locked="0"/>
    </xf>
    <xf numFmtId="1" fontId="6" fillId="7" borderId="454" xfId="0" applyNumberFormat="1" applyFont="1" applyFill="1" applyBorder="1" applyProtection="1">
      <protection locked="0"/>
    </xf>
    <xf numFmtId="1" fontId="6" fillId="7" borderId="455" xfId="0" applyNumberFormat="1" applyFont="1" applyFill="1" applyBorder="1" applyProtection="1">
      <protection locked="0"/>
    </xf>
    <xf numFmtId="1" fontId="6" fillId="7" borderId="451" xfId="0" applyNumberFormat="1" applyFont="1" applyFill="1" applyBorder="1" applyProtection="1">
      <protection locked="0"/>
    </xf>
    <xf numFmtId="1" fontId="6" fillId="3" borderId="445" xfId="0" applyNumberFormat="1" applyFont="1" applyFill="1" applyBorder="1" applyAlignment="1">
      <alignment vertical="center" wrapText="1"/>
    </xf>
    <xf numFmtId="1" fontId="6" fillId="8" borderId="444" xfId="0" applyNumberFormat="1" applyFont="1" applyFill="1" applyBorder="1"/>
    <xf numFmtId="1" fontId="6" fillId="8" borderId="439" xfId="0" applyNumberFormat="1" applyFont="1" applyFill="1" applyBorder="1"/>
    <xf numFmtId="1" fontId="6" fillId="7" borderId="439" xfId="0" applyNumberFormat="1" applyFont="1" applyFill="1" applyBorder="1" applyProtection="1">
      <protection locked="0"/>
    </xf>
    <xf numFmtId="1" fontId="6" fillId="7" borderId="456" xfId="0" applyNumberFormat="1" applyFont="1" applyFill="1" applyBorder="1" applyProtection="1">
      <protection locked="0"/>
    </xf>
    <xf numFmtId="1" fontId="6" fillId="0" borderId="453" xfId="0" applyNumberFormat="1" applyFont="1" applyBorder="1"/>
    <xf numFmtId="1" fontId="6" fillId="0" borderId="454" xfId="0" applyNumberFormat="1" applyFont="1" applyBorder="1"/>
    <xf numFmtId="1" fontId="6" fillId="0" borderId="455" xfId="0" applyNumberFormat="1" applyFont="1" applyBorder="1"/>
    <xf numFmtId="1" fontId="6" fillId="0" borderId="457" xfId="0" applyNumberFormat="1" applyFont="1" applyBorder="1" applyAlignment="1">
      <alignment vertical="center" wrapText="1"/>
    </xf>
    <xf numFmtId="1" fontId="6" fillId="0" borderId="415" xfId="0" applyNumberFormat="1" applyFont="1" applyBorder="1"/>
    <xf numFmtId="1" fontId="6" fillId="7" borderId="411" xfId="0" applyNumberFormat="1" applyFont="1" applyFill="1" applyBorder="1" applyProtection="1">
      <protection locked="0"/>
    </xf>
    <xf numFmtId="1" fontId="6" fillId="0" borderId="452" xfId="0" applyNumberFormat="1" applyFont="1" applyBorder="1" applyAlignment="1">
      <alignment horizontal="center" vertical="center" wrapText="1"/>
    </xf>
    <xf numFmtId="1" fontId="6" fillId="0" borderId="455" xfId="0" applyNumberFormat="1" applyFont="1" applyBorder="1" applyAlignment="1">
      <alignment horizontal="center" vertical="center" wrapText="1"/>
    </xf>
    <xf numFmtId="1" fontId="6" fillId="0" borderId="452" xfId="0" applyNumberFormat="1" applyFont="1" applyBorder="1" applyAlignment="1">
      <alignment horizontal="right" vertical="center"/>
    </xf>
    <xf numFmtId="1" fontId="6" fillId="0" borderId="415" xfId="0" applyNumberFormat="1" applyFont="1" applyBorder="1" applyAlignment="1">
      <alignment horizontal="right" vertical="center"/>
    </xf>
    <xf numFmtId="1" fontId="6" fillId="7" borderId="450" xfId="0" applyNumberFormat="1" applyFont="1" applyFill="1" applyBorder="1" applyAlignment="1" applyProtection="1">
      <alignment horizontal="right"/>
      <protection locked="0"/>
    </xf>
    <xf numFmtId="1" fontId="6" fillId="7" borderId="453" xfId="0" applyNumberFormat="1" applyFont="1" applyFill="1" applyBorder="1" applyAlignment="1" applyProtection="1">
      <alignment horizontal="right"/>
      <protection locked="0"/>
    </xf>
    <xf numFmtId="1" fontId="6" fillId="7" borderId="413" xfId="0" applyNumberFormat="1" applyFont="1" applyFill="1" applyBorder="1" applyAlignment="1" applyProtection="1">
      <alignment horizontal="right"/>
      <protection locked="0"/>
    </xf>
    <xf numFmtId="1" fontId="6" fillId="7" borderId="455" xfId="0" applyNumberFormat="1" applyFont="1" applyFill="1" applyBorder="1" applyAlignment="1" applyProtection="1">
      <alignment horizontal="right"/>
      <protection locked="0"/>
    </xf>
    <xf numFmtId="1" fontId="6" fillId="7" borderId="412" xfId="0" applyNumberFormat="1" applyFont="1" applyFill="1" applyBorder="1" applyAlignment="1" applyProtection="1">
      <alignment horizontal="right"/>
      <protection locked="0"/>
    </xf>
    <xf numFmtId="1" fontId="6" fillId="7" borderId="459" xfId="0" applyNumberFormat="1" applyFont="1" applyFill="1" applyBorder="1" applyAlignment="1" applyProtection="1">
      <alignment horizontal="right"/>
      <protection locked="0"/>
    </xf>
    <xf numFmtId="1" fontId="6" fillId="0" borderId="457" xfId="0" applyNumberFormat="1" applyFont="1" applyBorder="1" applyAlignment="1">
      <alignment horizontal="right" vertical="center"/>
    </xf>
    <xf numFmtId="1" fontId="6" fillId="0" borderId="460" xfId="0" applyNumberFormat="1" applyFont="1" applyBorder="1" applyAlignment="1">
      <alignment vertical="center"/>
    </xf>
    <xf numFmtId="1" fontId="2" fillId="3" borderId="447" xfId="0" applyNumberFormat="1" applyFont="1" applyFill="1" applyBorder="1" applyAlignment="1">
      <alignment wrapText="1"/>
    </xf>
    <xf numFmtId="1" fontId="6" fillId="3" borderId="452" xfId="0" applyNumberFormat="1" applyFont="1" applyFill="1" applyBorder="1" applyAlignment="1">
      <alignment horizontal="right" wrapText="1"/>
    </xf>
    <xf numFmtId="1" fontId="6" fillId="4" borderId="452" xfId="0" applyNumberFormat="1" applyFont="1" applyFill="1" applyBorder="1" applyAlignment="1">
      <alignment horizontal="center" vertical="center"/>
    </xf>
    <xf numFmtId="1" fontId="6" fillId="4" borderId="462" xfId="0" applyNumberFormat="1" applyFont="1" applyFill="1" applyBorder="1" applyAlignment="1">
      <alignment horizontal="center" vertical="center"/>
    </xf>
    <xf numFmtId="1" fontId="6" fillId="4" borderId="452" xfId="0" applyNumberFormat="1" applyFont="1" applyFill="1" applyBorder="1" applyAlignment="1">
      <alignment horizontal="center" vertical="center" wrapText="1"/>
    </xf>
    <xf numFmtId="1" fontId="6" fillId="3" borderId="447" xfId="0" applyNumberFormat="1" applyFont="1" applyFill="1" applyBorder="1" applyAlignment="1">
      <alignment wrapText="1"/>
    </xf>
    <xf numFmtId="1" fontId="6" fillId="3" borderId="452" xfId="0" applyNumberFormat="1" applyFont="1" applyFill="1" applyBorder="1"/>
    <xf numFmtId="1" fontId="6" fillId="4" borderId="452" xfId="0" applyNumberFormat="1" applyFont="1" applyFill="1" applyBorder="1"/>
    <xf numFmtId="1" fontId="6" fillId="4" borderId="462" xfId="0" applyNumberFormat="1" applyFont="1" applyFill="1" applyBorder="1"/>
    <xf numFmtId="1" fontId="6" fillId="4" borderId="459" xfId="0" applyNumberFormat="1" applyFont="1" applyFill="1" applyBorder="1"/>
    <xf numFmtId="1" fontId="6" fillId="3" borderId="450" xfId="0" applyNumberFormat="1" applyFont="1" applyFill="1" applyBorder="1"/>
    <xf numFmtId="1" fontId="6" fillId="0" borderId="452" xfId="0" applyNumberFormat="1" applyFont="1" applyBorder="1" applyAlignment="1">
      <alignment horizontal="center" vertical="center"/>
    </xf>
    <xf numFmtId="1" fontId="6" fillId="3" borderId="455" xfId="0" applyNumberFormat="1" applyFont="1" applyFill="1" applyBorder="1" applyAlignment="1">
      <alignment horizontal="center" vertical="center" wrapText="1"/>
    </xf>
    <xf numFmtId="1" fontId="6" fillId="3" borderId="451" xfId="0" applyNumberFormat="1" applyFont="1" applyFill="1" applyBorder="1" applyAlignment="1">
      <alignment horizontal="center" vertical="center" wrapText="1"/>
    </xf>
    <xf numFmtId="1" fontId="6" fillId="3" borderId="453" xfId="0" applyNumberFormat="1" applyFont="1" applyFill="1" applyBorder="1" applyAlignment="1">
      <alignment horizontal="center" vertical="center" wrapText="1"/>
    </xf>
    <xf numFmtId="1" fontId="2" fillId="0" borderId="452" xfId="0" applyNumberFormat="1" applyFont="1" applyBorder="1" applyAlignment="1">
      <alignment horizontal="left" vertical="center"/>
    </xf>
    <xf numFmtId="1" fontId="6" fillId="3" borderId="455" xfId="0" applyNumberFormat="1" applyFont="1" applyFill="1" applyBorder="1"/>
    <xf numFmtId="1" fontId="6" fillId="3" borderId="451" xfId="0" applyNumberFormat="1" applyFont="1" applyFill="1" applyBorder="1"/>
    <xf numFmtId="1" fontId="6" fillId="3" borderId="453" xfId="0" applyNumberFormat="1" applyFont="1" applyFill="1" applyBorder="1"/>
    <xf numFmtId="1" fontId="6" fillId="3" borderId="452" xfId="0" applyNumberFormat="1" applyFont="1" applyFill="1" applyBorder="1" applyAlignment="1">
      <alignment horizontal="center" vertical="center"/>
    </xf>
    <xf numFmtId="1" fontId="6" fillId="3" borderId="457" xfId="0" applyNumberFormat="1" applyFont="1" applyFill="1" applyBorder="1" applyAlignment="1">
      <alignment horizontal="left"/>
    </xf>
    <xf numFmtId="1" fontId="6" fillId="0" borderId="454" xfId="0" applyNumberFormat="1" applyFont="1" applyBorder="1" applyAlignment="1">
      <alignment horizontal="center" vertical="center" wrapText="1"/>
    </xf>
    <xf numFmtId="1" fontId="6" fillId="3" borderId="460" xfId="0" applyNumberFormat="1" applyFont="1" applyFill="1" applyBorder="1" applyAlignment="1">
      <alignment vertical="center"/>
    </xf>
    <xf numFmtId="1" fontId="6" fillId="3" borderId="457" xfId="0" applyNumberFormat="1" applyFont="1" applyFill="1" applyBorder="1"/>
    <xf numFmtId="1" fontId="6" fillId="7" borderId="463" xfId="0" applyNumberFormat="1" applyFont="1" applyFill="1" applyBorder="1" applyProtection="1">
      <protection locked="0"/>
    </xf>
    <xf numFmtId="1" fontId="6" fillId="7" borderId="464" xfId="0" applyNumberFormat="1" applyFont="1" applyFill="1" applyBorder="1" applyProtection="1">
      <protection locked="0"/>
    </xf>
    <xf numFmtId="1" fontId="6" fillId="7" borderId="465" xfId="0" applyNumberFormat="1" applyFont="1" applyFill="1" applyBorder="1" applyProtection="1">
      <protection locked="0"/>
    </xf>
    <xf numFmtId="1" fontId="6" fillId="7" borderId="466" xfId="0" applyNumberFormat="1" applyFont="1" applyFill="1" applyBorder="1" applyProtection="1">
      <protection locked="0"/>
    </xf>
    <xf numFmtId="1" fontId="6" fillId="7" borderId="467" xfId="0" applyNumberFormat="1" applyFont="1" applyFill="1" applyBorder="1" applyProtection="1">
      <protection locked="0"/>
    </xf>
    <xf numFmtId="1" fontId="4" fillId="4" borderId="468" xfId="0" applyNumberFormat="1" applyFont="1" applyFill="1" applyBorder="1"/>
    <xf numFmtId="1" fontId="6" fillId="3" borderId="440" xfId="0" applyNumberFormat="1" applyFont="1" applyFill="1" applyBorder="1" applyAlignment="1">
      <alignment vertical="center"/>
    </xf>
    <xf numFmtId="1" fontId="6" fillId="3" borderId="441" xfId="0" applyNumberFormat="1" applyFont="1" applyFill="1" applyBorder="1"/>
    <xf numFmtId="1" fontId="6" fillId="7" borderId="461" xfId="0" applyNumberFormat="1" applyFont="1" applyFill="1" applyBorder="1" applyProtection="1">
      <protection locked="0"/>
    </xf>
    <xf numFmtId="1" fontId="10" fillId="0" borderId="469" xfId="0" applyNumberFormat="1" applyFont="1" applyBorder="1" applyProtection="1">
      <protection locked="0"/>
    </xf>
    <xf numFmtId="1" fontId="10" fillId="0" borderId="470" xfId="0" applyNumberFormat="1" applyFont="1" applyBorder="1" applyAlignment="1">
      <alignment vertical="center"/>
    </xf>
    <xf numFmtId="1" fontId="4" fillId="0" borderId="469" xfId="0" applyNumberFormat="1" applyFont="1" applyBorder="1"/>
    <xf numFmtId="1" fontId="4" fillId="0" borderId="471" xfId="0" applyNumberFormat="1" applyFont="1" applyBorder="1"/>
    <xf numFmtId="1" fontId="6" fillId="3" borderId="476" xfId="0" applyNumberFormat="1" applyFont="1" applyFill="1" applyBorder="1" applyAlignment="1">
      <alignment horizontal="center" vertical="center" wrapText="1"/>
    </xf>
    <xf numFmtId="1" fontId="6" fillId="3" borderId="473" xfId="0" applyNumberFormat="1" applyFont="1" applyFill="1" applyBorder="1" applyAlignment="1">
      <alignment horizontal="center" vertical="center" wrapText="1"/>
    </xf>
    <xf numFmtId="1" fontId="6" fillId="0" borderId="473" xfId="0" applyNumberFormat="1" applyFont="1" applyBorder="1" applyAlignment="1">
      <alignment horizontal="center" vertical="center" wrapText="1"/>
    </xf>
    <xf numFmtId="1" fontId="6" fillId="0" borderId="477" xfId="0" applyNumberFormat="1" applyFont="1" applyBorder="1" applyAlignment="1">
      <alignment horizontal="left" vertical="center" wrapText="1"/>
    </xf>
    <xf numFmtId="1" fontId="6" fillId="0" borderId="477" xfId="0" applyNumberFormat="1" applyFont="1" applyBorder="1"/>
    <xf numFmtId="1" fontId="6" fillId="7" borderId="478" xfId="0" applyNumberFormat="1" applyFont="1" applyFill="1" applyBorder="1" applyProtection="1">
      <protection locked="0"/>
    </xf>
    <xf numFmtId="1" fontId="6" fillId="7" borderId="477" xfId="0" applyNumberFormat="1" applyFont="1" applyFill="1" applyBorder="1" applyProtection="1">
      <protection locked="0"/>
    </xf>
    <xf numFmtId="1" fontId="6" fillId="7" borderId="479" xfId="0" applyNumberFormat="1" applyFont="1" applyFill="1" applyBorder="1" applyProtection="1">
      <protection locked="0"/>
    </xf>
    <xf numFmtId="1" fontId="6" fillId="7" borderId="480" xfId="0" applyNumberFormat="1" applyFont="1" applyFill="1" applyBorder="1" applyProtection="1">
      <protection locked="0"/>
    </xf>
    <xf numFmtId="1" fontId="6" fillId="0" borderId="482" xfId="0" applyNumberFormat="1" applyFont="1" applyBorder="1" applyAlignment="1">
      <alignment horizontal="center" vertical="center" wrapText="1"/>
    </xf>
    <xf numFmtId="1" fontId="6" fillId="0" borderId="484" xfId="0" applyNumberFormat="1" applyFont="1" applyBorder="1" applyAlignment="1">
      <alignment horizontal="center" vertical="center" wrapText="1"/>
    </xf>
    <xf numFmtId="1" fontId="6" fillId="0" borderId="457" xfId="0" applyNumberFormat="1" applyFont="1" applyBorder="1" applyAlignment="1">
      <alignment horizontal="left" vertical="center" wrapText="1"/>
    </xf>
    <xf numFmtId="1" fontId="6" fillId="0" borderId="452" xfId="0" applyNumberFormat="1" applyFont="1" applyBorder="1" applyAlignment="1">
      <alignment horizontal="left" vertical="center" wrapText="1"/>
    </xf>
    <xf numFmtId="1" fontId="6" fillId="7" borderId="482" xfId="0" applyNumberFormat="1" applyFont="1" applyFill="1" applyBorder="1" applyProtection="1">
      <protection locked="0"/>
    </xf>
    <xf numFmtId="1" fontId="6" fillId="7" borderId="448" xfId="0" applyNumberFormat="1" applyFont="1" applyFill="1" applyBorder="1" applyProtection="1">
      <protection locked="0"/>
    </xf>
    <xf numFmtId="1" fontId="7" fillId="0" borderId="485" xfId="0" applyNumberFormat="1" applyFont="1" applyBorder="1"/>
    <xf numFmtId="1" fontId="6" fillId="0" borderId="485" xfId="0" applyNumberFormat="1" applyFont="1" applyBorder="1"/>
    <xf numFmtId="1" fontId="6" fillId="0" borderId="486" xfId="0" applyNumberFormat="1" applyFont="1" applyBorder="1"/>
    <xf numFmtId="1" fontId="6" fillId="0" borderId="487" xfId="0" applyNumberFormat="1" applyFont="1" applyBorder="1"/>
    <xf numFmtId="1" fontId="4" fillId="4" borderId="490" xfId="0" applyNumberFormat="1" applyFont="1" applyFill="1" applyBorder="1"/>
    <xf numFmtId="1" fontId="6" fillId="3" borderId="491" xfId="0" applyNumberFormat="1" applyFont="1" applyFill="1" applyBorder="1" applyAlignment="1">
      <alignment horizontal="center" vertical="center" wrapText="1"/>
    </xf>
    <xf numFmtId="1" fontId="6" fillId="3" borderId="492" xfId="0" applyNumberFormat="1" applyFont="1" applyFill="1" applyBorder="1" applyAlignment="1">
      <alignment horizontal="center" vertical="center" wrapText="1"/>
    </xf>
    <xf numFmtId="1" fontId="6" fillId="0" borderId="491" xfId="0" applyNumberFormat="1" applyFont="1" applyBorder="1" applyAlignment="1">
      <alignment horizontal="center" vertical="center" wrapText="1"/>
    </xf>
    <xf numFmtId="1" fontId="6" fillId="3" borderId="493" xfId="0" applyNumberFormat="1" applyFont="1" applyFill="1" applyBorder="1" applyAlignment="1">
      <alignment horizontal="center" vertical="center" wrapText="1"/>
    </xf>
    <xf numFmtId="1" fontId="6" fillId="0" borderId="494" xfId="0" applyNumberFormat="1" applyFont="1" applyBorder="1" applyAlignment="1">
      <alignment horizontal="center" vertical="center" wrapText="1"/>
    </xf>
    <xf numFmtId="1" fontId="6" fillId="0" borderId="495" xfId="0" applyNumberFormat="1" applyFont="1" applyBorder="1" applyAlignment="1">
      <alignment horizontal="center" vertical="center" wrapText="1"/>
    </xf>
    <xf numFmtId="1" fontId="6" fillId="3" borderId="496" xfId="0" applyNumberFormat="1" applyFont="1" applyFill="1" applyBorder="1" applyAlignment="1">
      <alignment horizontal="center" vertical="center" wrapText="1"/>
    </xf>
    <xf numFmtId="1" fontId="6" fillId="0" borderId="481" xfId="0" applyNumberFormat="1" applyFont="1" applyBorder="1" applyAlignment="1">
      <alignment horizontal="center" vertical="center" wrapText="1"/>
    </xf>
    <xf numFmtId="1" fontId="6" fillId="3" borderId="497" xfId="0" applyNumberFormat="1" applyFont="1" applyFill="1" applyBorder="1" applyAlignment="1">
      <alignment horizontal="left" wrapText="1"/>
    </xf>
    <xf numFmtId="1" fontId="6" fillId="3" borderId="498" xfId="0" applyNumberFormat="1" applyFont="1" applyFill="1" applyBorder="1" applyAlignment="1">
      <alignment horizontal="right" wrapText="1"/>
    </xf>
    <xf numFmtId="1" fontId="6" fillId="7" borderId="499" xfId="0" applyNumberFormat="1" applyFont="1" applyFill="1" applyBorder="1" applyProtection="1">
      <protection locked="0"/>
    </xf>
    <xf numFmtId="1" fontId="6" fillId="7" borderId="500" xfId="0" applyNumberFormat="1" applyFont="1" applyFill="1" applyBorder="1" applyProtection="1">
      <protection locked="0"/>
    </xf>
    <xf numFmtId="1" fontId="6" fillId="7" borderId="501" xfId="0" applyNumberFormat="1" applyFont="1" applyFill="1" applyBorder="1" applyProtection="1">
      <protection locked="0"/>
    </xf>
    <xf numFmtId="1" fontId="6" fillId="7" borderId="502" xfId="0" applyNumberFormat="1" applyFont="1" applyFill="1" applyBorder="1" applyProtection="1">
      <protection locked="0"/>
    </xf>
    <xf numFmtId="1" fontId="6" fillId="7" borderId="503" xfId="0" applyNumberFormat="1" applyFont="1" applyFill="1" applyBorder="1" applyProtection="1">
      <protection locked="0"/>
    </xf>
    <xf numFmtId="1" fontId="6" fillId="7" borderId="504" xfId="0" applyNumberFormat="1" applyFont="1" applyFill="1" applyBorder="1" applyProtection="1">
      <protection locked="0"/>
    </xf>
    <xf numFmtId="1" fontId="6" fillId="4" borderId="441" xfId="0" applyNumberFormat="1" applyFont="1" applyFill="1" applyBorder="1" applyAlignment="1">
      <alignment horizontal="left"/>
    </xf>
    <xf numFmtId="1" fontId="6" fillId="0" borderId="452" xfId="0" applyNumberFormat="1" applyFont="1" applyBorder="1" applyAlignment="1">
      <alignment horizontal="center"/>
    </xf>
    <xf numFmtId="1" fontId="6" fillId="3" borderId="450" xfId="0" applyNumberFormat="1" applyFont="1" applyFill="1" applyBorder="1" applyAlignment="1">
      <alignment horizontal="right" wrapText="1"/>
    </xf>
    <xf numFmtId="1" fontId="6" fillId="3" borderId="447" xfId="0" applyNumberFormat="1" applyFont="1" applyFill="1" applyBorder="1" applyAlignment="1">
      <alignment horizontal="right" wrapText="1"/>
    </xf>
    <xf numFmtId="1" fontId="6" fillId="0" borderId="452" xfId="0" applyNumberFormat="1" applyFont="1" applyBorder="1"/>
    <xf numFmtId="1" fontId="6" fillId="0" borderId="447" xfId="0" applyNumberFormat="1" applyFont="1" applyBorder="1"/>
    <xf numFmtId="1" fontId="6" fillId="0" borderId="483" xfId="0" applyNumberFormat="1" applyFont="1" applyBorder="1"/>
    <xf numFmtId="1" fontId="6" fillId="0" borderId="505" xfId="0" applyNumberFormat="1" applyFont="1" applyBorder="1"/>
    <xf numFmtId="1" fontId="6" fillId="0" borderId="449" xfId="0" applyNumberFormat="1" applyFont="1" applyBorder="1"/>
    <xf numFmtId="1" fontId="6" fillId="0" borderId="482" xfId="0" applyNumberFormat="1" applyFont="1" applyBorder="1"/>
    <xf numFmtId="1" fontId="6" fillId="0" borderId="444" xfId="0" applyNumberFormat="1" applyFont="1" applyBorder="1" applyAlignment="1">
      <alignment horizontal="right"/>
    </xf>
    <xf numFmtId="1" fontId="6" fillId="4" borderId="482" xfId="0" applyNumberFormat="1" applyFont="1" applyFill="1" applyBorder="1" applyAlignment="1">
      <alignment horizontal="center" vertical="center" wrapText="1"/>
    </xf>
    <xf numFmtId="1" fontId="6" fillId="3" borderId="441" xfId="0" applyNumberFormat="1" applyFont="1" applyFill="1" applyBorder="1" applyAlignment="1">
      <alignment horizontal="left" wrapText="1"/>
    </xf>
    <xf numFmtId="1" fontId="6" fillId="7" borderId="457" xfId="0" applyNumberFormat="1" applyFont="1" applyFill="1" applyBorder="1" applyProtection="1">
      <protection locked="0"/>
    </xf>
    <xf numFmtId="1" fontId="6" fillId="3" borderId="447" xfId="0" applyNumberFormat="1" applyFont="1" applyFill="1" applyBorder="1" applyAlignment="1">
      <alignment horizontal="left" wrapText="1"/>
    </xf>
    <xf numFmtId="1" fontId="6" fillId="0" borderId="447" xfId="0" applyNumberFormat="1" applyFont="1" applyBorder="1" applyAlignment="1">
      <alignment horizontal="center" vertical="center" wrapText="1"/>
    </xf>
    <xf numFmtId="49" fontId="6" fillId="0" borderId="451" xfId="0" applyNumberFormat="1" applyFont="1" applyBorder="1" applyAlignment="1">
      <alignment horizontal="center" vertical="center" wrapText="1"/>
    </xf>
    <xf numFmtId="0" fontId="6" fillId="0" borderId="451" xfId="0" applyFont="1" applyBorder="1" applyAlignment="1">
      <alignment horizontal="center" vertical="center" wrapText="1"/>
    </xf>
    <xf numFmtId="0" fontId="6" fillId="0" borderId="482" xfId="0" applyFont="1" applyBorder="1" applyAlignment="1">
      <alignment horizontal="center" vertical="center"/>
    </xf>
    <xf numFmtId="0" fontId="6" fillId="0" borderId="457" xfId="0" applyFont="1" applyBorder="1" applyAlignment="1">
      <alignment vertical="center" wrapText="1"/>
    </xf>
    <xf numFmtId="1" fontId="6" fillId="0" borderId="457" xfId="0" applyNumberFormat="1" applyFont="1" applyBorder="1" applyAlignment="1">
      <alignment horizontal="right" vertical="center" wrapText="1"/>
    </xf>
    <xf numFmtId="1" fontId="6" fillId="7" borderId="507" xfId="0" applyNumberFormat="1" applyFont="1" applyFill="1" applyBorder="1" applyProtection="1">
      <protection locked="0"/>
    </xf>
    <xf numFmtId="1" fontId="6" fillId="0" borderId="457" xfId="0" applyNumberFormat="1" applyFont="1" applyBorder="1" applyAlignment="1">
      <alignment horizontal="left" vertical="center"/>
    </xf>
    <xf numFmtId="1" fontId="6" fillId="0" borderId="413" xfId="0" applyNumberFormat="1" applyFont="1" applyBorder="1" applyAlignment="1">
      <alignment horizontal="center" vertical="center" wrapText="1"/>
    </xf>
    <xf numFmtId="1" fontId="6" fillId="0" borderId="484" xfId="0" applyNumberFormat="1" applyFont="1" applyBorder="1" applyAlignment="1">
      <alignment horizontal="center" vertical="center" wrapText="1"/>
    </xf>
    <xf numFmtId="1" fontId="6" fillId="0" borderId="484" xfId="0" applyNumberFormat="1" applyFont="1" applyBorder="1" applyAlignment="1">
      <alignment horizontal="center" vertical="center" wrapText="1"/>
    </xf>
    <xf numFmtId="1" fontId="6" fillId="0" borderId="508" xfId="0" applyNumberFormat="1" applyFont="1" applyBorder="1" applyAlignment="1">
      <alignment horizontal="center" vertical="center" wrapText="1"/>
    </xf>
    <xf numFmtId="1" fontId="6" fillId="0" borderId="476" xfId="0" applyNumberFormat="1" applyFont="1" applyBorder="1" applyAlignment="1">
      <alignment horizontal="center" vertical="center" wrapText="1"/>
    </xf>
    <xf numFmtId="1" fontId="6" fillId="0" borderId="512" xfId="0" applyNumberFormat="1" applyFont="1" applyBorder="1" applyAlignment="1">
      <alignment horizontal="center" vertical="center" wrapText="1"/>
    </xf>
    <xf numFmtId="1" fontId="6" fillId="0" borderId="513" xfId="0" applyNumberFormat="1" applyFont="1" applyBorder="1" applyAlignment="1">
      <alignment horizontal="center" vertical="center" wrapText="1"/>
    </xf>
    <xf numFmtId="1" fontId="6" fillId="0" borderId="514" xfId="0" applyNumberFormat="1" applyFont="1" applyBorder="1" applyAlignment="1">
      <alignment horizontal="center" vertical="center" wrapText="1"/>
    </xf>
    <xf numFmtId="1" fontId="2" fillId="0" borderId="515" xfId="0" applyNumberFormat="1" applyFont="1" applyBorder="1"/>
    <xf numFmtId="1" fontId="6" fillId="0" borderId="513" xfId="0" applyNumberFormat="1" applyFont="1" applyBorder="1"/>
    <xf numFmtId="1" fontId="6" fillId="0" borderId="512" xfId="0" applyNumberFormat="1" applyFont="1" applyBorder="1"/>
    <xf numFmtId="1" fontId="6" fillId="0" borderId="511" xfId="0" applyNumberFormat="1" applyFont="1" applyBorder="1"/>
    <xf numFmtId="1" fontId="6" fillId="7" borderId="513" xfId="0" applyNumberFormat="1" applyFont="1" applyFill="1" applyBorder="1" applyProtection="1">
      <protection locked="0"/>
    </xf>
    <xf numFmtId="1" fontId="6" fillId="7" borderId="511" xfId="0" applyNumberFormat="1" applyFont="1" applyFill="1" applyBorder="1" applyProtection="1">
      <protection locked="0"/>
    </xf>
    <xf numFmtId="1" fontId="6" fillId="7" borderId="516" xfId="0" applyNumberFormat="1" applyFont="1" applyFill="1" applyBorder="1" applyProtection="1">
      <protection locked="0"/>
    </xf>
    <xf numFmtId="1" fontId="6" fillId="7" borderId="517" xfId="0" applyNumberFormat="1" applyFont="1" applyFill="1" applyBorder="1" applyProtection="1">
      <protection locked="0"/>
    </xf>
    <xf numFmtId="1" fontId="6" fillId="7" borderId="518" xfId="0" applyNumberFormat="1" applyFont="1" applyFill="1" applyBorder="1" applyProtection="1">
      <protection locked="0"/>
    </xf>
    <xf numFmtId="1" fontId="6" fillId="7" borderId="512" xfId="0" applyNumberFormat="1" applyFont="1" applyFill="1" applyBorder="1" applyProtection="1">
      <protection locked="0"/>
    </xf>
    <xf numFmtId="1" fontId="6" fillId="0" borderId="516" xfId="0" applyNumberFormat="1" applyFont="1" applyBorder="1"/>
    <xf numFmtId="1" fontId="6" fillId="0" borderId="517" xfId="0" applyNumberFormat="1" applyFont="1" applyBorder="1"/>
    <xf numFmtId="1" fontId="6" fillId="0" borderId="518" xfId="0" applyNumberFormat="1" applyFont="1" applyBorder="1"/>
    <xf numFmtId="1" fontId="6" fillId="0" borderId="519" xfId="0" applyNumberFormat="1" applyFont="1" applyBorder="1" applyAlignment="1">
      <alignment vertical="center" wrapText="1"/>
    </xf>
    <xf numFmtId="1" fontId="6" fillId="0" borderId="484" xfId="0" applyNumberFormat="1" applyFont="1" applyBorder="1"/>
    <xf numFmtId="1" fontId="6" fillId="7" borderId="508" xfId="0" applyNumberFormat="1" applyFont="1" applyFill="1" applyBorder="1" applyProtection="1">
      <protection locked="0"/>
    </xf>
    <xf numFmtId="1" fontId="6" fillId="0" borderId="520" xfId="0" applyNumberFormat="1" applyFont="1" applyBorder="1" applyAlignment="1">
      <alignment horizontal="center" vertical="center" wrapText="1"/>
    </xf>
    <xf numFmtId="1" fontId="6" fillId="0" borderId="515" xfId="0" applyNumberFormat="1" applyFont="1" applyBorder="1" applyAlignment="1">
      <alignment horizontal="center" vertical="center" wrapText="1"/>
    </xf>
    <xf numFmtId="1" fontId="6" fillId="0" borderId="511" xfId="0" applyNumberFormat="1" applyFont="1" applyBorder="1" applyAlignment="1">
      <alignment horizontal="center" vertical="center" wrapText="1"/>
    </xf>
    <xf numFmtId="1" fontId="6" fillId="0" borderId="518" xfId="0" applyNumberFormat="1" applyFont="1" applyBorder="1" applyAlignment="1">
      <alignment horizontal="center" vertical="center" wrapText="1"/>
    </xf>
    <xf numFmtId="1" fontId="6" fillId="0" borderId="509" xfId="0" applyNumberFormat="1" applyFont="1" applyBorder="1" applyAlignment="1">
      <alignment horizontal="center" vertical="center" wrapText="1"/>
    </xf>
    <xf numFmtId="1" fontId="6" fillId="0" borderId="515" xfId="0" applyNumberFormat="1" applyFont="1" applyBorder="1" applyAlignment="1">
      <alignment horizontal="right" vertical="center"/>
    </xf>
    <xf numFmtId="1" fontId="6" fillId="0" borderId="484" xfId="0" applyNumberFormat="1" applyFont="1" applyBorder="1" applyAlignment="1">
      <alignment horizontal="right" vertical="center"/>
    </xf>
    <xf numFmtId="1" fontId="6" fillId="7" borderId="513" xfId="0" applyNumberFormat="1" applyFont="1" applyFill="1" applyBorder="1" applyAlignment="1" applyProtection="1">
      <alignment horizontal="right"/>
      <protection locked="0"/>
    </xf>
    <xf numFmtId="1" fontId="6" fillId="7" borderId="516" xfId="0" applyNumberFormat="1" applyFont="1" applyFill="1" applyBorder="1" applyAlignment="1" applyProtection="1">
      <alignment horizontal="right"/>
      <protection locked="0"/>
    </xf>
    <xf numFmtId="1" fontId="6" fillId="7" borderId="511" xfId="0" applyNumberFormat="1" applyFont="1" applyFill="1" applyBorder="1" applyAlignment="1" applyProtection="1">
      <alignment horizontal="right"/>
      <protection locked="0"/>
    </xf>
    <xf numFmtId="1" fontId="6" fillId="7" borderId="518" xfId="0" applyNumberFormat="1" applyFont="1" applyFill="1" applyBorder="1" applyAlignment="1" applyProtection="1">
      <alignment horizontal="right"/>
      <protection locked="0"/>
    </xf>
    <xf numFmtId="1" fontId="6" fillId="7" borderId="509" xfId="0" applyNumberFormat="1" applyFont="1" applyFill="1" applyBorder="1" applyAlignment="1" applyProtection="1">
      <alignment horizontal="right"/>
      <protection locked="0"/>
    </xf>
    <xf numFmtId="1" fontId="6" fillId="7" borderId="522" xfId="0" applyNumberFormat="1" applyFont="1" applyFill="1" applyBorder="1" applyAlignment="1" applyProtection="1">
      <alignment horizontal="right"/>
      <protection locked="0"/>
    </xf>
    <xf numFmtId="1" fontId="6" fillId="0" borderId="519" xfId="0" applyNumberFormat="1" applyFont="1" applyBorder="1" applyAlignment="1">
      <alignment horizontal="right" vertical="center"/>
    </xf>
    <xf numFmtId="1" fontId="6" fillId="0" borderId="523" xfId="0" applyNumberFormat="1" applyFont="1" applyBorder="1" applyAlignment="1">
      <alignment vertical="center"/>
    </xf>
    <xf numFmtId="1" fontId="6" fillId="4" borderId="511" xfId="0" applyNumberFormat="1" applyFont="1" applyFill="1" applyBorder="1" applyAlignment="1">
      <alignment horizontal="center" vertical="center" wrapText="1"/>
    </xf>
    <xf numFmtId="1" fontId="2" fillId="3" borderId="520" xfId="0" applyNumberFormat="1" applyFont="1" applyFill="1" applyBorder="1" applyAlignment="1">
      <alignment wrapText="1"/>
    </xf>
    <xf numFmtId="1" fontId="6" fillId="3" borderId="515" xfId="0" applyNumberFormat="1" applyFont="1" applyFill="1" applyBorder="1" applyAlignment="1">
      <alignment horizontal="right" wrapText="1"/>
    </xf>
    <xf numFmtId="1" fontId="6" fillId="4" borderId="515" xfId="0" applyNumberFormat="1" applyFont="1" applyFill="1" applyBorder="1" applyAlignment="1">
      <alignment horizontal="center" vertical="center"/>
    </xf>
    <xf numFmtId="1" fontId="6" fillId="4" borderId="524" xfId="0" applyNumberFormat="1" applyFont="1" applyFill="1" applyBorder="1" applyAlignment="1">
      <alignment horizontal="center" vertical="center"/>
    </xf>
    <xf numFmtId="1" fontId="6" fillId="4" borderId="515" xfId="0" applyNumberFormat="1" applyFont="1" applyFill="1" applyBorder="1" applyAlignment="1">
      <alignment horizontal="center" vertical="center" wrapText="1"/>
    </xf>
    <xf numFmtId="1" fontId="6" fillId="3" borderId="520" xfId="0" applyNumberFormat="1" applyFont="1" applyFill="1" applyBorder="1" applyAlignment="1">
      <alignment wrapText="1"/>
    </xf>
    <xf numFmtId="1" fontId="6" fillId="3" borderId="515" xfId="0" applyNumberFormat="1" applyFont="1" applyFill="1" applyBorder="1"/>
    <xf numFmtId="1" fontId="6" fillId="4" borderId="515" xfId="0" applyNumberFormat="1" applyFont="1" applyFill="1" applyBorder="1"/>
    <xf numFmtId="1" fontId="6" fillId="4" borderId="524" xfId="0" applyNumberFormat="1" applyFont="1" applyFill="1" applyBorder="1"/>
    <xf numFmtId="1" fontId="6" fillId="4" borderId="522" xfId="0" applyNumberFormat="1" applyFont="1" applyFill="1" applyBorder="1"/>
    <xf numFmtId="1" fontId="6" fillId="3" borderId="513" xfId="0" applyNumberFormat="1" applyFont="1" applyFill="1" applyBorder="1"/>
    <xf numFmtId="1" fontId="6" fillId="0" borderId="515" xfId="0" applyNumberFormat="1" applyFont="1" applyBorder="1" applyAlignment="1">
      <alignment horizontal="center" vertical="center"/>
    </xf>
    <xf numFmtId="1" fontId="6" fillId="3" borderId="518" xfId="0" applyNumberFormat="1" applyFont="1" applyFill="1" applyBorder="1" applyAlignment="1">
      <alignment horizontal="center" vertical="center" wrapText="1"/>
    </xf>
    <xf numFmtId="1" fontId="6" fillId="3" borderId="512" xfId="0" applyNumberFormat="1" applyFont="1" applyFill="1" applyBorder="1" applyAlignment="1">
      <alignment horizontal="center" vertical="center" wrapText="1"/>
    </xf>
    <xf numFmtId="1" fontId="6" fillId="3" borderId="516" xfId="0" applyNumberFormat="1" applyFont="1" applyFill="1" applyBorder="1" applyAlignment="1">
      <alignment horizontal="center" vertical="center" wrapText="1"/>
    </xf>
    <xf numFmtId="1" fontId="2" fillId="0" borderId="515" xfId="0" applyNumberFormat="1" applyFont="1" applyBorder="1" applyAlignment="1">
      <alignment horizontal="left" vertical="center"/>
    </xf>
    <xf numFmtId="1" fontId="6" fillId="3" borderId="518" xfId="0" applyNumberFormat="1" applyFont="1" applyFill="1" applyBorder="1"/>
    <xf numFmtId="1" fontId="6" fillId="3" borderId="512" xfId="0" applyNumberFormat="1" applyFont="1" applyFill="1" applyBorder="1"/>
    <xf numFmtId="1" fontId="6" fillId="3" borderId="516" xfId="0" applyNumberFormat="1" applyFont="1" applyFill="1" applyBorder="1"/>
    <xf numFmtId="1" fontId="6" fillId="3" borderId="515" xfId="0" applyNumberFormat="1" applyFont="1" applyFill="1" applyBorder="1" applyAlignment="1">
      <alignment horizontal="center" vertical="center"/>
    </xf>
    <xf numFmtId="1" fontId="6" fillId="3" borderId="519" xfId="0" applyNumberFormat="1" applyFont="1" applyFill="1" applyBorder="1" applyAlignment="1">
      <alignment horizontal="left"/>
    </xf>
    <xf numFmtId="1" fontId="6" fillId="0" borderId="517" xfId="0" applyNumberFormat="1" applyFont="1" applyBorder="1" applyAlignment="1">
      <alignment horizontal="center" vertical="center" wrapText="1"/>
    </xf>
    <xf numFmtId="1" fontId="6" fillId="3" borderId="523" xfId="0" applyNumberFormat="1" applyFont="1" applyFill="1" applyBorder="1" applyAlignment="1">
      <alignment vertical="center"/>
    </xf>
    <xf numFmtId="1" fontId="6" fillId="3" borderId="519" xfId="0" applyNumberFormat="1" applyFont="1" applyFill="1" applyBorder="1"/>
    <xf numFmtId="1" fontId="6" fillId="7" borderId="525" xfId="0" applyNumberFormat="1" applyFont="1" applyFill="1" applyBorder="1" applyProtection="1">
      <protection locked="0"/>
    </xf>
    <xf numFmtId="1" fontId="6" fillId="7" borderId="526" xfId="0" applyNumberFormat="1" applyFont="1" applyFill="1" applyBorder="1" applyProtection="1">
      <protection locked="0"/>
    </xf>
    <xf numFmtId="1" fontId="6" fillId="7" borderId="527" xfId="0" applyNumberFormat="1" applyFont="1" applyFill="1" applyBorder="1" applyProtection="1">
      <protection locked="0"/>
    </xf>
    <xf numFmtId="1" fontId="6" fillId="7" borderId="528" xfId="0" applyNumberFormat="1" applyFont="1" applyFill="1" applyBorder="1" applyProtection="1">
      <protection locked="0"/>
    </xf>
    <xf numFmtId="1" fontId="6" fillId="7" borderId="529" xfId="0" applyNumberFormat="1" applyFont="1" applyFill="1" applyBorder="1" applyProtection="1">
      <protection locked="0"/>
    </xf>
    <xf numFmtId="1" fontId="4" fillId="4" borderId="530" xfId="0" applyNumberFormat="1" applyFont="1" applyFill="1" applyBorder="1"/>
    <xf numFmtId="1" fontId="10" fillId="0" borderId="531" xfId="0" applyNumberFormat="1" applyFont="1" applyBorder="1" applyProtection="1">
      <protection locked="0"/>
    </xf>
    <xf numFmtId="1" fontId="10" fillId="0" borderId="532" xfId="0" applyNumberFormat="1" applyFont="1" applyBorder="1" applyAlignment="1">
      <alignment vertical="center"/>
    </xf>
    <xf numFmtId="1" fontId="4" fillId="0" borderId="531" xfId="0" applyNumberFormat="1" applyFont="1" applyBorder="1"/>
    <xf numFmtId="1" fontId="4" fillId="0" borderId="533" xfId="0" applyNumberFormat="1" applyFont="1" applyBorder="1"/>
    <xf numFmtId="1" fontId="6" fillId="3" borderId="541" xfId="0" applyNumberFormat="1" applyFont="1" applyFill="1" applyBorder="1" applyAlignment="1">
      <alignment horizontal="center" vertical="center" wrapText="1"/>
    </xf>
    <xf numFmtId="1" fontId="6" fillId="3" borderId="538" xfId="0" applyNumberFormat="1" applyFont="1" applyFill="1" applyBorder="1" applyAlignment="1">
      <alignment horizontal="center" vertical="center" wrapText="1"/>
    </xf>
    <xf numFmtId="1" fontId="6" fillId="0" borderId="537" xfId="0" applyNumberFormat="1" applyFont="1" applyBorder="1" applyAlignment="1">
      <alignment horizontal="center" vertical="center" wrapText="1"/>
    </xf>
    <xf numFmtId="1" fontId="6" fillId="0" borderId="538" xfId="0" applyNumberFormat="1" applyFont="1" applyBorder="1" applyAlignment="1">
      <alignment horizontal="center" vertical="center" wrapText="1"/>
    </xf>
    <xf numFmtId="1" fontId="6" fillId="0" borderId="542" xfId="0" applyNumberFormat="1" applyFont="1" applyBorder="1" applyAlignment="1">
      <alignment horizontal="left" vertical="center" wrapText="1"/>
    </xf>
    <xf numFmtId="1" fontId="6" fillId="0" borderId="542" xfId="0" applyNumberFormat="1" applyFont="1" applyBorder="1"/>
    <xf numFmtId="1" fontId="6" fillId="7" borderId="543" xfId="0" applyNumberFormat="1" applyFont="1" applyFill="1" applyBorder="1" applyProtection="1">
      <protection locked="0"/>
    </xf>
    <xf numFmtId="1" fontId="6" fillId="7" borderId="542" xfId="0" applyNumberFormat="1" applyFont="1" applyFill="1" applyBorder="1" applyProtection="1">
      <protection locked="0"/>
    </xf>
    <xf numFmtId="1" fontId="6" fillId="7" borderId="544" xfId="0" applyNumberFormat="1" applyFont="1" applyFill="1" applyBorder="1" applyProtection="1">
      <protection locked="0"/>
    </xf>
    <xf numFmtId="1" fontId="6" fillId="7" borderId="545" xfId="0" applyNumberFormat="1" applyFont="1" applyFill="1" applyBorder="1" applyProtection="1">
      <protection locked="0"/>
    </xf>
    <xf numFmtId="1" fontId="6" fillId="0" borderId="541" xfId="0" applyNumberFormat="1" applyFont="1" applyBorder="1" applyAlignment="1">
      <alignment horizontal="center" vertical="center" wrapText="1"/>
    </xf>
    <xf numFmtId="1" fontId="6" fillId="0" borderId="547" xfId="0" applyNumberFormat="1" applyFont="1" applyBorder="1" applyAlignment="1">
      <alignment horizontal="center" vertical="center" wrapText="1"/>
    </xf>
    <xf numFmtId="1" fontId="6" fillId="0" borderId="546" xfId="0" applyNumberFormat="1" applyFont="1" applyBorder="1" applyAlignment="1">
      <alignment horizontal="center" vertical="center" wrapText="1"/>
    </xf>
    <xf numFmtId="1" fontId="6" fillId="7" borderId="548" xfId="0" applyNumberFormat="1" applyFont="1" applyFill="1" applyBorder="1" applyProtection="1">
      <protection locked="0"/>
    </xf>
    <xf numFmtId="1" fontId="6" fillId="0" borderId="538" xfId="0" applyNumberFormat="1" applyFont="1" applyBorder="1" applyAlignment="1">
      <alignment horizontal="left" vertical="center" wrapText="1"/>
    </xf>
    <xf numFmtId="1" fontId="6" fillId="7" borderId="541" xfId="0" applyNumberFormat="1" applyFont="1" applyFill="1" applyBorder="1" applyProtection="1">
      <protection locked="0"/>
    </xf>
    <xf numFmtId="1" fontId="6" fillId="7" borderId="537" xfId="0" applyNumberFormat="1" applyFont="1" applyFill="1" applyBorder="1" applyProtection="1">
      <protection locked="0"/>
    </xf>
    <xf numFmtId="1" fontId="6" fillId="7" borderId="546" xfId="0" applyNumberFormat="1" applyFont="1" applyFill="1" applyBorder="1" applyProtection="1">
      <protection locked="0"/>
    </xf>
    <xf numFmtId="1" fontId="4" fillId="4" borderId="550" xfId="0" applyNumberFormat="1" applyFont="1" applyFill="1" applyBorder="1"/>
    <xf numFmtId="1" fontId="6" fillId="3" borderId="535" xfId="0" applyNumberFormat="1" applyFont="1" applyFill="1" applyBorder="1" applyAlignment="1">
      <alignment horizontal="center" vertical="center" wrapText="1"/>
    </xf>
    <xf numFmtId="1" fontId="6" fillId="3" borderId="551" xfId="0" applyNumberFormat="1" applyFont="1" applyFill="1" applyBorder="1" applyAlignment="1">
      <alignment horizontal="center" vertical="center" wrapText="1"/>
    </xf>
    <xf numFmtId="1" fontId="6" fillId="0" borderId="552" xfId="0" applyNumberFormat="1" applyFont="1" applyBorder="1" applyAlignment="1">
      <alignment horizontal="center" vertical="center" wrapText="1"/>
    </xf>
    <xf numFmtId="1" fontId="6" fillId="0" borderId="553" xfId="0" applyNumberFormat="1" applyFont="1" applyBorder="1" applyAlignment="1">
      <alignment horizontal="center" vertical="center" wrapText="1"/>
    </xf>
    <xf numFmtId="1" fontId="6" fillId="0" borderId="534" xfId="0" applyNumberFormat="1" applyFont="1" applyBorder="1" applyAlignment="1">
      <alignment horizontal="center" vertical="center" wrapText="1"/>
    </xf>
    <xf numFmtId="1" fontId="6" fillId="3" borderId="542" xfId="0" applyNumberFormat="1" applyFont="1" applyFill="1" applyBorder="1" applyAlignment="1">
      <alignment horizontal="left" wrapText="1"/>
    </xf>
    <xf numFmtId="1" fontId="6" fillId="3" borderId="554" xfId="0" applyNumberFormat="1" applyFont="1" applyFill="1" applyBorder="1" applyAlignment="1">
      <alignment horizontal="right" wrapText="1"/>
    </xf>
    <xf numFmtId="1" fontId="6" fillId="7" borderId="555" xfId="0" applyNumberFormat="1" applyFont="1" applyFill="1" applyBorder="1" applyProtection="1">
      <protection locked="0"/>
    </xf>
    <xf numFmtId="1" fontId="6" fillId="7" borderId="556" xfId="0" applyNumberFormat="1" applyFont="1" applyFill="1" applyBorder="1" applyProtection="1">
      <protection locked="0"/>
    </xf>
    <xf numFmtId="1" fontId="6" fillId="7" borderId="557" xfId="0" applyNumberFormat="1" applyFont="1" applyFill="1" applyBorder="1" applyProtection="1">
      <protection locked="0"/>
    </xf>
    <xf numFmtId="1" fontId="6" fillId="7" borderId="558" xfId="0" applyNumberFormat="1" applyFont="1" applyFill="1" applyBorder="1" applyProtection="1">
      <protection locked="0"/>
    </xf>
    <xf numFmtId="1" fontId="6" fillId="7" borderId="559" xfId="0" applyNumberFormat="1" applyFont="1" applyFill="1" applyBorder="1" applyProtection="1">
      <protection locked="0"/>
    </xf>
    <xf numFmtId="1" fontId="6" fillId="0" borderId="538" xfId="0" applyNumberFormat="1" applyFont="1" applyBorder="1" applyAlignment="1">
      <alignment horizontal="center"/>
    </xf>
    <xf numFmtId="1" fontId="6" fillId="3" borderId="541" xfId="0" applyNumberFormat="1" applyFont="1" applyFill="1" applyBorder="1" applyAlignment="1">
      <alignment horizontal="right" wrapText="1"/>
    </xf>
    <xf numFmtId="1" fontId="6" fillId="3" borderId="535" xfId="0" applyNumberFormat="1" applyFont="1" applyFill="1" applyBorder="1" applyAlignment="1">
      <alignment horizontal="right" wrapText="1"/>
    </xf>
    <xf numFmtId="1" fontId="6" fillId="0" borderId="541" xfId="0" applyNumberFormat="1" applyFont="1" applyBorder="1"/>
    <xf numFmtId="1" fontId="6" fillId="0" borderId="538" xfId="0" applyNumberFormat="1" applyFont="1" applyBorder="1"/>
    <xf numFmtId="1" fontId="6" fillId="0" borderId="535" xfId="0" applyNumberFormat="1" applyFont="1" applyBorder="1"/>
    <xf numFmtId="1" fontId="6" fillId="0" borderId="536" xfId="0" applyNumberFormat="1" applyFont="1" applyBorder="1"/>
    <xf numFmtId="1" fontId="6" fillId="0" borderId="560" xfId="0" applyNumberFormat="1" applyFont="1" applyBorder="1"/>
    <xf numFmtId="1" fontId="6" fillId="0" borderId="540" xfId="0" applyNumberFormat="1" applyFont="1" applyBorder="1"/>
    <xf numFmtId="1" fontId="6" fillId="0" borderId="537" xfId="0" applyNumberFormat="1" applyFont="1" applyBorder="1"/>
    <xf numFmtId="1" fontId="6" fillId="4" borderId="538" xfId="0" applyNumberFormat="1" applyFont="1" applyFill="1" applyBorder="1" applyAlignment="1">
      <alignment horizontal="center" vertical="center"/>
    </xf>
    <xf numFmtId="1" fontId="6" fillId="4" borderId="539" xfId="0" applyNumberFormat="1" applyFont="1" applyFill="1" applyBorder="1" applyAlignment="1">
      <alignment horizontal="center" vertical="center"/>
    </xf>
    <xf numFmtId="1" fontId="6" fillId="4" borderId="537" xfId="0" applyNumberFormat="1" applyFont="1" applyFill="1" applyBorder="1" applyAlignment="1">
      <alignment horizontal="center" vertical="center" wrapText="1"/>
    </xf>
    <xf numFmtId="1" fontId="6" fillId="4" borderId="538" xfId="0" applyNumberFormat="1" applyFont="1" applyFill="1" applyBorder="1" applyAlignment="1">
      <alignment horizontal="center" vertical="center" wrapText="1"/>
    </xf>
    <xf numFmtId="1" fontId="6" fillId="4" borderId="538" xfId="0" applyNumberFormat="1" applyFont="1" applyFill="1" applyBorder="1"/>
    <xf numFmtId="1" fontId="6" fillId="4" borderId="539" xfId="0" applyNumberFormat="1" applyFont="1" applyFill="1" applyBorder="1"/>
    <xf numFmtId="1" fontId="6" fillId="0" borderId="351" xfId="0" applyNumberFormat="1" applyFont="1" applyBorder="1"/>
    <xf numFmtId="1" fontId="6" fillId="3" borderId="535" xfId="0" applyNumberFormat="1" applyFont="1" applyFill="1" applyBorder="1" applyAlignment="1">
      <alignment horizontal="left" wrapText="1"/>
    </xf>
    <xf numFmtId="1" fontId="6" fillId="4" borderId="561" xfId="0" applyNumberFormat="1" applyFont="1" applyFill="1" applyBorder="1"/>
    <xf numFmtId="1" fontId="6" fillId="0" borderId="538" xfId="0" applyNumberFormat="1" applyFont="1" applyBorder="1" applyAlignment="1">
      <alignment horizontal="center" vertical="center"/>
    </xf>
    <xf numFmtId="1" fontId="6" fillId="0" borderId="535" xfId="0" applyNumberFormat="1" applyFont="1" applyBorder="1" applyAlignment="1">
      <alignment horizontal="center" vertical="center" wrapText="1"/>
    </xf>
    <xf numFmtId="49" fontId="6" fillId="0" borderId="562" xfId="0" applyNumberFormat="1" applyFont="1" applyBorder="1" applyAlignment="1">
      <alignment horizontal="center" vertical="center" wrapText="1"/>
    </xf>
    <xf numFmtId="0" fontId="6" fillId="0" borderId="562" xfId="0" applyFont="1" applyBorder="1" applyAlignment="1">
      <alignment horizontal="center" vertical="center" wrapText="1"/>
    </xf>
    <xf numFmtId="0" fontId="6" fillId="0" borderId="537" xfId="0" applyFont="1" applyBorder="1" applyAlignment="1">
      <alignment horizontal="center" vertical="center"/>
    </xf>
    <xf numFmtId="0" fontId="6" fillId="0" borderId="542" xfId="0" applyFont="1" applyBorder="1" applyAlignment="1">
      <alignment vertical="center" wrapText="1"/>
    </xf>
    <xf numFmtId="1" fontId="6" fillId="0" borderId="542" xfId="0" applyNumberFormat="1" applyFont="1" applyBorder="1" applyAlignment="1">
      <alignment horizontal="right" vertical="center" wrapText="1"/>
    </xf>
    <xf numFmtId="1" fontId="6" fillId="0" borderId="542" xfId="0" applyNumberFormat="1" applyFont="1" applyBorder="1" applyAlignment="1">
      <alignment horizontal="left" vertical="center"/>
    </xf>
    <xf numFmtId="1" fontId="6" fillId="0" borderId="484" xfId="0" applyNumberFormat="1" applyFont="1" applyBorder="1" applyAlignment="1">
      <alignment horizontal="center" vertical="center" wrapText="1"/>
    </xf>
    <xf numFmtId="1" fontId="6" fillId="0" borderId="511" xfId="0" applyNumberFormat="1" applyFont="1" applyBorder="1" applyAlignment="1">
      <alignment horizontal="center" vertical="center" wrapText="1"/>
    </xf>
    <xf numFmtId="1" fontId="6" fillId="4" borderId="524" xfId="0" applyNumberFormat="1" applyFont="1" applyFill="1" applyBorder="1" applyAlignment="1">
      <alignment horizontal="center" vertical="center"/>
    </xf>
    <xf numFmtId="1" fontId="6" fillId="0" borderId="562" xfId="0" applyNumberFormat="1" applyFont="1" applyBorder="1" applyAlignment="1">
      <alignment horizontal="center" vertical="center" wrapText="1"/>
    </xf>
    <xf numFmtId="1" fontId="6" fillId="0" borderId="562" xfId="0" applyNumberFormat="1" applyFont="1" applyBorder="1"/>
    <xf numFmtId="1" fontId="6" fillId="7" borderId="562" xfId="0" applyNumberFormat="1" applyFont="1" applyFill="1" applyBorder="1" applyProtection="1">
      <protection locked="0"/>
    </xf>
    <xf numFmtId="1" fontId="6" fillId="3" borderId="563" xfId="0" applyNumberFormat="1" applyFont="1" applyFill="1" applyBorder="1" applyAlignment="1">
      <alignment vertical="center" wrapText="1"/>
    </xf>
    <xf numFmtId="1" fontId="6" fillId="8" borderId="564" xfId="0" applyNumberFormat="1" applyFont="1" applyFill="1" applyBorder="1"/>
    <xf numFmtId="1" fontId="6" fillId="8" borderId="565" xfId="0" applyNumberFormat="1" applyFont="1" applyFill="1" applyBorder="1"/>
    <xf numFmtId="1" fontId="6" fillId="7" borderId="564" xfId="0" applyNumberFormat="1" applyFont="1" applyFill="1" applyBorder="1" applyProtection="1">
      <protection locked="0"/>
    </xf>
    <xf numFmtId="1" fontId="6" fillId="7" borderId="565" xfId="0" applyNumberFormat="1" applyFont="1" applyFill="1" applyBorder="1" applyProtection="1">
      <protection locked="0"/>
    </xf>
    <xf numFmtId="1" fontId="6" fillId="7" borderId="566" xfId="0" applyNumberFormat="1" applyFont="1" applyFill="1" applyBorder="1" applyProtection="1">
      <protection locked="0"/>
    </xf>
    <xf numFmtId="1" fontId="6" fillId="7" borderId="563" xfId="0" applyNumberFormat="1" applyFont="1" applyFill="1" applyBorder="1" applyProtection="1">
      <protection locked="0"/>
    </xf>
    <xf numFmtId="1" fontId="6" fillId="0" borderId="542" xfId="0" applyNumberFormat="1" applyFont="1" applyBorder="1" applyAlignment="1">
      <alignment vertical="center" wrapText="1"/>
    </xf>
    <xf numFmtId="1" fontId="6" fillId="0" borderId="542" xfId="0" applyNumberFormat="1" applyFont="1" applyBorder="1" applyAlignment="1">
      <alignment horizontal="right" vertical="center"/>
    </xf>
    <xf numFmtId="1" fontId="6" fillId="3" borderId="542" xfId="0" applyNumberFormat="1" applyFont="1" applyFill="1" applyBorder="1" applyAlignment="1">
      <alignment horizontal="left"/>
    </xf>
    <xf numFmtId="1" fontId="4" fillId="4" borderId="568" xfId="0" applyNumberFormat="1" applyFont="1" applyFill="1" applyBorder="1"/>
    <xf numFmtId="1" fontId="4" fillId="4" borderId="568" xfId="0" applyNumberFormat="1" applyFont="1" applyFill="1" applyBorder="1" applyProtection="1">
      <protection locked="0"/>
    </xf>
    <xf numFmtId="1" fontId="6" fillId="3" borderId="542" xfId="0" applyNumberFormat="1" applyFont="1" applyFill="1" applyBorder="1"/>
    <xf numFmtId="1" fontId="6" fillId="7" borderId="569" xfId="0" applyNumberFormat="1" applyFont="1" applyFill="1" applyBorder="1" applyProtection="1">
      <protection locked="0"/>
    </xf>
    <xf numFmtId="1" fontId="6" fillId="7" borderId="570" xfId="0" applyNumberFormat="1" applyFont="1" applyFill="1" applyBorder="1" applyProtection="1">
      <protection locked="0"/>
    </xf>
    <xf numFmtId="1" fontId="6" fillId="7" borderId="571" xfId="0" applyNumberFormat="1" applyFont="1" applyFill="1" applyBorder="1" applyProtection="1">
      <protection locked="0"/>
    </xf>
    <xf numFmtId="1" fontId="4" fillId="4" borderId="572" xfId="0" applyNumberFormat="1" applyFont="1" applyFill="1" applyBorder="1"/>
    <xf numFmtId="1" fontId="10" fillId="0" borderId="573" xfId="0" applyNumberFormat="1" applyFont="1" applyBorder="1" applyProtection="1">
      <protection locked="0"/>
    </xf>
    <xf numFmtId="1" fontId="10" fillId="0" borderId="574" xfId="0" applyNumberFormat="1" applyFont="1" applyBorder="1" applyAlignment="1">
      <alignment vertical="center"/>
    </xf>
    <xf numFmtId="1" fontId="4" fillId="0" borderId="573" xfId="0" applyNumberFormat="1" applyFont="1" applyBorder="1"/>
    <xf numFmtId="1" fontId="4" fillId="0" borderId="575" xfId="0" applyNumberFormat="1" applyFont="1" applyBorder="1"/>
    <xf numFmtId="1" fontId="6" fillId="0" borderId="509" xfId="0" applyNumberFormat="1" applyFont="1" applyBorder="1" applyAlignment="1">
      <alignment horizontal="center" vertical="center" wrapText="1"/>
    </xf>
    <xf numFmtId="1" fontId="6" fillId="3" borderId="513" xfId="0" applyNumberFormat="1" applyFont="1" applyFill="1" applyBorder="1" applyAlignment="1">
      <alignment horizontal="center" vertical="center" wrapText="1"/>
    </xf>
    <xf numFmtId="1" fontId="6" fillId="3" borderId="515" xfId="0" applyNumberFormat="1" applyFont="1" applyFill="1" applyBorder="1" applyAlignment="1">
      <alignment horizontal="center" vertical="center" wrapText="1"/>
    </xf>
    <xf numFmtId="1" fontId="6" fillId="0" borderId="514" xfId="0" applyNumberFormat="1" applyFont="1" applyBorder="1" applyAlignment="1">
      <alignment horizontal="center" vertical="center" wrapText="1"/>
    </xf>
    <xf numFmtId="1" fontId="4" fillId="0" borderId="568" xfId="0" applyNumberFormat="1" applyFont="1" applyBorder="1"/>
    <xf numFmtId="1" fontId="4" fillId="6" borderId="568" xfId="0" applyNumberFormat="1" applyFont="1" applyFill="1" applyBorder="1" applyProtection="1">
      <protection locked="0"/>
    </xf>
    <xf numFmtId="1" fontId="6" fillId="0" borderId="515" xfId="0" applyNumberFormat="1" applyFont="1" applyBorder="1" applyAlignment="1">
      <alignment horizontal="left" vertical="center" wrapText="1"/>
    </xf>
    <xf numFmtId="1" fontId="6" fillId="7" borderId="514" xfId="0" applyNumberFormat="1" applyFont="1" applyFill="1" applyBorder="1" applyProtection="1">
      <protection locked="0"/>
    </xf>
    <xf numFmtId="1" fontId="6" fillId="0" borderId="576" xfId="0" applyNumberFormat="1" applyFont="1" applyBorder="1"/>
    <xf numFmtId="1" fontId="4" fillId="4" borderId="578" xfId="0" applyNumberFormat="1" applyFont="1" applyFill="1" applyBorder="1"/>
    <xf numFmtId="1" fontId="6" fillId="3" borderId="579" xfId="0" applyNumberFormat="1" applyFont="1" applyFill="1" applyBorder="1" applyAlignment="1">
      <alignment horizontal="center" vertical="center" wrapText="1"/>
    </xf>
    <xf numFmtId="1" fontId="6" fillId="3" borderId="580" xfId="0" applyNumberFormat="1" applyFont="1" applyFill="1" applyBorder="1" applyAlignment="1">
      <alignment horizontal="center" vertical="center" wrapText="1"/>
    </xf>
    <xf numFmtId="1" fontId="6" fillId="0" borderId="579" xfId="0" applyNumberFormat="1" applyFont="1" applyBorder="1" applyAlignment="1">
      <alignment horizontal="center" vertical="center" wrapText="1"/>
    </xf>
    <xf numFmtId="1" fontId="6" fillId="3" borderId="581" xfId="0" applyNumberFormat="1" applyFont="1" applyFill="1" applyBorder="1" applyAlignment="1">
      <alignment horizontal="left" wrapText="1"/>
    </xf>
    <xf numFmtId="1" fontId="6" fillId="3" borderId="582" xfId="0" applyNumberFormat="1" applyFont="1" applyFill="1" applyBorder="1" applyAlignment="1">
      <alignment horizontal="right" wrapText="1"/>
    </xf>
    <xf numFmtId="1" fontId="6" fillId="7" borderId="583" xfId="0" applyNumberFormat="1" applyFont="1" applyFill="1" applyBorder="1" applyProtection="1">
      <protection locked="0"/>
    </xf>
    <xf numFmtId="1" fontId="6" fillId="7" borderId="584" xfId="0" applyNumberFormat="1" applyFont="1" applyFill="1" applyBorder="1" applyProtection="1">
      <protection locked="0"/>
    </xf>
    <xf numFmtId="1" fontId="6" fillId="7" borderId="585" xfId="0" applyNumberFormat="1" applyFont="1" applyFill="1" applyBorder="1" applyProtection="1">
      <protection locked="0"/>
    </xf>
    <xf numFmtId="1" fontId="6" fillId="7" borderId="586" xfId="0" applyNumberFormat="1" applyFont="1" applyFill="1" applyBorder="1" applyProtection="1">
      <protection locked="0"/>
    </xf>
    <xf numFmtId="1" fontId="6" fillId="7" borderId="587" xfId="0" applyNumberFormat="1" applyFont="1" applyFill="1" applyBorder="1" applyProtection="1">
      <protection locked="0"/>
    </xf>
    <xf numFmtId="1" fontId="6" fillId="7" borderId="588" xfId="0" applyNumberFormat="1" applyFont="1" applyFill="1" applyBorder="1" applyProtection="1">
      <protection locked="0"/>
    </xf>
    <xf numFmtId="1" fontId="6" fillId="0" borderId="515" xfId="0" applyNumberFormat="1" applyFont="1" applyBorder="1" applyAlignment="1">
      <alignment horizontal="center"/>
    </xf>
    <xf numFmtId="1" fontId="6" fillId="3" borderId="513" xfId="0" applyNumberFormat="1" applyFont="1" applyFill="1" applyBorder="1" applyAlignment="1">
      <alignment horizontal="right" wrapText="1"/>
    </xf>
    <xf numFmtId="1" fontId="6" fillId="3" borderId="520" xfId="0" applyNumberFormat="1" applyFont="1" applyFill="1" applyBorder="1" applyAlignment="1">
      <alignment horizontal="right" wrapText="1"/>
    </xf>
    <xf numFmtId="1" fontId="6" fillId="0" borderId="515" xfId="0" applyNumberFormat="1" applyFont="1" applyBorder="1"/>
    <xf numFmtId="1" fontId="6" fillId="0" borderId="520" xfId="0" applyNumberFormat="1" applyFont="1" applyBorder="1"/>
    <xf numFmtId="1" fontId="6" fillId="0" borderId="509" xfId="0" applyNumberFormat="1" applyFont="1" applyBorder="1"/>
    <xf numFmtId="1" fontId="6" fillId="0" borderId="589" xfId="0" applyNumberFormat="1" applyFont="1" applyBorder="1" applyAlignment="1">
      <alignment horizontal="right"/>
    </xf>
    <xf numFmtId="1" fontId="6" fillId="0" borderId="565" xfId="0" applyNumberFormat="1" applyFont="1" applyBorder="1"/>
    <xf numFmtId="1" fontId="6" fillId="3" borderId="520" xfId="0" applyNumberFormat="1" applyFont="1" applyFill="1" applyBorder="1" applyAlignment="1">
      <alignment horizontal="left" wrapText="1"/>
    </xf>
    <xf numFmtId="1" fontId="6" fillId="4" borderId="590" xfId="0" applyNumberFormat="1" applyFont="1" applyFill="1" applyBorder="1"/>
    <xf numFmtId="1" fontId="6" fillId="0" borderId="298" xfId="0" applyNumberFormat="1" applyFont="1" applyBorder="1"/>
    <xf numFmtId="0" fontId="6" fillId="0" borderId="511" xfId="0" applyFont="1" applyBorder="1" applyAlignment="1">
      <alignment horizontal="center" vertical="center"/>
    </xf>
    <xf numFmtId="1" fontId="6" fillId="7" borderId="591" xfId="0" applyNumberFormat="1" applyFont="1" applyFill="1" applyBorder="1" applyProtection="1">
      <protection locked="0"/>
    </xf>
    <xf numFmtId="1" fontId="6" fillId="0" borderId="298" xfId="0" applyNumberFormat="1" applyFont="1" applyBorder="1" applyAlignment="1">
      <alignment horizontal="right" vertical="center" wrapText="1"/>
    </xf>
    <xf numFmtId="1" fontId="6" fillId="7" borderId="589" xfId="0" applyNumberFormat="1" applyFont="1" applyFill="1" applyBorder="1" applyProtection="1">
      <protection locked="0"/>
    </xf>
    <xf numFmtId="1" fontId="6" fillId="0" borderId="298" xfId="0" applyNumberFormat="1" applyFont="1" applyBorder="1" applyAlignment="1">
      <alignment horizontal="left"/>
    </xf>
    <xf numFmtId="1" fontId="2" fillId="0" borderId="579" xfId="0" applyNumberFormat="1" applyFont="1" applyBorder="1"/>
    <xf numFmtId="1" fontId="6" fillId="8" borderId="461" xfId="0" applyNumberFormat="1" applyFont="1" applyFill="1" applyBorder="1"/>
    <xf numFmtId="1" fontId="6" fillId="0" borderId="581" xfId="0" applyNumberFormat="1" applyFont="1" applyBorder="1" applyAlignment="1">
      <alignment vertical="center" wrapText="1"/>
    </xf>
    <xf numFmtId="1" fontId="6" fillId="0" borderId="579" xfId="0" applyNumberFormat="1" applyFont="1" applyBorder="1" applyAlignment="1">
      <alignment horizontal="right" vertical="center"/>
    </xf>
    <xf numFmtId="1" fontId="6" fillId="0" borderId="581" xfId="0" applyNumberFormat="1" applyFont="1" applyBorder="1" applyAlignment="1">
      <alignment horizontal="right" vertical="center"/>
    </xf>
    <xf numFmtId="1" fontId="6" fillId="0" borderId="582" xfId="0" applyNumberFormat="1" applyFont="1" applyBorder="1" applyAlignment="1">
      <alignment vertical="center"/>
    </xf>
    <xf numFmtId="1" fontId="2" fillId="3" borderId="580" xfId="0" applyNumberFormat="1" applyFont="1" applyFill="1" applyBorder="1" applyAlignment="1">
      <alignment wrapText="1"/>
    </xf>
    <xf numFmtId="1" fontId="6" fillId="3" borderId="579" xfId="0" applyNumberFormat="1" applyFont="1" applyFill="1" applyBorder="1" applyAlignment="1">
      <alignment horizontal="right" wrapText="1"/>
    </xf>
    <xf numFmtId="1" fontId="6" fillId="4" borderId="579" xfId="0" applyNumberFormat="1" applyFont="1" applyFill="1" applyBorder="1" applyAlignment="1">
      <alignment horizontal="center" vertical="center"/>
    </xf>
    <xf numFmtId="1" fontId="6" fillId="4" borderId="579" xfId="0" applyNumberFormat="1" applyFont="1" applyFill="1" applyBorder="1" applyAlignment="1">
      <alignment horizontal="center" vertical="center" wrapText="1"/>
    </xf>
    <xf numFmtId="1" fontId="6" fillId="3" borderId="580" xfId="0" applyNumberFormat="1" applyFont="1" applyFill="1" applyBorder="1" applyAlignment="1">
      <alignment wrapText="1"/>
    </xf>
    <xf numFmtId="1" fontId="6" fillId="3" borderId="579" xfId="0" applyNumberFormat="1" applyFont="1" applyFill="1" applyBorder="1"/>
    <xf numFmtId="1" fontId="6" fillId="4" borderId="579" xfId="0" applyNumberFormat="1" applyFont="1" applyFill="1" applyBorder="1"/>
    <xf numFmtId="1" fontId="6" fillId="0" borderId="579" xfId="0" applyNumberFormat="1" applyFont="1" applyBorder="1" applyAlignment="1">
      <alignment horizontal="center" vertical="center"/>
    </xf>
    <xf numFmtId="1" fontId="6" fillId="3" borderId="562" xfId="0" applyNumberFormat="1" applyFont="1" applyFill="1" applyBorder="1" applyAlignment="1">
      <alignment horizontal="center" vertical="center" wrapText="1"/>
    </xf>
    <xf numFmtId="1" fontId="2" fillId="0" borderId="579" xfId="0" applyNumberFormat="1" applyFont="1" applyBorder="1" applyAlignment="1">
      <alignment horizontal="left" vertical="center"/>
    </xf>
    <xf numFmtId="1" fontId="6" fillId="3" borderId="562" xfId="0" applyNumberFormat="1" applyFont="1" applyFill="1" applyBorder="1"/>
    <xf numFmtId="1" fontId="6" fillId="3" borderId="579" xfId="0" applyNumberFormat="1" applyFont="1" applyFill="1" applyBorder="1" applyAlignment="1">
      <alignment horizontal="center" vertical="center"/>
    </xf>
    <xf numFmtId="1" fontId="6" fillId="3" borderId="581" xfId="0" applyNumberFormat="1" applyFont="1" applyFill="1" applyBorder="1" applyAlignment="1">
      <alignment horizontal="left"/>
    </xf>
    <xf numFmtId="1" fontId="4" fillId="4" borderId="592" xfId="0" applyNumberFormat="1" applyFont="1" applyFill="1" applyBorder="1"/>
    <xf numFmtId="1" fontId="4" fillId="4" borderId="592" xfId="0" applyNumberFormat="1" applyFont="1" applyFill="1" applyBorder="1" applyProtection="1">
      <protection locked="0"/>
    </xf>
    <xf numFmtId="1" fontId="6" fillId="3" borderId="582" xfId="0" applyNumberFormat="1" applyFont="1" applyFill="1" applyBorder="1" applyAlignment="1">
      <alignment vertical="center"/>
    </xf>
    <xf numFmtId="1" fontId="6" fillId="3" borderId="581" xfId="0" applyNumberFormat="1" applyFont="1" applyFill="1" applyBorder="1"/>
    <xf numFmtId="1" fontId="6" fillId="7" borderId="594" xfId="0" applyNumberFormat="1" applyFont="1" applyFill="1" applyBorder="1" applyProtection="1">
      <protection locked="0"/>
    </xf>
    <xf numFmtId="1" fontId="6" fillId="7" borderId="595" xfId="0" applyNumberFormat="1" applyFont="1" applyFill="1" applyBorder="1" applyProtection="1">
      <protection locked="0"/>
    </xf>
    <xf numFmtId="1" fontId="4" fillId="4" borderId="596" xfId="0" applyNumberFormat="1" applyFont="1" applyFill="1" applyBorder="1"/>
    <xf numFmtId="1" fontId="6" fillId="3" borderId="597" xfId="0" applyNumberFormat="1" applyFont="1" applyFill="1" applyBorder="1" applyAlignment="1">
      <alignment vertical="center"/>
    </xf>
    <xf numFmtId="1" fontId="6" fillId="3" borderId="593" xfId="0" applyNumberFormat="1" applyFont="1" applyFill="1" applyBorder="1"/>
    <xf numFmtId="1" fontId="6" fillId="7" borderId="598" xfId="0" applyNumberFormat="1" applyFont="1" applyFill="1" applyBorder="1" applyProtection="1">
      <protection locked="0"/>
    </xf>
    <xf numFmtId="1" fontId="6" fillId="7" borderId="599" xfId="0" applyNumberFormat="1" applyFont="1" applyFill="1" applyBorder="1" applyProtection="1">
      <protection locked="0"/>
    </xf>
    <xf numFmtId="1" fontId="6" fillId="7" borderId="600" xfId="0" applyNumberFormat="1" applyFont="1" applyFill="1" applyBorder="1" applyProtection="1">
      <protection locked="0"/>
    </xf>
    <xf numFmtId="1" fontId="6" fillId="7" borderId="601" xfId="0" applyNumberFormat="1" applyFont="1" applyFill="1" applyBorder="1" applyProtection="1">
      <protection locked="0"/>
    </xf>
    <xf numFmtId="1" fontId="6" fillId="7" borderId="602" xfId="0" applyNumberFormat="1" applyFont="1" applyFill="1" applyBorder="1" applyProtection="1">
      <protection locked="0"/>
    </xf>
    <xf numFmtId="1" fontId="6" fillId="7" borderId="603" xfId="0" applyNumberFormat="1" applyFont="1" applyFill="1" applyBorder="1" applyProtection="1">
      <protection locked="0"/>
    </xf>
    <xf numFmtId="1" fontId="10" fillId="0" borderId="604" xfId="0" applyNumberFormat="1" applyFont="1" applyBorder="1" applyProtection="1">
      <protection locked="0"/>
    </xf>
    <xf numFmtId="1" fontId="10" fillId="0" borderId="605" xfId="0" applyNumberFormat="1" applyFont="1" applyBorder="1" applyAlignment="1">
      <alignment vertical="center"/>
    </xf>
    <xf numFmtId="1" fontId="4" fillId="0" borderId="604" xfId="0" applyNumberFormat="1" applyFont="1" applyBorder="1"/>
    <xf numFmtId="1" fontId="4" fillId="0" borderId="606" xfId="0" applyNumberFormat="1" applyFont="1" applyBorder="1"/>
    <xf numFmtId="1" fontId="6" fillId="0" borderId="607" xfId="0" applyNumberFormat="1" applyFont="1" applyBorder="1" applyAlignment="1">
      <alignment horizontal="left" vertical="center" wrapText="1"/>
    </xf>
    <xf numFmtId="1" fontId="6" fillId="0" borderId="607" xfId="0" applyNumberFormat="1" applyFont="1" applyBorder="1"/>
    <xf numFmtId="1" fontId="6" fillId="7" borderId="608" xfId="0" applyNumberFormat="1" applyFont="1" applyFill="1" applyBorder="1" applyProtection="1">
      <protection locked="0"/>
    </xf>
    <xf numFmtId="1" fontId="6" fillId="7" borderId="607" xfId="0" applyNumberFormat="1" applyFont="1" applyFill="1" applyBorder="1" applyProtection="1">
      <protection locked="0"/>
    </xf>
    <xf numFmtId="1" fontId="6" fillId="7" borderId="609" xfId="0" applyNumberFormat="1" applyFont="1" applyFill="1" applyBorder="1" applyProtection="1">
      <protection locked="0"/>
    </xf>
    <xf numFmtId="1" fontId="6" fillId="7" borderId="610" xfId="0" applyNumberFormat="1" applyFont="1" applyFill="1" applyBorder="1" applyProtection="1">
      <protection locked="0"/>
    </xf>
    <xf numFmtId="1" fontId="6" fillId="0" borderId="617" xfId="0" applyNumberFormat="1" applyFont="1" applyBorder="1" applyAlignment="1">
      <alignment horizontal="center" vertical="center" wrapText="1"/>
    </xf>
    <xf numFmtId="1" fontId="6" fillId="0" borderId="613" xfId="0" applyNumberFormat="1" applyFont="1" applyBorder="1" applyAlignment="1">
      <alignment horizontal="center" vertical="center" wrapText="1"/>
    </xf>
    <xf numFmtId="1" fontId="6" fillId="0" borderId="618" xfId="0" applyNumberFormat="1" applyFont="1" applyBorder="1" applyAlignment="1">
      <alignment horizontal="center" vertical="center" wrapText="1"/>
    </xf>
    <xf numFmtId="1" fontId="6" fillId="0" borderId="615" xfId="0" applyNumberFormat="1" applyFont="1" applyBorder="1" applyAlignment="1">
      <alignment horizontal="center" vertical="center" wrapText="1"/>
    </xf>
    <xf numFmtId="1" fontId="4" fillId="0" borderId="592" xfId="0" applyNumberFormat="1" applyFont="1" applyBorder="1"/>
    <xf numFmtId="1" fontId="6" fillId="0" borderId="619" xfId="0" applyNumberFormat="1" applyFont="1" applyBorder="1" applyAlignment="1">
      <alignment horizontal="left" vertical="center" wrapText="1"/>
    </xf>
    <xf numFmtId="1" fontId="6" fillId="7" borderId="620" xfId="0" applyNumberFormat="1" applyFont="1" applyFill="1" applyBorder="1" applyProtection="1">
      <protection locked="0"/>
    </xf>
    <xf numFmtId="1" fontId="6" fillId="7" borderId="621" xfId="0" applyNumberFormat="1" applyFont="1" applyFill="1" applyBorder="1" applyProtection="1">
      <protection locked="0"/>
    </xf>
    <xf numFmtId="1" fontId="6" fillId="7" borderId="622" xfId="0" applyNumberFormat="1" applyFont="1" applyFill="1" applyBorder="1" applyProtection="1">
      <protection locked="0"/>
    </xf>
    <xf numFmtId="1" fontId="4" fillId="6" borderId="592" xfId="0" applyNumberFormat="1" applyFont="1" applyFill="1" applyBorder="1" applyProtection="1">
      <protection locked="0"/>
    </xf>
    <xf numFmtId="1" fontId="6" fillId="0" borderId="623" xfId="0" applyNumberFormat="1" applyFont="1" applyBorder="1" applyAlignment="1">
      <alignment horizontal="center" vertical="center" wrapText="1"/>
    </xf>
    <xf numFmtId="1" fontId="6" fillId="0" borderId="623" xfId="0" applyNumberFormat="1" applyFont="1" applyBorder="1" applyAlignment="1">
      <alignment horizontal="left" vertical="center" wrapText="1"/>
    </xf>
    <xf numFmtId="1" fontId="6" fillId="7" borderId="617" xfId="0" applyNumberFormat="1" applyFont="1" applyFill="1" applyBorder="1" applyProtection="1">
      <protection locked="0"/>
    </xf>
    <xf numFmtId="1" fontId="6" fillId="7" borderId="613" xfId="0" applyNumberFormat="1" applyFont="1" applyFill="1" applyBorder="1" applyProtection="1">
      <protection locked="0"/>
    </xf>
    <xf numFmtId="1" fontId="6" fillId="7" borderId="615" xfId="0" applyNumberFormat="1" applyFont="1" applyFill="1" applyBorder="1" applyProtection="1">
      <protection locked="0"/>
    </xf>
    <xf numFmtId="1" fontId="7" fillId="0" borderId="624" xfId="0" applyNumberFormat="1" applyFont="1" applyBorder="1"/>
    <xf numFmtId="1" fontId="7" fillId="0" borderId="625" xfId="0" applyNumberFormat="1" applyFont="1" applyBorder="1"/>
    <xf numFmtId="1" fontId="6" fillId="0" borderId="625" xfId="0" applyNumberFormat="1" applyFont="1" applyBorder="1"/>
    <xf numFmtId="1" fontId="6" fillId="0" borderId="624" xfId="0" applyNumberFormat="1" applyFont="1" applyBorder="1"/>
    <xf numFmtId="1" fontId="6" fillId="0" borderId="626" xfId="0" applyNumberFormat="1" applyFont="1" applyBorder="1"/>
    <xf numFmtId="1" fontId="4" fillId="4" borderId="628" xfId="0" applyNumberFormat="1" applyFont="1" applyFill="1" applyBorder="1"/>
    <xf numFmtId="1" fontId="6" fillId="3" borderId="623" xfId="0" applyNumberFormat="1" applyFont="1" applyFill="1" applyBorder="1" applyAlignment="1">
      <alignment horizontal="center" vertical="center" wrapText="1"/>
    </xf>
    <xf numFmtId="1" fontId="6" fillId="3" borderId="612" xfId="0" applyNumberFormat="1" applyFont="1" applyFill="1" applyBorder="1" applyAlignment="1">
      <alignment horizontal="center" vertical="center" wrapText="1"/>
    </xf>
    <xf numFmtId="1" fontId="6" fillId="3" borderId="629" xfId="0" applyNumberFormat="1" applyFont="1" applyFill="1" applyBorder="1" applyAlignment="1">
      <alignment horizontal="center" vertical="center" wrapText="1"/>
    </xf>
    <xf numFmtId="1" fontId="6" fillId="0" borderId="630" xfId="0" applyNumberFormat="1" applyFont="1" applyBorder="1" applyAlignment="1">
      <alignment horizontal="center" vertical="center" wrapText="1"/>
    </xf>
    <xf numFmtId="1" fontId="6" fillId="0" borderId="631" xfId="0" applyNumberFormat="1" applyFont="1" applyBorder="1" applyAlignment="1">
      <alignment horizontal="center" vertical="center" wrapText="1"/>
    </xf>
    <xf numFmtId="1" fontId="6" fillId="0" borderId="611" xfId="0" applyNumberFormat="1" applyFont="1" applyBorder="1" applyAlignment="1">
      <alignment horizontal="center" vertical="center" wrapText="1"/>
    </xf>
    <xf numFmtId="1" fontId="6" fillId="3" borderId="632" xfId="0" applyNumberFormat="1" applyFont="1" applyFill="1" applyBorder="1" applyAlignment="1">
      <alignment horizontal="left" wrapText="1"/>
    </xf>
    <xf numFmtId="1" fontId="6" fillId="3" borderId="633" xfId="0" applyNumberFormat="1" applyFont="1" applyFill="1" applyBorder="1" applyAlignment="1">
      <alignment horizontal="right" wrapText="1"/>
    </xf>
    <xf numFmtId="1" fontId="6" fillId="7" borderId="634" xfId="0" applyNumberFormat="1" applyFont="1" applyFill="1" applyBorder="1" applyProtection="1">
      <protection locked="0"/>
    </xf>
    <xf numFmtId="1" fontId="6" fillId="7" borderId="635" xfId="0" applyNumberFormat="1" applyFont="1" applyFill="1" applyBorder="1" applyProtection="1">
      <protection locked="0"/>
    </xf>
    <xf numFmtId="1" fontId="6" fillId="7" borderId="636" xfId="0" applyNumberFormat="1" applyFont="1" applyFill="1" applyBorder="1" applyProtection="1">
      <protection locked="0"/>
    </xf>
    <xf numFmtId="1" fontId="6" fillId="7" borderId="637" xfId="0" applyNumberFormat="1" applyFont="1" applyFill="1" applyBorder="1" applyProtection="1">
      <protection locked="0"/>
    </xf>
    <xf numFmtId="1" fontId="6" fillId="7" borderId="638" xfId="0" applyNumberFormat="1" applyFont="1" applyFill="1" applyBorder="1" applyProtection="1">
      <protection locked="0"/>
    </xf>
    <xf numFmtId="1" fontId="6" fillId="7" borderId="639" xfId="0" applyNumberFormat="1" applyFont="1" applyFill="1" applyBorder="1" applyProtection="1">
      <protection locked="0"/>
    </xf>
    <xf numFmtId="1" fontId="6" fillId="0" borderId="623" xfId="0" applyNumberFormat="1" applyFont="1" applyBorder="1" applyAlignment="1">
      <alignment horizontal="center"/>
    </xf>
    <xf numFmtId="1" fontId="6" fillId="3" borderId="617" xfId="0" applyNumberFormat="1" applyFont="1" applyFill="1" applyBorder="1" applyAlignment="1">
      <alignment horizontal="right" wrapText="1"/>
    </xf>
    <xf numFmtId="1" fontId="6" fillId="3" borderId="612" xfId="0" applyNumberFormat="1" applyFont="1" applyFill="1" applyBorder="1" applyAlignment="1">
      <alignment horizontal="right" wrapText="1"/>
    </xf>
    <xf numFmtId="1" fontId="6" fillId="0" borderId="617" xfId="0" applyNumberFormat="1" applyFont="1" applyBorder="1"/>
    <xf numFmtId="1" fontId="6" fillId="0" borderId="623" xfId="0" applyNumberFormat="1" applyFont="1" applyBorder="1"/>
    <xf numFmtId="1" fontId="6" fillId="0" borderId="612" xfId="0" applyNumberFormat="1" applyFont="1" applyBorder="1"/>
    <xf numFmtId="1" fontId="6" fillId="0" borderId="614" xfId="0" applyNumberFormat="1" applyFont="1" applyBorder="1"/>
    <xf numFmtId="1" fontId="6" fillId="0" borderId="640" xfId="0" applyNumberFormat="1" applyFont="1" applyBorder="1"/>
    <xf numFmtId="1" fontId="6" fillId="0" borderId="641" xfId="0" applyNumberFormat="1" applyFont="1" applyBorder="1"/>
    <xf numFmtId="1" fontId="6" fillId="0" borderId="613" xfId="0" applyNumberFormat="1" applyFont="1" applyBorder="1"/>
    <xf numFmtId="1" fontId="6" fillId="0" borderId="461" xfId="0" applyNumberFormat="1" applyFont="1" applyBorder="1" applyAlignment="1">
      <alignment horizontal="right"/>
    </xf>
    <xf numFmtId="1" fontId="6" fillId="4" borderId="623" xfId="0" applyNumberFormat="1" applyFont="1" applyFill="1" applyBorder="1" applyAlignment="1">
      <alignment horizontal="center" vertical="center"/>
    </xf>
    <xf numFmtId="1" fontId="6" fillId="4" borderId="642" xfId="0" applyNumberFormat="1" applyFont="1" applyFill="1" applyBorder="1" applyAlignment="1">
      <alignment horizontal="center" vertical="center"/>
    </xf>
    <xf numFmtId="1" fontId="6" fillId="4" borderId="613" xfId="0" applyNumberFormat="1" applyFont="1" applyFill="1" applyBorder="1" applyAlignment="1">
      <alignment horizontal="center" vertical="center" wrapText="1"/>
    </xf>
    <xf numFmtId="1" fontId="6" fillId="4" borderId="623" xfId="0" applyNumberFormat="1" applyFont="1" applyFill="1" applyBorder="1" applyAlignment="1">
      <alignment horizontal="center" vertical="center" wrapText="1"/>
    </xf>
    <xf numFmtId="1" fontId="6" fillId="4" borderId="623" xfId="0" applyNumberFormat="1" applyFont="1" applyFill="1" applyBorder="1"/>
    <xf numFmtId="1" fontId="6" fillId="4" borderId="642" xfId="0" applyNumberFormat="1" applyFont="1" applyFill="1" applyBorder="1"/>
    <xf numFmtId="1" fontId="6" fillId="7" borderId="643" xfId="0" applyNumberFormat="1" applyFont="1" applyFill="1" applyBorder="1" applyProtection="1">
      <protection locked="0"/>
    </xf>
    <xf numFmtId="1" fontId="6" fillId="7" borderId="632" xfId="0" applyNumberFormat="1" applyFont="1" applyFill="1" applyBorder="1" applyProtection="1">
      <protection locked="0"/>
    </xf>
    <xf numFmtId="1" fontId="6" fillId="3" borderId="612" xfId="0" applyNumberFormat="1" applyFont="1" applyFill="1" applyBorder="1" applyAlignment="1">
      <alignment horizontal="left" wrapText="1"/>
    </xf>
    <xf numFmtId="1" fontId="6" fillId="4" borderId="644" xfId="0" applyNumberFormat="1" applyFont="1" applyFill="1" applyBorder="1"/>
    <xf numFmtId="1" fontId="6" fillId="0" borderId="623" xfId="0" applyNumberFormat="1" applyFont="1" applyBorder="1" applyAlignment="1">
      <alignment horizontal="center" vertical="center"/>
    </xf>
    <xf numFmtId="1" fontId="6" fillId="0" borderId="612" xfId="0" applyNumberFormat="1" applyFont="1" applyBorder="1" applyAlignment="1">
      <alignment horizontal="center" vertical="center" wrapText="1"/>
    </xf>
    <xf numFmtId="1" fontId="6" fillId="3" borderId="645" xfId="0" applyNumberFormat="1" applyFont="1" applyFill="1" applyBorder="1" applyAlignment="1">
      <alignment horizontal="left" wrapText="1"/>
    </xf>
    <xf numFmtId="1" fontId="6" fillId="0" borderId="646" xfId="0" applyNumberFormat="1" applyFont="1" applyBorder="1"/>
    <xf numFmtId="49" fontId="6" fillId="0" borderId="647" xfId="0" applyNumberFormat="1" applyFont="1" applyBorder="1" applyAlignment="1">
      <alignment horizontal="center" vertical="center" wrapText="1"/>
    </xf>
    <xf numFmtId="0" fontId="6" fillId="0" borderId="647" xfId="0" applyFont="1" applyBorder="1" applyAlignment="1">
      <alignment horizontal="center" vertical="center" wrapText="1"/>
    </xf>
    <xf numFmtId="0" fontId="6" fillId="0" borderId="613" xfId="0" applyFont="1" applyBorder="1" applyAlignment="1">
      <alignment horizontal="center" vertical="center"/>
    </xf>
    <xf numFmtId="0" fontId="6" fillId="0" borderId="632" xfId="0" applyFont="1" applyBorder="1" applyAlignment="1">
      <alignment vertical="center" wrapText="1"/>
    </xf>
    <xf numFmtId="1" fontId="6" fillId="0" borderId="632" xfId="0" applyNumberFormat="1" applyFont="1" applyBorder="1" applyAlignment="1">
      <alignment horizontal="right" vertical="center" wrapText="1"/>
    </xf>
    <xf numFmtId="1" fontId="6" fillId="0" borderId="646" xfId="0" applyNumberFormat="1" applyFont="1" applyBorder="1" applyAlignment="1">
      <alignment horizontal="right" vertical="center" wrapText="1"/>
    </xf>
    <xf numFmtId="1" fontId="6" fillId="7" borderId="648" xfId="0" applyNumberFormat="1" applyFont="1" applyFill="1" applyBorder="1" applyProtection="1">
      <protection locked="0"/>
    </xf>
    <xf numFmtId="1" fontId="6" fillId="0" borderId="632" xfId="0" applyNumberFormat="1" applyFont="1" applyBorder="1" applyAlignment="1">
      <alignment horizontal="left" vertical="center"/>
    </xf>
    <xf numFmtId="1" fontId="6" fillId="0" borderId="646" xfId="0" applyNumberFormat="1" applyFont="1" applyBorder="1" applyAlignment="1">
      <alignment horizontal="left"/>
    </xf>
    <xf numFmtId="1" fontId="6" fillId="4" borderId="175" xfId="0" applyNumberFormat="1" applyFont="1" applyFill="1" applyBorder="1" applyAlignment="1">
      <alignment horizontal="center" vertical="center" wrapText="1"/>
    </xf>
    <xf numFmtId="1" fontId="6" fillId="0" borderId="178" xfId="0" applyNumberFormat="1" applyFont="1" applyBorder="1" applyAlignment="1">
      <alignment horizontal="center" vertical="center" wrapText="1"/>
    </xf>
    <xf numFmtId="1" fontId="6" fillId="0" borderId="171" xfId="0" applyNumberFormat="1" applyFont="1" applyBorder="1" applyAlignment="1">
      <alignment horizontal="center" vertical="center" wrapText="1"/>
    </xf>
    <xf numFmtId="1" fontId="6" fillId="0" borderId="413" xfId="0" applyNumberFormat="1" applyFont="1" applyBorder="1" applyAlignment="1">
      <alignment horizontal="center" vertical="center" wrapText="1"/>
    </xf>
    <xf numFmtId="1" fontId="6" fillId="0" borderId="538" xfId="0" applyNumberFormat="1" applyFont="1" applyBorder="1" applyAlignment="1">
      <alignment horizontal="center" vertical="center" wrapText="1"/>
    </xf>
    <xf numFmtId="1" fontId="6" fillId="0" borderId="538" xfId="0" applyNumberFormat="1" applyFont="1" applyBorder="1" applyAlignment="1">
      <alignment horizontal="center" vertical="center"/>
    </xf>
    <xf numFmtId="1" fontId="6" fillId="4" borderId="538" xfId="0" applyNumberFormat="1" applyFont="1" applyFill="1" applyBorder="1" applyAlignment="1">
      <alignment horizontal="center" vertical="center" wrapText="1"/>
    </xf>
    <xf numFmtId="1" fontId="6" fillId="0" borderId="152" xfId="0" applyNumberFormat="1" applyFont="1" applyBorder="1" applyAlignment="1">
      <alignment horizontal="center" vertical="center" wrapText="1"/>
    </xf>
    <xf numFmtId="1" fontId="6" fillId="0" borderId="649" xfId="0" applyNumberFormat="1" applyFont="1" applyBorder="1" applyAlignment="1">
      <alignment horizontal="center" vertical="center" wrapText="1"/>
    </xf>
    <xf numFmtId="1" fontId="6" fillId="0" borderId="650" xfId="0" applyNumberFormat="1" applyFont="1" applyBorder="1" applyAlignment="1">
      <alignment horizontal="center" vertical="center" wrapText="1"/>
    </xf>
    <xf numFmtId="1" fontId="6" fillId="0" borderId="651" xfId="0" applyNumberFormat="1" applyFont="1" applyBorder="1" applyAlignment="1">
      <alignment horizontal="center" vertical="center" wrapText="1"/>
    </xf>
    <xf numFmtId="1" fontId="2" fillId="0" borderId="653" xfId="0" applyNumberFormat="1" applyFont="1" applyBorder="1"/>
    <xf numFmtId="1" fontId="6" fillId="0" borderId="650" xfId="0" applyNumberFormat="1" applyFont="1" applyBorder="1"/>
    <xf numFmtId="1" fontId="6" fillId="0" borderId="649" xfId="0" applyNumberFormat="1" applyFont="1" applyBorder="1"/>
    <xf numFmtId="1" fontId="6" fillId="7" borderId="650" xfId="0" applyNumberFormat="1" applyFont="1" applyFill="1" applyBorder="1" applyProtection="1">
      <protection locked="0"/>
    </xf>
    <xf numFmtId="1" fontId="6" fillId="7" borderId="654" xfId="0" applyNumberFormat="1" applyFont="1" applyFill="1" applyBorder="1" applyProtection="1">
      <protection locked="0"/>
    </xf>
    <xf numFmtId="1" fontId="6" fillId="7" borderId="655" xfId="0" applyNumberFormat="1" applyFont="1" applyFill="1" applyBorder="1" applyProtection="1">
      <protection locked="0"/>
    </xf>
    <xf numFmtId="1" fontId="6" fillId="7" borderId="656" xfId="0" applyNumberFormat="1" applyFont="1" applyFill="1" applyBorder="1" applyProtection="1">
      <protection locked="0"/>
    </xf>
    <xf numFmtId="1" fontId="6" fillId="7" borderId="649" xfId="0" applyNumberFormat="1" applyFont="1" applyFill="1" applyBorder="1" applyProtection="1">
      <protection locked="0"/>
    </xf>
    <xf numFmtId="1" fontId="6" fillId="3" borderId="652" xfId="0" applyNumberFormat="1" applyFont="1" applyFill="1" applyBorder="1" applyAlignment="1">
      <alignment vertical="center" wrapText="1"/>
    </xf>
    <xf numFmtId="1" fontId="6" fillId="8" borderId="648" xfId="0" applyNumberFormat="1" applyFont="1" applyFill="1" applyBorder="1"/>
    <xf numFmtId="1" fontId="6" fillId="8" borderId="657" xfId="0" applyNumberFormat="1" applyFont="1" applyFill="1" applyBorder="1"/>
    <xf numFmtId="1" fontId="6" fillId="7" borderId="657" xfId="0" applyNumberFormat="1" applyFont="1" applyFill="1" applyBorder="1" applyProtection="1">
      <protection locked="0"/>
    </xf>
    <xf numFmtId="1" fontId="6" fillId="7" borderId="658" xfId="0" applyNumberFormat="1" applyFont="1" applyFill="1" applyBorder="1" applyProtection="1">
      <protection locked="0"/>
    </xf>
    <xf numFmtId="1" fontId="6" fillId="7" borderId="652" xfId="0" applyNumberFormat="1" applyFont="1" applyFill="1" applyBorder="1" applyProtection="1">
      <protection locked="0"/>
    </xf>
    <xf numFmtId="1" fontId="6" fillId="0" borderId="654" xfId="0" applyNumberFormat="1" applyFont="1" applyBorder="1"/>
    <xf numFmtId="1" fontId="6" fillId="0" borderId="655" xfId="0" applyNumberFormat="1" applyFont="1" applyBorder="1"/>
    <xf numFmtId="1" fontId="6" fillId="0" borderId="656" xfId="0" applyNumberFormat="1" applyFont="1" applyBorder="1"/>
    <xf numFmtId="1" fontId="6" fillId="0" borderId="659" xfId="0" applyNumberFormat="1" applyFont="1" applyBorder="1" applyAlignment="1">
      <alignment vertical="center" wrapText="1"/>
    </xf>
    <xf numFmtId="1" fontId="6" fillId="7" borderId="178" xfId="0" applyNumberFormat="1" applyFont="1" applyFill="1" applyBorder="1" applyProtection="1">
      <protection locked="0"/>
    </xf>
    <xf numFmtId="1" fontId="6" fillId="0" borderId="176" xfId="0" applyNumberFormat="1" applyFont="1" applyBorder="1" applyAlignment="1">
      <alignment horizontal="center" vertical="center" wrapText="1"/>
    </xf>
    <xf numFmtId="1" fontId="6" fillId="0" borderId="538" xfId="0" applyNumberFormat="1" applyFont="1" applyBorder="1" applyAlignment="1">
      <alignment horizontal="right" vertical="center"/>
    </xf>
    <xf numFmtId="1" fontId="6" fillId="7" borderId="650" xfId="0" applyNumberFormat="1" applyFont="1" applyFill="1" applyBorder="1" applyAlignment="1" applyProtection="1">
      <alignment horizontal="right"/>
      <protection locked="0"/>
    </xf>
    <xf numFmtId="1" fontId="6" fillId="7" borderId="654" xfId="0" applyNumberFormat="1" applyFont="1" applyFill="1" applyBorder="1" applyAlignment="1" applyProtection="1">
      <alignment horizontal="right"/>
      <protection locked="0"/>
    </xf>
    <xf numFmtId="1" fontId="6" fillId="7" borderId="175" xfId="0" applyNumberFormat="1" applyFont="1" applyFill="1" applyBorder="1" applyAlignment="1" applyProtection="1">
      <alignment horizontal="right"/>
      <protection locked="0"/>
    </xf>
    <xf numFmtId="1" fontId="6" fillId="7" borderId="176" xfId="0" applyNumberFormat="1" applyFont="1" applyFill="1" applyBorder="1" applyAlignment="1" applyProtection="1">
      <alignment horizontal="right"/>
      <protection locked="0"/>
    </xf>
    <xf numFmtId="1" fontId="6" fillId="7" borderId="662" xfId="0" applyNumberFormat="1" applyFont="1" applyFill="1" applyBorder="1" applyAlignment="1" applyProtection="1">
      <alignment horizontal="right"/>
      <protection locked="0"/>
    </xf>
    <xf numFmtId="1" fontId="6" fillId="0" borderId="659" xfId="0" applyNumberFormat="1" applyFont="1" applyBorder="1" applyAlignment="1">
      <alignment horizontal="right" vertical="center"/>
    </xf>
    <xf numFmtId="1" fontId="6" fillId="0" borderId="663" xfId="0" applyNumberFormat="1" applyFont="1" applyBorder="1" applyAlignment="1">
      <alignment vertical="center"/>
    </xf>
    <xf numFmtId="1" fontId="2" fillId="3" borderId="179" xfId="0" applyNumberFormat="1" applyFont="1" applyFill="1" applyBorder="1" applyAlignment="1">
      <alignment wrapText="1"/>
    </xf>
    <xf numFmtId="1" fontId="6" fillId="3" borderId="538" xfId="0" applyNumberFormat="1" applyFont="1" applyFill="1" applyBorder="1" applyAlignment="1">
      <alignment horizontal="right" wrapText="1"/>
    </xf>
    <xf numFmtId="1" fontId="6" fillId="3" borderId="179" xfId="0" applyNumberFormat="1" applyFont="1" applyFill="1" applyBorder="1" applyAlignment="1">
      <alignment wrapText="1"/>
    </xf>
    <xf numFmtId="1" fontId="6" fillId="3" borderId="538" xfId="0" applyNumberFormat="1" applyFont="1" applyFill="1" applyBorder="1"/>
    <xf numFmtId="1" fontId="6" fillId="4" borderId="662" xfId="0" applyNumberFormat="1" applyFont="1" applyFill="1" applyBorder="1"/>
    <xf numFmtId="1" fontId="6" fillId="3" borderId="541" xfId="0" applyNumberFormat="1" applyFont="1" applyFill="1" applyBorder="1"/>
    <xf numFmtId="1" fontId="6" fillId="3" borderId="649" xfId="0" applyNumberFormat="1" applyFont="1" applyFill="1" applyBorder="1" applyAlignment="1">
      <alignment horizontal="center" vertical="center" wrapText="1"/>
    </xf>
    <xf numFmtId="1" fontId="6" fillId="3" borderId="654" xfId="0" applyNumberFormat="1" applyFont="1" applyFill="1" applyBorder="1" applyAlignment="1">
      <alignment horizontal="center" vertical="center" wrapText="1"/>
    </xf>
    <xf numFmtId="1" fontId="2" fillId="0" borderId="538" xfId="0" applyNumberFormat="1" applyFont="1" applyBorder="1" applyAlignment="1">
      <alignment horizontal="left" vertical="center"/>
    </xf>
    <xf numFmtId="1" fontId="6" fillId="3" borderId="649" xfId="0" applyNumberFormat="1" applyFont="1" applyFill="1" applyBorder="1"/>
    <xf numFmtId="1" fontId="6" fillId="3" borderId="654" xfId="0" applyNumberFormat="1" applyFont="1" applyFill="1" applyBorder="1"/>
    <xf numFmtId="1" fontId="6" fillId="3" borderId="538" xfId="0" applyNumberFormat="1" applyFont="1" applyFill="1" applyBorder="1" applyAlignment="1">
      <alignment horizontal="center" vertical="center"/>
    </xf>
    <xf numFmtId="1" fontId="6" fillId="3" borderId="659" xfId="0" applyNumberFormat="1" applyFont="1" applyFill="1" applyBorder="1" applyAlignment="1">
      <alignment horizontal="left"/>
    </xf>
    <xf numFmtId="1" fontId="4" fillId="4" borderId="664" xfId="0" applyNumberFormat="1" applyFont="1" applyFill="1" applyBorder="1"/>
    <xf numFmtId="1" fontId="4" fillId="4" borderId="664" xfId="0" applyNumberFormat="1" applyFont="1" applyFill="1" applyBorder="1" applyProtection="1">
      <protection locked="0"/>
    </xf>
    <xf numFmtId="1" fontId="6" fillId="0" borderId="655" xfId="0" applyNumberFormat="1" applyFont="1" applyBorder="1" applyAlignment="1">
      <alignment horizontal="center" vertical="center" wrapText="1"/>
    </xf>
    <xf numFmtId="1" fontId="6" fillId="3" borderId="663" xfId="0" applyNumberFormat="1" applyFont="1" applyFill="1" applyBorder="1" applyAlignment="1">
      <alignment vertical="center"/>
    </xf>
    <xf numFmtId="1" fontId="6" fillId="3" borderId="659" xfId="0" applyNumberFormat="1" applyFont="1" applyFill="1" applyBorder="1"/>
    <xf numFmtId="1" fontId="6" fillId="7" borderId="666" xfId="0" applyNumberFormat="1" applyFont="1" applyFill="1" applyBorder="1" applyProtection="1">
      <protection locked="0"/>
    </xf>
    <xf numFmtId="1" fontId="6" fillId="7" borderId="667" xfId="0" applyNumberFormat="1" applyFont="1" applyFill="1" applyBorder="1" applyProtection="1">
      <protection locked="0"/>
    </xf>
    <xf numFmtId="1" fontId="6" fillId="7" borderId="668" xfId="0" applyNumberFormat="1" applyFont="1" applyFill="1" applyBorder="1" applyProtection="1">
      <protection locked="0"/>
    </xf>
    <xf numFmtId="1" fontId="6" fillId="7" borderId="669" xfId="0" applyNumberFormat="1" applyFont="1" applyFill="1" applyBorder="1" applyProtection="1">
      <protection locked="0"/>
    </xf>
    <xf numFmtId="1" fontId="6" fillId="7" borderId="670" xfId="0" applyNumberFormat="1" applyFont="1" applyFill="1" applyBorder="1" applyProtection="1">
      <protection locked="0"/>
    </xf>
    <xf numFmtId="1" fontId="4" fillId="4" borderId="671" xfId="0" applyNumberFormat="1" applyFont="1" applyFill="1" applyBorder="1"/>
    <xf numFmtId="1" fontId="6" fillId="3" borderId="672" xfId="0" applyNumberFormat="1" applyFont="1" applyFill="1" applyBorder="1" applyAlignment="1">
      <alignment vertical="center"/>
    </xf>
    <xf numFmtId="1" fontId="6" fillId="3" borderId="665" xfId="0" applyNumberFormat="1" applyFont="1" applyFill="1" applyBorder="1"/>
    <xf numFmtId="1" fontId="6" fillId="7" borderId="673" xfId="0" applyNumberFormat="1" applyFont="1" applyFill="1" applyBorder="1" applyProtection="1">
      <protection locked="0"/>
    </xf>
    <xf numFmtId="1" fontId="6" fillId="7" borderId="674" xfId="0" applyNumberFormat="1" applyFont="1" applyFill="1" applyBorder="1" applyProtection="1">
      <protection locked="0"/>
    </xf>
    <xf numFmtId="1" fontId="6" fillId="7" borderId="675" xfId="0" applyNumberFormat="1" applyFont="1" applyFill="1" applyBorder="1" applyProtection="1">
      <protection locked="0"/>
    </xf>
    <xf numFmtId="1" fontId="6" fillId="7" borderId="676" xfId="0" applyNumberFormat="1" applyFont="1" applyFill="1" applyBorder="1" applyProtection="1">
      <protection locked="0"/>
    </xf>
    <xf numFmtId="1" fontId="6" fillId="7" borderId="677" xfId="0" applyNumberFormat="1" applyFont="1" applyFill="1" applyBorder="1" applyProtection="1">
      <protection locked="0"/>
    </xf>
    <xf numFmtId="1" fontId="6" fillId="7" borderId="678" xfId="0" applyNumberFormat="1" applyFont="1" applyFill="1" applyBorder="1" applyProtection="1">
      <protection locked="0"/>
    </xf>
    <xf numFmtId="1" fontId="10" fillId="0" borderId="679" xfId="0" applyNumberFormat="1" applyFont="1" applyBorder="1" applyProtection="1">
      <protection locked="0"/>
    </xf>
    <xf numFmtId="1" fontId="10" fillId="0" borderId="680" xfId="0" applyNumberFormat="1" applyFont="1" applyBorder="1" applyAlignment="1">
      <alignment vertical="center"/>
    </xf>
    <xf numFmtId="1" fontId="4" fillId="0" borderId="679" xfId="0" applyNumberFormat="1" applyFont="1" applyBorder="1"/>
    <xf numFmtId="1" fontId="4" fillId="0" borderId="681" xfId="0" applyNumberFormat="1" applyFont="1" applyBorder="1"/>
    <xf numFmtId="1" fontId="6" fillId="0" borderId="682" xfId="0" applyNumberFormat="1" applyFont="1" applyBorder="1" applyAlignment="1">
      <alignment horizontal="left" vertical="center" wrapText="1"/>
    </xf>
    <xf numFmtId="1" fontId="6" fillId="0" borderId="682" xfId="0" applyNumberFormat="1" applyFont="1" applyBorder="1"/>
    <xf numFmtId="1" fontId="6" fillId="7" borderId="683" xfId="0" applyNumberFormat="1" applyFont="1" applyFill="1" applyBorder="1" applyProtection="1">
      <protection locked="0"/>
    </xf>
    <xf numFmtId="1" fontId="6" fillId="7" borderId="682" xfId="0" applyNumberFormat="1" applyFont="1" applyFill="1" applyBorder="1" applyProtection="1">
      <protection locked="0"/>
    </xf>
    <xf numFmtId="1" fontId="6" fillId="7" borderId="684" xfId="0" applyNumberFormat="1" applyFont="1" applyFill="1" applyBorder="1" applyProtection="1">
      <protection locked="0"/>
    </xf>
    <xf numFmtId="1" fontId="6" fillId="7" borderId="685" xfId="0" applyNumberFormat="1" applyFont="1" applyFill="1" applyBorder="1" applyProtection="1">
      <protection locked="0"/>
    </xf>
    <xf numFmtId="1" fontId="4" fillId="0" borderId="664" xfId="0" applyNumberFormat="1" applyFont="1" applyBorder="1"/>
    <xf numFmtId="1" fontId="6" fillId="7" borderId="686" xfId="0" applyNumberFormat="1" applyFont="1" applyFill="1" applyBorder="1" applyProtection="1">
      <protection locked="0"/>
    </xf>
    <xf numFmtId="1" fontId="4" fillId="6" borderId="664" xfId="0" applyNumberFormat="1" applyFont="1" applyFill="1" applyBorder="1" applyProtection="1">
      <protection locked="0"/>
    </xf>
    <xf numFmtId="1" fontId="6" fillId="7" borderId="175" xfId="0" applyNumberFormat="1" applyFont="1" applyFill="1" applyBorder="1" applyProtection="1">
      <protection locked="0"/>
    </xf>
    <xf numFmtId="1" fontId="7" fillId="0" borderId="687" xfId="0" applyNumberFormat="1" applyFont="1" applyBorder="1"/>
    <xf numFmtId="1" fontId="7" fillId="0" borderId="688" xfId="0" applyNumberFormat="1" applyFont="1" applyBorder="1"/>
    <xf numFmtId="1" fontId="6" fillId="0" borderId="688" xfId="0" applyNumberFormat="1" applyFont="1" applyBorder="1"/>
    <xf numFmtId="1" fontId="6" fillId="0" borderId="687" xfId="0" applyNumberFormat="1" applyFont="1" applyBorder="1"/>
    <xf numFmtId="1" fontId="6" fillId="0" borderId="689" xfId="0" applyNumberFormat="1" applyFont="1" applyBorder="1"/>
    <xf numFmtId="1" fontId="4" fillId="4" borderId="691" xfId="0" applyNumberFormat="1" applyFont="1" applyFill="1" applyBorder="1"/>
    <xf numFmtId="1" fontId="6" fillId="3" borderId="179" xfId="0" applyNumberFormat="1" applyFont="1" applyFill="1" applyBorder="1" applyAlignment="1">
      <alignment horizontal="center" vertical="center" wrapText="1"/>
    </xf>
    <xf numFmtId="1" fontId="6" fillId="3" borderId="692" xfId="0" applyNumberFormat="1" applyFont="1" applyFill="1" applyBorder="1" applyAlignment="1">
      <alignment horizontal="center" vertical="center" wrapText="1"/>
    </xf>
    <xf numFmtId="1" fontId="6" fillId="3" borderId="682" xfId="0" applyNumberFormat="1" applyFont="1" applyFill="1" applyBorder="1" applyAlignment="1">
      <alignment horizontal="left" wrapText="1"/>
    </xf>
    <xf numFmtId="1" fontId="6" fillId="3" borderId="693" xfId="0" applyNumberFormat="1" applyFont="1" applyFill="1" applyBorder="1" applyAlignment="1">
      <alignment horizontal="right" wrapText="1"/>
    </xf>
    <xf numFmtId="1" fontId="6" fillId="7" borderId="694" xfId="0" applyNumberFormat="1" applyFont="1" applyFill="1" applyBorder="1" applyProtection="1">
      <protection locked="0"/>
    </xf>
    <xf numFmtId="1" fontId="6" fillId="7" borderId="695" xfId="0" applyNumberFormat="1" applyFont="1" applyFill="1" applyBorder="1" applyProtection="1">
      <protection locked="0"/>
    </xf>
    <xf numFmtId="1" fontId="6" fillId="7" borderId="696" xfId="0" applyNumberFormat="1" applyFont="1" applyFill="1" applyBorder="1" applyProtection="1">
      <protection locked="0"/>
    </xf>
    <xf numFmtId="1" fontId="6" fillId="7" borderId="697" xfId="0" applyNumberFormat="1" applyFont="1" applyFill="1" applyBorder="1" applyProtection="1">
      <protection locked="0"/>
    </xf>
    <xf numFmtId="1" fontId="6" fillId="7" borderId="698" xfId="0" applyNumberFormat="1" applyFont="1" applyFill="1" applyBorder="1" applyProtection="1">
      <protection locked="0"/>
    </xf>
    <xf numFmtId="1" fontId="6" fillId="3" borderId="179" xfId="0" applyNumberFormat="1" applyFont="1" applyFill="1" applyBorder="1" applyAlignment="1">
      <alignment horizontal="right" wrapText="1"/>
    </xf>
    <xf numFmtId="1" fontId="6" fillId="0" borderId="179" xfId="0" applyNumberFormat="1" applyFont="1" applyBorder="1"/>
    <xf numFmtId="1" fontId="6" fillId="0" borderId="699" xfId="0" applyNumberFormat="1" applyFont="1" applyBorder="1"/>
    <xf numFmtId="1" fontId="6" fillId="0" borderId="660" xfId="0" applyNumberFormat="1" applyFont="1" applyBorder="1"/>
    <xf numFmtId="1" fontId="6" fillId="0" borderId="648" xfId="0" applyNumberFormat="1" applyFont="1" applyBorder="1" applyAlignment="1">
      <alignment horizontal="right"/>
    </xf>
    <xf numFmtId="1" fontId="6" fillId="0" borderId="657" xfId="0" applyNumberFormat="1" applyFont="1" applyBorder="1"/>
    <xf numFmtId="49" fontId="6" fillId="0" borderId="700" xfId="0" applyNumberFormat="1" applyFont="1" applyBorder="1" applyAlignment="1">
      <alignment horizontal="center" vertical="center" wrapText="1"/>
    </xf>
    <xf numFmtId="0" fontId="6" fillId="0" borderId="700" xfId="0" applyFont="1" applyBorder="1" applyAlignment="1">
      <alignment horizontal="center" vertical="center" wrapText="1"/>
    </xf>
    <xf numFmtId="0" fontId="6" fillId="0" borderId="682" xfId="0" applyFont="1" applyBorder="1" applyAlignment="1">
      <alignment vertical="center" wrapText="1"/>
    </xf>
    <xf numFmtId="1" fontId="6" fillId="0" borderId="682" xfId="0" applyNumberFormat="1" applyFont="1" applyBorder="1" applyAlignment="1">
      <alignment horizontal="right" vertical="center" wrapText="1"/>
    </xf>
    <xf numFmtId="1" fontId="6" fillId="7" borderId="701" xfId="0" applyNumberFormat="1" applyFont="1" applyFill="1" applyBorder="1" applyProtection="1">
      <protection locked="0"/>
    </xf>
    <xf numFmtId="1" fontId="6" fillId="0" borderId="682" xfId="0" applyNumberFormat="1" applyFont="1" applyBorder="1" applyAlignment="1">
      <alignment horizontal="left" vertical="center"/>
    </xf>
    <xf numFmtId="1" fontId="5" fillId="0" borderId="0" xfId="0" applyNumberFormat="1" applyFont="1" applyAlignment="1">
      <alignment horizontal="center" vertical="center" wrapText="1"/>
    </xf>
    <xf numFmtId="1" fontId="6" fillId="0" borderId="2" xfId="0" applyNumberFormat="1" applyFont="1" applyBorder="1" applyAlignment="1">
      <alignment horizontal="center" vertical="center" wrapText="1"/>
    </xf>
    <xf numFmtId="1" fontId="6" fillId="0" borderId="11" xfId="0" applyNumberFormat="1" applyFont="1" applyBorder="1" applyAlignment="1">
      <alignment horizontal="center" vertical="center" wrapText="1"/>
    </xf>
    <xf numFmtId="1" fontId="6" fillId="0" borderId="16" xfId="0" applyNumberFormat="1" applyFont="1" applyBorder="1" applyAlignment="1">
      <alignment horizontal="center" vertical="center" wrapText="1"/>
    </xf>
    <xf numFmtId="1" fontId="6" fillId="0" borderId="3" xfId="0" applyNumberFormat="1" applyFont="1" applyBorder="1" applyAlignment="1">
      <alignment horizontal="center" vertical="center" wrapText="1"/>
    </xf>
    <xf numFmtId="1" fontId="6" fillId="0" borderId="4" xfId="0" applyNumberFormat="1" applyFont="1" applyBorder="1" applyAlignment="1">
      <alignment horizontal="center" vertical="center" wrapText="1"/>
    </xf>
    <xf numFmtId="1" fontId="6" fillId="0" borderId="5" xfId="0" applyNumberFormat="1" applyFont="1" applyBorder="1" applyAlignment="1">
      <alignment horizontal="center" vertical="center" wrapText="1"/>
    </xf>
    <xf numFmtId="1" fontId="6" fillId="0" borderId="12" xfId="0" applyNumberFormat="1" applyFont="1" applyBorder="1" applyAlignment="1">
      <alignment horizontal="center" vertical="center" wrapText="1"/>
    </xf>
    <xf numFmtId="1" fontId="6" fillId="0" borderId="0" xfId="0" applyNumberFormat="1" applyFont="1" applyAlignment="1">
      <alignment horizontal="center" vertical="center" wrapText="1"/>
    </xf>
    <xf numFmtId="1" fontId="6" fillId="0" borderId="13" xfId="0" applyNumberFormat="1" applyFont="1" applyBorder="1" applyAlignment="1">
      <alignment horizontal="center" vertical="center" wrapText="1"/>
    </xf>
    <xf numFmtId="1" fontId="6" fillId="0" borderId="6" xfId="0" applyNumberFormat="1" applyFont="1" applyBorder="1" applyAlignment="1">
      <alignment horizontal="center" vertical="center"/>
    </xf>
    <xf numFmtId="1" fontId="6" fillId="0" borderId="7" xfId="0" applyNumberFormat="1" applyFont="1" applyBorder="1" applyAlignment="1">
      <alignment horizontal="center" vertical="center"/>
    </xf>
    <xf numFmtId="1" fontId="6" fillId="0" borderId="8" xfId="0" applyNumberFormat="1" applyFont="1" applyBorder="1" applyAlignment="1">
      <alignment horizontal="center" vertical="center"/>
    </xf>
    <xf numFmtId="1" fontId="6" fillId="0" borderId="9" xfId="0" applyNumberFormat="1" applyFont="1" applyBorder="1" applyAlignment="1">
      <alignment horizontal="center" vertical="center"/>
    </xf>
    <xf numFmtId="1" fontId="6" fillId="0" borderId="10" xfId="0" applyNumberFormat="1" applyFont="1" applyBorder="1" applyAlignment="1">
      <alignment horizontal="center" vertical="center"/>
    </xf>
    <xf numFmtId="1" fontId="6" fillId="0" borderId="6" xfId="0" applyNumberFormat="1" applyFont="1" applyBorder="1" applyAlignment="1">
      <alignment horizontal="center" vertical="center" wrapText="1"/>
    </xf>
    <xf numFmtId="1" fontId="6" fillId="0" borderId="10" xfId="0" applyNumberFormat="1" applyFont="1" applyBorder="1" applyAlignment="1">
      <alignment horizontal="center" vertical="center" wrapText="1"/>
    </xf>
    <xf numFmtId="1" fontId="6" fillId="0" borderId="14" xfId="0" applyNumberFormat="1" applyFont="1" applyBorder="1" applyAlignment="1">
      <alignment horizontal="center" vertical="center" wrapText="1"/>
    </xf>
    <xf numFmtId="1" fontId="6" fillId="0" borderId="19" xfId="0" applyNumberFormat="1" applyFont="1" applyBorder="1" applyAlignment="1">
      <alignment horizontal="center" vertical="center" wrapText="1"/>
    </xf>
    <xf numFmtId="1" fontId="6" fillId="0" borderId="15" xfId="0" applyNumberFormat="1" applyFont="1" applyBorder="1" applyAlignment="1">
      <alignment horizontal="center" vertical="center" wrapText="1"/>
    </xf>
    <xf numFmtId="1" fontId="6" fillId="0" borderId="20" xfId="0" applyNumberFormat="1" applyFont="1" applyBorder="1" applyAlignment="1">
      <alignment horizontal="center" vertical="center" wrapText="1"/>
    </xf>
    <xf numFmtId="1" fontId="6" fillId="0" borderId="21" xfId="0" applyNumberFormat="1" applyFont="1" applyBorder="1" applyAlignment="1">
      <alignment horizontal="center" vertical="center" wrapText="1"/>
    </xf>
    <xf numFmtId="1" fontId="6" fillId="0" borderId="5" xfId="0" applyNumberFormat="1" applyFont="1" applyBorder="1" applyAlignment="1">
      <alignment horizontal="center" vertical="center"/>
    </xf>
    <xf numFmtId="1" fontId="6" fillId="0" borderId="13" xfId="0" applyNumberFormat="1" applyFont="1" applyBorder="1" applyAlignment="1">
      <alignment horizontal="center" vertical="center"/>
    </xf>
    <xf numFmtId="1" fontId="6" fillId="0" borderId="46" xfId="0" applyNumberFormat="1" applyFont="1" applyBorder="1" applyAlignment="1">
      <alignment horizontal="center" vertical="center"/>
    </xf>
    <xf numFmtId="1" fontId="6" fillId="0" borderId="59" xfId="0" applyNumberFormat="1" applyFont="1" applyBorder="1" applyAlignment="1">
      <alignment horizontal="center" vertical="center" wrapText="1"/>
    </xf>
    <xf numFmtId="1" fontId="6" fillId="0" borderId="46" xfId="0" applyNumberFormat="1" applyFont="1" applyBorder="1" applyAlignment="1">
      <alignment horizontal="center" vertical="center" wrapText="1"/>
    </xf>
    <xf numFmtId="1" fontId="9" fillId="0" borderId="57" xfId="0" applyNumberFormat="1" applyFont="1" applyBorder="1" applyAlignment="1">
      <alignment horizontal="center" vertical="center" wrapText="1"/>
    </xf>
    <xf numFmtId="1" fontId="9" fillId="0" borderId="48" xfId="0" applyNumberFormat="1" applyFont="1" applyBorder="1" applyAlignment="1">
      <alignment horizontal="center" vertical="center" wrapText="1"/>
    </xf>
    <xf numFmtId="1" fontId="6" fillId="0" borderId="60" xfId="0" applyNumberFormat="1" applyFont="1" applyBorder="1" applyAlignment="1">
      <alignment horizontal="center" vertical="center" wrapText="1"/>
    </xf>
    <xf numFmtId="1" fontId="6" fillId="0" borderId="61" xfId="0" applyNumberFormat="1" applyFont="1" applyBorder="1" applyAlignment="1">
      <alignment horizontal="center" vertical="center" wrapText="1"/>
    </xf>
    <xf numFmtId="1" fontId="9" fillId="0" borderId="14" xfId="0" applyNumberFormat="1" applyFont="1" applyBorder="1" applyAlignment="1">
      <alignment horizontal="center" vertical="center" wrapText="1"/>
    </xf>
    <xf numFmtId="1" fontId="9" fillId="0" borderId="19" xfId="0" applyNumberFormat="1" applyFont="1" applyBorder="1" applyAlignment="1">
      <alignment horizontal="center" vertical="center" wrapText="1"/>
    </xf>
    <xf numFmtId="1" fontId="9" fillId="0" borderId="15" xfId="0" applyNumberFormat="1" applyFont="1" applyBorder="1" applyAlignment="1">
      <alignment horizontal="center" vertical="center" wrapText="1"/>
    </xf>
    <xf numFmtId="1" fontId="9" fillId="0" borderId="20" xfId="0" applyNumberFormat="1" applyFont="1" applyBorder="1" applyAlignment="1">
      <alignment horizontal="center" vertical="center" wrapText="1"/>
    </xf>
    <xf numFmtId="1" fontId="6" fillId="4" borderId="6" xfId="0" applyNumberFormat="1" applyFont="1" applyFill="1" applyBorder="1" applyAlignment="1">
      <alignment horizontal="center" vertical="center"/>
    </xf>
    <xf numFmtId="1" fontId="6" fillId="4" borderId="7" xfId="0" applyNumberFormat="1" applyFont="1" applyFill="1" applyBorder="1" applyAlignment="1">
      <alignment horizontal="center" vertical="center"/>
    </xf>
    <xf numFmtId="1" fontId="6" fillId="4" borderId="10" xfId="0" applyNumberFormat="1" applyFont="1" applyFill="1" applyBorder="1" applyAlignment="1">
      <alignment horizontal="center" vertical="center"/>
    </xf>
    <xf numFmtId="1" fontId="6" fillId="4" borderId="22" xfId="0" applyNumberFormat="1" applyFont="1" applyFill="1" applyBorder="1" applyAlignment="1">
      <alignment horizontal="center" vertical="center"/>
    </xf>
    <xf numFmtId="1" fontId="6" fillId="4" borderId="79" xfId="0" applyNumberFormat="1" applyFont="1" applyFill="1" applyBorder="1" applyAlignment="1">
      <alignment horizontal="center" vertical="center"/>
    </xf>
    <xf numFmtId="1" fontId="6" fillId="0" borderId="58" xfId="0" applyNumberFormat="1" applyFont="1" applyBorder="1" applyAlignment="1">
      <alignment horizontal="center" vertical="center" wrapText="1"/>
    </xf>
    <xf numFmtId="1" fontId="6" fillId="0" borderId="49" xfId="0" applyNumberFormat="1" applyFont="1" applyBorder="1" applyAlignment="1">
      <alignment horizontal="center" vertical="center" wrapText="1"/>
    </xf>
    <xf numFmtId="1" fontId="6" fillId="4" borderId="10" xfId="0" applyNumberFormat="1" applyFont="1" applyFill="1" applyBorder="1" applyAlignment="1">
      <alignment horizontal="center" vertical="center" wrapText="1"/>
    </xf>
    <xf numFmtId="1" fontId="6" fillId="4" borderId="22" xfId="0" applyNumberFormat="1" applyFont="1" applyFill="1" applyBorder="1" applyAlignment="1">
      <alignment horizontal="center" vertical="center" wrapText="1"/>
    </xf>
    <xf numFmtId="1" fontId="6" fillId="0" borderId="2" xfId="0" applyNumberFormat="1" applyFont="1" applyBorder="1" applyAlignment="1">
      <alignment horizontal="center" vertical="center"/>
    </xf>
    <xf numFmtId="1" fontId="6" fillId="0" borderId="11" xfId="0" applyNumberFormat="1" applyFont="1" applyBorder="1" applyAlignment="1">
      <alignment horizontal="center" vertical="center"/>
    </xf>
    <xf numFmtId="1" fontId="6" fillId="0" borderId="16" xfId="0" applyNumberFormat="1" applyFont="1" applyBorder="1" applyAlignment="1">
      <alignment horizontal="center" vertical="center"/>
    </xf>
    <xf numFmtId="1" fontId="6" fillId="4" borderId="9" xfId="0" applyNumberFormat="1" applyFont="1" applyFill="1" applyBorder="1" applyAlignment="1">
      <alignment horizontal="center" vertical="center"/>
    </xf>
    <xf numFmtId="1" fontId="6" fillId="0" borderId="42" xfId="0" applyNumberFormat="1" applyFont="1" applyBorder="1" applyAlignment="1">
      <alignment horizontal="center" vertical="center" wrapText="1"/>
    </xf>
    <xf numFmtId="1" fontId="6" fillId="0" borderId="47" xfId="0" applyNumberFormat="1" applyFont="1" applyBorder="1" applyAlignment="1">
      <alignment horizontal="center" vertical="center" wrapText="1"/>
    </xf>
    <xf numFmtId="1" fontId="6" fillId="3" borderId="2" xfId="0" applyNumberFormat="1" applyFont="1" applyFill="1" applyBorder="1" applyAlignment="1">
      <alignment horizontal="center" vertical="center"/>
    </xf>
    <xf numFmtId="1" fontId="6" fillId="3" borderId="82" xfId="0" applyNumberFormat="1" applyFont="1" applyFill="1" applyBorder="1" applyAlignment="1">
      <alignment horizontal="center" vertical="center"/>
    </xf>
    <xf numFmtId="1" fontId="6" fillId="3" borderId="2" xfId="0" applyNumberFormat="1" applyFont="1" applyFill="1" applyBorder="1" applyAlignment="1">
      <alignment horizontal="center" vertical="center" wrapText="1"/>
    </xf>
    <xf numFmtId="1" fontId="6" fillId="3" borderId="82" xfId="0" applyNumberFormat="1" applyFont="1" applyFill="1" applyBorder="1" applyAlignment="1">
      <alignment horizontal="center" vertical="center" wrapText="1"/>
    </xf>
    <xf numFmtId="1" fontId="6" fillId="0" borderId="82" xfId="0" applyNumberFormat="1" applyFont="1" applyBorder="1" applyAlignment="1">
      <alignment horizontal="center" vertical="center"/>
    </xf>
    <xf numFmtId="1" fontId="6" fillId="0" borderId="82" xfId="0" applyNumberFormat="1" applyFont="1" applyBorder="1" applyAlignment="1">
      <alignment horizontal="center" vertical="center" wrapText="1"/>
    </xf>
    <xf numFmtId="1" fontId="6" fillId="0" borderId="101" xfId="0" applyNumberFormat="1" applyFont="1" applyBorder="1" applyAlignment="1">
      <alignment horizontal="center" vertical="center" wrapText="1"/>
    </xf>
    <xf numFmtId="1" fontId="6" fillId="0" borderId="7" xfId="0" applyNumberFormat="1" applyFont="1" applyBorder="1" applyAlignment="1">
      <alignment horizontal="center" vertical="center" wrapText="1"/>
    </xf>
    <xf numFmtId="1" fontId="6" fillId="0" borderId="102" xfId="0" applyNumberFormat="1" applyFont="1" applyBorder="1" applyAlignment="1">
      <alignment horizontal="center" vertical="center" wrapText="1"/>
    </xf>
    <xf numFmtId="1" fontId="6" fillId="0" borderId="103" xfId="0" applyNumberFormat="1" applyFont="1" applyBorder="1" applyAlignment="1">
      <alignment horizontal="center" vertical="center" wrapText="1"/>
    </xf>
    <xf numFmtId="1" fontId="6" fillId="0" borderId="104" xfId="0" applyNumberFormat="1" applyFont="1" applyBorder="1" applyAlignment="1">
      <alignment horizontal="center" vertical="center"/>
    </xf>
    <xf numFmtId="1" fontId="6" fillId="4" borderId="117" xfId="0" applyNumberFormat="1" applyFont="1" applyFill="1" applyBorder="1" applyAlignment="1">
      <alignment horizontal="center" vertical="center"/>
    </xf>
    <xf numFmtId="1" fontId="6" fillId="4" borderId="114" xfId="0" applyNumberFormat="1" applyFont="1" applyFill="1" applyBorder="1" applyAlignment="1">
      <alignment horizontal="center" vertical="center"/>
    </xf>
    <xf numFmtId="1" fontId="6" fillId="0" borderId="112" xfId="0" applyNumberFormat="1" applyFont="1" applyBorder="1" applyAlignment="1">
      <alignment horizontal="center" vertical="center" wrapText="1"/>
    </xf>
    <xf numFmtId="1" fontId="6" fillId="0" borderId="124" xfId="0" applyNumberFormat="1" applyFont="1" applyBorder="1" applyAlignment="1">
      <alignment horizontal="center" vertical="center" wrapText="1"/>
    </xf>
    <xf numFmtId="1" fontId="6" fillId="0" borderId="124" xfId="0" applyNumberFormat="1" applyFont="1" applyBorder="1" applyAlignment="1">
      <alignment horizontal="center" vertical="center"/>
    </xf>
    <xf numFmtId="1" fontId="6" fillId="3" borderId="112" xfId="0" applyNumberFormat="1" applyFont="1" applyFill="1" applyBorder="1" applyAlignment="1">
      <alignment horizontal="center" vertical="center" wrapText="1"/>
    </xf>
    <xf numFmtId="1" fontId="6" fillId="3" borderId="11" xfId="0" applyNumberFormat="1" applyFont="1" applyFill="1" applyBorder="1" applyAlignment="1">
      <alignment horizontal="center" vertical="center" wrapText="1"/>
    </xf>
    <xf numFmtId="1" fontId="6" fillId="3" borderId="16" xfId="0" applyNumberFormat="1" applyFont="1" applyFill="1" applyBorder="1" applyAlignment="1">
      <alignment horizontal="center" vertical="center" wrapText="1"/>
    </xf>
    <xf numFmtId="1" fontId="6" fillId="0" borderId="3" xfId="0" applyNumberFormat="1" applyFont="1" applyBorder="1" applyAlignment="1">
      <alignment horizontal="center" vertical="center"/>
    </xf>
    <xf numFmtId="1" fontId="6" fillId="0" borderId="4" xfId="0" applyNumberFormat="1" applyFont="1" applyBorder="1" applyAlignment="1">
      <alignment horizontal="center" vertical="center"/>
    </xf>
    <xf numFmtId="1" fontId="6" fillId="0" borderId="130" xfId="0" applyNumberFormat="1" applyFont="1" applyBorder="1" applyAlignment="1">
      <alignment horizontal="center" vertical="center"/>
    </xf>
    <xf numFmtId="1" fontId="6" fillId="0" borderId="112" xfId="0" applyNumberFormat="1" applyFont="1" applyBorder="1" applyAlignment="1">
      <alignment horizontal="center" vertical="center"/>
    </xf>
    <xf numFmtId="1" fontId="6" fillId="0" borderId="113" xfId="0" applyNumberFormat="1" applyFont="1" applyBorder="1" applyAlignment="1">
      <alignment horizontal="center" vertical="center" wrapText="1"/>
    </xf>
    <xf numFmtId="1" fontId="6" fillId="0" borderId="114" xfId="0" applyNumberFormat="1" applyFont="1" applyBorder="1" applyAlignment="1">
      <alignment horizontal="center" vertical="center" wrapText="1"/>
    </xf>
    <xf numFmtId="1" fontId="6" fillId="0" borderId="115" xfId="0" applyNumberFormat="1" applyFont="1" applyBorder="1" applyAlignment="1">
      <alignment horizontal="center" vertical="center" wrapText="1"/>
    </xf>
    <xf numFmtId="1" fontId="6" fillId="0" borderId="116" xfId="0" applyNumberFormat="1" applyFont="1" applyBorder="1" applyAlignment="1">
      <alignment horizontal="center" vertical="center" wrapText="1"/>
    </xf>
    <xf numFmtId="1" fontId="6" fillId="3" borderId="115" xfId="0" applyNumberFormat="1" applyFont="1" applyFill="1" applyBorder="1" applyAlignment="1">
      <alignment horizontal="center" vertical="center" wrapText="1"/>
    </xf>
    <xf numFmtId="1" fontId="6" fillId="3" borderId="114" xfId="0" applyNumberFormat="1" applyFont="1" applyFill="1" applyBorder="1" applyAlignment="1">
      <alignment horizontal="center" vertical="center" wrapText="1"/>
    </xf>
    <xf numFmtId="1" fontId="6" fillId="0" borderId="124" xfId="0" quotePrefix="1" applyNumberFormat="1" applyFont="1" applyBorder="1" applyAlignment="1">
      <alignment horizontal="center" vertical="center" wrapText="1"/>
    </xf>
    <xf numFmtId="1" fontId="6" fillId="0" borderId="113" xfId="0" applyNumberFormat="1" applyFont="1" applyBorder="1" applyAlignment="1">
      <alignment horizontal="center" vertical="center"/>
    </xf>
    <xf numFmtId="1" fontId="6" fillId="0" borderId="115" xfId="0" applyNumberFormat="1" applyFont="1" applyBorder="1" applyAlignment="1">
      <alignment horizontal="center" vertical="center"/>
    </xf>
    <xf numFmtId="1" fontId="6" fillId="0" borderId="131" xfId="0" applyNumberFormat="1" applyFont="1" applyBorder="1" applyAlignment="1">
      <alignment horizontal="center" vertical="center"/>
    </xf>
    <xf numFmtId="1" fontId="6" fillId="0" borderId="21" xfId="0" applyNumberFormat="1" applyFont="1" applyBorder="1" applyAlignment="1">
      <alignment horizontal="center" vertical="center"/>
    </xf>
    <xf numFmtId="1" fontId="6" fillId="0" borderId="141" xfId="0" applyNumberFormat="1" applyFont="1" applyBorder="1" applyAlignment="1">
      <alignment horizontal="center" vertical="center"/>
    </xf>
    <xf numFmtId="1" fontId="6" fillId="4" borderId="141" xfId="0" applyNumberFormat="1" applyFont="1" applyFill="1" applyBorder="1" applyAlignment="1">
      <alignment horizontal="center" vertical="center"/>
    </xf>
    <xf numFmtId="1" fontId="6" fillId="4" borderId="11" xfId="0" applyNumberFormat="1" applyFont="1" applyFill="1" applyBorder="1" applyAlignment="1">
      <alignment horizontal="center" vertical="center"/>
    </xf>
    <xf numFmtId="1" fontId="6" fillId="4" borderId="16" xfId="0" applyNumberFormat="1" applyFont="1" applyFill="1" applyBorder="1" applyAlignment="1">
      <alignment horizontal="center" vertical="center"/>
    </xf>
    <xf numFmtId="1" fontId="6" fillId="4" borderId="142" xfId="0" applyNumberFormat="1" applyFont="1" applyFill="1" applyBorder="1" applyAlignment="1">
      <alignment horizontal="center" vertical="center"/>
    </xf>
    <xf numFmtId="1" fontId="6" fillId="4" borderId="4" xfId="0" applyNumberFormat="1" applyFont="1" applyFill="1" applyBorder="1" applyAlignment="1">
      <alignment horizontal="center" vertical="center"/>
    </xf>
    <xf numFmtId="1" fontId="6" fillId="4" borderId="143" xfId="0" applyNumberFormat="1" applyFont="1" applyFill="1" applyBorder="1" applyAlignment="1">
      <alignment horizontal="center" vertical="center"/>
    </xf>
    <xf numFmtId="1" fontId="6" fillId="4" borderId="59" xfId="0" applyNumberFormat="1" applyFont="1" applyFill="1" applyBorder="1" applyAlignment="1">
      <alignment horizontal="center" vertical="center"/>
    </xf>
    <xf numFmtId="1" fontId="6" fillId="4" borderId="21" xfId="0" applyNumberFormat="1" applyFont="1" applyFill="1" applyBorder="1" applyAlignment="1">
      <alignment horizontal="center" vertical="center"/>
    </xf>
    <xf numFmtId="1" fontId="6" fillId="4" borderId="144" xfId="0" applyNumberFormat="1" applyFont="1" applyFill="1" applyBorder="1" applyAlignment="1">
      <alignment horizontal="center" vertical="center"/>
    </xf>
    <xf numFmtId="1" fontId="6" fillId="4" borderId="136" xfId="0" applyNumberFormat="1" applyFont="1" applyFill="1" applyBorder="1" applyAlignment="1">
      <alignment horizontal="center" vertical="center" wrapText="1"/>
    </xf>
    <xf numFmtId="1" fontId="6" fillId="4" borderId="133" xfId="0" applyNumberFormat="1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wrapText="1"/>
    </xf>
    <xf numFmtId="0" fontId="6" fillId="4" borderId="145" xfId="0" applyFont="1" applyFill="1" applyBorder="1" applyAlignment="1">
      <alignment horizontal="center" wrapText="1"/>
    </xf>
    <xf numFmtId="1" fontId="6" fillId="4" borderId="146" xfId="0" applyNumberFormat="1" applyFont="1" applyFill="1" applyBorder="1" applyAlignment="1">
      <alignment horizontal="center" vertical="center"/>
    </xf>
    <xf numFmtId="1" fontId="6" fillId="4" borderId="136" xfId="0" applyNumberFormat="1" applyFont="1" applyFill="1" applyBorder="1" applyAlignment="1">
      <alignment horizontal="center" vertical="center"/>
    </xf>
    <xf numFmtId="1" fontId="6" fillId="0" borderId="145" xfId="0" applyNumberFormat="1" applyFont="1" applyBorder="1" applyAlignment="1">
      <alignment horizontal="center" vertical="center"/>
    </xf>
    <xf numFmtId="1" fontId="6" fillId="4" borderId="139" xfId="0" applyNumberFormat="1" applyFont="1" applyFill="1" applyBorder="1" applyAlignment="1">
      <alignment horizontal="center" vertical="center" wrapText="1"/>
    </xf>
    <xf numFmtId="1" fontId="6" fillId="0" borderId="141" xfId="0" applyNumberFormat="1" applyFont="1" applyBorder="1" applyAlignment="1">
      <alignment horizontal="center" vertical="center" wrapText="1"/>
    </xf>
    <xf numFmtId="0" fontId="6" fillId="0" borderId="1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1" fontId="6" fillId="0" borderId="146" xfId="0" applyNumberFormat="1" applyFont="1" applyBorder="1" applyAlignment="1">
      <alignment horizontal="center" vertical="center"/>
    </xf>
    <xf numFmtId="1" fontId="6" fillId="0" borderId="139" xfId="0" applyNumberFormat="1" applyFont="1" applyBorder="1" applyAlignment="1">
      <alignment horizontal="center" vertical="center"/>
    </xf>
    <xf numFmtId="1" fontId="6" fillId="0" borderId="136" xfId="0" applyNumberFormat="1" applyFont="1" applyBorder="1" applyAlignment="1">
      <alignment horizontal="center" vertical="center"/>
    </xf>
    <xf numFmtId="1" fontId="6" fillId="0" borderId="145" xfId="0" applyNumberFormat="1" applyFont="1" applyBorder="1" applyAlignment="1">
      <alignment horizontal="center" vertical="center" wrapText="1"/>
    </xf>
    <xf numFmtId="1" fontId="6" fillId="0" borderId="196" xfId="0" applyNumberFormat="1" applyFont="1" applyBorder="1" applyAlignment="1">
      <alignment horizontal="center" vertical="center" wrapText="1"/>
    </xf>
    <xf numFmtId="1" fontId="6" fillId="0" borderId="164" xfId="0" applyNumberFormat="1" applyFont="1" applyBorder="1" applyAlignment="1">
      <alignment horizontal="center" vertical="center" wrapText="1"/>
    </xf>
    <xf numFmtId="1" fontId="6" fillId="0" borderId="197" xfId="0" applyNumberFormat="1" applyFont="1" applyBorder="1" applyAlignment="1">
      <alignment horizontal="center" vertical="center" wrapText="1"/>
    </xf>
    <xf numFmtId="1" fontId="6" fillId="0" borderId="198" xfId="0" applyNumberFormat="1" applyFont="1" applyBorder="1" applyAlignment="1">
      <alignment horizontal="center" vertical="center" wrapText="1"/>
    </xf>
    <xf numFmtId="1" fontId="6" fillId="0" borderId="199" xfId="0" applyNumberFormat="1" applyFont="1" applyBorder="1" applyAlignment="1">
      <alignment horizontal="center" vertical="center"/>
    </xf>
    <xf numFmtId="1" fontId="6" fillId="0" borderId="200" xfId="0" applyNumberFormat="1" applyFont="1" applyBorder="1" applyAlignment="1">
      <alignment horizontal="center" vertical="center"/>
    </xf>
    <xf numFmtId="1" fontId="6" fillId="0" borderId="201" xfId="0" applyNumberFormat="1" applyFont="1" applyBorder="1" applyAlignment="1">
      <alignment horizontal="center" vertical="center"/>
    </xf>
    <xf numFmtId="1" fontId="6" fillId="0" borderId="202" xfId="0" applyNumberFormat="1" applyFont="1" applyBorder="1" applyAlignment="1">
      <alignment horizontal="center" vertical="center"/>
    </xf>
    <xf numFmtId="1" fontId="6" fillId="0" borderId="203" xfId="0" applyNumberFormat="1" applyFont="1" applyBorder="1" applyAlignment="1">
      <alignment horizontal="center" vertical="center"/>
    </xf>
    <xf numFmtId="1" fontId="6" fillId="0" borderId="199" xfId="0" applyNumberFormat="1" applyFont="1" applyBorder="1" applyAlignment="1">
      <alignment horizontal="center" vertical="center" wrapText="1"/>
    </xf>
    <xf numFmtId="1" fontId="6" fillId="0" borderId="203" xfId="0" applyNumberFormat="1" applyFont="1" applyBorder="1" applyAlignment="1">
      <alignment horizontal="center" vertical="center" wrapText="1"/>
    </xf>
    <xf numFmtId="1" fontId="6" fillId="0" borderId="166" xfId="0" applyNumberFormat="1" applyFont="1" applyBorder="1" applyAlignment="1">
      <alignment horizontal="center" vertical="center" wrapText="1"/>
    </xf>
    <xf numFmtId="1" fontId="6" fillId="0" borderId="168" xfId="0" applyNumberFormat="1" applyFont="1" applyBorder="1" applyAlignment="1">
      <alignment horizontal="center" vertical="center" wrapText="1"/>
    </xf>
    <xf numFmtId="1" fontId="6" fillId="0" borderId="162" xfId="0" applyNumberFormat="1" applyFont="1" applyBorder="1" applyAlignment="1">
      <alignment horizontal="center" vertical="center" wrapText="1"/>
    </xf>
    <xf numFmtId="1" fontId="6" fillId="0" borderId="198" xfId="0" applyNumberFormat="1" applyFont="1" applyBorder="1" applyAlignment="1">
      <alignment horizontal="center" vertical="center"/>
    </xf>
    <xf numFmtId="1" fontId="6" fillId="0" borderId="165" xfId="0" applyNumberFormat="1" applyFont="1" applyBorder="1" applyAlignment="1">
      <alignment horizontal="center" vertical="center"/>
    </xf>
    <xf numFmtId="1" fontId="6" fillId="0" borderId="161" xfId="0" applyNumberFormat="1" applyFont="1" applyBorder="1" applyAlignment="1">
      <alignment horizontal="center" vertical="center" wrapText="1"/>
    </xf>
    <xf numFmtId="1" fontId="6" fillId="0" borderId="165" xfId="0" applyNumberFormat="1" applyFont="1" applyBorder="1" applyAlignment="1">
      <alignment horizontal="center" vertical="center" wrapText="1"/>
    </xf>
    <xf numFmtId="1" fontId="9" fillId="0" borderId="160" xfId="0" applyNumberFormat="1" applyFont="1" applyBorder="1" applyAlignment="1">
      <alignment horizontal="center" vertical="center" wrapText="1"/>
    </xf>
    <xf numFmtId="1" fontId="6" fillId="0" borderId="153" xfId="0" applyNumberFormat="1" applyFont="1" applyBorder="1" applyAlignment="1">
      <alignment horizontal="center" vertical="center" wrapText="1"/>
    </xf>
    <xf numFmtId="1" fontId="9" fillId="0" borderId="166" xfId="0" applyNumberFormat="1" applyFont="1" applyBorder="1" applyAlignment="1">
      <alignment horizontal="center" vertical="center" wrapText="1"/>
    </xf>
    <xf numFmtId="1" fontId="9" fillId="0" borderId="168" xfId="0" applyNumberFormat="1" applyFont="1" applyBorder="1" applyAlignment="1">
      <alignment horizontal="center" vertical="center" wrapText="1"/>
    </xf>
    <xf numFmtId="1" fontId="6" fillId="4" borderId="199" xfId="0" applyNumberFormat="1" applyFont="1" applyFill="1" applyBorder="1" applyAlignment="1">
      <alignment horizontal="center" vertical="center"/>
    </xf>
    <xf numFmtId="1" fontId="6" fillId="4" borderId="200" xfId="0" applyNumberFormat="1" applyFont="1" applyFill="1" applyBorder="1" applyAlignment="1">
      <alignment horizontal="center" vertical="center"/>
    </xf>
    <xf numFmtId="1" fontId="6" fillId="4" borderId="203" xfId="0" applyNumberFormat="1" applyFont="1" applyFill="1" applyBorder="1" applyAlignment="1">
      <alignment horizontal="center" vertical="center"/>
    </xf>
    <xf numFmtId="1" fontId="6" fillId="4" borderId="204" xfId="0" applyNumberFormat="1" applyFont="1" applyFill="1" applyBorder="1" applyAlignment="1">
      <alignment horizontal="center" vertical="center"/>
    </xf>
    <xf numFmtId="1" fontId="6" fillId="4" borderId="192" xfId="0" applyNumberFormat="1" applyFont="1" applyFill="1" applyBorder="1" applyAlignment="1">
      <alignment horizontal="center" vertical="center"/>
    </xf>
    <xf numFmtId="1" fontId="6" fillId="0" borderId="159" xfId="0" applyNumberFormat="1" applyFont="1" applyBorder="1" applyAlignment="1">
      <alignment horizontal="center" vertical="center" wrapText="1"/>
    </xf>
    <xf numFmtId="1" fontId="6" fillId="4" borderId="203" xfId="0" applyNumberFormat="1" applyFont="1" applyFill="1" applyBorder="1" applyAlignment="1">
      <alignment horizontal="center" vertical="center" wrapText="1"/>
    </xf>
    <xf numFmtId="1" fontId="6" fillId="4" borderId="204" xfId="0" applyNumberFormat="1" applyFont="1" applyFill="1" applyBorder="1" applyAlignment="1">
      <alignment horizontal="center" vertical="center" wrapText="1"/>
    </xf>
    <xf numFmtId="1" fontId="6" fillId="0" borderId="196" xfId="0" applyNumberFormat="1" applyFont="1" applyBorder="1" applyAlignment="1">
      <alignment horizontal="center" vertical="center"/>
    </xf>
    <xf numFmtId="1" fontId="6" fillId="0" borderId="164" xfId="0" applyNumberFormat="1" applyFont="1" applyBorder="1" applyAlignment="1">
      <alignment horizontal="center" vertical="center"/>
    </xf>
    <xf numFmtId="1" fontId="6" fillId="4" borderId="202" xfId="0" applyNumberFormat="1" applyFont="1" applyFill="1" applyBorder="1" applyAlignment="1">
      <alignment horizontal="center" vertical="center"/>
    </xf>
    <xf numFmtId="1" fontId="6" fillId="0" borderId="157" xfId="0" applyNumberFormat="1" applyFont="1" applyBorder="1" applyAlignment="1">
      <alignment horizontal="center" vertical="center" wrapText="1"/>
    </xf>
    <xf numFmtId="1" fontId="6" fillId="3" borderId="196" xfId="0" applyNumberFormat="1" applyFont="1" applyFill="1" applyBorder="1" applyAlignment="1">
      <alignment horizontal="center" vertical="center"/>
    </xf>
    <xf numFmtId="1" fontId="6" fillId="3" borderId="164" xfId="0" applyNumberFormat="1" applyFont="1" applyFill="1" applyBorder="1" applyAlignment="1">
      <alignment horizontal="center" vertical="center"/>
    </xf>
    <xf numFmtId="1" fontId="6" fillId="3" borderId="196" xfId="0" applyNumberFormat="1" applyFont="1" applyFill="1" applyBorder="1" applyAlignment="1">
      <alignment horizontal="center" vertical="center" wrapText="1"/>
    </xf>
    <xf numFmtId="1" fontId="6" fillId="3" borderId="164" xfId="0" applyNumberFormat="1" applyFont="1" applyFill="1" applyBorder="1" applyAlignment="1">
      <alignment horizontal="center" vertical="center" wrapText="1"/>
    </xf>
    <xf numFmtId="1" fontId="6" fillId="0" borderId="200" xfId="0" applyNumberFormat="1" applyFont="1" applyBorder="1" applyAlignment="1">
      <alignment horizontal="center" vertical="center" wrapText="1"/>
    </xf>
    <xf numFmtId="1" fontId="6" fillId="0" borderId="204" xfId="0" applyNumberFormat="1" applyFont="1" applyBorder="1" applyAlignment="1">
      <alignment horizontal="center" vertical="center" wrapText="1"/>
    </xf>
    <xf numFmtId="1" fontId="6" fillId="0" borderId="192" xfId="0" applyNumberFormat="1" applyFont="1" applyBorder="1" applyAlignment="1">
      <alignment horizontal="center" vertical="center" wrapText="1"/>
    </xf>
    <xf numFmtId="1" fontId="6" fillId="4" borderId="216" xfId="0" applyNumberFormat="1" applyFont="1" applyFill="1" applyBorder="1" applyAlignment="1">
      <alignment horizontal="center" vertical="center"/>
    </xf>
    <xf numFmtId="1" fontId="6" fillId="4" borderId="213" xfId="0" applyNumberFormat="1" applyFont="1" applyFill="1" applyBorder="1" applyAlignment="1">
      <alignment horizontal="center" vertical="center"/>
    </xf>
    <xf numFmtId="1" fontId="6" fillId="0" borderId="221" xfId="0" applyNumberFormat="1" applyFont="1" applyBorder="1" applyAlignment="1">
      <alignment horizontal="center" vertical="center" wrapText="1"/>
    </xf>
    <xf numFmtId="1" fontId="6" fillId="0" borderId="221" xfId="0" applyNumberFormat="1" applyFont="1" applyBorder="1" applyAlignment="1">
      <alignment horizontal="center" vertical="center"/>
    </xf>
    <xf numFmtId="1" fontId="6" fillId="0" borderId="197" xfId="0" applyNumberFormat="1" applyFont="1" applyBorder="1" applyAlignment="1">
      <alignment horizontal="center" vertical="center"/>
    </xf>
    <xf numFmtId="1" fontId="6" fillId="0" borderId="223" xfId="0" applyNumberFormat="1" applyFont="1" applyBorder="1" applyAlignment="1">
      <alignment horizontal="center" vertical="center"/>
    </xf>
    <xf numFmtId="1" fontId="6" fillId="0" borderId="211" xfId="0" applyNumberFormat="1" applyFont="1" applyBorder="1" applyAlignment="1">
      <alignment horizontal="center" vertical="center"/>
    </xf>
    <xf numFmtId="1" fontId="6" fillId="0" borderId="211" xfId="0" applyNumberFormat="1" applyFont="1" applyBorder="1" applyAlignment="1">
      <alignment horizontal="center" vertical="center" wrapText="1"/>
    </xf>
    <xf numFmtId="1" fontId="6" fillId="0" borderId="212" xfId="0" applyNumberFormat="1" applyFont="1" applyBorder="1" applyAlignment="1">
      <alignment horizontal="center" vertical="center" wrapText="1"/>
    </xf>
    <xf numFmtId="1" fontId="6" fillId="0" borderId="213" xfId="0" applyNumberFormat="1" applyFont="1" applyBorder="1" applyAlignment="1">
      <alignment horizontal="center" vertical="center" wrapText="1"/>
    </xf>
    <xf numFmtId="1" fontId="6" fillId="0" borderId="214" xfId="0" applyNumberFormat="1" applyFont="1" applyBorder="1" applyAlignment="1">
      <alignment horizontal="center" vertical="center" wrapText="1"/>
    </xf>
    <xf numFmtId="1" fontId="6" fillId="0" borderId="215" xfId="0" applyNumberFormat="1" applyFont="1" applyBorder="1" applyAlignment="1">
      <alignment horizontal="center" vertical="center" wrapText="1"/>
    </xf>
    <xf numFmtId="1" fontId="6" fillId="3" borderId="200" xfId="0" applyNumberFormat="1" applyFont="1" applyFill="1" applyBorder="1" applyAlignment="1">
      <alignment horizontal="center" vertical="center" wrapText="1"/>
    </xf>
    <xf numFmtId="1" fontId="6" fillId="3" borderId="203" xfId="0" applyNumberFormat="1" applyFont="1" applyFill="1" applyBorder="1" applyAlignment="1">
      <alignment horizontal="center" vertical="center" wrapText="1"/>
    </xf>
    <xf numFmtId="1" fontId="6" fillId="0" borderId="204" xfId="0" quotePrefix="1" applyNumberFormat="1" applyFont="1" applyBorder="1" applyAlignment="1">
      <alignment horizontal="center" vertical="center" wrapText="1"/>
    </xf>
    <xf numFmtId="1" fontId="6" fillId="0" borderId="204" xfId="0" applyNumberFormat="1" applyFont="1" applyBorder="1" applyAlignment="1">
      <alignment horizontal="center" vertical="center"/>
    </xf>
    <xf numFmtId="1" fontId="6" fillId="0" borderId="192" xfId="0" applyNumberFormat="1" applyFont="1" applyBorder="1" applyAlignment="1">
      <alignment horizontal="center" vertical="center"/>
    </xf>
    <xf numFmtId="1" fontId="6" fillId="0" borderId="162" xfId="0" applyNumberFormat="1" applyFont="1" applyBorder="1" applyAlignment="1">
      <alignment horizontal="center" vertical="center"/>
    </xf>
    <xf numFmtId="1" fontId="6" fillId="0" borderId="178" xfId="0" applyNumberFormat="1" applyFont="1" applyBorder="1" applyAlignment="1">
      <alignment horizontal="center" vertical="center"/>
    </xf>
    <xf numFmtId="1" fontId="6" fillId="4" borderId="178" xfId="0" applyNumberFormat="1" applyFont="1" applyFill="1" applyBorder="1" applyAlignment="1">
      <alignment horizontal="center" vertical="center"/>
    </xf>
    <xf numFmtId="1" fontId="6" fillId="4" borderId="164" xfId="0" applyNumberFormat="1" applyFont="1" applyFill="1" applyBorder="1" applyAlignment="1">
      <alignment horizontal="center" vertical="center"/>
    </xf>
    <xf numFmtId="1" fontId="6" fillId="4" borderId="172" xfId="0" applyNumberFormat="1" applyFont="1" applyFill="1" applyBorder="1" applyAlignment="1">
      <alignment horizontal="center" vertical="center"/>
    </xf>
    <xf numFmtId="1" fontId="6" fillId="4" borderId="173" xfId="0" applyNumberFormat="1" applyFont="1" applyFill="1" applyBorder="1" applyAlignment="1">
      <alignment horizontal="center" vertical="center"/>
    </xf>
    <xf numFmtId="1" fontId="6" fillId="4" borderId="161" xfId="0" applyNumberFormat="1" applyFont="1" applyFill="1" applyBorder="1" applyAlignment="1">
      <alignment horizontal="center" vertical="center"/>
    </xf>
    <xf numFmtId="1" fontId="6" fillId="4" borderId="162" xfId="0" applyNumberFormat="1" applyFont="1" applyFill="1" applyBorder="1" applyAlignment="1">
      <alignment horizontal="center" vertical="center"/>
    </xf>
    <xf numFmtId="1" fontId="6" fillId="4" borderId="163" xfId="0" applyNumberFormat="1" applyFont="1" applyFill="1" applyBorder="1" applyAlignment="1">
      <alignment horizontal="center" vertical="center"/>
    </xf>
    <xf numFmtId="1" fontId="6" fillId="4" borderId="175" xfId="0" applyNumberFormat="1" applyFont="1" applyFill="1" applyBorder="1" applyAlignment="1">
      <alignment horizontal="center" vertical="center" wrapText="1"/>
    </xf>
    <xf numFmtId="1" fontId="6" fillId="4" borderId="174" xfId="0" applyNumberFormat="1" applyFont="1" applyFill="1" applyBorder="1" applyAlignment="1">
      <alignment horizontal="center" vertical="center" wrapText="1"/>
    </xf>
    <xf numFmtId="0" fontId="6" fillId="4" borderId="171" xfId="0" applyFont="1" applyFill="1" applyBorder="1" applyAlignment="1">
      <alignment horizontal="center" wrapText="1"/>
    </xf>
    <xf numFmtId="1" fontId="6" fillId="4" borderId="179" xfId="0" applyNumberFormat="1" applyFont="1" applyFill="1" applyBorder="1" applyAlignment="1">
      <alignment horizontal="center" vertical="center"/>
    </xf>
    <xf numFmtId="1" fontId="6" fillId="4" borderId="175" xfId="0" applyNumberFormat="1" applyFont="1" applyFill="1" applyBorder="1" applyAlignment="1">
      <alignment horizontal="center" vertical="center"/>
    </xf>
    <xf numFmtId="1" fontId="6" fillId="0" borderId="171" xfId="0" applyNumberFormat="1" applyFont="1" applyBorder="1" applyAlignment="1">
      <alignment horizontal="center" vertical="center"/>
    </xf>
    <xf numFmtId="1" fontId="6" fillId="4" borderId="176" xfId="0" applyNumberFormat="1" applyFont="1" applyFill="1" applyBorder="1" applyAlignment="1">
      <alignment horizontal="center" vertical="center" wrapText="1"/>
    </xf>
    <xf numFmtId="1" fontId="6" fillId="0" borderId="178" xfId="0" applyNumberFormat="1" applyFont="1" applyBorder="1" applyAlignment="1">
      <alignment horizontal="center" vertical="center" wrapText="1"/>
    </xf>
    <xf numFmtId="0" fontId="6" fillId="0" borderId="178" xfId="0" applyFont="1" applyBorder="1" applyAlignment="1">
      <alignment horizontal="center" vertical="center" wrapText="1"/>
    </xf>
    <xf numFmtId="0" fontId="6" fillId="0" borderId="164" xfId="0" applyFont="1" applyBorder="1" applyAlignment="1">
      <alignment horizontal="center" vertical="center" wrapText="1"/>
    </xf>
    <xf numFmtId="1" fontId="6" fillId="0" borderId="179" xfId="0" applyNumberFormat="1" applyFont="1" applyBorder="1" applyAlignment="1">
      <alignment horizontal="center" vertical="center"/>
    </xf>
    <xf numFmtId="1" fontId="6" fillId="0" borderId="176" xfId="0" applyNumberFormat="1" applyFont="1" applyBorder="1" applyAlignment="1">
      <alignment horizontal="center" vertical="center"/>
    </xf>
    <xf numFmtId="1" fontId="6" fillId="0" borderId="175" xfId="0" applyNumberFormat="1" applyFont="1" applyBorder="1" applyAlignment="1">
      <alignment horizontal="center" vertical="center"/>
    </xf>
    <xf numFmtId="1" fontId="6" fillId="0" borderId="171" xfId="0" applyNumberFormat="1" applyFont="1" applyBorder="1" applyAlignment="1">
      <alignment horizontal="center" vertical="center" wrapText="1"/>
    </xf>
    <xf numFmtId="1" fontId="6" fillId="0" borderId="212" xfId="0" applyNumberFormat="1" applyFont="1" applyBorder="1" applyAlignment="1">
      <alignment horizontal="center" vertical="center"/>
    </xf>
    <xf numFmtId="1" fontId="6" fillId="0" borderId="214" xfId="0" applyNumberFormat="1" applyFont="1" applyBorder="1" applyAlignment="1">
      <alignment horizontal="center" vertical="center"/>
    </xf>
    <xf numFmtId="1" fontId="6" fillId="0" borderId="215" xfId="0" applyNumberFormat="1" applyFont="1" applyBorder="1" applyAlignment="1">
      <alignment horizontal="center" vertical="center"/>
    </xf>
    <xf numFmtId="1" fontId="6" fillId="0" borderId="216" xfId="0" applyNumberFormat="1" applyFont="1" applyBorder="1" applyAlignment="1">
      <alignment horizontal="center" vertical="center"/>
    </xf>
    <xf numFmtId="1" fontId="6" fillId="0" borderId="213" xfId="0" applyNumberFormat="1" applyFont="1" applyBorder="1" applyAlignment="1">
      <alignment horizontal="center" vertical="center"/>
    </xf>
    <xf numFmtId="1" fontId="6" fillId="4" borderId="212" xfId="0" applyNumberFormat="1" applyFont="1" applyFill="1" applyBorder="1" applyAlignment="1">
      <alignment horizontal="center" vertical="center"/>
    </xf>
    <xf numFmtId="1" fontId="6" fillId="4" borderId="214" xfId="0" applyNumberFormat="1" applyFont="1" applyFill="1" applyBorder="1" applyAlignment="1">
      <alignment horizontal="center" vertical="center"/>
    </xf>
    <xf numFmtId="1" fontId="6" fillId="4" borderId="221" xfId="0" applyNumberFormat="1" applyFont="1" applyFill="1" applyBorder="1" applyAlignment="1">
      <alignment horizontal="center" vertical="center"/>
    </xf>
    <xf numFmtId="1" fontId="6" fillId="4" borderId="213" xfId="0" applyNumberFormat="1" applyFont="1" applyFill="1" applyBorder="1" applyAlignment="1">
      <alignment horizontal="center" vertical="center" wrapText="1"/>
    </xf>
    <xf numFmtId="1" fontId="6" fillId="4" borderId="221" xfId="0" applyNumberFormat="1" applyFont="1" applyFill="1" applyBorder="1" applyAlignment="1">
      <alignment horizontal="center" vertical="center" wrapText="1"/>
    </xf>
    <xf numFmtId="1" fontId="6" fillId="3" borderId="211" xfId="0" applyNumberFormat="1" applyFont="1" applyFill="1" applyBorder="1" applyAlignment="1">
      <alignment horizontal="center" vertical="center"/>
    </xf>
    <xf numFmtId="1" fontId="6" fillId="3" borderId="227" xfId="0" applyNumberFormat="1" applyFont="1" applyFill="1" applyBorder="1" applyAlignment="1">
      <alignment horizontal="center" vertical="center"/>
    </xf>
    <xf numFmtId="1" fontId="6" fillId="3" borderId="211" xfId="0" applyNumberFormat="1" applyFont="1" applyFill="1" applyBorder="1" applyAlignment="1">
      <alignment horizontal="center" vertical="center" wrapText="1"/>
    </xf>
    <xf numFmtId="1" fontId="6" fillId="3" borderId="227" xfId="0" applyNumberFormat="1" applyFont="1" applyFill="1" applyBorder="1" applyAlignment="1">
      <alignment horizontal="center" vertical="center" wrapText="1"/>
    </xf>
    <xf numFmtId="1" fontId="6" fillId="0" borderId="234" xfId="0" applyNumberFormat="1" applyFont="1" applyBorder="1" applyAlignment="1">
      <alignment horizontal="center" vertical="center"/>
    </xf>
    <xf numFmtId="1" fontId="6" fillId="0" borderId="227" xfId="0" applyNumberFormat="1" applyFont="1" applyBorder="1" applyAlignment="1">
      <alignment horizontal="center" vertical="center"/>
    </xf>
    <xf numFmtId="1" fontId="6" fillId="0" borderId="234" xfId="0" applyNumberFormat="1" applyFont="1" applyBorder="1" applyAlignment="1">
      <alignment horizontal="center" vertical="center" wrapText="1"/>
    </xf>
    <xf numFmtId="1" fontId="6" fillId="0" borderId="227" xfId="0" applyNumberFormat="1" applyFont="1" applyBorder="1" applyAlignment="1">
      <alignment horizontal="center" vertical="center" wrapText="1"/>
    </xf>
    <xf numFmtId="1" fontId="6" fillId="0" borderId="235" xfId="0" applyNumberFormat="1" applyFont="1" applyBorder="1" applyAlignment="1">
      <alignment horizontal="center" vertical="center" wrapText="1"/>
    </xf>
    <xf numFmtId="1" fontId="6" fillId="0" borderId="236" xfId="0" applyNumberFormat="1" applyFont="1" applyBorder="1" applyAlignment="1">
      <alignment horizontal="center" vertical="center" wrapText="1"/>
    </xf>
    <xf numFmtId="1" fontId="6" fillId="0" borderId="237" xfId="0" applyNumberFormat="1" applyFont="1" applyBorder="1" applyAlignment="1">
      <alignment horizontal="center" vertical="center" wrapText="1"/>
    </xf>
    <xf numFmtId="1" fontId="6" fillId="0" borderId="238" xfId="0" applyNumberFormat="1" applyFont="1" applyBorder="1" applyAlignment="1">
      <alignment horizontal="center" vertical="center" wrapText="1"/>
    </xf>
    <xf numFmtId="1" fontId="6" fillId="0" borderId="239" xfId="0" applyNumberFormat="1" applyFont="1" applyBorder="1" applyAlignment="1">
      <alignment horizontal="center" vertical="center" wrapText="1"/>
    </xf>
    <xf numFmtId="1" fontId="6" fillId="0" borderId="240" xfId="0" applyNumberFormat="1" applyFont="1" applyBorder="1" applyAlignment="1">
      <alignment horizontal="center" vertical="center"/>
    </xf>
    <xf numFmtId="1" fontId="6" fillId="0" borderId="236" xfId="0" applyNumberFormat="1" applyFont="1" applyBorder="1" applyAlignment="1">
      <alignment horizontal="center" vertical="center"/>
    </xf>
    <xf numFmtId="1" fontId="6" fillId="0" borderId="237" xfId="0" applyNumberFormat="1" applyFont="1" applyBorder="1" applyAlignment="1">
      <alignment horizontal="center" vertical="center"/>
    </xf>
    <xf numFmtId="1" fontId="6" fillId="4" borderId="240" xfId="0" applyNumberFormat="1" applyFont="1" applyFill="1" applyBorder="1" applyAlignment="1">
      <alignment horizontal="center" vertical="center"/>
    </xf>
    <xf numFmtId="1" fontId="6" fillId="4" borderId="237" xfId="0" applyNumberFormat="1" applyFont="1" applyFill="1" applyBorder="1" applyAlignment="1">
      <alignment horizontal="center" vertical="center"/>
    </xf>
    <xf numFmtId="1" fontId="6" fillId="0" borderId="238" xfId="0" applyNumberFormat="1" applyFont="1" applyBorder="1" applyAlignment="1">
      <alignment horizontal="center" vertical="center"/>
    </xf>
    <xf numFmtId="1" fontId="6" fillId="3" borderId="234" xfId="0" applyNumberFormat="1" applyFont="1" applyFill="1" applyBorder="1" applyAlignment="1">
      <alignment horizontal="center" vertical="center" wrapText="1"/>
    </xf>
    <xf numFmtId="1" fontId="6" fillId="0" borderId="228" xfId="0" applyNumberFormat="1" applyFont="1" applyBorder="1" applyAlignment="1">
      <alignment horizontal="center" vertical="center" wrapText="1"/>
    </xf>
    <xf numFmtId="1" fontId="6" fillId="0" borderId="249" xfId="0" applyNumberFormat="1" applyFont="1" applyBorder="1" applyAlignment="1">
      <alignment horizontal="center" vertical="center" wrapText="1"/>
    </xf>
    <xf numFmtId="1" fontId="6" fillId="0" borderId="230" xfId="0" applyNumberFormat="1" applyFont="1" applyBorder="1" applyAlignment="1">
      <alignment horizontal="center" vertical="center" wrapText="1"/>
    </xf>
    <xf numFmtId="1" fontId="6" fillId="0" borderId="246" xfId="0" applyNumberFormat="1" applyFont="1" applyBorder="1" applyAlignment="1">
      <alignment horizontal="center" vertical="center" wrapText="1"/>
    </xf>
    <xf numFmtId="1" fontId="6" fillId="3" borderId="236" xfId="0" applyNumberFormat="1" applyFont="1" applyFill="1" applyBorder="1" applyAlignment="1">
      <alignment horizontal="center" vertical="center" wrapText="1"/>
    </xf>
    <xf numFmtId="1" fontId="6" fillId="3" borderId="237" xfId="0" applyNumberFormat="1" applyFont="1" applyFill="1" applyBorder="1" applyAlignment="1">
      <alignment horizontal="center" vertical="center" wrapText="1"/>
    </xf>
    <xf numFmtId="1" fontId="6" fillId="0" borderId="238" xfId="0" quotePrefix="1" applyNumberFormat="1" applyFont="1" applyBorder="1" applyAlignment="1">
      <alignment horizontal="center" vertical="center" wrapText="1"/>
    </xf>
    <xf numFmtId="1" fontId="6" fillId="0" borderId="235" xfId="0" applyNumberFormat="1" applyFont="1" applyBorder="1" applyAlignment="1">
      <alignment horizontal="center" vertical="center"/>
    </xf>
    <xf numFmtId="1" fontId="6" fillId="0" borderId="239" xfId="0" applyNumberFormat="1" applyFont="1" applyBorder="1" applyAlignment="1">
      <alignment horizontal="center" vertical="center"/>
    </xf>
    <xf numFmtId="1" fontId="6" fillId="0" borderId="249" xfId="0" applyNumberFormat="1" applyFont="1" applyBorder="1" applyAlignment="1">
      <alignment horizontal="center" vertical="center"/>
    </xf>
    <xf numFmtId="1" fontId="6" fillId="4" borderId="227" xfId="0" applyNumberFormat="1" applyFont="1" applyFill="1" applyBorder="1" applyAlignment="1">
      <alignment horizontal="center" vertical="center"/>
    </xf>
    <xf numFmtId="1" fontId="6" fillId="4" borderId="228" xfId="0" applyNumberFormat="1" applyFont="1" applyFill="1" applyBorder="1" applyAlignment="1">
      <alignment horizontal="center" vertical="center"/>
    </xf>
    <xf numFmtId="1" fontId="6" fillId="4" borderId="249" xfId="0" applyNumberFormat="1" applyFont="1" applyFill="1" applyBorder="1" applyAlignment="1">
      <alignment horizontal="center" vertical="center"/>
    </xf>
    <xf numFmtId="1" fontId="6" fillId="4" borderId="254" xfId="0" applyNumberFormat="1" applyFont="1" applyFill="1" applyBorder="1" applyAlignment="1">
      <alignment horizontal="center" vertical="center"/>
    </xf>
    <xf numFmtId="1" fontId="6" fillId="0" borderId="230" xfId="0" applyNumberFormat="1" applyFont="1" applyBorder="1" applyAlignment="1">
      <alignment horizontal="center" vertical="center"/>
    </xf>
    <xf numFmtId="0" fontId="6" fillId="0" borderId="227" xfId="0" applyFont="1" applyBorder="1" applyAlignment="1">
      <alignment horizontal="center" vertical="center" wrapText="1"/>
    </xf>
    <xf numFmtId="1" fontId="6" fillId="0" borderId="258" xfId="0" applyNumberFormat="1" applyFont="1" applyBorder="1" applyAlignment="1">
      <alignment horizontal="center" vertical="center" wrapText="1"/>
    </xf>
    <xf numFmtId="1" fontId="6" fillId="0" borderId="247" xfId="0" applyNumberFormat="1" applyFont="1" applyBorder="1" applyAlignment="1">
      <alignment horizontal="center" vertical="center" wrapText="1"/>
    </xf>
    <xf numFmtId="1" fontId="6" fillId="0" borderId="246" xfId="0" applyNumberFormat="1" applyFont="1" applyBorder="1" applyAlignment="1">
      <alignment horizontal="center" vertical="center"/>
    </xf>
    <xf numFmtId="1" fontId="6" fillId="0" borderId="247" xfId="0" applyNumberFormat="1" applyFont="1" applyBorder="1" applyAlignment="1">
      <alignment horizontal="center" vertical="center"/>
    </xf>
    <xf numFmtId="1" fontId="6" fillId="4" borderId="235" xfId="0" applyNumberFormat="1" applyFont="1" applyFill="1" applyBorder="1" applyAlignment="1">
      <alignment horizontal="center" vertical="center"/>
    </xf>
    <xf numFmtId="1" fontId="6" fillId="4" borderId="236" xfId="0" applyNumberFormat="1" applyFont="1" applyFill="1" applyBorder="1" applyAlignment="1">
      <alignment horizontal="center" vertical="center"/>
    </xf>
    <xf numFmtId="1" fontId="6" fillId="4" borderId="238" xfId="0" applyNumberFormat="1" applyFont="1" applyFill="1" applyBorder="1" applyAlignment="1">
      <alignment horizontal="center" vertical="center"/>
    </xf>
    <xf numFmtId="1" fontId="6" fillId="4" borderId="239" xfId="0" applyNumberFormat="1" applyFont="1" applyFill="1" applyBorder="1" applyAlignment="1">
      <alignment horizontal="center" vertical="center"/>
    </xf>
    <xf numFmtId="1" fontId="6" fillId="4" borderId="237" xfId="0" applyNumberFormat="1" applyFont="1" applyFill="1" applyBorder="1" applyAlignment="1">
      <alignment horizontal="center" vertical="center" wrapText="1"/>
    </xf>
    <xf numFmtId="1" fontId="6" fillId="4" borderId="238" xfId="0" applyNumberFormat="1" applyFont="1" applyFill="1" applyBorder="1" applyAlignment="1">
      <alignment horizontal="center" vertical="center" wrapText="1"/>
    </xf>
    <xf numFmtId="1" fontId="6" fillId="3" borderId="234" xfId="0" applyNumberFormat="1" applyFont="1" applyFill="1" applyBorder="1" applyAlignment="1">
      <alignment horizontal="center" vertical="center"/>
    </xf>
    <xf numFmtId="1" fontId="6" fillId="4" borderId="269" xfId="0" applyNumberFormat="1" applyFont="1" applyFill="1" applyBorder="1" applyAlignment="1">
      <alignment horizontal="center" vertical="center"/>
    </xf>
    <xf numFmtId="1" fontId="6" fillId="4" borderId="266" xfId="0" applyNumberFormat="1" applyFont="1" applyFill="1" applyBorder="1" applyAlignment="1">
      <alignment horizontal="center" vertical="center"/>
    </xf>
    <xf numFmtId="1" fontId="6" fillId="0" borderId="275" xfId="0" applyNumberFormat="1" applyFont="1" applyBorder="1" applyAlignment="1">
      <alignment horizontal="center" vertical="center" wrapText="1"/>
    </xf>
    <xf numFmtId="1" fontId="6" fillId="0" borderId="275" xfId="0" applyNumberFormat="1" applyFont="1" applyBorder="1" applyAlignment="1">
      <alignment horizontal="center" vertical="center"/>
    </xf>
    <xf numFmtId="1" fontId="6" fillId="0" borderId="258" xfId="0" applyNumberFormat="1" applyFont="1" applyBorder="1" applyAlignment="1">
      <alignment horizontal="center" vertical="center"/>
    </xf>
    <xf numFmtId="1" fontId="6" fillId="0" borderId="276" xfId="0" applyNumberFormat="1" applyFont="1" applyBorder="1" applyAlignment="1">
      <alignment horizontal="center" vertical="center"/>
    </xf>
    <xf numFmtId="1" fontId="6" fillId="0" borderId="264" xfId="0" applyNumberFormat="1" applyFont="1" applyBorder="1" applyAlignment="1">
      <alignment horizontal="center" vertical="center"/>
    </xf>
    <xf numFmtId="1" fontId="6" fillId="0" borderId="264" xfId="0" applyNumberFormat="1" applyFont="1" applyBorder="1" applyAlignment="1">
      <alignment horizontal="center" vertical="center" wrapText="1"/>
    </xf>
    <xf numFmtId="1" fontId="6" fillId="0" borderId="265" xfId="0" applyNumberFormat="1" applyFont="1" applyBorder="1" applyAlignment="1">
      <alignment horizontal="center" vertical="center" wrapText="1"/>
    </xf>
    <xf numFmtId="1" fontId="6" fillId="0" borderId="266" xfId="0" applyNumberFormat="1" applyFont="1" applyBorder="1" applyAlignment="1">
      <alignment horizontal="center" vertical="center" wrapText="1"/>
    </xf>
    <xf numFmtId="1" fontId="6" fillId="0" borderId="267" xfId="0" applyNumberFormat="1" applyFont="1" applyBorder="1" applyAlignment="1">
      <alignment horizontal="center" vertical="center" wrapText="1"/>
    </xf>
    <xf numFmtId="1" fontId="6" fillId="0" borderId="268" xfId="0" applyNumberFormat="1" applyFont="1" applyBorder="1" applyAlignment="1">
      <alignment horizontal="center" vertical="center" wrapText="1"/>
    </xf>
    <xf numFmtId="1" fontId="6" fillId="3" borderId="266" xfId="0" applyNumberFormat="1" applyFont="1" applyFill="1" applyBorder="1" applyAlignment="1">
      <alignment horizontal="center" vertical="center" wrapText="1"/>
    </xf>
    <xf numFmtId="1" fontId="6" fillId="0" borderId="275" xfId="0" quotePrefix="1" applyNumberFormat="1" applyFont="1" applyBorder="1" applyAlignment="1">
      <alignment horizontal="center" vertical="center" wrapText="1"/>
    </xf>
    <xf numFmtId="1" fontId="6" fillId="0" borderId="265" xfId="0" applyNumberFormat="1" applyFont="1" applyBorder="1" applyAlignment="1">
      <alignment horizontal="center" vertical="center"/>
    </xf>
    <xf numFmtId="1" fontId="6" fillId="0" borderId="277" xfId="0" applyNumberFormat="1" applyFont="1" applyBorder="1" applyAlignment="1">
      <alignment horizontal="center" vertical="center"/>
    </xf>
    <xf numFmtId="1" fontId="6" fillId="0" borderId="286" xfId="0" applyNumberFormat="1" applyFont="1" applyBorder="1" applyAlignment="1">
      <alignment horizontal="center" vertical="center" wrapText="1"/>
    </xf>
    <xf numFmtId="1" fontId="6" fillId="0" borderId="287" xfId="0" applyNumberFormat="1" applyFont="1" applyBorder="1" applyAlignment="1">
      <alignment horizontal="center" vertical="center" wrapText="1"/>
    </xf>
    <xf numFmtId="1" fontId="6" fillId="0" borderId="288" xfId="0" applyNumberFormat="1" applyFont="1" applyBorder="1" applyAlignment="1">
      <alignment horizontal="center" vertical="center" wrapText="1"/>
    </xf>
    <xf numFmtId="1" fontId="6" fillId="0" borderId="289" xfId="0" applyNumberFormat="1" applyFont="1" applyBorder="1" applyAlignment="1">
      <alignment horizontal="center" vertical="center"/>
    </xf>
    <xf numFmtId="1" fontId="6" fillId="0" borderId="290" xfId="0" applyNumberFormat="1" applyFont="1" applyBorder="1" applyAlignment="1">
      <alignment horizontal="center" vertical="center"/>
    </xf>
    <xf numFmtId="1" fontId="6" fillId="0" borderId="291" xfId="0" applyNumberFormat="1" applyFont="1" applyBorder="1" applyAlignment="1">
      <alignment horizontal="center" vertical="center"/>
    </xf>
    <xf numFmtId="1" fontId="6" fillId="0" borderId="269" xfId="0" applyNumberFormat="1" applyFont="1" applyBorder="1" applyAlignment="1">
      <alignment horizontal="center" vertical="center"/>
    </xf>
    <xf numFmtId="1" fontId="6" fillId="0" borderId="292" xfId="0" applyNumberFormat="1" applyFont="1" applyBorder="1" applyAlignment="1">
      <alignment horizontal="center" vertical="center"/>
    </xf>
    <xf numFmtId="1" fontId="6" fillId="0" borderId="289" xfId="0" applyNumberFormat="1" applyFont="1" applyBorder="1" applyAlignment="1">
      <alignment horizontal="center" vertical="center" wrapText="1"/>
    </xf>
    <xf numFmtId="1" fontId="6" fillId="0" borderId="292" xfId="0" applyNumberFormat="1" applyFont="1" applyBorder="1" applyAlignment="1">
      <alignment horizontal="center" vertical="center" wrapText="1"/>
    </xf>
    <xf numFmtId="1" fontId="6" fillId="0" borderId="288" xfId="0" applyNumberFormat="1" applyFont="1" applyBorder="1" applyAlignment="1">
      <alignment horizontal="center" vertical="center"/>
    </xf>
    <xf numFmtId="1" fontId="6" fillId="4" borderId="289" xfId="0" applyNumberFormat="1" applyFont="1" applyFill="1" applyBorder="1" applyAlignment="1">
      <alignment horizontal="center" vertical="center"/>
    </xf>
    <xf numFmtId="1" fontId="6" fillId="4" borderId="290" xfId="0" applyNumberFormat="1" applyFont="1" applyFill="1" applyBorder="1" applyAlignment="1">
      <alignment horizontal="center" vertical="center"/>
    </xf>
    <xf numFmtId="1" fontId="6" fillId="4" borderId="292" xfId="0" applyNumberFormat="1" applyFont="1" applyFill="1" applyBorder="1" applyAlignment="1">
      <alignment horizontal="center" vertical="center"/>
    </xf>
    <xf numFmtId="1" fontId="6" fillId="4" borderId="293" xfId="0" applyNumberFormat="1" applyFont="1" applyFill="1" applyBorder="1" applyAlignment="1">
      <alignment horizontal="center" vertical="center"/>
    </xf>
    <xf numFmtId="1" fontId="6" fillId="4" borderId="277" xfId="0" applyNumberFormat="1" applyFont="1" applyFill="1" applyBorder="1" applyAlignment="1">
      <alignment horizontal="center" vertical="center"/>
    </xf>
    <xf numFmtId="1" fontId="6" fillId="4" borderId="292" xfId="0" applyNumberFormat="1" applyFont="1" applyFill="1" applyBorder="1" applyAlignment="1">
      <alignment horizontal="center" vertical="center" wrapText="1"/>
    </xf>
    <xf numFmtId="1" fontId="6" fillId="4" borderId="293" xfId="0" applyNumberFormat="1" applyFont="1" applyFill="1" applyBorder="1" applyAlignment="1">
      <alignment horizontal="center" vertical="center" wrapText="1"/>
    </xf>
    <xf numFmtId="1" fontId="6" fillId="0" borderId="286" xfId="0" applyNumberFormat="1" applyFont="1" applyBorder="1" applyAlignment="1">
      <alignment horizontal="center" vertical="center"/>
    </xf>
    <xf numFmtId="1" fontId="6" fillId="3" borderId="286" xfId="0" applyNumberFormat="1" applyFont="1" applyFill="1" applyBorder="1" applyAlignment="1">
      <alignment horizontal="center" vertical="center"/>
    </xf>
    <xf numFmtId="1" fontId="6" fillId="3" borderId="298" xfId="0" applyNumberFormat="1" applyFont="1" applyFill="1" applyBorder="1" applyAlignment="1">
      <alignment horizontal="center" vertical="center"/>
    </xf>
    <xf numFmtId="1" fontId="6" fillId="3" borderId="286" xfId="0" applyNumberFormat="1" applyFont="1" applyFill="1" applyBorder="1" applyAlignment="1">
      <alignment horizontal="center" vertical="center" wrapText="1"/>
    </xf>
    <xf numFmtId="1" fontId="6" fillId="3" borderId="298" xfId="0" applyNumberFormat="1" applyFont="1" applyFill="1" applyBorder="1" applyAlignment="1">
      <alignment horizontal="center" vertical="center" wrapText="1"/>
    </xf>
    <xf numFmtId="1" fontId="6" fillId="0" borderId="298" xfId="0" applyNumberFormat="1" applyFont="1" applyBorder="1" applyAlignment="1">
      <alignment horizontal="center" vertical="center"/>
    </xf>
    <xf numFmtId="1" fontId="6" fillId="0" borderId="298" xfId="0" applyNumberFormat="1" applyFont="1" applyBorder="1" applyAlignment="1">
      <alignment horizontal="center" vertical="center" wrapText="1"/>
    </xf>
    <xf numFmtId="1" fontId="6" fillId="0" borderId="290" xfId="0" applyNumberFormat="1" applyFont="1" applyBorder="1" applyAlignment="1">
      <alignment horizontal="center" vertical="center" wrapText="1"/>
    </xf>
    <xf numFmtId="1" fontId="6" fillId="0" borderId="293" xfId="0" applyNumberFormat="1" applyFont="1" applyBorder="1" applyAlignment="1">
      <alignment horizontal="center" vertical="center" wrapText="1"/>
    </xf>
    <xf numFmtId="1" fontId="6" fillId="0" borderId="277" xfId="0" applyNumberFormat="1" applyFont="1" applyBorder="1" applyAlignment="1">
      <alignment horizontal="center" vertical="center" wrapText="1"/>
    </xf>
    <xf numFmtId="1" fontId="6" fillId="4" borderId="313" xfId="0" applyNumberFormat="1" applyFont="1" applyFill="1" applyBorder="1" applyAlignment="1">
      <alignment horizontal="center" vertical="center"/>
    </xf>
    <xf numFmtId="1" fontId="6" fillId="4" borderId="310" xfId="0" applyNumberFormat="1" applyFont="1" applyFill="1" applyBorder="1" applyAlignment="1">
      <alignment horizontal="center" vertical="center"/>
    </xf>
    <xf numFmtId="1" fontId="6" fillId="0" borderId="308" xfId="0" applyNumberFormat="1" applyFont="1" applyBorder="1" applyAlignment="1">
      <alignment horizontal="center" vertical="center" wrapText="1"/>
    </xf>
    <xf numFmtId="1" fontId="6" fillId="0" borderId="319" xfId="0" applyNumberFormat="1" applyFont="1" applyBorder="1" applyAlignment="1">
      <alignment horizontal="center" vertical="center" wrapText="1"/>
    </xf>
    <xf numFmtId="1" fontId="6" fillId="0" borderId="319" xfId="0" applyNumberFormat="1" applyFont="1" applyBorder="1" applyAlignment="1">
      <alignment horizontal="center" vertical="center"/>
    </xf>
    <xf numFmtId="1" fontId="6" fillId="3" borderId="308" xfId="0" applyNumberFormat="1" applyFont="1" applyFill="1" applyBorder="1" applyAlignment="1">
      <alignment horizontal="center" vertical="center" wrapText="1"/>
    </xf>
    <xf numFmtId="1" fontId="6" fillId="0" borderId="301" xfId="0" applyNumberFormat="1" applyFont="1" applyBorder="1" applyAlignment="1">
      <alignment horizontal="center" vertical="center" wrapText="1"/>
    </xf>
    <xf numFmtId="1" fontId="6" fillId="0" borderId="320" xfId="0" applyNumberFormat="1" applyFont="1" applyBorder="1" applyAlignment="1">
      <alignment horizontal="center" vertical="center" wrapText="1"/>
    </xf>
    <xf numFmtId="1" fontId="6" fillId="0" borderId="303" xfId="0" applyNumberFormat="1" applyFont="1" applyBorder="1" applyAlignment="1">
      <alignment horizontal="center" vertical="center" wrapText="1"/>
    </xf>
    <xf numFmtId="1" fontId="6" fillId="0" borderId="287" xfId="0" applyNumberFormat="1" applyFont="1" applyBorder="1" applyAlignment="1">
      <alignment horizontal="center" vertical="center"/>
    </xf>
    <xf numFmtId="1" fontId="6" fillId="0" borderId="308" xfId="0" applyNumberFormat="1" applyFont="1" applyBorder="1" applyAlignment="1">
      <alignment horizontal="center" vertical="center"/>
    </xf>
    <xf numFmtId="1" fontId="6" fillId="0" borderId="309" xfId="0" applyNumberFormat="1" applyFont="1" applyBorder="1" applyAlignment="1">
      <alignment horizontal="center" vertical="center" wrapText="1"/>
    </xf>
    <xf numFmtId="1" fontId="6" fillId="0" borderId="310" xfId="0" applyNumberFormat="1" applyFont="1" applyBorder="1" applyAlignment="1">
      <alignment horizontal="center" vertical="center" wrapText="1"/>
    </xf>
    <xf numFmtId="1" fontId="6" fillId="0" borderId="311" xfId="0" applyNumberFormat="1" applyFont="1" applyBorder="1" applyAlignment="1">
      <alignment horizontal="center" vertical="center" wrapText="1"/>
    </xf>
    <xf numFmtId="1" fontId="6" fillId="0" borderId="312" xfId="0" applyNumberFormat="1" applyFont="1" applyBorder="1" applyAlignment="1">
      <alignment horizontal="center" vertical="center" wrapText="1"/>
    </xf>
    <xf numFmtId="1" fontId="6" fillId="3" borderId="313" xfId="0" applyNumberFormat="1" applyFont="1" applyFill="1" applyBorder="1" applyAlignment="1">
      <alignment horizontal="center" vertical="center" wrapText="1"/>
    </xf>
    <xf numFmtId="1" fontId="6" fillId="3" borderId="311" xfId="0" applyNumberFormat="1" applyFont="1" applyFill="1" applyBorder="1" applyAlignment="1">
      <alignment horizontal="center" vertical="center" wrapText="1"/>
    </xf>
    <xf numFmtId="1" fontId="6" fillId="3" borderId="310" xfId="0" applyNumberFormat="1" applyFont="1" applyFill="1" applyBorder="1" applyAlignment="1">
      <alignment horizontal="center" vertical="center" wrapText="1"/>
    </xf>
    <xf numFmtId="1" fontId="6" fillId="0" borderId="319" xfId="0" quotePrefix="1" applyNumberFormat="1" applyFont="1" applyBorder="1" applyAlignment="1">
      <alignment horizontal="center" vertical="center" wrapText="1"/>
    </xf>
    <xf numFmtId="1" fontId="6" fillId="0" borderId="309" xfId="0" applyNumberFormat="1" applyFont="1" applyBorder="1" applyAlignment="1">
      <alignment horizontal="center" vertical="center"/>
    </xf>
    <xf numFmtId="1" fontId="6" fillId="0" borderId="310" xfId="0" applyNumberFormat="1" applyFont="1" applyBorder="1" applyAlignment="1">
      <alignment horizontal="center" vertical="center"/>
    </xf>
    <xf numFmtId="1" fontId="6" fillId="0" borderId="321" xfId="0" applyNumberFormat="1" applyFont="1" applyBorder="1" applyAlignment="1">
      <alignment horizontal="center" vertical="center"/>
    </xf>
    <xf numFmtId="1" fontId="6" fillId="0" borderId="327" xfId="0" applyNumberFormat="1" applyFont="1" applyBorder="1" applyAlignment="1">
      <alignment horizontal="center" vertical="center"/>
    </xf>
    <xf numFmtId="1" fontId="6" fillId="4" borderId="308" xfId="0" applyNumberFormat="1" applyFont="1" applyFill="1" applyBorder="1" applyAlignment="1">
      <alignment horizontal="center" vertical="center"/>
    </xf>
    <xf numFmtId="1" fontId="6" fillId="4" borderId="298" xfId="0" applyNumberFormat="1" applyFont="1" applyFill="1" applyBorder="1" applyAlignment="1">
      <alignment horizontal="center" vertical="center"/>
    </xf>
    <xf numFmtId="1" fontId="6" fillId="4" borderId="287" xfId="0" applyNumberFormat="1" applyFont="1" applyFill="1" applyBorder="1" applyAlignment="1">
      <alignment horizontal="center" vertical="center"/>
    </xf>
    <xf numFmtId="1" fontId="6" fillId="4" borderId="343" xfId="0" applyNumberFormat="1" applyFont="1" applyFill="1" applyBorder="1" applyAlignment="1">
      <alignment horizontal="center" vertical="center"/>
    </xf>
    <xf numFmtId="1" fontId="6" fillId="4" borderId="301" xfId="0" applyNumberFormat="1" applyFont="1" applyFill="1" applyBorder="1" applyAlignment="1">
      <alignment horizontal="center" vertical="center"/>
    </xf>
    <xf numFmtId="1" fontId="6" fillId="4" borderId="320" xfId="0" applyNumberFormat="1" applyFont="1" applyFill="1" applyBorder="1" applyAlignment="1">
      <alignment horizontal="center" vertical="center"/>
    </xf>
    <xf numFmtId="1" fontId="6" fillId="4" borderId="344" xfId="0" applyNumberFormat="1" applyFont="1" applyFill="1" applyBorder="1" applyAlignment="1">
      <alignment horizontal="center" vertical="center"/>
    </xf>
    <xf numFmtId="1" fontId="6" fillId="4" borderId="310" xfId="0" applyNumberFormat="1" applyFont="1" applyFill="1" applyBorder="1" applyAlignment="1">
      <alignment horizontal="center" vertical="center" wrapText="1"/>
    </xf>
    <xf numFmtId="1" fontId="6" fillId="4" borderId="319" xfId="0" applyNumberFormat="1" applyFont="1" applyFill="1" applyBorder="1" applyAlignment="1">
      <alignment horizontal="center" vertical="center" wrapText="1"/>
    </xf>
    <xf numFmtId="0" fontId="6" fillId="4" borderId="288" xfId="0" applyFont="1" applyFill="1" applyBorder="1" applyAlignment="1">
      <alignment horizontal="center" wrapText="1"/>
    </xf>
    <xf numFmtId="1" fontId="6" fillId="4" borderId="309" xfId="0" applyNumberFormat="1" applyFont="1" applyFill="1" applyBorder="1" applyAlignment="1">
      <alignment horizontal="center" vertical="center"/>
    </xf>
    <xf numFmtId="1" fontId="6" fillId="0" borderId="303" xfId="0" applyNumberFormat="1" applyFont="1" applyBorder="1" applyAlignment="1">
      <alignment horizontal="center" vertical="center"/>
    </xf>
    <xf numFmtId="1" fontId="6" fillId="4" borderId="311" xfId="0" applyNumberFormat="1" applyFont="1" applyFill="1" applyBorder="1" applyAlignment="1">
      <alignment horizontal="center" vertical="center" wrapText="1"/>
    </xf>
    <xf numFmtId="0" fontId="6" fillId="0" borderId="308" xfId="0" applyFont="1" applyBorder="1" applyAlignment="1">
      <alignment horizontal="center" vertical="center" wrapText="1"/>
    </xf>
    <xf numFmtId="1" fontId="6" fillId="0" borderId="311" xfId="0" applyNumberFormat="1" applyFont="1" applyBorder="1" applyAlignment="1">
      <alignment horizontal="center" vertical="center"/>
    </xf>
    <xf numFmtId="1" fontId="6" fillId="0" borderId="340" xfId="0" applyNumberFormat="1" applyFont="1" applyBorder="1" applyAlignment="1">
      <alignment horizontal="center" vertical="center"/>
    </xf>
    <xf numFmtId="1" fontId="6" fillId="0" borderId="302" xfId="0" applyNumberFormat="1" applyFont="1" applyBorder="1" applyAlignment="1">
      <alignment horizontal="center" vertical="center" wrapText="1"/>
    </xf>
    <xf numFmtId="1" fontId="6" fillId="0" borderId="349" xfId="0" applyNumberFormat="1" applyFont="1" applyBorder="1" applyAlignment="1">
      <alignment horizontal="center" vertical="center" wrapText="1"/>
    </xf>
    <xf numFmtId="1" fontId="9" fillId="0" borderId="351" xfId="0" applyNumberFormat="1" applyFont="1" applyBorder="1" applyAlignment="1">
      <alignment horizontal="center" vertical="center" wrapText="1"/>
    </xf>
    <xf numFmtId="1" fontId="6" fillId="0" borderId="353" xfId="0" applyNumberFormat="1" applyFont="1" applyBorder="1" applyAlignment="1">
      <alignment horizontal="center" vertical="center" wrapText="1"/>
    </xf>
    <xf numFmtId="1" fontId="9" fillId="0" borderId="302" xfId="0" applyNumberFormat="1" applyFont="1" applyBorder="1" applyAlignment="1">
      <alignment horizontal="center" vertical="center" wrapText="1"/>
    </xf>
    <xf numFmtId="1" fontId="9" fillId="0" borderId="349" xfId="0" applyNumberFormat="1" applyFont="1" applyBorder="1" applyAlignment="1">
      <alignment horizontal="center" vertical="center" wrapText="1"/>
    </xf>
    <xf numFmtId="1" fontId="6" fillId="4" borderId="345" xfId="0" applyNumberFormat="1" applyFont="1" applyFill="1" applyBorder="1" applyAlignment="1">
      <alignment horizontal="center" vertical="center"/>
    </xf>
    <xf numFmtId="1" fontId="6" fillId="0" borderId="352" xfId="0" applyNumberFormat="1" applyFont="1" applyBorder="1" applyAlignment="1">
      <alignment horizontal="center" vertical="center" wrapText="1"/>
    </xf>
    <xf numFmtId="1" fontId="6" fillId="4" borderId="340" xfId="0" applyNumberFormat="1" applyFont="1" applyFill="1" applyBorder="1" applyAlignment="1">
      <alignment horizontal="center" vertical="center"/>
    </xf>
    <xf numFmtId="1" fontId="6" fillId="0" borderId="350" xfId="0" applyNumberFormat="1" applyFont="1" applyBorder="1" applyAlignment="1">
      <alignment horizontal="center" vertical="center" wrapText="1"/>
    </xf>
    <xf numFmtId="1" fontId="6" fillId="0" borderId="361" xfId="0" applyNumberFormat="1" applyFont="1" applyBorder="1" applyAlignment="1">
      <alignment horizontal="center" vertical="center"/>
    </xf>
    <xf numFmtId="1" fontId="6" fillId="0" borderId="361" xfId="0" applyNumberFormat="1" applyFont="1" applyBorder="1" applyAlignment="1">
      <alignment horizontal="center" vertical="center" wrapText="1"/>
    </xf>
    <xf numFmtId="1" fontId="6" fillId="0" borderId="362" xfId="0" applyNumberFormat="1" applyFont="1" applyBorder="1" applyAlignment="1">
      <alignment horizontal="center" vertical="center" wrapText="1"/>
    </xf>
    <xf numFmtId="1" fontId="6" fillId="0" borderId="363" xfId="0" applyNumberFormat="1" applyFont="1" applyBorder="1" applyAlignment="1">
      <alignment horizontal="center" vertical="center" wrapText="1"/>
    </xf>
    <xf numFmtId="1" fontId="6" fillId="0" borderId="345" xfId="0" applyNumberFormat="1" applyFont="1" applyBorder="1" applyAlignment="1">
      <alignment horizontal="center" vertical="center" wrapText="1"/>
    </xf>
    <xf numFmtId="1" fontId="6" fillId="0" borderId="362" xfId="0" applyNumberFormat="1" applyFont="1" applyBorder="1" applyAlignment="1">
      <alignment horizontal="center" vertical="center"/>
    </xf>
    <xf numFmtId="1" fontId="6" fillId="0" borderId="363" xfId="0" applyNumberFormat="1" applyFont="1" applyBorder="1" applyAlignment="1">
      <alignment horizontal="center" vertical="center"/>
    </xf>
    <xf numFmtId="1" fontId="6" fillId="4" borderId="363" xfId="0" applyNumberFormat="1" applyFont="1" applyFill="1" applyBorder="1" applyAlignment="1">
      <alignment horizontal="center" vertical="center"/>
    </xf>
    <xf numFmtId="1" fontId="6" fillId="3" borderId="361" xfId="0" applyNumberFormat="1" applyFont="1" applyFill="1" applyBorder="1" applyAlignment="1">
      <alignment horizontal="center" vertical="center" wrapText="1"/>
    </xf>
    <xf numFmtId="1" fontId="6" fillId="0" borderId="365" xfId="0" applyNumberFormat="1" applyFont="1" applyBorder="1" applyAlignment="1">
      <alignment horizontal="center" vertical="center" wrapText="1"/>
    </xf>
    <xf numFmtId="1" fontId="6" fillId="0" borderId="364" xfId="0" applyNumberFormat="1" applyFont="1" applyBorder="1" applyAlignment="1">
      <alignment horizontal="center" vertical="center" wrapText="1"/>
    </xf>
    <xf numFmtId="1" fontId="6" fillId="0" borderId="365" xfId="0" applyNumberFormat="1" applyFont="1" applyBorder="1" applyAlignment="1">
      <alignment horizontal="center" vertical="center"/>
    </xf>
    <xf numFmtId="1" fontId="6" fillId="3" borderId="340" xfId="0" applyNumberFormat="1" applyFont="1" applyFill="1" applyBorder="1" applyAlignment="1">
      <alignment horizontal="center" vertical="center" wrapText="1"/>
    </xf>
    <xf numFmtId="1" fontId="6" fillId="3" borderId="362" xfId="0" applyNumberFormat="1" applyFont="1" applyFill="1" applyBorder="1" applyAlignment="1">
      <alignment horizontal="center" vertical="center" wrapText="1"/>
    </xf>
    <xf numFmtId="1" fontId="6" fillId="3" borderId="363" xfId="0" applyNumberFormat="1" applyFont="1" applyFill="1" applyBorder="1" applyAlignment="1">
      <alignment horizontal="center" vertical="center" wrapText="1"/>
    </xf>
    <xf numFmtId="1" fontId="6" fillId="0" borderId="221" xfId="0" quotePrefix="1" applyNumberFormat="1" applyFont="1" applyBorder="1" applyAlignment="1">
      <alignment horizontal="center" vertical="center" wrapText="1"/>
    </xf>
    <xf numFmtId="1" fontId="6" fillId="0" borderId="366" xfId="0" applyNumberFormat="1" applyFont="1" applyBorder="1" applyAlignment="1">
      <alignment horizontal="center" vertical="center"/>
    </xf>
    <xf numFmtId="1" fontId="6" fillId="4" borderId="361" xfId="0" applyNumberFormat="1" applyFont="1" applyFill="1" applyBorder="1" applyAlignment="1">
      <alignment horizontal="center" vertical="center"/>
    </xf>
    <xf numFmtId="1" fontId="6" fillId="4" borderId="365" xfId="0" applyNumberFormat="1" applyFont="1" applyFill="1" applyBorder="1" applyAlignment="1">
      <alignment horizontal="center" vertical="center"/>
    </xf>
    <xf numFmtId="1" fontId="6" fillId="4" borderId="382" xfId="0" applyNumberFormat="1" applyFont="1" applyFill="1" applyBorder="1" applyAlignment="1">
      <alignment horizontal="center" vertical="center"/>
    </xf>
    <xf numFmtId="1" fontId="6" fillId="4" borderId="363" xfId="0" applyNumberFormat="1" applyFont="1" applyFill="1" applyBorder="1" applyAlignment="1">
      <alignment horizontal="center" vertical="center" wrapText="1"/>
    </xf>
    <xf numFmtId="0" fontId="6" fillId="4" borderId="364" xfId="0" applyFont="1" applyFill="1" applyBorder="1" applyAlignment="1">
      <alignment horizontal="center" wrapText="1"/>
    </xf>
    <xf numFmtId="1" fontId="6" fillId="0" borderId="364" xfId="0" applyNumberFormat="1" applyFont="1" applyBorder="1" applyAlignment="1">
      <alignment horizontal="center" vertical="center"/>
    </xf>
    <xf numFmtId="1" fontId="6" fillId="4" borderId="362" xfId="0" applyNumberFormat="1" applyFont="1" applyFill="1" applyBorder="1" applyAlignment="1">
      <alignment horizontal="center" vertical="center" wrapText="1"/>
    </xf>
    <xf numFmtId="0" fontId="6" fillId="0" borderId="361" xfId="0" applyFont="1" applyBorder="1" applyAlignment="1">
      <alignment horizontal="center" vertical="center" wrapText="1"/>
    </xf>
    <xf numFmtId="1" fontId="6" fillId="0" borderId="386" xfId="0" applyNumberFormat="1" applyFont="1" applyBorder="1" applyAlignment="1">
      <alignment horizontal="center" vertical="center" wrapText="1"/>
    </xf>
    <xf numFmtId="1" fontId="6" fillId="0" borderId="387" xfId="0" applyNumberFormat="1" applyFont="1" applyBorder="1" applyAlignment="1">
      <alignment horizontal="center" vertical="center" wrapText="1"/>
    </xf>
    <xf numFmtId="1" fontId="6" fillId="0" borderId="388" xfId="0" applyNumberFormat="1" applyFont="1" applyBorder="1" applyAlignment="1">
      <alignment horizontal="center" vertical="center"/>
    </xf>
    <xf numFmtId="1" fontId="6" fillId="0" borderId="389" xfId="0" applyNumberFormat="1" applyFont="1" applyBorder="1" applyAlignment="1">
      <alignment horizontal="center" vertical="center"/>
    </xf>
    <xf numFmtId="1" fontId="6" fillId="0" borderId="390" xfId="0" applyNumberFormat="1" applyFont="1" applyBorder="1" applyAlignment="1">
      <alignment horizontal="center" vertical="center"/>
    </xf>
    <xf numFmtId="1" fontId="6" fillId="0" borderId="388" xfId="0" applyNumberFormat="1" applyFont="1" applyBorder="1" applyAlignment="1">
      <alignment horizontal="center" vertical="center" wrapText="1"/>
    </xf>
    <xf numFmtId="1" fontId="6" fillId="0" borderId="387" xfId="0" applyNumberFormat="1" applyFont="1" applyBorder="1" applyAlignment="1">
      <alignment horizontal="center" vertical="center"/>
    </xf>
    <xf numFmtId="1" fontId="6" fillId="4" borderId="388" xfId="0" applyNumberFormat="1" applyFont="1" applyFill="1" applyBorder="1" applyAlignment="1">
      <alignment horizontal="center" vertical="center"/>
    </xf>
    <xf numFmtId="1" fontId="6" fillId="4" borderId="362" xfId="0" applyNumberFormat="1" applyFont="1" applyFill="1" applyBorder="1" applyAlignment="1">
      <alignment horizontal="center" vertical="center"/>
    </xf>
    <xf numFmtId="1" fontId="6" fillId="4" borderId="393" xfId="0" applyNumberFormat="1" applyFont="1" applyFill="1" applyBorder="1" applyAlignment="1">
      <alignment horizontal="center" vertical="center"/>
    </xf>
    <xf numFmtId="1" fontId="6" fillId="4" borderId="400" xfId="0" applyNumberFormat="1" applyFont="1" applyFill="1" applyBorder="1" applyAlignment="1">
      <alignment horizontal="center" vertical="center"/>
    </xf>
    <xf numFmtId="1" fontId="6" fillId="4" borderId="393" xfId="0" applyNumberFormat="1" applyFont="1" applyFill="1" applyBorder="1" applyAlignment="1">
      <alignment horizontal="center" vertical="center" wrapText="1"/>
    </xf>
    <xf numFmtId="1" fontId="6" fillId="4" borderId="390" xfId="0" applyNumberFormat="1" applyFont="1" applyFill="1" applyBorder="1" applyAlignment="1">
      <alignment horizontal="center" vertical="center"/>
    </xf>
    <xf numFmtId="1" fontId="6" fillId="3" borderId="361" xfId="0" applyNumberFormat="1" applyFont="1" applyFill="1" applyBorder="1" applyAlignment="1">
      <alignment horizontal="center" vertical="center"/>
    </xf>
    <xf numFmtId="1" fontId="6" fillId="0" borderId="411" xfId="0" applyNumberFormat="1" applyFont="1" applyBorder="1" applyAlignment="1">
      <alignment horizontal="center" vertical="center"/>
    </xf>
    <xf numFmtId="1" fontId="6" fillId="0" borderId="411" xfId="0" applyNumberFormat="1" applyFont="1" applyBorder="1" applyAlignment="1">
      <alignment horizontal="center" vertical="center" wrapText="1"/>
    </xf>
    <xf numFmtId="1" fontId="6" fillId="0" borderId="412" xfId="0" applyNumberFormat="1" applyFont="1" applyBorder="1" applyAlignment="1">
      <alignment horizontal="center" vertical="center" wrapText="1"/>
    </xf>
    <xf numFmtId="1" fontId="6" fillId="0" borderId="413" xfId="0" applyNumberFormat="1" applyFont="1" applyBorder="1" applyAlignment="1">
      <alignment horizontal="center" vertical="center" wrapText="1"/>
    </xf>
    <xf numFmtId="1" fontId="6" fillId="0" borderId="393" xfId="0" applyNumberFormat="1" applyFont="1" applyBorder="1" applyAlignment="1">
      <alignment horizontal="center" vertical="center" wrapText="1"/>
    </xf>
    <xf numFmtId="1" fontId="6" fillId="0" borderId="400" xfId="0" applyNumberFormat="1" applyFont="1" applyBorder="1" applyAlignment="1">
      <alignment horizontal="center" vertical="center" wrapText="1"/>
    </xf>
    <xf numFmtId="1" fontId="6" fillId="0" borderId="412" xfId="0" applyNumberFormat="1" applyFont="1" applyBorder="1" applyAlignment="1">
      <alignment horizontal="center" vertical="center"/>
    </xf>
    <xf numFmtId="1" fontId="6" fillId="0" borderId="413" xfId="0" applyNumberFormat="1" applyFont="1" applyBorder="1" applyAlignment="1">
      <alignment horizontal="center" vertical="center"/>
    </xf>
    <xf numFmtId="1" fontId="6" fillId="4" borderId="413" xfId="0" applyNumberFormat="1" applyFont="1" applyFill="1" applyBorder="1" applyAlignment="1">
      <alignment horizontal="center" vertical="center"/>
    </xf>
    <xf numFmtId="1" fontId="6" fillId="0" borderId="393" xfId="0" applyNumberFormat="1" applyFont="1" applyBorder="1" applyAlignment="1">
      <alignment horizontal="center" vertical="center"/>
    </xf>
    <xf numFmtId="1" fontId="6" fillId="3" borderId="411" xfId="0" applyNumberFormat="1" applyFont="1" applyFill="1" applyBorder="1" applyAlignment="1">
      <alignment horizontal="center" vertical="center" wrapText="1"/>
    </xf>
    <xf numFmtId="1" fontId="6" fillId="0" borderId="386" xfId="0" applyNumberFormat="1" applyFont="1" applyBorder="1" applyAlignment="1">
      <alignment horizontal="center" vertical="center"/>
    </xf>
    <xf numFmtId="1" fontId="6" fillId="0" borderId="389" xfId="0" applyNumberFormat="1" applyFont="1" applyBorder="1" applyAlignment="1">
      <alignment horizontal="center" vertical="center" wrapText="1"/>
    </xf>
    <xf numFmtId="1" fontId="6" fillId="3" borderId="390" xfId="0" applyNumberFormat="1" applyFont="1" applyFill="1" applyBorder="1" applyAlignment="1">
      <alignment horizontal="center" vertical="center" wrapText="1"/>
    </xf>
    <xf numFmtId="1" fontId="6" fillId="3" borderId="412" xfId="0" applyNumberFormat="1" applyFont="1" applyFill="1" applyBorder="1" applyAlignment="1">
      <alignment horizontal="center" vertical="center" wrapText="1"/>
    </xf>
    <xf numFmtId="1" fontId="6" fillId="3" borderId="413" xfId="0" applyNumberFormat="1" applyFont="1" applyFill="1" applyBorder="1" applyAlignment="1">
      <alignment horizontal="center" vertical="center" wrapText="1"/>
    </xf>
    <xf numFmtId="1" fontId="6" fillId="0" borderId="393" xfId="0" quotePrefix="1" applyNumberFormat="1" applyFont="1" applyBorder="1" applyAlignment="1">
      <alignment horizontal="center" vertical="center" wrapText="1"/>
    </xf>
    <xf numFmtId="1" fontId="6" fillId="0" borderId="420" xfId="0" applyNumberFormat="1" applyFont="1" applyBorder="1" applyAlignment="1">
      <alignment horizontal="center" vertical="center"/>
    </xf>
    <xf numFmtId="1" fontId="6" fillId="4" borderId="411" xfId="0" applyNumberFormat="1" applyFont="1" applyFill="1" applyBorder="1" applyAlignment="1">
      <alignment horizontal="center" vertical="center"/>
    </xf>
    <xf numFmtId="1" fontId="6" fillId="4" borderId="386" xfId="0" applyNumberFormat="1" applyFont="1" applyFill="1" applyBorder="1" applyAlignment="1">
      <alignment horizontal="center" vertical="center"/>
    </xf>
    <xf numFmtId="1" fontId="6" fillId="4" borderId="438" xfId="0" applyNumberFormat="1" applyFont="1" applyFill="1" applyBorder="1" applyAlignment="1">
      <alignment horizontal="center" vertical="center"/>
    </xf>
    <xf numFmtId="1" fontId="6" fillId="4" borderId="413" xfId="0" applyNumberFormat="1" applyFont="1" applyFill="1" applyBorder="1" applyAlignment="1">
      <alignment horizontal="center" vertical="center" wrapText="1"/>
    </xf>
    <xf numFmtId="0" fontId="6" fillId="4" borderId="387" xfId="0" applyFont="1" applyFill="1" applyBorder="1" applyAlignment="1">
      <alignment horizontal="center" wrapText="1"/>
    </xf>
    <xf numFmtId="1" fontId="6" fillId="4" borderId="441" xfId="0" applyNumberFormat="1" applyFont="1" applyFill="1" applyBorder="1" applyAlignment="1">
      <alignment horizontal="center" vertical="center"/>
    </xf>
    <xf numFmtId="1" fontId="6" fillId="4" borderId="440" xfId="0" applyNumberFormat="1" applyFont="1" applyFill="1" applyBorder="1" applyAlignment="1">
      <alignment horizontal="center" vertical="center"/>
    </xf>
    <xf numFmtId="1" fontId="6" fillId="4" borderId="412" xfId="0" applyNumberFormat="1" applyFont="1" applyFill="1" applyBorder="1" applyAlignment="1">
      <alignment horizontal="center" vertical="center" wrapText="1"/>
    </xf>
    <xf numFmtId="1" fontId="6" fillId="0" borderId="441" xfId="0" applyNumberFormat="1" applyFont="1" applyBorder="1" applyAlignment="1">
      <alignment horizontal="center" vertical="center" wrapText="1"/>
    </xf>
    <xf numFmtId="0" fontId="6" fillId="0" borderId="411" xfId="0" applyFont="1" applyBorder="1" applyAlignment="1">
      <alignment horizontal="center" vertical="center" wrapText="1"/>
    </xf>
    <xf numFmtId="0" fontId="6" fillId="0" borderId="441" xfId="0" applyFont="1" applyBorder="1" applyAlignment="1">
      <alignment horizontal="center" vertical="center" wrapText="1"/>
    </xf>
    <xf numFmtId="1" fontId="6" fillId="0" borderId="446" xfId="0" applyNumberFormat="1" applyFont="1" applyBorder="1" applyAlignment="1">
      <alignment horizontal="center" vertical="center" wrapText="1"/>
    </xf>
    <xf numFmtId="1" fontId="6" fillId="0" borderId="415" xfId="0" applyNumberFormat="1" applyFont="1" applyBorder="1" applyAlignment="1">
      <alignment horizontal="center" vertical="center" wrapText="1"/>
    </xf>
    <xf numFmtId="1" fontId="6" fillId="0" borderId="447" xfId="0" applyNumberFormat="1" applyFont="1" applyBorder="1" applyAlignment="1">
      <alignment horizontal="center" vertical="center"/>
    </xf>
    <xf numFmtId="1" fontId="6" fillId="0" borderId="448" xfId="0" applyNumberFormat="1" applyFont="1" applyBorder="1" applyAlignment="1">
      <alignment horizontal="center" vertical="center"/>
    </xf>
    <xf numFmtId="1" fontId="6" fillId="0" borderId="449" xfId="0" applyNumberFormat="1" applyFont="1" applyBorder="1" applyAlignment="1">
      <alignment horizontal="center" vertical="center"/>
    </xf>
    <xf numFmtId="1" fontId="6" fillId="0" borderId="447" xfId="0" applyNumberFormat="1" applyFont="1" applyBorder="1" applyAlignment="1">
      <alignment horizontal="center" vertical="center" wrapText="1"/>
    </xf>
    <xf numFmtId="1" fontId="6" fillId="0" borderId="445" xfId="0" applyNumberFormat="1" applyFont="1" applyBorder="1" applyAlignment="1">
      <alignment horizontal="center" vertical="center" wrapText="1"/>
    </xf>
    <xf numFmtId="1" fontId="6" fillId="0" borderId="415" xfId="0" applyNumberFormat="1" applyFont="1" applyBorder="1" applyAlignment="1">
      <alignment horizontal="center" vertical="center"/>
    </xf>
    <xf numFmtId="1" fontId="6" fillId="0" borderId="440" xfId="0" applyNumberFormat="1" applyFont="1" applyBorder="1" applyAlignment="1">
      <alignment horizontal="center" vertical="center" wrapText="1"/>
    </xf>
    <xf numFmtId="1" fontId="9" fillId="0" borderId="439" xfId="0" applyNumberFormat="1" applyFont="1" applyBorder="1" applyAlignment="1">
      <alignment horizontal="center" vertical="center" wrapText="1"/>
    </xf>
    <xf numFmtId="1" fontId="6" fillId="0" borderId="458" xfId="0" applyNumberFormat="1" applyFont="1" applyBorder="1" applyAlignment="1">
      <alignment horizontal="center" vertical="center" wrapText="1"/>
    </xf>
    <xf numFmtId="1" fontId="9" fillId="0" borderId="445" xfId="0" applyNumberFormat="1" applyFont="1" applyBorder="1" applyAlignment="1">
      <alignment horizontal="center" vertical="center" wrapText="1"/>
    </xf>
    <xf numFmtId="1" fontId="6" fillId="4" borderId="447" xfId="0" applyNumberFormat="1" applyFont="1" applyFill="1" applyBorder="1" applyAlignment="1">
      <alignment horizontal="center" vertical="center"/>
    </xf>
    <xf numFmtId="1" fontId="6" fillId="4" borderId="412" xfId="0" applyNumberFormat="1" applyFont="1" applyFill="1" applyBorder="1" applyAlignment="1">
      <alignment horizontal="center" vertical="center"/>
    </xf>
    <xf numFmtId="1" fontId="6" fillId="4" borderId="452" xfId="0" applyNumberFormat="1" applyFont="1" applyFill="1" applyBorder="1" applyAlignment="1">
      <alignment horizontal="center" vertical="center"/>
    </xf>
    <xf numFmtId="1" fontId="6" fillId="4" borderId="462" xfId="0" applyNumberFormat="1" applyFont="1" applyFill="1" applyBorder="1" applyAlignment="1">
      <alignment horizontal="center" vertical="center"/>
    </xf>
    <xf numFmtId="1" fontId="6" fillId="0" borderId="456" xfId="0" applyNumberFormat="1" applyFont="1" applyBorder="1" applyAlignment="1">
      <alignment horizontal="center" vertical="center" wrapText="1"/>
    </xf>
    <xf numFmtId="1" fontId="6" fillId="4" borderId="452" xfId="0" applyNumberFormat="1" applyFont="1" applyFill="1" applyBorder="1" applyAlignment="1">
      <alignment horizontal="center" vertical="center" wrapText="1"/>
    </xf>
    <xf numFmtId="1" fontId="6" fillId="0" borderId="441" xfId="0" applyNumberFormat="1" applyFont="1" applyBorder="1" applyAlignment="1">
      <alignment horizontal="center" vertical="center"/>
    </xf>
    <xf numFmtId="1" fontId="6" fillId="4" borderId="449" xfId="0" applyNumberFormat="1" applyFont="1" applyFill="1" applyBorder="1" applyAlignment="1">
      <alignment horizontal="center" vertical="center"/>
    </xf>
    <xf numFmtId="1" fontId="6" fillId="0" borderId="461" xfId="0" applyNumberFormat="1" applyFont="1" applyBorder="1" applyAlignment="1">
      <alignment horizontal="center" vertical="center" wrapText="1"/>
    </xf>
    <xf numFmtId="1" fontId="6" fillId="3" borderId="411" xfId="0" applyNumberFormat="1" applyFont="1" applyFill="1" applyBorder="1" applyAlignment="1">
      <alignment horizontal="center" vertical="center"/>
    </xf>
    <xf numFmtId="1" fontId="6" fillId="3" borderId="441" xfId="0" applyNumberFormat="1" applyFont="1" applyFill="1" applyBorder="1" applyAlignment="1">
      <alignment horizontal="center" vertical="center"/>
    </xf>
    <xf numFmtId="1" fontId="6" fillId="3" borderId="441" xfId="0" applyNumberFormat="1" applyFont="1" applyFill="1" applyBorder="1" applyAlignment="1">
      <alignment horizontal="center" vertical="center" wrapText="1"/>
    </xf>
    <xf numFmtId="1" fontId="6" fillId="0" borderId="472" xfId="0" applyNumberFormat="1" applyFont="1" applyBorder="1" applyAlignment="1">
      <alignment horizontal="center" vertical="center" wrapText="1"/>
    </xf>
    <xf numFmtId="1" fontId="6" fillId="0" borderId="473" xfId="0" applyNumberFormat="1" applyFont="1" applyBorder="1" applyAlignment="1">
      <alignment horizontal="center" vertical="center" wrapText="1"/>
    </xf>
    <xf numFmtId="1" fontId="6" fillId="0" borderId="474" xfId="0" applyNumberFormat="1" applyFont="1" applyBorder="1" applyAlignment="1">
      <alignment horizontal="center" vertical="center" wrapText="1"/>
    </xf>
    <xf numFmtId="1" fontId="6" fillId="0" borderId="475" xfId="0" applyNumberFormat="1" applyFont="1" applyBorder="1" applyAlignment="1">
      <alignment horizontal="center" vertical="center"/>
    </xf>
    <xf numFmtId="1" fontId="6" fillId="4" borderId="482" xfId="0" applyNumberFormat="1" applyFont="1" applyFill="1" applyBorder="1" applyAlignment="1">
      <alignment horizontal="center" vertical="center"/>
    </xf>
    <xf numFmtId="1" fontId="6" fillId="0" borderId="481" xfId="0" applyNumberFormat="1" applyFont="1" applyBorder="1" applyAlignment="1">
      <alignment horizontal="center" vertical="center" wrapText="1"/>
    </xf>
    <xf numFmtId="1" fontId="6" fillId="0" borderId="452" xfId="0" applyNumberFormat="1" applyFont="1" applyBorder="1" applyAlignment="1">
      <alignment horizontal="center" vertical="center" wrapText="1"/>
    </xf>
    <xf numFmtId="1" fontId="6" fillId="0" borderId="452" xfId="0" applyNumberFormat="1" applyFont="1" applyBorder="1" applyAlignment="1">
      <alignment horizontal="center" vertical="center"/>
    </xf>
    <xf numFmtId="1" fontId="6" fillId="3" borderId="481" xfId="0" applyNumberFormat="1" applyFont="1" applyFill="1" applyBorder="1" applyAlignment="1">
      <alignment horizontal="center" vertical="center" wrapText="1"/>
    </xf>
    <xf numFmtId="1" fontId="6" fillId="0" borderId="488" xfId="0" applyNumberFormat="1" applyFont="1" applyBorder="1" applyAlignment="1">
      <alignment horizontal="center" vertical="center" wrapText="1"/>
    </xf>
    <xf numFmtId="1" fontId="6" fillId="0" borderId="484" xfId="0" applyNumberFormat="1" applyFont="1" applyBorder="1" applyAlignment="1">
      <alignment horizontal="center" vertical="center" wrapText="1"/>
    </xf>
    <xf numFmtId="1" fontId="6" fillId="0" borderId="488" xfId="0" applyNumberFormat="1" applyFont="1" applyBorder="1" applyAlignment="1">
      <alignment horizontal="center" vertical="center"/>
    </xf>
    <xf numFmtId="1" fontId="6" fillId="0" borderId="481" xfId="0" applyNumberFormat="1" applyFont="1" applyBorder="1" applyAlignment="1">
      <alignment horizontal="center" vertical="center"/>
    </xf>
    <xf numFmtId="1" fontId="6" fillId="0" borderId="482" xfId="0" applyNumberFormat="1" applyFont="1" applyBorder="1" applyAlignment="1">
      <alignment horizontal="center" vertical="center" wrapText="1"/>
    </xf>
    <xf numFmtId="1" fontId="6" fillId="0" borderId="483" xfId="0" applyNumberFormat="1" applyFont="1" applyBorder="1" applyAlignment="1">
      <alignment horizontal="center" vertical="center" wrapText="1"/>
    </xf>
    <xf numFmtId="1" fontId="6" fillId="0" borderId="448" xfId="0" applyNumberFormat="1" applyFont="1" applyBorder="1" applyAlignment="1">
      <alignment horizontal="center" vertical="center" wrapText="1"/>
    </xf>
    <xf numFmtId="1" fontId="6" fillId="3" borderId="449" xfId="0" applyNumberFormat="1" applyFont="1" applyFill="1" applyBorder="1" applyAlignment="1">
      <alignment horizontal="center" vertical="center" wrapText="1"/>
    </xf>
    <xf numFmtId="1" fontId="6" fillId="3" borderId="483" xfId="0" applyNumberFormat="1" applyFont="1" applyFill="1" applyBorder="1" applyAlignment="1">
      <alignment horizontal="center" vertical="center" wrapText="1"/>
    </xf>
    <xf numFmtId="1" fontId="6" fillId="3" borderId="482" xfId="0" applyNumberFormat="1" applyFont="1" applyFill="1" applyBorder="1" applyAlignment="1">
      <alignment horizontal="center" vertical="center" wrapText="1"/>
    </xf>
    <xf numFmtId="1" fontId="6" fillId="0" borderId="452" xfId="0" quotePrefix="1" applyNumberFormat="1" applyFont="1" applyBorder="1" applyAlignment="1">
      <alignment horizontal="center" vertical="center" wrapText="1"/>
    </xf>
    <xf numFmtId="1" fontId="6" fillId="0" borderId="482" xfId="0" applyNumberFormat="1" applyFont="1" applyBorder="1" applyAlignment="1">
      <alignment horizontal="center" vertical="center"/>
    </xf>
    <xf numFmtId="1" fontId="6" fillId="0" borderId="489" xfId="0" applyNumberFormat="1" applyFont="1" applyBorder="1" applyAlignment="1">
      <alignment horizontal="center" vertical="center"/>
    </xf>
    <xf numFmtId="1" fontId="6" fillId="4" borderId="481" xfId="0" applyNumberFormat="1" applyFont="1" applyFill="1" applyBorder="1" applyAlignment="1">
      <alignment horizontal="center" vertical="center"/>
    </xf>
    <xf numFmtId="1" fontId="6" fillId="4" borderId="488" xfId="0" applyNumberFormat="1" applyFont="1" applyFill="1" applyBorder="1" applyAlignment="1">
      <alignment horizontal="center" vertical="center"/>
    </xf>
    <xf numFmtId="1" fontId="6" fillId="4" borderId="506" xfId="0" applyNumberFormat="1" applyFont="1" applyFill="1" applyBorder="1" applyAlignment="1">
      <alignment horizontal="center" vertical="center"/>
    </xf>
    <xf numFmtId="1" fontId="6" fillId="4" borderId="482" xfId="0" applyNumberFormat="1" applyFont="1" applyFill="1" applyBorder="1" applyAlignment="1">
      <alignment horizontal="center" vertical="center" wrapText="1"/>
    </xf>
    <xf numFmtId="0" fontId="6" fillId="4" borderId="484" xfId="0" applyFont="1" applyFill="1" applyBorder="1" applyAlignment="1">
      <alignment horizontal="center" wrapText="1"/>
    </xf>
    <xf numFmtId="1" fontId="6" fillId="0" borderId="484" xfId="0" applyNumberFormat="1" applyFont="1" applyBorder="1" applyAlignment="1">
      <alignment horizontal="center" vertical="center"/>
    </xf>
    <xf numFmtId="1" fontId="6" fillId="4" borderId="483" xfId="0" applyNumberFormat="1" applyFont="1" applyFill="1" applyBorder="1" applyAlignment="1">
      <alignment horizontal="center" vertical="center" wrapText="1"/>
    </xf>
    <xf numFmtId="0" fontId="6" fillId="0" borderId="481" xfId="0" applyFont="1" applyBorder="1" applyAlignment="1">
      <alignment horizontal="center" vertical="center" wrapText="1"/>
    </xf>
    <xf numFmtId="1" fontId="6" fillId="0" borderId="483" xfId="0" applyNumberFormat="1" applyFont="1" applyBorder="1" applyAlignment="1">
      <alignment horizontal="center" vertical="center"/>
    </xf>
    <xf numFmtId="1" fontId="6" fillId="0" borderId="508" xfId="0" applyNumberFormat="1" applyFont="1" applyBorder="1" applyAlignment="1">
      <alignment horizontal="center" vertical="center" wrapText="1"/>
    </xf>
    <xf numFmtId="1" fontId="6" fillId="0" borderId="492" xfId="0" applyNumberFormat="1" applyFont="1" applyBorder="1" applyAlignment="1">
      <alignment horizontal="center" vertical="center"/>
    </xf>
    <xf numFmtId="1" fontId="6" fillId="0" borderId="509" xfId="0" applyNumberFormat="1" applyFont="1" applyBorder="1" applyAlignment="1">
      <alignment horizontal="center" vertical="center"/>
    </xf>
    <xf numFmtId="1" fontId="6" fillId="0" borderId="510" xfId="0" applyNumberFormat="1" applyFont="1" applyBorder="1" applyAlignment="1">
      <alignment horizontal="center" vertical="center"/>
    </xf>
    <xf numFmtId="1" fontId="6" fillId="0" borderId="511" xfId="0" applyNumberFormat="1" applyFont="1" applyBorder="1" applyAlignment="1">
      <alignment horizontal="center" vertical="center"/>
    </xf>
    <xf numFmtId="1" fontId="6" fillId="0" borderId="492" xfId="0" applyNumberFormat="1" applyFont="1" applyBorder="1" applyAlignment="1">
      <alignment horizontal="center" vertical="center" wrapText="1"/>
    </xf>
    <xf numFmtId="1" fontId="6" fillId="0" borderId="511" xfId="0" applyNumberFormat="1" applyFont="1" applyBorder="1" applyAlignment="1">
      <alignment horizontal="center" vertical="center" wrapText="1"/>
    </xf>
    <xf numFmtId="1" fontId="6" fillId="0" borderId="520" xfId="0" applyNumberFormat="1" applyFont="1" applyBorder="1" applyAlignment="1">
      <alignment horizontal="center" vertical="center" wrapText="1"/>
    </xf>
    <xf numFmtId="1" fontId="6" fillId="0" borderId="520" xfId="0" applyNumberFormat="1" applyFont="1" applyBorder="1" applyAlignment="1">
      <alignment horizontal="center" vertical="center"/>
    </xf>
    <xf numFmtId="1" fontId="6" fillId="0" borderId="514" xfId="0" applyNumberFormat="1" applyFont="1" applyBorder="1" applyAlignment="1">
      <alignment horizontal="center" vertical="center"/>
    </xf>
    <xf numFmtId="1" fontId="6" fillId="0" borderId="521" xfId="0" applyNumberFormat="1" applyFont="1" applyBorder="1" applyAlignment="1">
      <alignment horizontal="center" vertical="center"/>
    </xf>
    <xf numFmtId="1" fontId="6" fillId="4" borderId="520" xfId="0" applyNumberFormat="1" applyFont="1" applyFill="1" applyBorder="1" applyAlignment="1">
      <alignment horizontal="center" vertical="center"/>
    </xf>
    <xf numFmtId="1" fontId="6" fillId="4" borderId="509" xfId="0" applyNumberFormat="1" applyFont="1" applyFill="1" applyBorder="1" applyAlignment="1">
      <alignment horizontal="center" vertical="center"/>
    </xf>
    <xf numFmtId="1" fontId="6" fillId="4" borderId="511" xfId="0" applyNumberFormat="1" applyFont="1" applyFill="1" applyBorder="1" applyAlignment="1">
      <alignment horizontal="center" vertical="center"/>
    </xf>
    <xf numFmtId="1" fontId="6" fillId="4" borderId="515" xfId="0" applyNumberFormat="1" applyFont="1" applyFill="1" applyBorder="1" applyAlignment="1">
      <alignment horizontal="center" vertical="center"/>
    </xf>
    <xf numFmtId="1" fontId="6" fillId="4" borderId="524" xfId="0" applyNumberFormat="1" applyFont="1" applyFill="1" applyBorder="1" applyAlignment="1">
      <alignment horizontal="center" vertical="center"/>
    </xf>
    <xf numFmtId="1" fontId="6" fillId="4" borderId="511" xfId="0" applyNumberFormat="1" applyFont="1" applyFill="1" applyBorder="1" applyAlignment="1">
      <alignment horizontal="center" vertical="center" wrapText="1"/>
    </xf>
    <xf numFmtId="1" fontId="6" fillId="4" borderId="515" xfId="0" applyNumberFormat="1" applyFont="1" applyFill="1" applyBorder="1" applyAlignment="1">
      <alignment horizontal="center" vertical="center" wrapText="1"/>
    </xf>
    <xf numFmtId="1" fontId="6" fillId="0" borderId="508" xfId="0" applyNumberFormat="1" applyFont="1" applyBorder="1" applyAlignment="1">
      <alignment horizontal="center" vertical="center"/>
    </xf>
    <xf numFmtId="1" fontId="6" fillId="4" borderId="521" xfId="0" applyNumberFormat="1" applyFont="1" applyFill="1" applyBorder="1" applyAlignment="1">
      <alignment horizontal="center" vertical="center"/>
    </xf>
    <xf numFmtId="1" fontId="6" fillId="3" borderId="508" xfId="0" applyNumberFormat="1" applyFont="1" applyFill="1" applyBorder="1" applyAlignment="1">
      <alignment horizontal="center" vertical="center"/>
    </xf>
    <xf numFmtId="1" fontId="6" fillId="3" borderId="508" xfId="0" applyNumberFormat="1" applyFont="1" applyFill="1" applyBorder="1" applyAlignment="1">
      <alignment horizontal="center" vertical="center" wrapText="1"/>
    </xf>
    <xf numFmtId="1" fontId="6" fillId="0" borderId="534" xfId="0" applyNumberFormat="1" applyFont="1" applyBorder="1" applyAlignment="1">
      <alignment horizontal="center" vertical="center"/>
    </xf>
    <xf numFmtId="1" fontId="6" fillId="0" borderId="534" xfId="0" applyNumberFormat="1" applyFont="1" applyBorder="1" applyAlignment="1">
      <alignment horizontal="center" vertical="center" wrapText="1"/>
    </xf>
    <xf numFmtId="1" fontId="6" fillId="0" borderId="535" xfId="0" applyNumberFormat="1" applyFont="1" applyBorder="1" applyAlignment="1">
      <alignment horizontal="center" vertical="center" wrapText="1"/>
    </xf>
    <xf numFmtId="1" fontId="6" fillId="0" borderId="536" xfId="0" applyNumberFormat="1" applyFont="1" applyBorder="1" applyAlignment="1">
      <alignment horizontal="center" vertical="center" wrapText="1"/>
    </xf>
    <xf numFmtId="1" fontId="6" fillId="0" borderId="537" xfId="0" applyNumberFormat="1" applyFont="1" applyBorder="1" applyAlignment="1">
      <alignment horizontal="center" vertical="center" wrapText="1"/>
    </xf>
    <xf numFmtId="1" fontId="6" fillId="0" borderId="538" xfId="0" applyNumberFormat="1" applyFont="1" applyBorder="1" applyAlignment="1">
      <alignment horizontal="center" vertical="center" wrapText="1"/>
    </xf>
    <xf numFmtId="1" fontId="6" fillId="0" borderId="539" xfId="0" applyNumberFormat="1" applyFont="1" applyBorder="1" applyAlignment="1">
      <alignment horizontal="center" vertical="center" wrapText="1"/>
    </xf>
    <xf numFmtId="1" fontId="6" fillId="0" borderId="540" xfId="0" applyNumberFormat="1" applyFont="1" applyBorder="1" applyAlignment="1">
      <alignment horizontal="center" vertical="center"/>
    </xf>
    <xf numFmtId="1" fontId="6" fillId="0" borderId="536" xfId="0" applyNumberFormat="1" applyFont="1" applyBorder="1" applyAlignment="1">
      <alignment horizontal="center" vertical="center"/>
    </xf>
    <xf numFmtId="1" fontId="6" fillId="0" borderId="537" xfId="0" applyNumberFormat="1" applyFont="1" applyBorder="1" applyAlignment="1">
      <alignment horizontal="center" vertical="center"/>
    </xf>
    <xf numFmtId="1" fontId="6" fillId="4" borderId="540" xfId="0" applyNumberFormat="1" applyFont="1" applyFill="1" applyBorder="1" applyAlignment="1">
      <alignment horizontal="center" vertical="center"/>
    </xf>
    <xf numFmtId="1" fontId="6" fillId="4" borderId="537" xfId="0" applyNumberFormat="1" applyFont="1" applyFill="1" applyBorder="1" applyAlignment="1">
      <alignment horizontal="center" vertical="center"/>
    </xf>
    <xf numFmtId="1" fontId="6" fillId="0" borderId="538" xfId="0" applyNumberFormat="1" applyFont="1" applyBorder="1" applyAlignment="1">
      <alignment horizontal="center" vertical="center"/>
    </xf>
    <xf numFmtId="1" fontId="6" fillId="3" borderId="534" xfId="0" applyNumberFormat="1" applyFont="1" applyFill="1" applyBorder="1" applyAlignment="1">
      <alignment horizontal="center" vertical="center" wrapText="1"/>
    </xf>
    <xf numFmtId="1" fontId="6" fillId="0" borderId="546" xfId="0" applyNumberFormat="1" applyFont="1" applyBorder="1" applyAlignment="1">
      <alignment horizontal="center" vertical="center" wrapText="1"/>
    </xf>
    <xf numFmtId="1" fontId="6" fillId="3" borderId="540" xfId="0" applyNumberFormat="1" applyFont="1" applyFill="1" applyBorder="1" applyAlignment="1">
      <alignment horizontal="center" vertical="center" wrapText="1"/>
    </xf>
    <xf numFmtId="1" fontId="6" fillId="3" borderId="536" xfId="0" applyNumberFormat="1" applyFont="1" applyFill="1" applyBorder="1" applyAlignment="1">
      <alignment horizontal="center" vertical="center" wrapText="1"/>
    </xf>
    <xf numFmtId="1" fontId="6" fillId="3" borderId="537" xfId="0" applyNumberFormat="1" applyFont="1" applyFill="1" applyBorder="1" applyAlignment="1">
      <alignment horizontal="center" vertical="center" wrapText="1"/>
    </xf>
    <xf numFmtId="1" fontId="6" fillId="0" borderId="538" xfId="0" quotePrefix="1" applyNumberFormat="1" applyFont="1" applyBorder="1" applyAlignment="1">
      <alignment horizontal="center" vertical="center" wrapText="1"/>
    </xf>
    <xf numFmtId="1" fontId="6" fillId="0" borderId="535" xfId="0" applyNumberFormat="1" applyFont="1" applyBorder="1" applyAlignment="1">
      <alignment horizontal="center" vertical="center"/>
    </xf>
    <xf numFmtId="1" fontId="6" fillId="0" borderId="549" xfId="0" applyNumberFormat="1" applyFont="1" applyBorder="1" applyAlignment="1">
      <alignment horizontal="center" vertical="center"/>
    </xf>
    <xf numFmtId="1" fontId="6" fillId="4" borderId="534" xfId="0" applyNumberFormat="1" applyFont="1" applyFill="1" applyBorder="1" applyAlignment="1">
      <alignment horizontal="center" vertical="center"/>
    </xf>
    <xf numFmtId="1" fontId="6" fillId="4" borderId="537" xfId="0" applyNumberFormat="1" applyFont="1" applyFill="1" applyBorder="1" applyAlignment="1">
      <alignment horizontal="center" vertical="center" wrapText="1"/>
    </xf>
    <xf numFmtId="1" fontId="6" fillId="4" borderId="538" xfId="0" applyNumberFormat="1" applyFont="1" applyFill="1" applyBorder="1" applyAlignment="1">
      <alignment horizontal="center" vertical="center" wrapText="1"/>
    </xf>
    <xf numFmtId="1" fontId="6" fillId="4" borderId="535" xfId="0" applyNumberFormat="1" applyFont="1" applyFill="1" applyBorder="1" applyAlignment="1">
      <alignment horizontal="center" vertical="center"/>
    </xf>
    <xf numFmtId="1" fontId="6" fillId="4" borderId="536" xfId="0" applyNumberFormat="1" applyFont="1" applyFill="1" applyBorder="1" applyAlignment="1">
      <alignment horizontal="center" vertical="center" wrapText="1"/>
    </xf>
    <xf numFmtId="0" fontId="6" fillId="0" borderId="534" xfId="0" applyFont="1" applyBorder="1" applyAlignment="1">
      <alignment horizontal="center" vertical="center" wrapText="1"/>
    </xf>
    <xf numFmtId="1" fontId="6" fillId="0" borderId="563" xfId="0" applyNumberFormat="1" applyFont="1" applyBorder="1" applyAlignment="1">
      <alignment horizontal="center" vertical="center" wrapText="1"/>
    </xf>
    <xf numFmtId="1" fontId="9" fillId="0" borderId="565" xfId="0" applyNumberFormat="1" applyFont="1" applyBorder="1" applyAlignment="1">
      <alignment horizontal="center" vertical="center" wrapText="1"/>
    </xf>
    <xf numFmtId="1" fontId="6" fillId="0" borderId="567" xfId="0" applyNumberFormat="1" applyFont="1" applyBorder="1" applyAlignment="1">
      <alignment horizontal="center" vertical="center" wrapText="1"/>
    </xf>
    <xf numFmtId="1" fontId="9" fillId="0" borderId="563" xfId="0" applyNumberFormat="1" applyFont="1" applyBorder="1" applyAlignment="1">
      <alignment horizontal="center" vertical="center" wrapText="1"/>
    </xf>
    <xf numFmtId="1" fontId="6" fillId="0" borderId="566" xfId="0" applyNumberFormat="1" applyFont="1" applyBorder="1" applyAlignment="1">
      <alignment horizontal="center" vertical="center" wrapText="1"/>
    </xf>
    <xf numFmtId="1" fontId="6" fillId="0" borderId="564" xfId="0" applyNumberFormat="1" applyFont="1" applyBorder="1" applyAlignment="1">
      <alignment horizontal="center" vertical="center" wrapText="1"/>
    </xf>
    <xf numFmtId="1" fontId="6" fillId="0" borderId="509" xfId="0" applyNumberFormat="1" applyFont="1" applyBorder="1" applyAlignment="1">
      <alignment horizontal="center" vertical="center" wrapText="1"/>
    </xf>
    <xf numFmtId="1" fontId="6" fillId="0" borderId="515" xfId="0" applyNumberFormat="1" applyFont="1" applyBorder="1" applyAlignment="1">
      <alignment horizontal="center" vertical="center" wrapText="1"/>
    </xf>
    <xf numFmtId="1" fontId="6" fillId="0" borderId="524" xfId="0" applyNumberFormat="1" applyFont="1" applyBorder="1" applyAlignment="1">
      <alignment horizontal="center" vertical="center" wrapText="1"/>
    </xf>
    <xf numFmtId="1" fontId="6" fillId="0" borderId="515" xfId="0" applyNumberFormat="1" applyFont="1" applyBorder="1" applyAlignment="1">
      <alignment horizontal="center" vertical="center"/>
    </xf>
    <xf numFmtId="1" fontId="6" fillId="0" borderId="514" xfId="0" applyNumberFormat="1" applyFont="1" applyBorder="1" applyAlignment="1">
      <alignment horizontal="center" vertical="center" wrapText="1"/>
    </xf>
    <xf numFmtId="1" fontId="6" fillId="3" borderId="509" xfId="0" applyNumberFormat="1" applyFont="1" applyFill="1" applyBorder="1" applyAlignment="1">
      <alignment horizontal="center" vertical="center" wrapText="1"/>
    </xf>
    <xf numFmtId="1" fontId="6" fillId="3" borderId="511" xfId="0" applyNumberFormat="1" applyFont="1" applyFill="1" applyBorder="1" applyAlignment="1">
      <alignment horizontal="center" vertical="center" wrapText="1"/>
    </xf>
    <xf numFmtId="1" fontId="6" fillId="0" borderId="515" xfId="0" quotePrefix="1" applyNumberFormat="1" applyFont="1" applyBorder="1" applyAlignment="1">
      <alignment horizontal="center" vertical="center" wrapText="1"/>
    </xf>
    <xf numFmtId="1" fontId="6" fillId="0" borderId="577" xfId="0" applyNumberFormat="1" applyFont="1" applyBorder="1" applyAlignment="1">
      <alignment horizontal="center" vertical="center"/>
    </xf>
    <xf numFmtId="1" fontId="6" fillId="4" borderId="508" xfId="0" applyNumberFormat="1" applyFont="1" applyFill="1" applyBorder="1" applyAlignment="1">
      <alignment horizontal="center" vertical="center"/>
    </xf>
    <xf numFmtId="1" fontId="6" fillId="4" borderId="509" xfId="0" applyNumberFormat="1" applyFont="1" applyFill="1" applyBorder="1" applyAlignment="1">
      <alignment horizontal="center" vertical="center" wrapText="1"/>
    </xf>
    <xf numFmtId="0" fontId="6" fillId="0" borderId="508" xfId="0" applyFont="1" applyBorder="1" applyAlignment="1">
      <alignment horizontal="center" vertical="center" wrapText="1"/>
    </xf>
    <xf numFmtId="0" fontId="6" fillId="0" borderId="298" xfId="0" applyFont="1" applyBorder="1" applyAlignment="1">
      <alignment horizontal="center" vertical="center" wrapText="1"/>
    </xf>
    <xf numFmtId="1" fontId="6" fillId="0" borderId="580" xfId="0" applyNumberFormat="1" applyFont="1" applyBorder="1" applyAlignment="1">
      <alignment horizontal="center" vertical="center"/>
    </xf>
    <xf numFmtId="1" fontId="6" fillId="0" borderId="580" xfId="0" applyNumberFormat="1" applyFont="1" applyBorder="1" applyAlignment="1">
      <alignment horizontal="center" vertical="center" wrapText="1"/>
    </xf>
    <xf numFmtId="1" fontId="6" fillId="4" borderId="580" xfId="0" applyNumberFormat="1" applyFont="1" applyFill="1" applyBorder="1" applyAlignment="1">
      <alignment horizontal="center" vertical="center"/>
    </xf>
    <xf numFmtId="1" fontId="6" fillId="4" borderId="579" xfId="0" applyNumberFormat="1" applyFont="1" applyFill="1" applyBorder="1" applyAlignment="1">
      <alignment horizontal="center" vertical="center"/>
    </xf>
    <xf numFmtId="1" fontId="6" fillId="4" borderId="579" xfId="0" applyNumberFormat="1" applyFont="1" applyFill="1" applyBorder="1" applyAlignment="1">
      <alignment horizontal="center" vertical="center" wrapText="1"/>
    </xf>
    <xf numFmtId="1" fontId="6" fillId="3" borderId="593" xfId="0" applyNumberFormat="1" applyFont="1" applyFill="1" applyBorder="1" applyAlignment="1">
      <alignment horizontal="center" vertical="center"/>
    </xf>
    <xf numFmtId="1" fontId="6" fillId="3" borderId="593" xfId="0" applyNumberFormat="1" applyFont="1" applyFill="1" applyBorder="1" applyAlignment="1">
      <alignment horizontal="center" vertical="center" wrapText="1"/>
    </xf>
    <xf numFmtId="1" fontId="6" fillId="0" borderId="593" xfId="0" applyNumberFormat="1" applyFont="1" applyBorder="1" applyAlignment="1">
      <alignment horizontal="center" vertical="center"/>
    </xf>
    <xf numFmtId="1" fontId="6" fillId="0" borderId="593" xfId="0" applyNumberFormat="1" applyFont="1" applyBorder="1" applyAlignment="1">
      <alignment horizontal="center" vertical="center" wrapText="1"/>
    </xf>
    <xf numFmtId="1" fontId="6" fillId="0" borderId="579" xfId="0" applyNumberFormat="1" applyFont="1" applyBorder="1" applyAlignment="1">
      <alignment horizontal="center" vertical="center" wrapText="1"/>
    </xf>
    <xf numFmtId="1" fontId="6" fillId="4" borderId="616" xfId="0" applyNumberFormat="1" applyFont="1" applyFill="1" applyBorder="1" applyAlignment="1">
      <alignment horizontal="center" vertical="center"/>
    </xf>
    <xf numFmtId="1" fontId="6" fillId="4" borderId="613" xfId="0" applyNumberFormat="1" applyFont="1" applyFill="1" applyBorder="1" applyAlignment="1">
      <alignment horizontal="center" vertical="center"/>
    </xf>
    <xf numFmtId="1" fontId="6" fillId="0" borderId="611" xfId="0" applyNumberFormat="1" applyFont="1" applyBorder="1" applyAlignment="1">
      <alignment horizontal="center" vertical="center" wrapText="1"/>
    </xf>
    <xf numFmtId="1" fontId="6" fillId="0" borderId="623" xfId="0" applyNumberFormat="1" applyFont="1" applyBorder="1" applyAlignment="1">
      <alignment horizontal="center" vertical="center" wrapText="1"/>
    </xf>
    <xf numFmtId="1" fontId="6" fillId="0" borderId="623" xfId="0" applyNumberFormat="1" applyFont="1" applyBorder="1" applyAlignment="1">
      <alignment horizontal="center" vertical="center"/>
    </xf>
    <xf numFmtId="1" fontId="6" fillId="3" borderId="611" xfId="0" applyNumberFormat="1" applyFont="1" applyFill="1" applyBorder="1" applyAlignment="1">
      <alignment horizontal="center" vertical="center" wrapText="1"/>
    </xf>
    <xf numFmtId="1" fontId="6" fillId="0" borderId="611" xfId="0" applyNumberFormat="1" applyFont="1" applyBorder="1" applyAlignment="1">
      <alignment horizontal="center" vertical="center"/>
    </xf>
    <xf numFmtId="1" fontId="6" fillId="0" borderId="612" xfId="0" applyNumberFormat="1" applyFont="1" applyBorder="1" applyAlignment="1">
      <alignment horizontal="center" vertical="center" wrapText="1"/>
    </xf>
    <xf numFmtId="1" fontId="6" fillId="0" borderId="613" xfId="0" applyNumberFormat="1" applyFont="1" applyBorder="1" applyAlignment="1">
      <alignment horizontal="center" vertical="center" wrapText="1"/>
    </xf>
    <xf numFmtId="1" fontId="6" fillId="0" borderId="614" xfId="0" applyNumberFormat="1" applyFont="1" applyBorder="1" applyAlignment="1">
      <alignment horizontal="center" vertical="center" wrapText="1"/>
    </xf>
    <xf numFmtId="1" fontId="6" fillId="0" borderId="615" xfId="0" applyNumberFormat="1" applyFont="1" applyBorder="1" applyAlignment="1">
      <alignment horizontal="center" vertical="center" wrapText="1"/>
    </xf>
    <xf numFmtId="1" fontId="6" fillId="3" borderId="616" xfId="0" applyNumberFormat="1" applyFont="1" applyFill="1" applyBorder="1" applyAlignment="1">
      <alignment horizontal="center" vertical="center" wrapText="1"/>
    </xf>
    <xf numFmtId="1" fontId="6" fillId="3" borderId="614" xfId="0" applyNumberFormat="1" applyFont="1" applyFill="1" applyBorder="1" applyAlignment="1">
      <alignment horizontal="center" vertical="center" wrapText="1"/>
    </xf>
    <xf numFmtId="1" fontId="6" fillId="3" borderId="613" xfId="0" applyNumberFormat="1" applyFont="1" applyFill="1" applyBorder="1" applyAlignment="1">
      <alignment horizontal="center" vertical="center" wrapText="1"/>
    </xf>
    <xf numFmtId="1" fontId="6" fillId="0" borderId="623" xfId="0" quotePrefix="1" applyNumberFormat="1" applyFont="1" applyBorder="1" applyAlignment="1">
      <alignment horizontal="center" vertical="center" wrapText="1"/>
    </xf>
    <xf numFmtId="1" fontId="6" fillId="0" borderId="612" xfId="0" applyNumberFormat="1" applyFont="1" applyBorder="1" applyAlignment="1">
      <alignment horizontal="center" vertical="center"/>
    </xf>
    <xf numFmtId="1" fontId="6" fillId="0" borderId="613" xfId="0" applyNumberFormat="1" applyFont="1" applyBorder="1" applyAlignment="1">
      <alignment horizontal="center" vertical="center"/>
    </xf>
    <xf numFmtId="1" fontId="6" fillId="0" borderId="627" xfId="0" applyNumberFormat="1" applyFont="1" applyBorder="1" applyAlignment="1">
      <alignment horizontal="center" vertical="center"/>
    </xf>
    <xf numFmtId="1" fontId="6" fillId="4" borderId="611" xfId="0" applyNumberFormat="1" applyFont="1" applyFill="1" applyBorder="1" applyAlignment="1">
      <alignment horizontal="center" vertical="center"/>
    </xf>
    <xf numFmtId="1" fontId="6" fillId="4" borderId="613" xfId="0" applyNumberFormat="1" applyFont="1" applyFill="1" applyBorder="1" applyAlignment="1">
      <alignment horizontal="center" vertical="center" wrapText="1"/>
    </xf>
    <xf numFmtId="1" fontId="6" fillId="4" borderId="623" xfId="0" applyNumberFormat="1" applyFont="1" applyFill="1" applyBorder="1" applyAlignment="1">
      <alignment horizontal="center" vertical="center" wrapText="1"/>
    </xf>
    <xf numFmtId="1" fontId="6" fillId="4" borderId="612" xfId="0" applyNumberFormat="1" applyFont="1" applyFill="1" applyBorder="1" applyAlignment="1">
      <alignment horizontal="center" vertical="center"/>
    </xf>
    <xf numFmtId="1" fontId="6" fillId="4" borderId="614" xfId="0" applyNumberFormat="1" applyFont="1" applyFill="1" applyBorder="1" applyAlignment="1">
      <alignment horizontal="center" vertical="center" wrapText="1"/>
    </xf>
    <xf numFmtId="1" fontId="6" fillId="0" borderId="646" xfId="0" applyNumberFormat="1" applyFont="1" applyBorder="1" applyAlignment="1">
      <alignment horizontal="center" vertical="center" wrapText="1"/>
    </xf>
    <xf numFmtId="0" fontId="6" fillId="0" borderId="611" xfId="0" applyFont="1" applyBorder="1" applyAlignment="1">
      <alignment horizontal="center" vertical="center" wrapText="1"/>
    </xf>
    <xf numFmtId="0" fontId="6" fillId="0" borderId="646" xfId="0" applyFont="1" applyBorder="1" applyAlignment="1">
      <alignment horizontal="center" vertical="center" wrapText="1"/>
    </xf>
    <xf numFmtId="1" fontId="6" fillId="0" borderId="614" xfId="0" applyNumberFormat="1" applyFont="1" applyBorder="1" applyAlignment="1">
      <alignment horizontal="center" vertical="center"/>
    </xf>
    <xf numFmtId="1" fontId="6" fillId="0" borderId="172" xfId="0" applyNumberFormat="1" applyFont="1" applyBorder="1" applyAlignment="1">
      <alignment horizontal="center" vertical="center" wrapText="1"/>
    </xf>
    <xf numFmtId="1" fontId="6" fillId="0" borderId="152" xfId="0" applyNumberFormat="1" applyFont="1" applyBorder="1" applyAlignment="1">
      <alignment horizontal="center" vertical="center"/>
    </xf>
    <xf numFmtId="1" fontId="6" fillId="0" borderId="179" xfId="0" applyNumberFormat="1" applyFont="1" applyBorder="1" applyAlignment="1">
      <alignment horizontal="center" vertical="center" wrapText="1"/>
    </xf>
    <xf numFmtId="1" fontId="6" fillId="0" borderId="175" xfId="0" applyNumberFormat="1" applyFont="1" applyBorder="1" applyAlignment="1">
      <alignment horizontal="center" vertical="center" wrapText="1"/>
    </xf>
    <xf numFmtId="1" fontId="6" fillId="0" borderId="652" xfId="0" applyNumberFormat="1" applyFont="1" applyBorder="1" applyAlignment="1">
      <alignment horizontal="center" vertical="center" wrapText="1"/>
    </xf>
    <xf numFmtId="1" fontId="6" fillId="0" borderId="660" xfId="0" applyNumberFormat="1" applyFont="1" applyBorder="1" applyAlignment="1">
      <alignment horizontal="center" vertical="center"/>
    </xf>
    <xf numFmtId="1" fontId="9" fillId="0" borderId="657" xfId="0" applyNumberFormat="1" applyFont="1" applyBorder="1" applyAlignment="1">
      <alignment horizontal="center" vertical="center" wrapText="1"/>
    </xf>
    <xf numFmtId="1" fontId="6" fillId="0" borderId="661" xfId="0" applyNumberFormat="1" applyFont="1" applyBorder="1" applyAlignment="1">
      <alignment horizontal="center" vertical="center" wrapText="1"/>
    </xf>
    <xf numFmtId="1" fontId="9" fillId="0" borderId="652" xfId="0" applyNumberFormat="1" applyFont="1" applyBorder="1" applyAlignment="1">
      <alignment horizontal="center" vertical="center" wrapText="1"/>
    </xf>
    <xf numFmtId="1" fontId="6" fillId="4" borderId="176" xfId="0" applyNumberFormat="1" applyFont="1" applyFill="1" applyBorder="1" applyAlignment="1">
      <alignment horizontal="center" vertical="center"/>
    </xf>
    <xf numFmtId="1" fontId="6" fillId="4" borderId="538" xfId="0" applyNumberFormat="1" applyFont="1" applyFill="1" applyBorder="1" applyAlignment="1">
      <alignment horizontal="center" vertical="center"/>
    </xf>
    <xf numFmtId="1" fontId="6" fillId="4" borderId="539" xfId="0" applyNumberFormat="1" applyFont="1" applyFill="1" applyBorder="1" applyAlignment="1">
      <alignment horizontal="center" vertical="center"/>
    </xf>
    <xf numFmtId="1" fontId="6" fillId="0" borderId="658" xfId="0" applyNumberFormat="1" applyFont="1" applyBorder="1" applyAlignment="1">
      <alignment horizontal="center" vertical="center" wrapText="1"/>
    </xf>
    <xf numFmtId="1" fontId="6" fillId="4" borderId="660" xfId="0" applyNumberFormat="1" applyFont="1" applyFill="1" applyBorder="1" applyAlignment="1">
      <alignment horizontal="center" vertical="center"/>
    </xf>
    <xf numFmtId="1" fontId="6" fillId="0" borderId="648" xfId="0" applyNumberFormat="1" applyFont="1" applyBorder="1" applyAlignment="1">
      <alignment horizontal="center" vertical="center" wrapText="1"/>
    </xf>
    <xf numFmtId="1" fontId="6" fillId="3" borderId="178" xfId="0" applyNumberFormat="1" applyFont="1" applyFill="1" applyBorder="1" applyAlignment="1">
      <alignment horizontal="center" vertical="center"/>
    </xf>
    <xf numFmtId="1" fontId="6" fillId="3" borderId="665" xfId="0" applyNumberFormat="1" applyFont="1" applyFill="1" applyBorder="1" applyAlignment="1">
      <alignment horizontal="center" vertical="center"/>
    </xf>
    <xf numFmtId="1" fontId="6" fillId="3" borderId="178" xfId="0" applyNumberFormat="1" applyFont="1" applyFill="1" applyBorder="1" applyAlignment="1">
      <alignment horizontal="center" vertical="center" wrapText="1"/>
    </xf>
    <xf numFmtId="1" fontId="6" fillId="3" borderId="665" xfId="0" applyNumberFormat="1" applyFont="1" applyFill="1" applyBorder="1" applyAlignment="1">
      <alignment horizontal="center" vertical="center" wrapText="1"/>
    </xf>
    <xf numFmtId="1" fontId="6" fillId="0" borderId="665" xfId="0" applyNumberFormat="1" applyFont="1" applyBorder="1" applyAlignment="1">
      <alignment horizontal="center" vertical="center"/>
    </xf>
    <xf numFmtId="1" fontId="6" fillId="0" borderId="665" xfId="0" applyNumberFormat="1" applyFont="1" applyBorder="1" applyAlignment="1">
      <alignment horizontal="center" vertical="center" wrapText="1"/>
    </xf>
    <xf numFmtId="1" fontId="6" fillId="0" borderId="176" xfId="0" applyNumberFormat="1" applyFont="1" applyBorder="1" applyAlignment="1">
      <alignment horizontal="center" vertical="center" wrapText="1"/>
    </xf>
    <xf numFmtId="1" fontId="6" fillId="0" borderId="172" xfId="0" applyNumberFormat="1" applyFont="1" applyBorder="1" applyAlignment="1">
      <alignment horizontal="center" vertical="center"/>
    </xf>
    <xf numFmtId="1" fontId="6" fillId="0" borderId="152" xfId="0" applyNumberFormat="1" applyFont="1" applyBorder="1" applyAlignment="1">
      <alignment horizontal="center" vertical="center" wrapText="1"/>
    </xf>
    <xf numFmtId="1" fontId="6" fillId="3" borderId="660" xfId="0" applyNumberFormat="1" applyFont="1" applyFill="1" applyBorder="1" applyAlignment="1">
      <alignment horizontal="center" vertical="center" wrapText="1"/>
    </xf>
    <xf numFmtId="1" fontId="6" fillId="3" borderId="176" xfId="0" applyNumberFormat="1" applyFont="1" applyFill="1" applyBorder="1" applyAlignment="1">
      <alignment horizontal="center" vertical="center" wrapText="1"/>
    </xf>
    <xf numFmtId="1" fontId="6" fillId="3" borderId="175" xfId="0" applyNumberFormat="1" applyFont="1" applyFill="1" applyBorder="1" applyAlignment="1">
      <alignment horizontal="center" vertical="center" wrapText="1"/>
    </xf>
    <xf numFmtId="1" fontId="6" fillId="0" borderId="690" xfId="0" applyNumberFormat="1" applyFont="1" applyBorder="1" applyAlignment="1">
      <alignment horizontal="center" vertical="center"/>
    </xf>
    <xf numFmtId="1" fontId="6" fillId="0" borderId="618" xfId="0" applyNumberFormat="1" applyFont="1" applyBorder="1" applyAlignment="1">
      <alignment horizontal="center" vertical="center" wrapText="1"/>
    </xf>
    <xf numFmtId="1" fontId="6" fillId="0" borderId="600" xfId="0" applyNumberFormat="1" applyFont="1" applyBorder="1" applyAlignment="1">
      <alignment horizontal="center" vertical="center" wrapText="1"/>
    </xf>
    <xf numFmtId="1" fontId="6" fillId="3" borderId="600" xfId="0" applyNumberFormat="1" applyFont="1" applyFill="1" applyBorder="1" applyAlignment="1">
      <alignment vertical="center" wrapText="1"/>
    </xf>
    <xf numFmtId="1" fontId="6" fillId="8" borderId="598" xfId="0" applyNumberFormat="1" applyFont="1" applyFill="1" applyBorder="1"/>
    <xf numFmtId="1" fontId="6" fillId="8" borderId="603" xfId="0" applyNumberFormat="1" applyFont="1" applyFill="1" applyBorder="1"/>
    <xf numFmtId="1" fontId="6" fillId="0" borderId="618" xfId="0" applyNumberFormat="1" applyFont="1" applyBorder="1"/>
    <xf numFmtId="1" fontId="6" fillId="0" borderId="618" xfId="0" applyNumberFormat="1" applyFont="1" applyBorder="1" applyAlignment="1">
      <alignment horizontal="center" vertical="center"/>
    </xf>
    <xf numFmtId="1" fontId="9" fillId="0" borderId="600" xfId="0" applyNumberFormat="1" applyFont="1" applyBorder="1" applyAlignment="1">
      <alignment horizontal="center" vertical="center" wrapText="1"/>
    </xf>
    <xf numFmtId="1" fontId="9" fillId="0" borderId="603" xfId="0" applyNumberFormat="1" applyFont="1" applyBorder="1" applyAlignment="1">
      <alignment horizontal="center" vertical="center" wrapText="1"/>
    </xf>
    <xf numFmtId="1" fontId="6" fillId="0" borderId="618" xfId="0" applyNumberFormat="1" applyFont="1" applyBorder="1" applyAlignment="1">
      <alignment horizontal="right" vertical="center"/>
    </xf>
    <xf numFmtId="1" fontId="6" fillId="0" borderId="598" xfId="0" applyNumberFormat="1" applyFont="1" applyBorder="1" applyAlignment="1">
      <alignment horizontal="center" vertical="center" wrapText="1"/>
    </xf>
    <xf numFmtId="1" fontId="6" fillId="0" borderId="601" xfId="0" applyNumberFormat="1" applyFont="1" applyBorder="1" applyAlignment="1">
      <alignment horizontal="center" vertical="center" wrapText="1"/>
    </xf>
    <xf numFmtId="1" fontId="6" fillId="7" borderId="702" xfId="0" applyNumberFormat="1" applyFont="1" applyFill="1" applyBorder="1" applyProtection="1">
      <protection locked="0"/>
    </xf>
    <xf numFmtId="1" fontId="6" fillId="7" borderId="703" xfId="0" applyNumberFormat="1" applyFont="1" applyFill="1" applyBorder="1" applyProtection="1">
      <protection locked="0"/>
    </xf>
    <xf numFmtId="1" fontId="6" fillId="0" borderId="704" xfId="0" applyNumberFormat="1" applyFont="1" applyBorder="1" applyAlignment="1">
      <alignment horizontal="center" vertical="center"/>
    </xf>
    <xf numFmtId="1" fontId="6" fillId="0" borderId="704" xfId="0" applyNumberFormat="1" applyFont="1" applyBorder="1" applyAlignment="1">
      <alignment horizontal="center" vertical="center" wrapText="1"/>
    </xf>
    <xf numFmtId="1" fontId="6" fillId="0" borderId="705" xfId="0" applyNumberFormat="1" applyFont="1" applyBorder="1" applyAlignment="1">
      <alignment horizontal="center" vertical="center" wrapText="1"/>
    </xf>
    <xf numFmtId="1" fontId="6" fillId="0" borderId="707" xfId="0" applyNumberFormat="1" applyFont="1" applyBorder="1" applyAlignment="1">
      <alignment horizontal="center" vertical="center" wrapText="1"/>
    </xf>
    <xf numFmtId="1" fontId="6" fillId="0" borderId="710" xfId="0" applyNumberFormat="1" applyFont="1" applyBorder="1" applyAlignment="1">
      <alignment horizontal="center" vertical="center"/>
    </xf>
    <xf numFmtId="1" fontId="6" fillId="0" borderId="706" xfId="0" applyNumberFormat="1" applyFont="1" applyBorder="1" applyAlignment="1">
      <alignment horizontal="center" vertical="center"/>
    </xf>
    <xf numFmtId="1" fontId="6" fillId="0" borderId="707" xfId="0" applyNumberFormat="1" applyFont="1" applyBorder="1" applyAlignment="1">
      <alignment horizontal="center" vertical="center"/>
    </xf>
    <xf numFmtId="1" fontId="6" fillId="0" borderId="707" xfId="0" applyNumberFormat="1" applyFont="1" applyBorder="1" applyAlignment="1">
      <alignment horizontal="center" vertical="center" wrapText="1"/>
    </xf>
    <xf numFmtId="1" fontId="6" fillId="0" borderId="708" xfId="0" applyNumberFormat="1" applyFont="1" applyBorder="1" applyAlignment="1">
      <alignment horizontal="center" vertical="center" wrapText="1"/>
    </xf>
    <xf numFmtId="1" fontId="6" fillId="7" borderId="713" xfId="0" applyNumberFormat="1" applyFont="1" applyFill="1" applyBorder="1" applyProtection="1">
      <protection locked="0"/>
    </xf>
    <xf numFmtId="1" fontId="6" fillId="7" borderId="714" xfId="0" applyNumberFormat="1" applyFont="1" applyFill="1" applyBorder="1" applyProtection="1">
      <protection locked="0"/>
    </xf>
    <xf numFmtId="1" fontId="6" fillId="4" borderId="710" xfId="0" applyNumberFormat="1" applyFont="1" applyFill="1" applyBorder="1" applyAlignment="1">
      <alignment horizontal="center" vertical="center"/>
    </xf>
    <xf numFmtId="1" fontId="6" fillId="4" borderId="707" xfId="0" applyNumberFormat="1" applyFont="1" applyFill="1" applyBorder="1" applyAlignment="1">
      <alignment horizontal="center" vertical="center"/>
    </xf>
    <xf numFmtId="1" fontId="6" fillId="0" borderId="711" xfId="0" applyNumberFormat="1" applyFont="1" applyBorder="1" applyAlignment="1">
      <alignment horizontal="center" vertical="center" wrapText="1"/>
    </xf>
    <xf numFmtId="1" fontId="6" fillId="0" borderId="715" xfId="0" applyNumberFormat="1" applyFont="1" applyBorder="1" applyAlignment="1">
      <alignment horizontal="center" vertical="center" wrapText="1"/>
    </xf>
    <xf numFmtId="1" fontId="6" fillId="7" borderId="711" xfId="0" applyNumberFormat="1" applyFont="1" applyFill="1" applyBorder="1" applyProtection="1">
      <protection locked="0"/>
    </xf>
    <xf numFmtId="1" fontId="6" fillId="7" borderId="707" xfId="0" applyNumberFormat="1" applyFont="1" applyFill="1" applyBorder="1" applyProtection="1">
      <protection locked="0"/>
    </xf>
    <xf numFmtId="1" fontId="6" fillId="3" borderId="704" xfId="0" applyNumberFormat="1" applyFont="1" applyFill="1" applyBorder="1" applyAlignment="1">
      <alignment horizontal="center" vertical="center" wrapText="1"/>
    </xf>
    <xf numFmtId="1" fontId="6" fillId="0" borderId="716" xfId="0" applyNumberFormat="1" applyFont="1" applyBorder="1" applyAlignment="1">
      <alignment horizontal="center" vertical="center" wrapText="1"/>
    </xf>
    <xf numFmtId="1" fontId="6" fillId="0" borderId="703" xfId="0" applyNumberFormat="1" applyFont="1" applyBorder="1" applyAlignment="1">
      <alignment horizontal="center" vertical="center" wrapText="1"/>
    </xf>
    <xf numFmtId="1" fontId="6" fillId="0" borderId="705" xfId="0" applyNumberFormat="1" applyFont="1" applyBorder="1" applyAlignment="1">
      <alignment horizontal="center" vertical="center"/>
    </xf>
    <xf numFmtId="1" fontId="6" fillId="7" borderId="718" xfId="0" applyNumberFormat="1" applyFont="1" applyFill="1" applyBorder="1" applyProtection="1">
      <protection locked="0"/>
    </xf>
    <xf numFmtId="1" fontId="6" fillId="7" borderId="719" xfId="0" applyNumberFormat="1" applyFont="1" applyFill="1" applyBorder="1" applyProtection="1">
      <protection locked="0"/>
    </xf>
    <xf numFmtId="1" fontId="6" fillId="0" borderId="711" xfId="0" applyNumberFormat="1" applyFont="1" applyBorder="1"/>
    <xf numFmtId="1" fontId="6" fillId="0" borderId="707" xfId="0" applyNumberFormat="1" applyFont="1" applyBorder="1"/>
    <xf numFmtId="1" fontId="6" fillId="4" borderId="707" xfId="0" applyNumberFormat="1" applyFont="1" applyFill="1" applyBorder="1" applyAlignment="1">
      <alignment horizontal="center" vertical="center" wrapText="1"/>
    </xf>
    <xf numFmtId="1" fontId="6" fillId="4" borderId="708" xfId="0" applyNumberFormat="1" applyFont="1" applyFill="1" applyBorder="1" applyAlignment="1">
      <alignment horizontal="center" vertical="center" wrapText="1"/>
    </xf>
    <xf numFmtId="1" fontId="6" fillId="4" borderId="716" xfId="0" applyNumberFormat="1" applyFont="1" applyFill="1" applyBorder="1" applyAlignment="1">
      <alignment horizontal="center" vertical="center"/>
    </xf>
    <xf numFmtId="1" fontId="6" fillId="4" borderId="720" xfId="0" applyNumberFormat="1" applyFont="1" applyFill="1" applyBorder="1" applyAlignment="1">
      <alignment horizontal="center" vertical="center"/>
    </xf>
    <xf numFmtId="1" fontId="6" fillId="4" borderId="705" xfId="0" applyNumberFormat="1" applyFont="1" applyFill="1" applyBorder="1" applyAlignment="1">
      <alignment horizontal="center" vertical="center"/>
    </xf>
    <xf numFmtId="1" fontId="6" fillId="4" borderId="708" xfId="0" applyNumberFormat="1" applyFont="1" applyFill="1" applyBorder="1" applyAlignment="1">
      <alignment horizontal="center" vertical="center"/>
    </xf>
    <xf numFmtId="1" fontId="6" fillId="4" borderId="709" xfId="0" applyNumberFormat="1" applyFont="1" applyFill="1" applyBorder="1" applyAlignment="1">
      <alignment horizontal="center" vertical="center"/>
    </xf>
    <xf numFmtId="1" fontId="6" fillId="4" borderId="708" xfId="0" applyNumberFormat="1" applyFont="1" applyFill="1" applyBorder="1" applyAlignment="1">
      <alignment horizontal="center" vertical="center" wrapText="1"/>
    </xf>
    <xf numFmtId="1" fontId="6" fillId="4" borderId="708" xfId="0" applyNumberFormat="1" applyFont="1" applyFill="1" applyBorder="1"/>
    <xf numFmtId="1" fontId="6" fillId="4" borderId="709" xfId="0" applyNumberFormat="1" applyFont="1" applyFill="1" applyBorder="1"/>
    <xf numFmtId="1" fontId="6" fillId="0" borderId="703" xfId="0" applyNumberFormat="1" applyFont="1" applyBorder="1"/>
    <xf numFmtId="1" fontId="6" fillId="0" borderId="603" xfId="0" applyNumberFormat="1" applyFont="1" applyBorder="1"/>
    <xf numFmtId="1" fontId="6" fillId="0" borderId="703" xfId="0" applyNumberFormat="1" applyFont="1" applyBorder="1" applyAlignment="1">
      <alignment horizontal="center" vertical="center"/>
    </xf>
    <xf numFmtId="1" fontId="6" fillId="0" borderId="708" xfId="0" applyNumberFormat="1" applyFont="1" applyBorder="1" applyAlignment="1">
      <alignment horizontal="center" vertical="center"/>
    </xf>
    <xf numFmtId="0" fontId="6" fillId="0" borderId="703" xfId="0" applyFont="1" applyBorder="1" applyAlignment="1">
      <alignment vertical="center" wrapText="1"/>
    </xf>
    <xf numFmtId="1" fontId="6" fillId="0" borderId="706" xfId="0" applyNumberFormat="1" applyFont="1" applyBorder="1" applyAlignment="1">
      <alignment horizontal="center" vertical="center" wrapText="1"/>
    </xf>
    <xf numFmtId="1" fontId="6" fillId="0" borderId="715" xfId="0" applyNumberFormat="1" applyFont="1" applyBorder="1" applyAlignment="1">
      <alignment horizontal="center" vertical="center"/>
    </xf>
    <xf numFmtId="1" fontId="6" fillId="0" borderId="721" xfId="0" applyNumberFormat="1" applyFont="1" applyBorder="1" applyAlignment="1">
      <alignment horizontal="center" vertical="center" wrapText="1"/>
    </xf>
    <xf numFmtId="1" fontId="6" fillId="0" borderId="702" xfId="0" applyNumberFormat="1" applyFont="1" applyBorder="1" applyAlignment="1">
      <alignment horizontal="center" vertical="center" wrapText="1"/>
    </xf>
    <xf numFmtId="1" fontId="2" fillId="0" borderId="708" xfId="0" applyNumberFormat="1" applyFont="1" applyBorder="1"/>
    <xf numFmtId="1" fontId="6" fillId="0" borderId="721" xfId="0" applyNumberFormat="1" applyFont="1" applyBorder="1"/>
    <xf numFmtId="1" fontId="6" fillId="7" borderId="722" xfId="0" applyNumberFormat="1" applyFont="1" applyFill="1" applyBorder="1" applyProtection="1">
      <protection locked="0"/>
    </xf>
    <xf numFmtId="1" fontId="6" fillId="7" borderId="723" xfId="0" applyNumberFormat="1" applyFont="1" applyFill="1" applyBorder="1" applyProtection="1">
      <protection locked="0"/>
    </xf>
    <xf numFmtId="1" fontId="6" fillId="7" borderId="724" xfId="0" applyNumberFormat="1" applyFont="1" applyFill="1" applyBorder="1" applyProtection="1">
      <protection locked="0"/>
    </xf>
    <xf numFmtId="1" fontId="6" fillId="7" borderId="721" xfId="0" applyNumberFormat="1" applyFont="1" applyFill="1" applyBorder="1" applyProtection="1">
      <protection locked="0"/>
    </xf>
    <xf numFmtId="1" fontId="6" fillId="8" borderId="703" xfId="0" applyNumberFormat="1" applyFont="1" applyFill="1" applyBorder="1"/>
    <xf numFmtId="1" fontId="6" fillId="0" borderId="722" xfId="0" applyNumberFormat="1" applyFont="1" applyBorder="1"/>
    <xf numFmtId="1" fontId="6" fillId="0" borderId="723" xfId="0" applyNumberFormat="1" applyFont="1" applyBorder="1"/>
    <xf numFmtId="1" fontId="6" fillId="0" borderId="724" xfId="0" applyNumberFormat="1" applyFont="1" applyBorder="1"/>
    <xf numFmtId="1" fontId="6" fillId="0" borderId="712" xfId="0" applyNumberFormat="1" applyFont="1" applyBorder="1" applyAlignment="1">
      <alignment vertical="center" wrapText="1"/>
    </xf>
    <xf numFmtId="1" fontId="6" fillId="7" borderId="704" xfId="0" applyNumberFormat="1" applyFont="1" applyFill="1" applyBorder="1" applyProtection="1">
      <protection locked="0"/>
    </xf>
    <xf numFmtId="1" fontId="6" fillId="0" borderId="724" xfId="0" applyNumberFormat="1" applyFont="1" applyBorder="1" applyAlignment="1">
      <alignment horizontal="center" vertical="center" wrapText="1"/>
    </xf>
    <xf numFmtId="1" fontId="9" fillId="0" borderId="702" xfId="0" applyNumberFormat="1" applyFont="1" applyBorder="1" applyAlignment="1">
      <alignment horizontal="center" vertical="center" wrapText="1"/>
    </xf>
    <xf numFmtId="1" fontId="6" fillId="0" borderId="708" xfId="0" applyNumberFormat="1" applyFont="1" applyBorder="1" applyAlignment="1">
      <alignment horizontal="right" vertical="center"/>
    </xf>
    <xf numFmtId="1" fontId="6" fillId="7" borderId="711" xfId="0" applyNumberFormat="1" applyFont="1" applyFill="1" applyBorder="1" applyAlignment="1" applyProtection="1">
      <alignment horizontal="right"/>
      <protection locked="0"/>
    </xf>
    <xf numFmtId="1" fontId="6" fillId="7" borderId="722" xfId="0" applyNumberFormat="1" applyFont="1" applyFill="1" applyBorder="1" applyAlignment="1" applyProtection="1">
      <alignment horizontal="right"/>
      <protection locked="0"/>
    </xf>
    <xf numFmtId="1" fontId="6" fillId="7" borderId="707" xfId="0" applyNumberFormat="1" applyFont="1" applyFill="1" applyBorder="1" applyAlignment="1" applyProtection="1">
      <alignment horizontal="right"/>
      <protection locked="0"/>
    </xf>
    <xf numFmtId="1" fontId="6" fillId="7" borderId="724" xfId="0" applyNumberFormat="1" applyFont="1" applyFill="1" applyBorder="1" applyAlignment="1" applyProtection="1">
      <alignment horizontal="right"/>
      <protection locked="0"/>
    </xf>
    <xf numFmtId="1" fontId="6" fillId="7" borderId="706" xfId="0" applyNumberFormat="1" applyFont="1" applyFill="1" applyBorder="1" applyAlignment="1" applyProtection="1">
      <alignment horizontal="right"/>
      <protection locked="0"/>
    </xf>
    <xf numFmtId="1" fontId="6" fillId="7" borderId="725" xfId="0" applyNumberFormat="1" applyFont="1" applyFill="1" applyBorder="1" applyAlignment="1" applyProtection="1">
      <alignment horizontal="right"/>
      <protection locked="0"/>
    </xf>
    <xf numFmtId="1" fontId="6" fillId="0" borderId="712" xfId="0" applyNumberFormat="1" applyFont="1" applyBorder="1" applyAlignment="1">
      <alignment horizontal="right" vertical="center"/>
    </xf>
    <xf numFmtId="1" fontId="6" fillId="0" borderId="717" xfId="0" applyNumberFormat="1" applyFont="1" applyBorder="1" applyAlignment="1">
      <alignment vertical="center"/>
    </xf>
    <xf numFmtId="1" fontId="2" fillId="3" borderId="705" xfId="0" applyNumberFormat="1" applyFont="1" applyFill="1" applyBorder="1" applyAlignment="1">
      <alignment wrapText="1"/>
    </xf>
    <xf numFmtId="1" fontId="6" fillId="3" borderId="708" xfId="0" applyNumberFormat="1" applyFont="1" applyFill="1" applyBorder="1" applyAlignment="1">
      <alignment horizontal="right" wrapText="1"/>
    </xf>
    <xf numFmtId="1" fontId="6" fillId="4" borderId="708" xfId="0" applyNumberFormat="1" applyFont="1" applyFill="1" applyBorder="1" applyAlignment="1">
      <alignment horizontal="center" vertical="center"/>
    </xf>
    <xf numFmtId="1" fontId="6" fillId="4" borderId="709" xfId="0" applyNumberFormat="1" applyFont="1" applyFill="1" applyBorder="1" applyAlignment="1">
      <alignment horizontal="center" vertical="center"/>
    </xf>
    <xf numFmtId="1" fontId="6" fillId="4" borderId="706" xfId="0" applyNumberFormat="1" applyFont="1" applyFill="1" applyBorder="1" applyAlignment="1">
      <alignment horizontal="center" vertical="center"/>
    </xf>
    <xf numFmtId="1" fontId="6" fillId="3" borderId="705" xfId="0" applyNumberFormat="1" applyFont="1" applyFill="1" applyBorder="1" applyAlignment="1">
      <alignment wrapText="1"/>
    </xf>
    <xf numFmtId="1" fontId="6" fillId="3" borderId="708" xfId="0" applyNumberFormat="1" applyFont="1" applyFill="1" applyBorder="1"/>
    <xf numFmtId="1" fontId="6" fillId="4" borderId="725" xfId="0" applyNumberFormat="1" applyFont="1" applyFill="1" applyBorder="1"/>
    <xf numFmtId="1" fontId="6" fillId="3" borderId="711" xfId="0" applyNumberFormat="1" applyFont="1" applyFill="1" applyBorder="1"/>
    <xf numFmtId="1" fontId="6" fillId="3" borderId="724" xfId="0" applyNumberFormat="1" applyFont="1" applyFill="1" applyBorder="1" applyAlignment="1">
      <alignment horizontal="center" vertical="center" wrapText="1"/>
    </xf>
    <xf numFmtId="1" fontId="6" fillId="3" borderId="721" xfId="0" applyNumberFormat="1" applyFont="1" applyFill="1" applyBorder="1" applyAlignment="1">
      <alignment horizontal="center" vertical="center" wrapText="1"/>
    </xf>
    <xf numFmtId="1" fontId="6" fillId="3" borderId="722" xfId="0" applyNumberFormat="1" applyFont="1" applyFill="1" applyBorder="1" applyAlignment="1">
      <alignment horizontal="center" vertical="center" wrapText="1"/>
    </xf>
    <xf numFmtId="1" fontId="2" fillId="0" borderId="708" xfId="0" applyNumberFormat="1" applyFont="1" applyBorder="1" applyAlignment="1">
      <alignment horizontal="left" vertical="center"/>
    </xf>
    <xf numFmtId="1" fontId="6" fillId="3" borderId="724" xfId="0" applyNumberFormat="1" applyFont="1" applyFill="1" applyBorder="1"/>
    <xf numFmtId="1" fontId="6" fillId="3" borderId="721" xfId="0" applyNumberFormat="1" applyFont="1" applyFill="1" applyBorder="1"/>
    <xf numFmtId="1" fontId="6" fillId="3" borderId="722" xfId="0" applyNumberFormat="1" applyFont="1" applyFill="1" applyBorder="1"/>
    <xf numFmtId="1" fontId="6" fillId="3" borderId="708" xfId="0" applyNumberFormat="1" applyFont="1" applyFill="1" applyBorder="1" applyAlignment="1">
      <alignment horizontal="center" vertical="center"/>
    </xf>
    <xf numFmtId="1" fontId="6" fillId="3" borderId="712" xfId="0" applyNumberFormat="1" applyFont="1" applyFill="1" applyBorder="1" applyAlignment="1">
      <alignment horizontal="left"/>
    </xf>
    <xf numFmtId="1" fontId="6" fillId="3" borderId="704" xfId="0" applyNumberFormat="1" applyFont="1" applyFill="1" applyBorder="1" applyAlignment="1">
      <alignment horizontal="center" vertical="center"/>
    </xf>
    <xf numFmtId="1" fontId="6" fillId="0" borderId="723" xfId="0" applyNumberFormat="1" applyFont="1" applyBorder="1" applyAlignment="1">
      <alignment horizontal="center" vertical="center" wrapText="1"/>
    </xf>
    <xf numFmtId="1" fontId="6" fillId="3" borderId="717" xfId="0" applyNumberFormat="1" applyFont="1" applyFill="1" applyBorder="1" applyAlignment="1">
      <alignment vertical="center"/>
    </xf>
    <xf numFmtId="1" fontId="6" fillId="3" borderId="712" xfId="0" applyNumberFormat="1" applyFont="1" applyFill="1" applyBorder="1"/>
    <xf numFmtId="1" fontId="6" fillId="7" borderId="726" xfId="0" applyNumberFormat="1" applyFont="1" applyFill="1" applyBorder="1" applyProtection="1">
      <protection locked="0"/>
    </xf>
    <xf numFmtId="1" fontId="4" fillId="4" borderId="727" xfId="0" applyNumberFormat="1" applyFont="1" applyFill="1" applyBorder="1"/>
    <xf numFmtId="1" fontId="10" fillId="0" borderId="728" xfId="0" applyNumberFormat="1" applyFont="1" applyBorder="1" applyAlignment="1">
      <alignment vertical="center"/>
    </xf>
    <xf numFmtId="1" fontId="4" fillId="0" borderId="729" xfId="0" applyNumberFormat="1" applyFont="1" applyBorder="1"/>
    <xf numFmtId="1" fontId="6" fillId="0" borderId="730" xfId="0" applyNumberFormat="1" applyFont="1" applyBorder="1" applyAlignment="1">
      <alignment horizontal="center" vertical="center"/>
    </xf>
    <xf numFmtId="1" fontId="6" fillId="0" borderId="730" xfId="0" applyNumberFormat="1" applyFont="1" applyBorder="1" applyAlignment="1">
      <alignment horizontal="center" vertical="center" wrapText="1"/>
    </xf>
    <xf numFmtId="1" fontId="6" fillId="0" borderId="731" xfId="0" applyNumberFormat="1" applyFont="1" applyBorder="1" applyAlignment="1">
      <alignment horizontal="center" vertical="center" wrapText="1"/>
    </xf>
    <xf numFmtId="1" fontId="6" fillId="0" borderId="732" xfId="0" applyNumberFormat="1" applyFont="1" applyBorder="1" applyAlignment="1">
      <alignment horizontal="center" vertical="center" wrapText="1"/>
    </xf>
    <xf numFmtId="1" fontId="6" fillId="0" borderId="733" xfId="0" applyNumberFormat="1" applyFont="1" applyBorder="1" applyAlignment="1">
      <alignment horizontal="center" vertical="center" wrapText="1"/>
    </xf>
    <xf numFmtId="1" fontId="6" fillId="0" borderId="734" xfId="0" applyNumberFormat="1" applyFont="1" applyBorder="1" applyAlignment="1">
      <alignment horizontal="center" vertical="center" wrapText="1"/>
    </xf>
    <xf numFmtId="1" fontId="6" fillId="0" borderId="735" xfId="0" applyNumberFormat="1" applyFont="1" applyBorder="1" applyAlignment="1">
      <alignment horizontal="center" vertical="center" wrapText="1"/>
    </xf>
    <xf numFmtId="1" fontId="6" fillId="0" borderId="736" xfId="0" applyNumberFormat="1" applyFont="1" applyBorder="1" applyAlignment="1">
      <alignment horizontal="center" vertical="center"/>
    </xf>
    <xf numFmtId="1" fontId="6" fillId="0" borderId="732" xfId="0" applyNumberFormat="1" applyFont="1" applyBorder="1" applyAlignment="1">
      <alignment horizontal="center" vertical="center"/>
    </xf>
    <xf numFmtId="1" fontId="6" fillId="0" borderId="733" xfId="0" applyNumberFormat="1" applyFont="1" applyBorder="1" applyAlignment="1">
      <alignment horizontal="center" vertical="center"/>
    </xf>
    <xf numFmtId="1" fontId="6" fillId="3" borderId="737" xfId="0" applyNumberFormat="1" applyFont="1" applyFill="1" applyBorder="1" applyAlignment="1">
      <alignment horizontal="center" vertical="center" wrapText="1"/>
    </xf>
    <xf numFmtId="1" fontId="6" fillId="3" borderId="734" xfId="0" applyNumberFormat="1" applyFont="1" applyFill="1" applyBorder="1" applyAlignment="1">
      <alignment horizontal="center" vertical="center" wrapText="1"/>
    </xf>
    <xf numFmtId="1" fontId="6" fillId="0" borderId="733" xfId="0" applyNumberFormat="1" applyFont="1" applyBorder="1" applyAlignment="1">
      <alignment horizontal="center" vertical="center" wrapText="1"/>
    </xf>
    <xf numFmtId="1" fontId="6" fillId="0" borderId="734" xfId="0" applyNumberFormat="1" applyFont="1" applyBorder="1" applyAlignment="1">
      <alignment horizontal="center" vertical="center" wrapText="1"/>
    </xf>
    <xf numFmtId="1" fontId="6" fillId="0" borderId="738" xfId="0" applyNumberFormat="1" applyFont="1" applyBorder="1" applyAlignment="1">
      <alignment horizontal="left" vertical="center" wrapText="1"/>
    </xf>
    <xf numFmtId="1" fontId="6" fillId="0" borderId="738" xfId="0" applyNumberFormat="1" applyFont="1" applyBorder="1"/>
    <xf numFmtId="1" fontId="6" fillId="7" borderId="739" xfId="0" applyNumberFormat="1" applyFont="1" applyFill="1" applyBorder="1" applyProtection="1">
      <protection locked="0"/>
    </xf>
    <xf numFmtId="1" fontId="6" fillId="7" borderId="738" xfId="0" applyNumberFormat="1" applyFont="1" applyFill="1" applyBorder="1" applyProtection="1">
      <protection locked="0"/>
    </xf>
    <xf numFmtId="1" fontId="6" fillId="7" borderId="740" xfId="0" applyNumberFormat="1" applyFont="1" applyFill="1" applyBorder="1" applyProtection="1">
      <protection locked="0"/>
    </xf>
    <xf numFmtId="1" fontId="6" fillId="7" borderId="741" xfId="0" applyNumberFormat="1" applyFont="1" applyFill="1" applyBorder="1" applyProtection="1">
      <protection locked="0"/>
    </xf>
    <xf numFmtId="1" fontId="6" fillId="0" borderId="742" xfId="0" applyNumberFormat="1" applyFont="1" applyBorder="1" applyAlignment="1">
      <alignment horizontal="center" vertical="center"/>
    </xf>
    <xf numFmtId="1" fontId="6" fillId="0" borderId="742" xfId="0" applyNumberFormat="1" applyFont="1" applyBorder="1" applyAlignment="1">
      <alignment horizontal="center" vertical="center" wrapText="1"/>
    </xf>
    <xf numFmtId="1" fontId="6" fillId="0" borderId="743" xfId="0" applyNumberFormat="1" applyFont="1" applyBorder="1" applyAlignment="1">
      <alignment horizontal="center" vertical="center" wrapText="1"/>
    </xf>
    <xf numFmtId="1" fontId="6" fillId="0" borderId="744" xfId="0" applyNumberFormat="1" applyFont="1" applyBorder="1" applyAlignment="1">
      <alignment horizontal="center" vertical="center" wrapText="1"/>
    </xf>
    <xf numFmtId="1" fontId="6" fillId="0" borderId="745" xfId="0" applyNumberFormat="1" applyFont="1" applyBorder="1" applyAlignment="1">
      <alignment horizontal="center" vertical="center" wrapText="1"/>
    </xf>
    <xf numFmtId="1" fontId="6" fillId="0" borderId="746" xfId="0" applyNumberFormat="1" applyFont="1" applyBorder="1" applyAlignment="1">
      <alignment horizontal="center" vertical="center" wrapText="1"/>
    </xf>
    <xf numFmtId="1" fontId="6" fillId="4" borderId="747" xfId="0" applyNumberFormat="1" applyFont="1" applyFill="1" applyBorder="1" applyAlignment="1">
      <alignment horizontal="center" vertical="center"/>
    </xf>
    <xf numFmtId="1" fontId="6" fillId="4" borderId="744" xfId="0" applyNumberFormat="1" applyFont="1" applyFill="1" applyBorder="1" applyAlignment="1">
      <alignment horizontal="center" vertical="center"/>
    </xf>
    <xf numFmtId="1" fontId="6" fillId="0" borderId="748" xfId="0" applyNumberFormat="1" applyFont="1" applyBorder="1" applyAlignment="1">
      <alignment horizontal="center" vertical="center" wrapText="1"/>
    </xf>
    <xf numFmtId="1" fontId="6" fillId="0" borderId="744" xfId="0" applyNumberFormat="1" applyFont="1" applyBorder="1" applyAlignment="1">
      <alignment horizontal="center" vertical="center" wrapText="1"/>
    </xf>
    <xf numFmtId="1" fontId="6" fillId="0" borderId="749" xfId="0" applyNumberFormat="1" applyFont="1" applyBorder="1" applyAlignment="1">
      <alignment horizontal="center" vertical="center" wrapText="1"/>
    </xf>
    <xf numFmtId="1" fontId="6" fillId="0" borderId="746" xfId="0" applyNumberFormat="1" applyFont="1" applyBorder="1" applyAlignment="1">
      <alignment horizontal="center" vertical="center" wrapText="1"/>
    </xf>
    <xf numFmtId="1" fontId="6" fillId="0" borderId="750" xfId="0" applyNumberFormat="1" applyFont="1" applyBorder="1" applyAlignment="1">
      <alignment horizontal="left" vertical="center" wrapText="1"/>
    </xf>
    <xf numFmtId="1" fontId="6" fillId="7" borderId="751" xfId="0" applyNumberFormat="1" applyFont="1" applyFill="1" applyBorder="1" applyProtection="1">
      <protection locked="0"/>
    </xf>
    <xf numFmtId="1" fontId="6" fillId="7" borderId="752" xfId="0" applyNumberFormat="1" applyFont="1" applyFill="1" applyBorder="1" applyProtection="1">
      <protection locked="0"/>
    </xf>
    <xf numFmtId="1" fontId="6" fillId="7" borderId="753" xfId="0" applyNumberFormat="1" applyFont="1" applyFill="1" applyBorder="1" applyProtection="1">
      <protection locked="0"/>
    </xf>
    <xf numFmtId="1" fontId="6" fillId="0" borderId="754" xfId="0" applyNumberFormat="1" applyFont="1" applyBorder="1" applyAlignment="1">
      <alignment horizontal="center" vertical="center" wrapText="1"/>
    </xf>
    <xf numFmtId="1" fontId="6" fillId="0" borderId="754" xfId="0" applyNumberFormat="1" applyFont="1" applyBorder="1" applyAlignment="1">
      <alignment horizontal="center" vertical="center"/>
    </xf>
    <xf numFmtId="1" fontId="6" fillId="0" borderId="754" xfId="0" applyNumberFormat="1" applyFont="1" applyBorder="1" applyAlignment="1">
      <alignment horizontal="center" vertical="center" wrapText="1"/>
    </xf>
    <xf numFmtId="1" fontId="6" fillId="0" borderId="754" xfId="0" applyNumberFormat="1" applyFont="1" applyBorder="1" applyAlignment="1">
      <alignment horizontal="left" vertical="center" wrapText="1"/>
    </xf>
    <xf numFmtId="1" fontId="6" fillId="7" borderId="748" xfId="0" applyNumberFormat="1" applyFont="1" applyFill="1" applyBorder="1" applyProtection="1">
      <protection locked="0"/>
    </xf>
    <xf numFmtId="1" fontId="6" fillId="7" borderId="744" xfId="0" applyNumberFormat="1" applyFont="1" applyFill="1" applyBorder="1" applyProtection="1">
      <protection locked="0"/>
    </xf>
    <xf numFmtId="1" fontId="6" fillId="7" borderId="746" xfId="0" applyNumberFormat="1" applyFont="1" applyFill="1" applyBorder="1" applyProtection="1">
      <protection locked="0"/>
    </xf>
    <xf numFmtId="1" fontId="6" fillId="3" borderId="742" xfId="0" applyNumberFormat="1" applyFont="1" applyFill="1" applyBorder="1" applyAlignment="1">
      <alignment horizontal="center" vertical="center" wrapText="1"/>
    </xf>
    <xf numFmtId="1" fontId="6" fillId="0" borderId="755" xfId="0" applyNumberFormat="1" applyFont="1" applyBorder="1" applyAlignment="1">
      <alignment horizontal="center" vertical="center" wrapText="1"/>
    </xf>
    <xf numFmtId="1" fontId="6" fillId="0" borderId="756" xfId="0" applyNumberFormat="1" applyFont="1" applyBorder="1" applyAlignment="1">
      <alignment horizontal="center" vertical="center" wrapText="1"/>
    </xf>
    <xf numFmtId="1" fontId="6" fillId="0" borderId="755" xfId="0" applyNumberFormat="1" applyFont="1" applyBorder="1" applyAlignment="1">
      <alignment horizontal="center" vertical="center"/>
    </xf>
    <xf numFmtId="1" fontId="6" fillId="3" borderId="747" xfId="0" applyNumberFormat="1" applyFont="1" applyFill="1" applyBorder="1" applyAlignment="1">
      <alignment horizontal="center" vertical="center" wrapText="1"/>
    </xf>
    <xf numFmtId="1" fontId="6" fillId="3" borderId="745" xfId="0" applyNumberFormat="1" applyFont="1" applyFill="1" applyBorder="1" applyAlignment="1">
      <alignment horizontal="center" vertical="center" wrapText="1"/>
    </xf>
    <xf numFmtId="1" fontId="6" fillId="3" borderId="744" xfId="0" applyNumberFormat="1" applyFont="1" applyFill="1" applyBorder="1" applyAlignment="1">
      <alignment horizontal="center" vertical="center" wrapText="1"/>
    </xf>
    <xf numFmtId="1" fontId="6" fillId="0" borderId="754" xfId="0" quotePrefix="1" applyNumberFormat="1" applyFont="1" applyBorder="1" applyAlignment="1">
      <alignment horizontal="center" vertical="center" wrapText="1"/>
    </xf>
    <xf numFmtId="1" fontId="6" fillId="0" borderId="744" xfId="0" applyNumberFormat="1" applyFont="1" applyBorder="1" applyAlignment="1">
      <alignment horizontal="center" vertical="center"/>
    </xf>
    <xf numFmtId="1" fontId="6" fillId="0" borderId="743" xfId="0" applyNumberFormat="1" applyFont="1" applyBorder="1" applyAlignment="1">
      <alignment horizontal="center" vertical="center"/>
    </xf>
    <xf numFmtId="1" fontId="6" fillId="0" borderId="757" xfId="0" applyNumberFormat="1" applyFont="1" applyBorder="1" applyAlignment="1">
      <alignment horizontal="center" vertical="center"/>
    </xf>
    <xf numFmtId="1" fontId="4" fillId="4" borderId="758" xfId="0" applyNumberFormat="1" applyFont="1" applyFill="1" applyBorder="1"/>
    <xf numFmtId="1" fontId="6" fillId="3" borderId="754" xfId="0" applyNumberFormat="1" applyFont="1" applyFill="1" applyBorder="1" applyAlignment="1">
      <alignment horizontal="center" vertical="center" wrapText="1"/>
    </xf>
    <xf numFmtId="1" fontId="6" fillId="3" borderId="743" xfId="0" applyNumberFormat="1" applyFont="1" applyFill="1" applyBorder="1" applyAlignment="1">
      <alignment horizontal="center" vertical="center" wrapText="1"/>
    </xf>
    <xf numFmtId="1" fontId="6" fillId="3" borderId="759" xfId="0" applyNumberFormat="1" applyFont="1" applyFill="1" applyBorder="1" applyAlignment="1">
      <alignment horizontal="center" vertical="center" wrapText="1"/>
    </xf>
    <xf numFmtId="1" fontId="6" fillId="0" borderId="760" xfId="0" applyNumberFormat="1" applyFont="1" applyBorder="1" applyAlignment="1">
      <alignment horizontal="center" vertical="center" wrapText="1"/>
    </xf>
    <xf numFmtId="1" fontId="6" fillId="0" borderId="761" xfId="0" applyNumberFormat="1" applyFont="1" applyBorder="1" applyAlignment="1">
      <alignment horizontal="center" vertical="center" wrapText="1"/>
    </xf>
    <xf numFmtId="1" fontId="6" fillId="0" borderId="742" xfId="0" applyNumberFormat="1" applyFont="1" applyBorder="1" applyAlignment="1">
      <alignment horizontal="center" vertical="center" wrapText="1"/>
    </xf>
    <xf numFmtId="1" fontId="6" fillId="0" borderId="756" xfId="0" applyNumberFormat="1" applyFont="1" applyBorder="1" applyAlignment="1">
      <alignment horizontal="center" vertical="center" wrapText="1"/>
    </xf>
    <xf numFmtId="1" fontId="6" fillId="3" borderId="762" xfId="0" applyNumberFormat="1" applyFont="1" applyFill="1" applyBorder="1" applyAlignment="1">
      <alignment horizontal="left" wrapText="1"/>
    </xf>
    <xf numFmtId="1" fontId="6" fillId="3" borderId="763" xfId="0" applyNumberFormat="1" applyFont="1" applyFill="1" applyBorder="1" applyAlignment="1">
      <alignment horizontal="right" wrapText="1"/>
    </xf>
    <xf numFmtId="1" fontId="6" fillId="7" borderId="764" xfId="0" applyNumberFormat="1" applyFont="1" applyFill="1" applyBorder="1" applyProtection="1">
      <protection locked="0"/>
    </xf>
    <xf numFmtId="1" fontId="6" fillId="7" borderId="765" xfId="0" applyNumberFormat="1" applyFont="1" applyFill="1" applyBorder="1" applyProtection="1">
      <protection locked="0"/>
    </xf>
    <xf numFmtId="1" fontId="6" fillId="7" borderId="766" xfId="0" applyNumberFormat="1" applyFont="1" applyFill="1" applyBorder="1" applyProtection="1">
      <protection locked="0"/>
    </xf>
    <xf numFmtId="1" fontId="6" fillId="7" borderId="767" xfId="0" applyNumberFormat="1" applyFont="1" applyFill="1" applyBorder="1" applyProtection="1">
      <protection locked="0"/>
    </xf>
    <xf numFmtId="1" fontId="6" fillId="7" borderId="768" xfId="0" applyNumberFormat="1" applyFont="1" applyFill="1" applyBorder="1" applyProtection="1">
      <protection locked="0"/>
    </xf>
    <xf numFmtId="1" fontId="6" fillId="7" borderId="769" xfId="0" applyNumberFormat="1" applyFont="1" applyFill="1" applyBorder="1" applyProtection="1">
      <protection locked="0"/>
    </xf>
    <xf numFmtId="1" fontId="6" fillId="0" borderId="754" xfId="0" applyNumberFormat="1" applyFont="1" applyBorder="1" applyAlignment="1">
      <alignment horizontal="center"/>
    </xf>
    <xf numFmtId="1" fontId="6" fillId="3" borderId="748" xfId="0" applyNumberFormat="1" applyFont="1" applyFill="1" applyBorder="1" applyAlignment="1">
      <alignment horizontal="right" wrapText="1"/>
    </xf>
    <xf numFmtId="1" fontId="6" fillId="3" borderId="743" xfId="0" applyNumberFormat="1" applyFont="1" applyFill="1" applyBorder="1" applyAlignment="1">
      <alignment horizontal="right" wrapText="1"/>
    </xf>
    <xf numFmtId="1" fontId="6" fillId="0" borderId="748" xfId="0" applyNumberFormat="1" applyFont="1" applyBorder="1"/>
    <xf numFmtId="1" fontId="6" fillId="0" borderId="754" xfId="0" applyNumberFormat="1" applyFont="1" applyBorder="1"/>
    <xf numFmtId="1" fontId="6" fillId="0" borderId="743" xfId="0" applyNumberFormat="1" applyFont="1" applyBorder="1"/>
    <xf numFmtId="1" fontId="6" fillId="0" borderId="745" xfId="0" applyNumberFormat="1" applyFont="1" applyBorder="1"/>
    <xf numFmtId="1" fontId="6" fillId="0" borderId="770" xfId="0" applyNumberFormat="1" applyFont="1" applyBorder="1"/>
    <xf numFmtId="1" fontId="6" fillId="0" borderId="771" xfId="0" applyNumberFormat="1" applyFont="1" applyBorder="1"/>
    <xf numFmtId="1" fontId="6" fillId="0" borderId="744" xfId="0" applyNumberFormat="1" applyFont="1" applyBorder="1"/>
    <xf numFmtId="1" fontId="6" fillId="0" borderId="772" xfId="0" applyNumberFormat="1" applyFont="1" applyBorder="1" applyAlignment="1">
      <alignment horizontal="right"/>
    </xf>
    <xf numFmtId="1" fontId="6" fillId="4" borderId="742" xfId="0" applyNumberFormat="1" applyFont="1" applyFill="1" applyBorder="1" applyAlignment="1">
      <alignment horizontal="center" vertical="center"/>
    </xf>
    <xf numFmtId="1" fontId="6" fillId="4" borderId="755" xfId="0" applyNumberFormat="1" applyFont="1" applyFill="1" applyBorder="1" applyAlignment="1">
      <alignment horizontal="center" vertical="center"/>
    </xf>
    <xf numFmtId="1" fontId="6" fillId="4" borderId="773" xfId="0" applyNumberFormat="1" applyFont="1" applyFill="1" applyBorder="1" applyAlignment="1">
      <alignment horizontal="center" vertical="center"/>
    </xf>
    <xf numFmtId="1" fontId="6" fillId="4" borderId="744" xfId="0" applyNumberFormat="1" applyFont="1" applyFill="1" applyBorder="1" applyAlignment="1">
      <alignment horizontal="center" vertical="center" wrapText="1"/>
    </xf>
    <xf numFmtId="1" fontId="6" fillId="4" borderId="754" xfId="0" applyNumberFormat="1" applyFont="1" applyFill="1" applyBorder="1" applyAlignment="1">
      <alignment horizontal="center" vertical="center" wrapText="1"/>
    </xf>
    <xf numFmtId="0" fontId="6" fillId="4" borderId="756" xfId="0" applyFont="1" applyFill="1" applyBorder="1" applyAlignment="1">
      <alignment horizontal="center" wrapText="1"/>
    </xf>
    <xf numFmtId="1" fontId="6" fillId="4" borderId="743" xfId="0" applyNumberFormat="1" applyFont="1" applyFill="1" applyBorder="1" applyAlignment="1">
      <alignment horizontal="center" vertical="center"/>
    </xf>
    <xf numFmtId="1" fontId="6" fillId="4" borderId="754" xfId="0" applyNumberFormat="1" applyFont="1" applyFill="1" applyBorder="1" applyAlignment="1">
      <alignment horizontal="center" vertical="center"/>
    </xf>
    <xf numFmtId="1" fontId="6" fillId="4" borderId="774" xfId="0" applyNumberFormat="1" applyFont="1" applyFill="1" applyBorder="1" applyAlignment="1">
      <alignment horizontal="center" vertical="center"/>
    </xf>
    <xf numFmtId="1" fontId="6" fillId="4" borderId="744" xfId="0" applyNumberFormat="1" applyFont="1" applyFill="1" applyBorder="1" applyAlignment="1">
      <alignment horizontal="center" vertical="center" wrapText="1"/>
    </xf>
    <xf numFmtId="1" fontId="6" fillId="4" borderId="754" xfId="0" applyNumberFormat="1" applyFont="1" applyFill="1" applyBorder="1" applyAlignment="1">
      <alignment horizontal="center" vertical="center" wrapText="1"/>
    </xf>
    <xf numFmtId="1" fontId="6" fillId="4" borderId="754" xfId="0" applyNumberFormat="1" applyFont="1" applyFill="1" applyBorder="1"/>
    <xf numFmtId="1" fontId="6" fillId="4" borderId="774" xfId="0" applyNumberFormat="1" applyFont="1" applyFill="1" applyBorder="1"/>
    <xf numFmtId="1" fontId="6" fillId="0" borderId="756" xfId="0" applyNumberFormat="1" applyFont="1" applyBorder="1" applyAlignment="1">
      <alignment horizontal="center" vertical="center"/>
    </xf>
    <xf numFmtId="1" fontId="6" fillId="4" borderId="745" xfId="0" applyNumberFormat="1" applyFont="1" applyFill="1" applyBorder="1" applyAlignment="1">
      <alignment horizontal="center" vertical="center" wrapText="1"/>
    </xf>
    <xf numFmtId="1" fontId="6" fillId="7" borderId="775" xfId="0" applyNumberFormat="1" applyFont="1" applyFill="1" applyBorder="1" applyProtection="1">
      <protection locked="0"/>
    </xf>
    <xf numFmtId="1" fontId="6" fillId="7" borderId="762" xfId="0" applyNumberFormat="1" applyFont="1" applyFill="1" applyBorder="1" applyProtection="1">
      <protection locked="0"/>
    </xf>
    <xf numFmtId="1" fontId="6" fillId="3" borderId="743" xfId="0" applyNumberFormat="1" applyFont="1" applyFill="1" applyBorder="1" applyAlignment="1">
      <alignment horizontal="left" wrapText="1"/>
    </xf>
    <xf numFmtId="1" fontId="6" fillId="0" borderId="754" xfId="0" applyNumberFormat="1" applyFont="1" applyBorder="1" applyAlignment="1">
      <alignment horizontal="center" vertical="center"/>
    </xf>
    <xf numFmtId="1" fontId="6" fillId="0" borderId="743" xfId="0" applyNumberFormat="1" applyFont="1" applyBorder="1" applyAlignment="1">
      <alignment horizontal="center" vertical="center" wrapText="1"/>
    </xf>
    <xf numFmtId="0" fontId="6" fillId="0" borderId="742" xfId="0" applyFont="1" applyBorder="1" applyAlignment="1">
      <alignment horizontal="center" vertical="center" wrapText="1"/>
    </xf>
    <xf numFmtId="1" fontId="6" fillId="0" borderId="745" xfId="0" applyNumberFormat="1" applyFont="1" applyBorder="1" applyAlignment="1">
      <alignment horizontal="center" vertical="center"/>
    </xf>
    <xf numFmtId="49" fontId="6" fillId="0" borderId="776" xfId="0" applyNumberFormat="1" applyFont="1" applyBorder="1" applyAlignment="1">
      <alignment horizontal="center" vertical="center" wrapText="1"/>
    </xf>
    <xf numFmtId="0" fontId="6" fillId="0" borderId="776" xfId="0" applyFont="1" applyBorder="1" applyAlignment="1">
      <alignment horizontal="center" vertical="center" wrapText="1"/>
    </xf>
    <xf numFmtId="0" fontId="6" fillId="0" borderId="744" xfId="0" applyFont="1" applyBorder="1" applyAlignment="1">
      <alignment horizontal="center" vertical="center"/>
    </xf>
    <xf numFmtId="0" fontId="6" fillId="0" borderId="762" xfId="0" applyFont="1" applyBorder="1" applyAlignment="1">
      <alignment vertical="center" wrapText="1"/>
    </xf>
    <xf numFmtId="1" fontId="6" fillId="0" borderId="762" xfId="0" applyNumberFormat="1" applyFont="1" applyBorder="1" applyAlignment="1">
      <alignment horizontal="right" vertical="center" wrapText="1"/>
    </xf>
    <xf numFmtId="1" fontId="6" fillId="0" borderId="762" xfId="0" applyNumberFormat="1" applyFont="1" applyBorder="1" applyAlignment="1">
      <alignment horizontal="left" vertical="center"/>
    </xf>
  </cellXfs>
  <cellStyles count="2">
    <cellStyle name="20% - Énfasis1" xfId="1" builtinId="30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ioestadisticahl/Desktop/REM%20A/SA_23_V1.3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SEPTIEMBRE/116108A09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OCTUBRE/116108A10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NOVIEMBRE/116108A11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DICIEMBRE/116108A1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ENERO/REM%20NUEVA%20VERSI&#211;N/116108A0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FEBRERO/REM%20NUEVA%20VERSI&#211;N/116108A0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MARZO/REM%20A/116108A03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ABRIL/116108A04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MAYO/116108A05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JUNIO/116108A06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JULIO/116108A07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AGOSTO/116108A0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SEPTIEMBRE</v>
          </cell>
          <cell r="C6">
            <v>0</v>
          </cell>
          <cell r="D6">
            <v>9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OCTUBRE</v>
          </cell>
          <cell r="C6">
            <v>1</v>
          </cell>
          <cell r="D6">
            <v>0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NOVIEMBRE</v>
          </cell>
          <cell r="C6">
            <v>1</v>
          </cell>
          <cell r="D6">
            <v>1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DICIEMBRE</v>
          </cell>
          <cell r="C6">
            <v>1</v>
          </cell>
          <cell r="D6">
            <v>2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ENERO</v>
          </cell>
          <cell r="C6">
            <v>0</v>
          </cell>
          <cell r="D6">
            <v>1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FEBRERO</v>
          </cell>
          <cell r="C6">
            <v>0</v>
          </cell>
          <cell r="D6">
            <v>2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MARZO</v>
          </cell>
          <cell r="C6">
            <v>0</v>
          </cell>
          <cell r="D6">
            <v>3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ABRIL</v>
          </cell>
          <cell r="C6">
            <v>0</v>
          </cell>
          <cell r="D6">
            <v>4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MAYO</v>
          </cell>
          <cell r="C6">
            <v>0</v>
          </cell>
          <cell r="D6">
            <v>5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JUNIO</v>
          </cell>
          <cell r="C6">
            <v>0</v>
          </cell>
          <cell r="D6">
            <v>6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JULIO</v>
          </cell>
          <cell r="C6">
            <v>0</v>
          </cell>
          <cell r="D6">
            <v>7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AGOSTO</v>
          </cell>
          <cell r="C6">
            <v>0</v>
          </cell>
          <cell r="D6">
            <v>8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S400"/>
  <sheetViews>
    <sheetView topLeftCell="A139" workbookViewId="0">
      <selection activeCell="A10" sqref="A10:A12"/>
    </sheetView>
  </sheetViews>
  <sheetFormatPr baseColWidth="10" defaultColWidth="11.42578125" defaultRowHeight="14.25" x14ac:dyDescent="0.2"/>
  <cols>
    <col min="1" max="1" width="49.85546875" style="6" customWidth="1"/>
    <col min="2" max="2" width="43.7109375" style="6" customWidth="1"/>
    <col min="3" max="3" width="16.28515625" style="6" customWidth="1"/>
    <col min="4" max="38" width="19.28515625" style="6" customWidth="1"/>
    <col min="39" max="40" width="12.7109375" style="6" customWidth="1"/>
    <col min="41" max="41" width="14.42578125" style="6" customWidth="1"/>
    <col min="42" max="42" width="12.7109375" style="6" customWidth="1"/>
    <col min="43" max="43" width="14.42578125" style="6" customWidth="1"/>
    <col min="44" max="44" width="12.42578125" style="6" customWidth="1"/>
    <col min="45" max="45" width="11.42578125" style="6"/>
    <col min="46" max="46" width="13.28515625" style="6" customWidth="1"/>
    <col min="47" max="47" width="11.42578125" style="6"/>
    <col min="48" max="48" width="12.28515625" style="6" customWidth="1"/>
    <col min="49" max="72" width="11.42578125" style="6" customWidth="1"/>
    <col min="73" max="73" width="11.42578125" style="5" customWidth="1"/>
    <col min="74" max="76" width="11" style="5" customWidth="1"/>
    <col min="77" max="77" width="11" style="15" customWidth="1"/>
    <col min="78" max="78" width="13.28515625" style="15" customWidth="1"/>
    <col min="79" max="98" width="13.28515625" style="4" hidden="1" customWidth="1"/>
    <col min="99" max="104" width="13.28515625" style="15" hidden="1" customWidth="1"/>
    <col min="105" max="105" width="0" style="5" hidden="1" customWidth="1"/>
    <col min="106" max="130" width="11.42578125" style="5"/>
    <col min="131" max="16384" width="11.42578125" style="6"/>
  </cols>
  <sheetData>
    <row r="1" spans="1:104" s="6" customFormat="1" ht="1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3"/>
      <c r="BV1" s="3"/>
      <c r="BW1" s="3"/>
      <c r="BX1" s="3"/>
      <c r="BY1" s="3"/>
      <c r="BZ1" s="3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5"/>
      <c r="CV1" s="5"/>
      <c r="CW1" s="5"/>
      <c r="CX1" s="5"/>
      <c r="CY1" s="5"/>
      <c r="CZ1" s="5"/>
    </row>
    <row r="2" spans="1:104" s="6" customFormat="1" ht="15" x14ac:dyDescent="0.25">
      <c r="A2" s="1" t="str">
        <f>CONCATENATE("COMUNA: ",[1]NOMBRE!B2," - ","( ",[1]NOMBRE!C2,[1]NOMBRE!D2,[1]NOMBRE!E2,[1]NOMBRE!F2,[1]NOMBRE!G2," )")</f>
        <v>COMUNA:  - (  )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3"/>
      <c r="BV2" s="3"/>
      <c r="BW2" s="3"/>
      <c r="BX2" s="3"/>
      <c r="BY2" s="3"/>
      <c r="BZ2" s="3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5"/>
      <c r="CV2" s="5"/>
      <c r="CW2" s="5"/>
      <c r="CX2" s="5"/>
      <c r="CY2" s="5"/>
      <c r="CZ2" s="5"/>
    </row>
    <row r="3" spans="1:104" s="6" customFormat="1" ht="15" x14ac:dyDescent="0.25">
      <c r="A3" s="1" t="str">
        <f>CONCATENATE("ESTABLECIMIENTO/ESTRATEGIA: ",[1]NOMBRE!B3," - ","( ",[1]NOMBRE!C3,[1]NOMBRE!D3,[1]NOMBRE!E3,[1]NOMBRE!F3,[1]NOMBRE!G3,[1]NOMBRE!H3," )")</f>
        <v>ESTABLECIMIENTO/ESTRATEGIA:  - (  )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3"/>
      <c r="BV3" s="3"/>
      <c r="BW3" s="3"/>
      <c r="BX3" s="3"/>
      <c r="BY3" s="3"/>
      <c r="BZ3" s="3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5"/>
      <c r="CV3" s="5"/>
      <c r="CW3" s="5"/>
      <c r="CX3" s="5"/>
      <c r="CY3" s="5"/>
      <c r="CZ3" s="5"/>
    </row>
    <row r="4" spans="1:104" s="6" customFormat="1" ht="15" x14ac:dyDescent="0.25">
      <c r="A4" s="1" t="str">
        <f>CONCATENATE("MES: ",[1]NOMBRE!B6," - ","( ",[1]NOMBRE!C6,[1]NOMBRE!D6," )")</f>
        <v>MES:  - (  )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3"/>
      <c r="BV4" s="3"/>
      <c r="BW4" s="3"/>
      <c r="BX4" s="3"/>
      <c r="BY4" s="3"/>
      <c r="BZ4" s="3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5"/>
      <c r="CV4" s="5"/>
      <c r="CW4" s="5"/>
      <c r="CX4" s="5"/>
      <c r="CY4" s="5"/>
      <c r="CZ4" s="5"/>
    </row>
    <row r="5" spans="1:104" s="6" customFormat="1" ht="15" x14ac:dyDescent="0.25">
      <c r="A5" s="1" t="str">
        <f>CONCATENATE("AÑO: ",[1]NOMBRE!B7)</f>
        <v>AÑO: 2023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3"/>
      <c r="BV5" s="3"/>
      <c r="BW5" s="3"/>
      <c r="BX5" s="3"/>
      <c r="BY5" s="3"/>
      <c r="BZ5" s="3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5"/>
      <c r="CV5" s="5"/>
      <c r="CW5" s="5"/>
      <c r="CX5" s="5"/>
      <c r="CY5" s="5"/>
      <c r="CZ5" s="5"/>
    </row>
    <row r="6" spans="1:104" s="6" customFormat="1" ht="15" x14ac:dyDescent="0.25">
      <c r="A6" s="1635" t="s">
        <v>1</v>
      </c>
      <c r="B6" s="1635"/>
      <c r="C6" s="1635"/>
      <c r="D6" s="1635"/>
      <c r="E6" s="1635"/>
      <c r="F6" s="1635"/>
      <c r="G6" s="1635"/>
      <c r="H6" s="1635"/>
      <c r="I6" s="1635"/>
      <c r="J6" s="1635"/>
      <c r="K6" s="1635"/>
      <c r="L6" s="1635"/>
      <c r="M6" s="1635"/>
      <c r="N6" s="1635"/>
      <c r="O6" s="7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3"/>
      <c r="BV6" s="3"/>
      <c r="BW6" s="3"/>
      <c r="BX6" s="3"/>
      <c r="BY6" s="3"/>
      <c r="BZ6" s="3"/>
      <c r="CA6" s="4"/>
      <c r="CB6" s="4"/>
      <c r="CC6" s="4"/>
      <c r="CD6" s="4"/>
      <c r="CE6" s="4"/>
      <c r="CF6" s="4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5"/>
      <c r="CV6" s="5"/>
      <c r="CW6" s="5"/>
      <c r="CX6" s="5"/>
      <c r="CY6" s="5"/>
      <c r="CZ6" s="5"/>
    </row>
    <row r="7" spans="1:104" s="6" customFormat="1" ht="15" x14ac:dyDescent="0.2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3"/>
      <c r="BV7" s="3"/>
      <c r="BW7" s="3"/>
      <c r="BX7" s="3"/>
      <c r="BY7" s="3"/>
      <c r="BZ7" s="3"/>
      <c r="CA7" s="4"/>
      <c r="CB7" s="4"/>
      <c r="CC7" s="4"/>
      <c r="CD7" s="4"/>
      <c r="CE7" s="4"/>
      <c r="CF7" s="4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5"/>
      <c r="CV7" s="5"/>
      <c r="CW7" s="5"/>
      <c r="CX7" s="5"/>
      <c r="CY7" s="5"/>
      <c r="CZ7" s="5"/>
    </row>
    <row r="8" spans="1:104" s="6" customFormat="1" ht="15" x14ac:dyDescent="0.25">
      <c r="A8" s="11" t="s">
        <v>2</v>
      </c>
      <c r="B8" s="10"/>
      <c r="C8" s="10"/>
      <c r="D8" s="10"/>
      <c r="E8" s="10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3"/>
      <c r="BV8" s="3"/>
      <c r="BW8" s="3"/>
      <c r="BX8" s="3"/>
      <c r="BY8" s="3"/>
      <c r="BZ8" s="3"/>
      <c r="CA8" s="4"/>
      <c r="CB8" s="4"/>
      <c r="CC8" s="4"/>
      <c r="CD8" s="4"/>
      <c r="CE8" s="4"/>
      <c r="CF8" s="4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5"/>
      <c r="CV8" s="5"/>
      <c r="CW8" s="5"/>
      <c r="CX8" s="5"/>
      <c r="CY8" s="5"/>
      <c r="CZ8" s="5"/>
    </row>
    <row r="9" spans="1:104" s="6" customFormat="1" ht="15" x14ac:dyDescent="0.25">
      <c r="A9" s="12" t="s">
        <v>3</v>
      </c>
      <c r="B9" s="13"/>
      <c r="C9" s="14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3"/>
      <c r="BV9" s="3"/>
      <c r="BW9" s="3"/>
      <c r="BX9" s="3"/>
      <c r="BY9" s="3"/>
      <c r="BZ9" s="3"/>
      <c r="CA9" s="4"/>
      <c r="CB9" s="4"/>
      <c r="CC9" s="4"/>
      <c r="CD9" s="4"/>
      <c r="CE9" s="4"/>
      <c r="CF9" s="4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5"/>
      <c r="CV9" s="5"/>
      <c r="CW9" s="5"/>
      <c r="CX9" s="5"/>
      <c r="CY9" s="5"/>
      <c r="CZ9" s="5"/>
    </row>
    <row r="10" spans="1:104" s="6" customFormat="1" ht="15" x14ac:dyDescent="0.25">
      <c r="A10" s="1636" t="s">
        <v>4</v>
      </c>
      <c r="B10" s="1639" t="s">
        <v>5</v>
      </c>
      <c r="C10" s="1640"/>
      <c r="D10" s="1641"/>
      <c r="E10" s="1645" t="s">
        <v>6</v>
      </c>
      <c r="F10" s="1646"/>
      <c r="G10" s="1646"/>
      <c r="H10" s="1646"/>
      <c r="I10" s="1646"/>
      <c r="J10" s="1646"/>
      <c r="K10" s="1646"/>
      <c r="L10" s="1646"/>
      <c r="M10" s="1646"/>
      <c r="N10" s="1646"/>
      <c r="O10" s="1646"/>
      <c r="P10" s="1646"/>
      <c r="Q10" s="1646"/>
      <c r="R10" s="1646"/>
      <c r="S10" s="1646"/>
      <c r="T10" s="1646"/>
      <c r="U10" s="1646"/>
      <c r="V10" s="1646"/>
      <c r="W10" s="1646"/>
      <c r="X10" s="1646"/>
      <c r="Y10" s="1646"/>
      <c r="Z10" s="1646"/>
      <c r="AA10" s="1646"/>
      <c r="AB10" s="1646"/>
      <c r="AC10" s="1646"/>
      <c r="AD10" s="1646"/>
      <c r="AE10" s="1646"/>
      <c r="AF10" s="1646"/>
      <c r="AG10" s="1646"/>
      <c r="AH10" s="1646"/>
      <c r="AI10" s="1646"/>
      <c r="AJ10" s="1646"/>
      <c r="AK10" s="1646"/>
      <c r="AL10" s="1647"/>
      <c r="AM10" s="1648" t="s">
        <v>7</v>
      </c>
      <c r="AN10" s="1646"/>
      <c r="AO10" s="1646"/>
      <c r="AP10" s="1649"/>
      <c r="AQ10" s="1636" t="s">
        <v>8</v>
      </c>
      <c r="AR10" s="1636" t="s">
        <v>9</v>
      </c>
      <c r="AS10" s="1636" t="s">
        <v>10</v>
      </c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3"/>
      <c r="BV10" s="3"/>
      <c r="BW10" s="15"/>
      <c r="BX10" s="15"/>
      <c r="BY10" s="15"/>
      <c r="BZ10" s="15"/>
      <c r="CA10" s="4"/>
      <c r="CB10" s="4"/>
      <c r="CC10" s="4"/>
      <c r="CD10" s="4"/>
      <c r="CE10" s="4"/>
      <c r="CF10" s="4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5"/>
      <c r="CV10" s="5"/>
      <c r="CW10" s="5"/>
      <c r="CX10" s="5"/>
      <c r="CY10" s="5"/>
      <c r="CZ10" s="5"/>
    </row>
    <row r="11" spans="1:104" s="6" customFormat="1" ht="15" x14ac:dyDescent="0.25">
      <c r="A11" s="1637"/>
      <c r="B11" s="1642"/>
      <c r="C11" s="1643"/>
      <c r="D11" s="1644"/>
      <c r="E11" s="1650" t="s">
        <v>11</v>
      </c>
      <c r="F11" s="1651"/>
      <c r="G11" s="1650" t="s">
        <v>12</v>
      </c>
      <c r="H11" s="1651"/>
      <c r="I11" s="1650" t="s">
        <v>13</v>
      </c>
      <c r="J11" s="1651"/>
      <c r="K11" s="1650" t="s">
        <v>14</v>
      </c>
      <c r="L11" s="1651"/>
      <c r="M11" s="1650" t="s">
        <v>15</v>
      </c>
      <c r="N11" s="1651"/>
      <c r="O11" s="1650" t="s">
        <v>16</v>
      </c>
      <c r="P11" s="1651"/>
      <c r="Q11" s="1650" t="s">
        <v>17</v>
      </c>
      <c r="R11" s="1651"/>
      <c r="S11" s="1650" t="s">
        <v>18</v>
      </c>
      <c r="T11" s="1651"/>
      <c r="U11" s="1650" t="s">
        <v>19</v>
      </c>
      <c r="V11" s="1651"/>
      <c r="W11" s="1650" t="s">
        <v>20</v>
      </c>
      <c r="X11" s="1651"/>
      <c r="Y11" s="1650" t="s">
        <v>21</v>
      </c>
      <c r="Z11" s="1651"/>
      <c r="AA11" s="1650" t="s">
        <v>22</v>
      </c>
      <c r="AB11" s="1651"/>
      <c r="AC11" s="1650" t="s">
        <v>23</v>
      </c>
      <c r="AD11" s="1651"/>
      <c r="AE11" s="1650" t="s">
        <v>24</v>
      </c>
      <c r="AF11" s="1651"/>
      <c r="AG11" s="1650" t="s">
        <v>25</v>
      </c>
      <c r="AH11" s="1651"/>
      <c r="AI11" s="1650" t="s">
        <v>26</v>
      </c>
      <c r="AJ11" s="1651"/>
      <c r="AK11" s="1645" t="s">
        <v>27</v>
      </c>
      <c r="AL11" s="1647"/>
      <c r="AM11" s="1637" t="s">
        <v>28</v>
      </c>
      <c r="AN11" s="1652" t="s">
        <v>29</v>
      </c>
      <c r="AO11" s="1654" t="s">
        <v>30</v>
      </c>
      <c r="AP11" s="1643" t="s">
        <v>31</v>
      </c>
      <c r="AQ11" s="1637"/>
      <c r="AR11" s="1637"/>
      <c r="AS11" s="1637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3"/>
      <c r="BV11" s="3"/>
      <c r="BW11" s="15"/>
      <c r="BX11" s="15"/>
      <c r="BY11" s="15"/>
      <c r="BZ11" s="15"/>
      <c r="CA11" s="4"/>
      <c r="CB11" s="4"/>
      <c r="CC11" s="4"/>
      <c r="CD11" s="4"/>
      <c r="CE11" s="4"/>
      <c r="CF11" s="4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5"/>
      <c r="CV11" s="5"/>
      <c r="CW11" s="5"/>
      <c r="CX11" s="5"/>
      <c r="CY11" s="5"/>
      <c r="CZ11" s="5"/>
    </row>
    <row r="12" spans="1:104" s="6" customFormat="1" ht="15" x14ac:dyDescent="0.25">
      <c r="A12" s="1638"/>
      <c r="B12" s="16" t="s">
        <v>32</v>
      </c>
      <c r="C12" s="17" t="s">
        <v>33</v>
      </c>
      <c r="D12" s="18" t="s">
        <v>34</v>
      </c>
      <c r="E12" s="16" t="s">
        <v>33</v>
      </c>
      <c r="F12" s="18" t="s">
        <v>34</v>
      </c>
      <c r="G12" s="16" t="s">
        <v>33</v>
      </c>
      <c r="H12" s="18" t="s">
        <v>34</v>
      </c>
      <c r="I12" s="16" t="s">
        <v>33</v>
      </c>
      <c r="J12" s="18" t="s">
        <v>34</v>
      </c>
      <c r="K12" s="16" t="s">
        <v>33</v>
      </c>
      <c r="L12" s="18" t="s">
        <v>34</v>
      </c>
      <c r="M12" s="16" t="s">
        <v>33</v>
      </c>
      <c r="N12" s="18" t="s">
        <v>34</v>
      </c>
      <c r="O12" s="16" t="s">
        <v>33</v>
      </c>
      <c r="P12" s="18" t="s">
        <v>34</v>
      </c>
      <c r="Q12" s="16" t="s">
        <v>33</v>
      </c>
      <c r="R12" s="18" t="s">
        <v>34</v>
      </c>
      <c r="S12" s="16" t="s">
        <v>33</v>
      </c>
      <c r="T12" s="18" t="s">
        <v>34</v>
      </c>
      <c r="U12" s="16" t="s">
        <v>33</v>
      </c>
      <c r="V12" s="18" t="s">
        <v>34</v>
      </c>
      <c r="W12" s="16" t="s">
        <v>33</v>
      </c>
      <c r="X12" s="18" t="s">
        <v>34</v>
      </c>
      <c r="Y12" s="16" t="s">
        <v>33</v>
      </c>
      <c r="Z12" s="18" t="s">
        <v>34</v>
      </c>
      <c r="AA12" s="16" t="s">
        <v>33</v>
      </c>
      <c r="AB12" s="18" t="s">
        <v>34</v>
      </c>
      <c r="AC12" s="16" t="s">
        <v>33</v>
      </c>
      <c r="AD12" s="18" t="s">
        <v>34</v>
      </c>
      <c r="AE12" s="16" t="s">
        <v>33</v>
      </c>
      <c r="AF12" s="18" t="s">
        <v>34</v>
      </c>
      <c r="AG12" s="16" t="s">
        <v>33</v>
      </c>
      <c r="AH12" s="18" t="s">
        <v>34</v>
      </c>
      <c r="AI12" s="16" t="s">
        <v>33</v>
      </c>
      <c r="AJ12" s="18" t="s">
        <v>34</v>
      </c>
      <c r="AK12" s="16" t="s">
        <v>33</v>
      </c>
      <c r="AL12" s="19" t="s">
        <v>34</v>
      </c>
      <c r="AM12" s="1638"/>
      <c r="AN12" s="1653"/>
      <c r="AO12" s="1655"/>
      <c r="AP12" s="1656"/>
      <c r="AQ12" s="1638"/>
      <c r="AR12" s="1638"/>
      <c r="AS12" s="1638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3"/>
      <c r="BV12" s="3"/>
      <c r="BW12" s="15"/>
      <c r="BX12" s="15"/>
      <c r="BY12" s="15"/>
      <c r="BZ12" s="15"/>
      <c r="CA12" s="4"/>
      <c r="CB12" s="4"/>
      <c r="CC12" s="4"/>
      <c r="CD12" s="4"/>
      <c r="CE12" s="4"/>
      <c r="CF12" s="4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5"/>
      <c r="CV12" s="5"/>
      <c r="CW12" s="5"/>
      <c r="CX12" s="5"/>
      <c r="CY12" s="5"/>
      <c r="CZ12" s="5"/>
    </row>
    <row r="13" spans="1:104" s="6" customFormat="1" ht="15" x14ac:dyDescent="0.25">
      <c r="A13" s="20" t="s">
        <v>35</v>
      </c>
      <c r="B13" s="21">
        <f>SUM(C13:D13)</f>
        <v>0</v>
      </c>
      <c r="C13" s="22">
        <f>SUM(E13,G13,I13,K13,M13,O13,Q13,S13,U13,W13,Y13,AA13,AC13,AE13,AG13,AI13,AK13)</f>
        <v>0</v>
      </c>
      <c r="D13" s="23">
        <f>SUM(F13,H13,J13,L13,N13,P13,R13,T13,V13,X13,Z13,AB13,AD13,AF13,AH13,AJ13,AL13)</f>
        <v>0</v>
      </c>
      <c r="E13" s="24"/>
      <c r="F13" s="25"/>
      <c r="G13" s="24"/>
      <c r="H13" s="26"/>
      <c r="I13" s="24"/>
      <c r="J13" s="26"/>
      <c r="K13" s="24"/>
      <c r="L13" s="26"/>
      <c r="M13" s="24"/>
      <c r="N13" s="26"/>
      <c r="O13" s="24"/>
      <c r="P13" s="26"/>
      <c r="Q13" s="24"/>
      <c r="R13" s="26"/>
      <c r="S13" s="24"/>
      <c r="T13" s="26"/>
      <c r="U13" s="24"/>
      <c r="V13" s="26"/>
      <c r="W13" s="24"/>
      <c r="X13" s="26"/>
      <c r="Y13" s="24"/>
      <c r="Z13" s="26"/>
      <c r="AA13" s="24"/>
      <c r="AB13" s="26"/>
      <c r="AC13" s="24"/>
      <c r="AD13" s="26"/>
      <c r="AE13" s="24"/>
      <c r="AF13" s="26"/>
      <c r="AG13" s="24"/>
      <c r="AH13" s="26"/>
      <c r="AI13" s="24"/>
      <c r="AJ13" s="26"/>
      <c r="AK13" s="24"/>
      <c r="AL13" s="27"/>
      <c r="AM13" s="26"/>
      <c r="AN13" s="28"/>
      <c r="AO13" s="29"/>
      <c r="AP13" s="25"/>
      <c r="AQ13" s="26"/>
      <c r="AR13" s="26"/>
      <c r="AS13" s="26"/>
      <c r="AT13" s="30" t="str">
        <f>CA13&amp;CB13&amp;CC13&amp;CD13</f>
        <v/>
      </c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5"/>
      <c r="BF13" s="5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3"/>
      <c r="BV13" s="3"/>
      <c r="BW13" s="15"/>
      <c r="BX13" s="15"/>
      <c r="BY13" s="5"/>
      <c r="BZ13" s="5"/>
      <c r="CA13" s="32" t="str">
        <f t="shared" ref="CA13:CA18" si="0">IF(CG13=1,"* Total Ingresos debe ser igual a la suma de los Tipos de Estrategia. ","")</f>
        <v/>
      </c>
      <c r="CB13" s="32" t="str">
        <f t="shared" ref="CB13:CB18" si="1">IF(CH13=1," * El Número de personas con discapacidad NO DEBE superar el total de ingresos. ","")</f>
        <v/>
      </c>
      <c r="CC13" s="32" t="str">
        <f t="shared" ref="CC13:CC18" si="2">IF(CI13=1," * El Número de personas de pueblos originarios NO DEBE superar el total de ingresos. ","")</f>
        <v/>
      </c>
      <c r="CD13" s="32" t="str">
        <f t="shared" ref="CD13:CD18" si="3">IF(CJ13=1," * El Número de personas migrantes NO DEBE superar el total de ingresos. ","")</f>
        <v/>
      </c>
      <c r="CE13" s="32"/>
      <c r="CF13" s="32"/>
      <c r="CG13" s="33">
        <f>IF(B13&lt;&gt;SUM(AM13:AP13),1,0)</f>
        <v>0</v>
      </c>
      <c r="CH13" s="33">
        <f>IF(B13&lt;AQ13,1,0)</f>
        <v>0</v>
      </c>
      <c r="CI13" s="33">
        <f>IF(C13&lt;AR13,1,0)</f>
        <v>0</v>
      </c>
      <c r="CJ13" s="33">
        <f>IF(D13&lt;AS13,1,0)</f>
        <v>0</v>
      </c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5"/>
      <c r="CV13" s="5"/>
      <c r="CW13" s="5"/>
      <c r="CX13" s="5"/>
      <c r="CY13" s="5"/>
      <c r="CZ13" s="5"/>
    </row>
    <row r="14" spans="1:104" s="6" customFormat="1" ht="15" x14ac:dyDescent="0.25">
      <c r="A14" s="34" t="s">
        <v>36</v>
      </c>
      <c r="B14" s="35">
        <f t="shared" ref="B14:B24" si="4">SUM(C14:D14)</f>
        <v>0</v>
      </c>
      <c r="C14" s="36">
        <f t="shared" ref="C14:D24" si="5">SUM(E14,G14,I14,K14,M14,O14,Q14,S14,U14,W14,Y14,AA14,AC14,AE14,AG14,AI14,AK14)</f>
        <v>0</v>
      </c>
      <c r="D14" s="37">
        <f t="shared" si="5"/>
        <v>0</v>
      </c>
      <c r="E14" s="38"/>
      <c r="F14" s="39"/>
      <c r="G14" s="38"/>
      <c r="H14" s="40"/>
      <c r="I14" s="38"/>
      <c r="J14" s="40"/>
      <c r="K14" s="38"/>
      <c r="L14" s="40"/>
      <c r="M14" s="38"/>
      <c r="N14" s="40"/>
      <c r="O14" s="38"/>
      <c r="P14" s="40"/>
      <c r="Q14" s="38"/>
      <c r="R14" s="40"/>
      <c r="S14" s="38"/>
      <c r="T14" s="40"/>
      <c r="U14" s="38"/>
      <c r="V14" s="40"/>
      <c r="W14" s="38"/>
      <c r="X14" s="40"/>
      <c r="Y14" s="38"/>
      <c r="Z14" s="40"/>
      <c r="AA14" s="38"/>
      <c r="AB14" s="40"/>
      <c r="AC14" s="38"/>
      <c r="AD14" s="40"/>
      <c r="AE14" s="38"/>
      <c r="AF14" s="40"/>
      <c r="AG14" s="38"/>
      <c r="AH14" s="40"/>
      <c r="AI14" s="38"/>
      <c r="AJ14" s="40"/>
      <c r="AK14" s="38"/>
      <c r="AL14" s="41"/>
      <c r="AM14" s="40"/>
      <c r="AN14" s="42"/>
      <c r="AO14" s="43"/>
      <c r="AP14" s="39"/>
      <c r="AQ14" s="40"/>
      <c r="AR14" s="40"/>
      <c r="AS14" s="40"/>
      <c r="AT14" s="30" t="str">
        <f t="shared" ref="AT14:AT24" si="6">CA14&amp;CB14&amp;CC14&amp;CD14</f>
        <v/>
      </c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5"/>
      <c r="BF14" s="5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3"/>
      <c r="BV14" s="3"/>
      <c r="BW14" s="15"/>
      <c r="BX14" s="15"/>
      <c r="BY14" s="5"/>
      <c r="BZ14" s="5"/>
      <c r="CA14" s="32" t="str">
        <f t="shared" si="0"/>
        <v/>
      </c>
      <c r="CB14" s="32" t="str">
        <f t="shared" si="1"/>
        <v/>
      </c>
      <c r="CC14" s="32" t="str">
        <f t="shared" si="2"/>
        <v/>
      </c>
      <c r="CD14" s="32" t="str">
        <f t="shared" si="3"/>
        <v/>
      </c>
      <c r="CE14" s="32"/>
      <c r="CF14" s="32"/>
      <c r="CG14" s="33">
        <f t="shared" ref="CG14:CG24" si="7">IF(B14&lt;&gt;SUM(AM14:AP14),1,0)</f>
        <v>0</v>
      </c>
      <c r="CH14" s="33">
        <f t="shared" ref="CH14:CJ24" si="8">IF(B14&lt;AQ14,1,0)</f>
        <v>0</v>
      </c>
      <c r="CI14" s="33">
        <f t="shared" si="8"/>
        <v>0</v>
      </c>
      <c r="CJ14" s="33">
        <f t="shared" si="8"/>
        <v>0</v>
      </c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5"/>
      <c r="CV14" s="5"/>
      <c r="CW14" s="5"/>
      <c r="CX14" s="5"/>
      <c r="CY14" s="5"/>
      <c r="CZ14" s="5"/>
    </row>
    <row r="15" spans="1:104" s="6" customFormat="1" ht="21" x14ac:dyDescent="0.25">
      <c r="A15" s="44" t="s">
        <v>37</v>
      </c>
      <c r="B15" s="45">
        <f t="shared" si="4"/>
        <v>0</v>
      </c>
      <c r="C15" s="46">
        <f t="shared" si="5"/>
        <v>0</v>
      </c>
      <c r="D15" s="47">
        <f t="shared" si="5"/>
        <v>0</v>
      </c>
      <c r="E15" s="48"/>
      <c r="F15" s="49"/>
      <c r="G15" s="48"/>
      <c r="H15" s="50"/>
      <c r="I15" s="48"/>
      <c r="J15" s="50"/>
      <c r="K15" s="48"/>
      <c r="L15" s="50"/>
      <c r="M15" s="38"/>
      <c r="N15" s="40"/>
      <c r="O15" s="38"/>
      <c r="P15" s="40"/>
      <c r="Q15" s="51"/>
      <c r="R15" s="52"/>
      <c r="S15" s="51"/>
      <c r="T15" s="52"/>
      <c r="U15" s="51"/>
      <c r="V15" s="52"/>
      <c r="W15" s="51"/>
      <c r="X15" s="52"/>
      <c r="Y15" s="51"/>
      <c r="Z15" s="52"/>
      <c r="AA15" s="51"/>
      <c r="AB15" s="52"/>
      <c r="AC15" s="51"/>
      <c r="AD15" s="52"/>
      <c r="AE15" s="51"/>
      <c r="AF15" s="52"/>
      <c r="AG15" s="51"/>
      <c r="AH15" s="52"/>
      <c r="AI15" s="51"/>
      <c r="AJ15" s="52"/>
      <c r="AK15" s="51"/>
      <c r="AL15" s="53"/>
      <c r="AM15" s="52"/>
      <c r="AN15" s="54"/>
      <c r="AO15" s="55"/>
      <c r="AP15" s="56"/>
      <c r="AQ15" s="52"/>
      <c r="AR15" s="52"/>
      <c r="AS15" s="52"/>
      <c r="AT15" s="30" t="str">
        <f t="shared" si="6"/>
        <v/>
      </c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5"/>
      <c r="BF15" s="5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3"/>
      <c r="BV15" s="3"/>
      <c r="BW15" s="15"/>
      <c r="BX15" s="15"/>
      <c r="BY15" s="5"/>
      <c r="BZ15" s="5"/>
      <c r="CA15" s="32" t="str">
        <f t="shared" si="0"/>
        <v/>
      </c>
      <c r="CB15" s="32" t="str">
        <f t="shared" si="1"/>
        <v/>
      </c>
      <c r="CC15" s="32" t="str">
        <f t="shared" si="2"/>
        <v/>
      </c>
      <c r="CD15" s="32" t="str">
        <f t="shared" si="3"/>
        <v/>
      </c>
      <c r="CE15" s="32"/>
      <c r="CF15" s="32"/>
      <c r="CG15" s="33">
        <f t="shared" si="7"/>
        <v>0</v>
      </c>
      <c r="CH15" s="33">
        <f t="shared" si="8"/>
        <v>0</v>
      </c>
      <c r="CI15" s="33">
        <f t="shared" si="8"/>
        <v>0</v>
      </c>
      <c r="CJ15" s="33">
        <f t="shared" si="8"/>
        <v>0</v>
      </c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5"/>
      <c r="CV15" s="5"/>
      <c r="CW15" s="5"/>
      <c r="CX15" s="5"/>
      <c r="CY15" s="5"/>
      <c r="CZ15" s="5"/>
    </row>
    <row r="16" spans="1:104" s="6" customFormat="1" ht="15" x14ac:dyDescent="0.25">
      <c r="A16" s="57" t="s">
        <v>38</v>
      </c>
      <c r="B16" s="58">
        <f t="shared" si="4"/>
        <v>0</v>
      </c>
      <c r="C16" s="59">
        <f t="shared" si="5"/>
        <v>0</v>
      </c>
      <c r="D16" s="60">
        <f t="shared" si="5"/>
        <v>0</v>
      </c>
      <c r="E16" s="51"/>
      <c r="F16" s="56"/>
      <c r="G16" s="51"/>
      <c r="H16" s="52"/>
      <c r="I16" s="51"/>
      <c r="J16" s="52"/>
      <c r="K16" s="51"/>
      <c r="L16" s="52"/>
      <c r="M16" s="51"/>
      <c r="N16" s="52"/>
      <c r="O16" s="51"/>
      <c r="P16" s="52"/>
      <c r="Q16" s="51"/>
      <c r="R16" s="52"/>
      <c r="S16" s="51"/>
      <c r="T16" s="52"/>
      <c r="U16" s="51"/>
      <c r="V16" s="52"/>
      <c r="W16" s="51"/>
      <c r="X16" s="52"/>
      <c r="Y16" s="51"/>
      <c r="Z16" s="52"/>
      <c r="AA16" s="51"/>
      <c r="AB16" s="52"/>
      <c r="AC16" s="51"/>
      <c r="AD16" s="52"/>
      <c r="AE16" s="51"/>
      <c r="AF16" s="52"/>
      <c r="AG16" s="51"/>
      <c r="AH16" s="52"/>
      <c r="AI16" s="51"/>
      <c r="AJ16" s="52"/>
      <c r="AK16" s="51"/>
      <c r="AL16" s="53"/>
      <c r="AM16" s="52"/>
      <c r="AN16" s="54"/>
      <c r="AO16" s="55"/>
      <c r="AP16" s="56"/>
      <c r="AQ16" s="52"/>
      <c r="AR16" s="52"/>
      <c r="AS16" s="52"/>
      <c r="AT16" s="30" t="str">
        <f t="shared" si="6"/>
        <v/>
      </c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5"/>
      <c r="BF16" s="5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3"/>
      <c r="BV16" s="3"/>
      <c r="BW16" s="15"/>
      <c r="BX16" s="15"/>
      <c r="BY16" s="5"/>
      <c r="BZ16" s="5"/>
      <c r="CA16" s="32" t="str">
        <f t="shared" si="0"/>
        <v/>
      </c>
      <c r="CB16" s="32" t="str">
        <f t="shared" si="1"/>
        <v/>
      </c>
      <c r="CC16" s="32" t="str">
        <f t="shared" si="2"/>
        <v/>
      </c>
      <c r="CD16" s="32" t="str">
        <f t="shared" si="3"/>
        <v/>
      </c>
      <c r="CE16" s="32"/>
      <c r="CF16" s="32"/>
      <c r="CG16" s="33">
        <f t="shared" si="7"/>
        <v>0</v>
      </c>
      <c r="CH16" s="33">
        <f t="shared" si="8"/>
        <v>0</v>
      </c>
      <c r="CI16" s="33">
        <f t="shared" si="8"/>
        <v>0</v>
      </c>
      <c r="CJ16" s="33">
        <f t="shared" si="8"/>
        <v>0</v>
      </c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5"/>
      <c r="CV16" s="5"/>
      <c r="CW16" s="5"/>
      <c r="CX16" s="5"/>
      <c r="CY16" s="5"/>
      <c r="CZ16" s="5"/>
    </row>
    <row r="17" spans="1:104" s="6" customFormat="1" ht="15" x14ac:dyDescent="0.25">
      <c r="A17" s="44" t="s">
        <v>39</v>
      </c>
      <c r="B17" s="61">
        <f t="shared" si="4"/>
        <v>0</v>
      </c>
      <c r="C17" s="62">
        <f t="shared" si="5"/>
        <v>0</v>
      </c>
      <c r="D17" s="60">
        <f t="shared" si="5"/>
        <v>0</v>
      </c>
      <c r="E17" s="63"/>
      <c r="F17" s="52"/>
      <c r="G17" s="51"/>
      <c r="H17" s="52"/>
      <c r="I17" s="51"/>
      <c r="J17" s="52"/>
      <c r="K17" s="51"/>
      <c r="L17" s="52"/>
      <c r="M17" s="51"/>
      <c r="N17" s="52"/>
      <c r="O17" s="51"/>
      <c r="P17" s="52"/>
      <c r="Q17" s="51"/>
      <c r="R17" s="52"/>
      <c r="S17" s="51"/>
      <c r="T17" s="52"/>
      <c r="U17" s="51"/>
      <c r="V17" s="52"/>
      <c r="W17" s="51"/>
      <c r="X17" s="52"/>
      <c r="Y17" s="51"/>
      <c r="Z17" s="52"/>
      <c r="AA17" s="51"/>
      <c r="AB17" s="52"/>
      <c r="AC17" s="51"/>
      <c r="AD17" s="52"/>
      <c r="AE17" s="51"/>
      <c r="AF17" s="52"/>
      <c r="AG17" s="51"/>
      <c r="AH17" s="52"/>
      <c r="AI17" s="51"/>
      <c r="AJ17" s="52"/>
      <c r="AK17" s="51"/>
      <c r="AL17" s="53"/>
      <c r="AM17" s="64"/>
      <c r="AN17" s="54"/>
      <c r="AO17" s="55"/>
      <c r="AP17" s="56"/>
      <c r="AQ17" s="64"/>
      <c r="AR17" s="64"/>
      <c r="AS17" s="64"/>
      <c r="AT17" s="30" t="str">
        <f t="shared" si="6"/>
        <v/>
      </c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5"/>
      <c r="BF17" s="5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3"/>
      <c r="BV17" s="3"/>
      <c r="BW17" s="15"/>
      <c r="BX17" s="15"/>
      <c r="BY17" s="5"/>
      <c r="BZ17" s="5"/>
      <c r="CA17" s="32" t="str">
        <f t="shared" si="0"/>
        <v/>
      </c>
      <c r="CB17" s="32" t="str">
        <f t="shared" si="1"/>
        <v/>
      </c>
      <c r="CC17" s="32" t="str">
        <f t="shared" si="2"/>
        <v/>
      </c>
      <c r="CD17" s="32" t="str">
        <f t="shared" si="3"/>
        <v/>
      </c>
      <c r="CE17" s="32"/>
      <c r="CF17" s="32"/>
      <c r="CG17" s="33">
        <f t="shared" si="7"/>
        <v>0</v>
      </c>
      <c r="CH17" s="33">
        <f t="shared" si="8"/>
        <v>0</v>
      </c>
      <c r="CI17" s="33">
        <f t="shared" si="8"/>
        <v>0</v>
      </c>
      <c r="CJ17" s="33">
        <f t="shared" si="8"/>
        <v>0</v>
      </c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5"/>
      <c r="CV17" s="5"/>
      <c r="CW17" s="5"/>
      <c r="CX17" s="5"/>
      <c r="CY17" s="5"/>
      <c r="CZ17" s="5"/>
    </row>
    <row r="18" spans="1:104" s="6" customFormat="1" ht="15" x14ac:dyDescent="0.25">
      <c r="A18" s="44" t="s">
        <v>40</v>
      </c>
      <c r="B18" s="65">
        <f t="shared" si="4"/>
        <v>0</v>
      </c>
      <c r="C18" s="66">
        <f t="shared" si="5"/>
        <v>0</v>
      </c>
      <c r="D18" s="67">
        <f t="shared" si="5"/>
        <v>0</v>
      </c>
      <c r="E18" s="68"/>
      <c r="F18" s="69"/>
      <c r="G18" s="70"/>
      <c r="H18" s="71"/>
      <c r="I18" s="70"/>
      <c r="J18" s="71"/>
      <c r="K18" s="51"/>
      <c r="L18" s="52"/>
      <c r="M18" s="51"/>
      <c r="N18" s="52"/>
      <c r="O18" s="72"/>
      <c r="P18" s="73"/>
      <c r="Q18" s="72"/>
      <c r="R18" s="73"/>
      <c r="S18" s="72"/>
      <c r="T18" s="73"/>
      <c r="U18" s="72"/>
      <c r="V18" s="73"/>
      <c r="W18" s="72"/>
      <c r="X18" s="73"/>
      <c r="Y18" s="72"/>
      <c r="Z18" s="73"/>
      <c r="AA18" s="72"/>
      <c r="AB18" s="73"/>
      <c r="AC18" s="72"/>
      <c r="AD18" s="73"/>
      <c r="AE18" s="72"/>
      <c r="AF18" s="73"/>
      <c r="AG18" s="72"/>
      <c r="AH18" s="73"/>
      <c r="AI18" s="72"/>
      <c r="AJ18" s="73"/>
      <c r="AK18" s="72"/>
      <c r="AL18" s="74"/>
      <c r="AM18" s="75"/>
      <c r="AN18" s="76"/>
      <c r="AO18" s="77"/>
      <c r="AP18" s="78"/>
      <c r="AQ18" s="75"/>
      <c r="AR18" s="75"/>
      <c r="AS18" s="75"/>
      <c r="AT18" s="30" t="str">
        <f t="shared" si="6"/>
        <v/>
      </c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5"/>
      <c r="BF18" s="5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3"/>
      <c r="BV18" s="3"/>
      <c r="BW18" s="15"/>
      <c r="BX18" s="15"/>
      <c r="BY18" s="5"/>
      <c r="BZ18" s="5"/>
      <c r="CA18" s="32" t="str">
        <f t="shared" si="0"/>
        <v/>
      </c>
      <c r="CB18" s="32" t="str">
        <f t="shared" si="1"/>
        <v/>
      </c>
      <c r="CC18" s="32" t="str">
        <f t="shared" si="2"/>
        <v/>
      </c>
      <c r="CD18" s="32" t="str">
        <f t="shared" si="3"/>
        <v/>
      </c>
      <c r="CE18" s="32"/>
      <c r="CF18" s="32"/>
      <c r="CG18" s="33">
        <f t="shared" si="7"/>
        <v>0</v>
      </c>
      <c r="CH18" s="33">
        <f t="shared" si="8"/>
        <v>0</v>
      </c>
      <c r="CI18" s="33">
        <f t="shared" si="8"/>
        <v>0</v>
      </c>
      <c r="CJ18" s="33">
        <f t="shared" si="8"/>
        <v>0</v>
      </c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5"/>
      <c r="CV18" s="5"/>
      <c r="CW18" s="5"/>
      <c r="CX18" s="5"/>
      <c r="CY18" s="5"/>
      <c r="CZ18" s="5"/>
    </row>
    <row r="19" spans="1:104" s="6" customFormat="1" ht="15" x14ac:dyDescent="0.25">
      <c r="A19" s="20" t="s">
        <v>41</v>
      </c>
      <c r="B19" s="65">
        <f t="shared" si="4"/>
        <v>0</v>
      </c>
      <c r="C19" s="79">
        <f t="shared" si="5"/>
        <v>0</v>
      </c>
      <c r="D19" s="23">
        <f t="shared" si="5"/>
        <v>0</v>
      </c>
      <c r="E19" s="21">
        <f>SUM(E20:E24)</f>
        <v>0</v>
      </c>
      <c r="F19" s="23">
        <f t="shared" ref="F19:AS19" si="9">SUM(F20:F24)</f>
        <v>0</v>
      </c>
      <c r="G19" s="21">
        <f t="shared" si="9"/>
        <v>0</v>
      </c>
      <c r="H19" s="80">
        <f t="shared" si="9"/>
        <v>0</v>
      </c>
      <c r="I19" s="21">
        <f t="shared" si="9"/>
        <v>0</v>
      </c>
      <c r="J19" s="80">
        <f t="shared" si="9"/>
        <v>0</v>
      </c>
      <c r="K19" s="21">
        <f t="shared" si="9"/>
        <v>0</v>
      </c>
      <c r="L19" s="80">
        <f t="shared" si="9"/>
        <v>0</v>
      </c>
      <c r="M19" s="21">
        <f t="shared" si="9"/>
        <v>0</v>
      </c>
      <c r="N19" s="80">
        <f t="shared" si="9"/>
        <v>0</v>
      </c>
      <c r="O19" s="21">
        <f t="shared" si="9"/>
        <v>0</v>
      </c>
      <c r="P19" s="80">
        <f t="shared" si="9"/>
        <v>0</v>
      </c>
      <c r="Q19" s="21">
        <f t="shared" si="9"/>
        <v>0</v>
      </c>
      <c r="R19" s="80">
        <f t="shared" si="9"/>
        <v>0</v>
      </c>
      <c r="S19" s="21">
        <f t="shared" si="9"/>
        <v>0</v>
      </c>
      <c r="T19" s="80">
        <f t="shared" si="9"/>
        <v>0</v>
      </c>
      <c r="U19" s="21">
        <f t="shared" si="9"/>
        <v>0</v>
      </c>
      <c r="V19" s="80">
        <f t="shared" si="9"/>
        <v>0</v>
      </c>
      <c r="W19" s="21">
        <f t="shared" si="9"/>
        <v>0</v>
      </c>
      <c r="X19" s="80">
        <f t="shared" si="9"/>
        <v>0</v>
      </c>
      <c r="Y19" s="21">
        <f t="shared" si="9"/>
        <v>0</v>
      </c>
      <c r="Z19" s="80">
        <f t="shared" si="9"/>
        <v>0</v>
      </c>
      <c r="AA19" s="21">
        <f t="shared" si="9"/>
        <v>0</v>
      </c>
      <c r="AB19" s="80">
        <f t="shared" si="9"/>
        <v>0</v>
      </c>
      <c r="AC19" s="21">
        <f t="shared" si="9"/>
        <v>0</v>
      </c>
      <c r="AD19" s="80">
        <f t="shared" si="9"/>
        <v>0</v>
      </c>
      <c r="AE19" s="21">
        <f t="shared" si="9"/>
        <v>0</v>
      </c>
      <c r="AF19" s="80">
        <f t="shared" si="9"/>
        <v>0</v>
      </c>
      <c r="AG19" s="21">
        <f t="shared" si="9"/>
        <v>0</v>
      </c>
      <c r="AH19" s="80">
        <f t="shared" si="9"/>
        <v>0</v>
      </c>
      <c r="AI19" s="21">
        <f t="shared" si="9"/>
        <v>0</v>
      </c>
      <c r="AJ19" s="80">
        <f t="shared" si="9"/>
        <v>0</v>
      </c>
      <c r="AK19" s="21">
        <f t="shared" si="9"/>
        <v>0</v>
      </c>
      <c r="AL19" s="81">
        <f t="shared" si="9"/>
        <v>0</v>
      </c>
      <c r="AM19" s="80">
        <f t="shared" si="9"/>
        <v>0</v>
      </c>
      <c r="AN19" s="82">
        <f t="shared" si="9"/>
        <v>0</v>
      </c>
      <c r="AO19" s="22">
        <f t="shared" si="9"/>
        <v>0</v>
      </c>
      <c r="AP19" s="23">
        <f t="shared" si="9"/>
        <v>0</v>
      </c>
      <c r="AQ19" s="80">
        <f t="shared" si="9"/>
        <v>0</v>
      </c>
      <c r="AR19" s="80">
        <f t="shared" si="9"/>
        <v>0</v>
      </c>
      <c r="AS19" s="80">
        <f t="shared" si="9"/>
        <v>0</v>
      </c>
      <c r="AT19" s="30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3"/>
      <c r="BV19" s="3"/>
      <c r="BW19" s="15"/>
      <c r="BX19" s="15"/>
      <c r="BY19" s="5"/>
      <c r="BZ19" s="5"/>
      <c r="CA19" s="32"/>
      <c r="CB19" s="32"/>
      <c r="CC19" s="32"/>
      <c r="CD19" s="32"/>
      <c r="CE19" s="32"/>
      <c r="CF19" s="32"/>
      <c r="CG19" s="33"/>
      <c r="CH19" s="33"/>
      <c r="CI19" s="33"/>
      <c r="CJ19" s="33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5"/>
      <c r="CV19" s="5"/>
      <c r="CW19" s="5"/>
      <c r="CX19" s="5"/>
      <c r="CY19" s="5"/>
      <c r="CZ19" s="5"/>
    </row>
    <row r="20" spans="1:104" s="6" customFormat="1" ht="15" x14ac:dyDescent="0.25">
      <c r="A20" s="83" t="s">
        <v>42</v>
      </c>
      <c r="B20" s="61">
        <f t="shared" si="4"/>
        <v>0</v>
      </c>
      <c r="C20" s="59">
        <f t="shared" si="5"/>
        <v>0</v>
      </c>
      <c r="D20" s="84">
        <f t="shared" si="5"/>
        <v>0</v>
      </c>
      <c r="E20" s="85"/>
      <c r="F20" s="86"/>
      <c r="G20" s="85"/>
      <c r="H20" s="87"/>
      <c r="I20" s="85"/>
      <c r="J20" s="87"/>
      <c r="K20" s="85"/>
      <c r="L20" s="87"/>
      <c r="M20" s="85"/>
      <c r="N20" s="87"/>
      <c r="O20" s="85"/>
      <c r="P20" s="87"/>
      <c r="Q20" s="85"/>
      <c r="R20" s="87"/>
      <c r="S20" s="85"/>
      <c r="T20" s="87"/>
      <c r="U20" s="85"/>
      <c r="V20" s="87"/>
      <c r="W20" s="85"/>
      <c r="X20" s="87"/>
      <c r="Y20" s="85"/>
      <c r="Z20" s="87"/>
      <c r="AA20" s="85"/>
      <c r="AB20" s="87"/>
      <c r="AC20" s="85"/>
      <c r="AD20" s="87"/>
      <c r="AE20" s="85"/>
      <c r="AF20" s="87"/>
      <c r="AG20" s="85"/>
      <c r="AH20" s="87"/>
      <c r="AI20" s="85"/>
      <c r="AJ20" s="87"/>
      <c r="AK20" s="85"/>
      <c r="AL20" s="88"/>
      <c r="AM20" s="89"/>
      <c r="AN20" s="90"/>
      <c r="AO20" s="91"/>
      <c r="AP20" s="86"/>
      <c r="AQ20" s="89"/>
      <c r="AR20" s="89"/>
      <c r="AS20" s="89"/>
      <c r="AT20" s="30" t="str">
        <f t="shared" si="6"/>
        <v/>
      </c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5"/>
      <c r="BF20" s="5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3"/>
      <c r="BV20" s="3"/>
      <c r="BW20" s="15"/>
      <c r="BX20" s="15"/>
      <c r="BY20" s="5"/>
      <c r="BZ20" s="5"/>
      <c r="CA20" s="32" t="str">
        <f>IF(CG20=1,"* Total Egresos debe ser igual a la suma de los Tipos de Estrategia. ","")</f>
        <v/>
      </c>
      <c r="CB20" s="32" t="str">
        <f>IF(CH20=1," * El Número de personas con discapacidad NO DEBE superar el total de egresos. ","")</f>
        <v/>
      </c>
      <c r="CC20" s="32" t="str">
        <f>IF(CI20=1," * El Número de personas de pueblos originarios NO DEBE superar el total de egresos. ","")</f>
        <v/>
      </c>
      <c r="CD20" s="32" t="str">
        <f>IF(CJ20=1," * El Número de personas migrantes NO DEBE superar el total de egresos. ","")</f>
        <v/>
      </c>
      <c r="CE20" s="32"/>
      <c r="CF20" s="32"/>
      <c r="CG20" s="33">
        <f t="shared" si="7"/>
        <v>0</v>
      </c>
      <c r="CH20" s="33">
        <f t="shared" si="8"/>
        <v>0</v>
      </c>
      <c r="CI20" s="33">
        <f t="shared" si="8"/>
        <v>0</v>
      </c>
      <c r="CJ20" s="33">
        <f t="shared" si="8"/>
        <v>0</v>
      </c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5"/>
      <c r="CV20" s="5"/>
      <c r="CW20" s="5"/>
      <c r="CX20" s="5"/>
      <c r="CY20" s="5"/>
      <c r="CZ20" s="5"/>
    </row>
    <row r="21" spans="1:104" s="6" customFormat="1" ht="15" x14ac:dyDescent="0.25">
      <c r="A21" s="44" t="s">
        <v>43</v>
      </c>
      <c r="B21" s="58">
        <f t="shared" si="4"/>
        <v>0</v>
      </c>
      <c r="C21" s="62">
        <f t="shared" si="5"/>
        <v>0</v>
      </c>
      <c r="D21" s="47">
        <f t="shared" si="5"/>
        <v>0</v>
      </c>
      <c r="E21" s="51"/>
      <c r="F21" s="56"/>
      <c r="G21" s="51"/>
      <c r="H21" s="52"/>
      <c r="I21" s="51"/>
      <c r="J21" s="52"/>
      <c r="K21" s="51"/>
      <c r="L21" s="52"/>
      <c r="M21" s="51"/>
      <c r="N21" s="52"/>
      <c r="O21" s="51"/>
      <c r="P21" s="52"/>
      <c r="Q21" s="51"/>
      <c r="R21" s="52"/>
      <c r="S21" s="51"/>
      <c r="T21" s="52"/>
      <c r="U21" s="51"/>
      <c r="V21" s="52"/>
      <c r="W21" s="51"/>
      <c r="X21" s="52"/>
      <c r="Y21" s="51"/>
      <c r="Z21" s="52"/>
      <c r="AA21" s="51"/>
      <c r="AB21" s="52"/>
      <c r="AC21" s="51"/>
      <c r="AD21" s="52"/>
      <c r="AE21" s="51"/>
      <c r="AF21" s="52"/>
      <c r="AG21" s="51"/>
      <c r="AH21" s="52"/>
      <c r="AI21" s="51"/>
      <c r="AJ21" s="52"/>
      <c r="AK21" s="51"/>
      <c r="AL21" s="53"/>
      <c r="AM21" s="92"/>
      <c r="AN21" s="54"/>
      <c r="AO21" s="55"/>
      <c r="AP21" s="56"/>
      <c r="AQ21" s="92"/>
      <c r="AR21" s="92"/>
      <c r="AS21" s="92"/>
      <c r="AT21" s="30" t="str">
        <f t="shared" si="6"/>
        <v/>
      </c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5"/>
      <c r="BF21" s="5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3"/>
      <c r="BV21" s="3"/>
      <c r="BW21" s="15"/>
      <c r="BX21" s="15"/>
      <c r="BY21" s="5"/>
      <c r="BZ21" s="5"/>
      <c r="CA21" s="32" t="str">
        <f>IF(CG21=1,"* Total Egresos debe ser igual a la suma de los Tipos de Estrategia. ","")</f>
        <v/>
      </c>
      <c r="CB21" s="32" t="str">
        <f>IF(CH21=1," * El Número de personas con discapacidad NO DEBE superar el total de egresos. ","")</f>
        <v/>
      </c>
      <c r="CC21" s="32" t="str">
        <f>IF(CI21=1," * El Número de personas de pueblos originarios NO DEBE superar el total de egresos. ","")</f>
        <v/>
      </c>
      <c r="CD21" s="32" t="str">
        <f>IF(CJ21=1," * El Número de personas migrantes NO DEBE superar el total de egresos. ","")</f>
        <v/>
      </c>
      <c r="CE21" s="32"/>
      <c r="CF21" s="32"/>
      <c r="CG21" s="33">
        <f t="shared" si="7"/>
        <v>0</v>
      </c>
      <c r="CH21" s="33">
        <f t="shared" si="8"/>
        <v>0</v>
      </c>
      <c r="CI21" s="33">
        <f t="shared" si="8"/>
        <v>0</v>
      </c>
      <c r="CJ21" s="33">
        <f t="shared" si="8"/>
        <v>0</v>
      </c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5"/>
      <c r="CV21" s="5"/>
      <c r="CW21" s="5"/>
      <c r="CX21" s="5"/>
      <c r="CY21" s="5"/>
      <c r="CZ21" s="5"/>
    </row>
    <row r="22" spans="1:104" s="6" customFormat="1" ht="15" x14ac:dyDescent="0.25">
      <c r="A22" s="93" t="s">
        <v>44</v>
      </c>
      <c r="B22" s="94">
        <f t="shared" si="4"/>
        <v>0</v>
      </c>
      <c r="C22" s="95">
        <f t="shared" si="5"/>
        <v>0</v>
      </c>
      <c r="D22" s="96">
        <f t="shared" si="5"/>
        <v>0</v>
      </c>
      <c r="E22" s="63"/>
      <c r="F22" s="97"/>
      <c r="G22" s="63"/>
      <c r="H22" s="98"/>
      <c r="I22" s="63"/>
      <c r="J22" s="98"/>
      <c r="K22" s="63"/>
      <c r="L22" s="98"/>
      <c r="M22" s="63"/>
      <c r="N22" s="98"/>
      <c r="O22" s="63"/>
      <c r="P22" s="98"/>
      <c r="Q22" s="63"/>
      <c r="R22" s="98"/>
      <c r="S22" s="63"/>
      <c r="T22" s="98"/>
      <c r="U22" s="63"/>
      <c r="V22" s="98"/>
      <c r="W22" s="63"/>
      <c r="X22" s="98"/>
      <c r="Y22" s="63"/>
      <c r="Z22" s="98"/>
      <c r="AA22" s="63"/>
      <c r="AB22" s="98"/>
      <c r="AC22" s="63"/>
      <c r="AD22" s="98"/>
      <c r="AE22" s="63"/>
      <c r="AF22" s="98"/>
      <c r="AG22" s="63"/>
      <c r="AH22" s="98"/>
      <c r="AI22" s="63"/>
      <c r="AJ22" s="98"/>
      <c r="AK22" s="63"/>
      <c r="AL22" s="99"/>
      <c r="AM22" s="100"/>
      <c r="AN22" s="101"/>
      <c r="AO22" s="102"/>
      <c r="AP22" s="97"/>
      <c r="AQ22" s="100"/>
      <c r="AR22" s="100"/>
      <c r="AS22" s="100"/>
      <c r="AT22" s="30" t="str">
        <f t="shared" si="6"/>
        <v/>
      </c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5"/>
      <c r="BF22" s="5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3"/>
      <c r="BV22" s="3"/>
      <c r="BW22" s="15"/>
      <c r="BX22" s="15"/>
      <c r="BY22" s="5"/>
      <c r="BZ22" s="5"/>
      <c r="CA22" s="32" t="str">
        <f>IF(CG22=1,"* Total Egresos debe ser igual a la suma de los Tipos de Estrategia. ","")</f>
        <v/>
      </c>
      <c r="CB22" s="32" t="str">
        <f>IF(CH22=1," * El Número de personas con discapacidad NO DEBE superar el total de egresos. ","")</f>
        <v/>
      </c>
      <c r="CC22" s="32" t="str">
        <f>IF(CI22=1," * El Número de personas de pueblos originarios NO DEBE superar el total de egresos. ","")</f>
        <v/>
      </c>
      <c r="CD22" s="32" t="str">
        <f>IF(CJ22=1," * El Número de personas migrantes NO DEBE superar el total de egresos. ","")</f>
        <v/>
      </c>
      <c r="CE22" s="32"/>
      <c r="CF22" s="32"/>
      <c r="CG22" s="33">
        <f t="shared" si="7"/>
        <v>0</v>
      </c>
      <c r="CH22" s="33">
        <f t="shared" si="8"/>
        <v>0</v>
      </c>
      <c r="CI22" s="33">
        <f t="shared" si="8"/>
        <v>0</v>
      </c>
      <c r="CJ22" s="33">
        <f t="shared" si="8"/>
        <v>0</v>
      </c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5"/>
      <c r="CV22" s="5"/>
      <c r="CW22" s="5"/>
      <c r="CX22" s="5"/>
      <c r="CY22" s="5"/>
      <c r="CZ22" s="5"/>
    </row>
    <row r="23" spans="1:104" s="6" customFormat="1" ht="15" x14ac:dyDescent="0.25">
      <c r="A23" s="103" t="s">
        <v>45</v>
      </c>
      <c r="B23" s="58">
        <f t="shared" si="4"/>
        <v>0</v>
      </c>
      <c r="C23" s="62">
        <f t="shared" si="5"/>
        <v>0</v>
      </c>
      <c r="D23" s="47">
        <f t="shared" si="5"/>
        <v>0</v>
      </c>
      <c r="E23" s="51"/>
      <c r="F23" s="56"/>
      <c r="G23" s="51"/>
      <c r="H23" s="52"/>
      <c r="I23" s="51"/>
      <c r="J23" s="52"/>
      <c r="K23" s="51"/>
      <c r="L23" s="52"/>
      <c r="M23" s="51"/>
      <c r="N23" s="52"/>
      <c r="O23" s="51"/>
      <c r="P23" s="52"/>
      <c r="Q23" s="51"/>
      <c r="R23" s="52"/>
      <c r="S23" s="51"/>
      <c r="T23" s="52"/>
      <c r="U23" s="51"/>
      <c r="V23" s="52"/>
      <c r="W23" s="51"/>
      <c r="X23" s="52"/>
      <c r="Y23" s="51"/>
      <c r="Z23" s="52"/>
      <c r="AA23" s="51"/>
      <c r="AB23" s="52"/>
      <c r="AC23" s="51"/>
      <c r="AD23" s="52"/>
      <c r="AE23" s="51"/>
      <c r="AF23" s="52"/>
      <c r="AG23" s="51"/>
      <c r="AH23" s="52"/>
      <c r="AI23" s="51"/>
      <c r="AJ23" s="52"/>
      <c r="AK23" s="51"/>
      <c r="AL23" s="53"/>
      <c r="AM23" s="92"/>
      <c r="AN23" s="54"/>
      <c r="AO23" s="55"/>
      <c r="AP23" s="56"/>
      <c r="AQ23" s="92"/>
      <c r="AR23" s="92"/>
      <c r="AS23" s="92"/>
      <c r="AT23" s="30" t="str">
        <f t="shared" si="6"/>
        <v/>
      </c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5"/>
      <c r="BF23" s="5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3"/>
      <c r="BV23" s="3"/>
      <c r="BW23" s="15"/>
      <c r="BX23" s="15"/>
      <c r="BY23" s="5"/>
      <c r="BZ23" s="5"/>
      <c r="CA23" s="32" t="str">
        <f>IF(CG23=1,"* Total Egresos debe ser igual a la suma de los Tipos de Estrategia. ","")</f>
        <v/>
      </c>
      <c r="CB23" s="32" t="str">
        <f>IF(CH23=1," * El Número de personas con discapacidad NO DEBE superar el total de egresos. ","")</f>
        <v/>
      </c>
      <c r="CC23" s="32" t="str">
        <f>IF(CI23=1," * El Número de personas de pueblos originarios NO DEBE superar el total de egresos. ","")</f>
        <v/>
      </c>
      <c r="CD23" s="32" t="str">
        <f>IF(CJ23=1," * El Número de personas migrantes NO DEBE superar el total de egresos. ","")</f>
        <v/>
      </c>
      <c r="CE23" s="32"/>
      <c r="CF23" s="32"/>
      <c r="CG23" s="33">
        <f t="shared" si="7"/>
        <v>0</v>
      </c>
      <c r="CH23" s="33">
        <f t="shared" si="8"/>
        <v>0</v>
      </c>
      <c r="CI23" s="33">
        <f t="shared" si="8"/>
        <v>0</v>
      </c>
      <c r="CJ23" s="33">
        <f t="shared" si="8"/>
        <v>0</v>
      </c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5"/>
      <c r="CV23" s="5"/>
      <c r="CW23" s="5"/>
      <c r="CX23" s="5"/>
      <c r="CY23" s="5"/>
      <c r="CZ23" s="5"/>
    </row>
    <row r="24" spans="1:104" s="6" customFormat="1" ht="15" x14ac:dyDescent="0.25">
      <c r="A24" s="104" t="s">
        <v>46</v>
      </c>
      <c r="B24" s="65">
        <f t="shared" si="4"/>
        <v>0</v>
      </c>
      <c r="C24" s="79">
        <f t="shared" si="5"/>
        <v>0</v>
      </c>
      <c r="D24" s="105">
        <f t="shared" si="5"/>
        <v>0</v>
      </c>
      <c r="E24" s="72"/>
      <c r="F24" s="106"/>
      <c r="G24" s="72"/>
      <c r="H24" s="73"/>
      <c r="I24" s="72"/>
      <c r="J24" s="73"/>
      <c r="K24" s="72"/>
      <c r="L24" s="73"/>
      <c r="M24" s="72"/>
      <c r="N24" s="73"/>
      <c r="O24" s="72"/>
      <c r="P24" s="73"/>
      <c r="Q24" s="72"/>
      <c r="R24" s="73"/>
      <c r="S24" s="72"/>
      <c r="T24" s="73"/>
      <c r="U24" s="72"/>
      <c r="V24" s="73"/>
      <c r="W24" s="72"/>
      <c r="X24" s="73"/>
      <c r="Y24" s="72"/>
      <c r="Z24" s="73"/>
      <c r="AA24" s="72"/>
      <c r="AB24" s="73"/>
      <c r="AC24" s="72"/>
      <c r="AD24" s="73"/>
      <c r="AE24" s="72"/>
      <c r="AF24" s="73"/>
      <c r="AG24" s="72"/>
      <c r="AH24" s="73"/>
      <c r="AI24" s="72"/>
      <c r="AJ24" s="73"/>
      <c r="AK24" s="72"/>
      <c r="AL24" s="74"/>
      <c r="AM24" s="73"/>
      <c r="AN24" s="76"/>
      <c r="AO24" s="77"/>
      <c r="AP24" s="106"/>
      <c r="AQ24" s="73"/>
      <c r="AR24" s="73"/>
      <c r="AS24" s="73"/>
      <c r="AT24" s="30" t="str">
        <f t="shared" si="6"/>
        <v/>
      </c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5"/>
      <c r="BF24" s="5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3"/>
      <c r="BV24" s="3"/>
      <c r="BW24" s="15"/>
      <c r="BX24" s="15"/>
      <c r="BY24" s="5"/>
      <c r="BZ24" s="5"/>
      <c r="CA24" s="32" t="str">
        <f>IF(CG24=1,"* Total Egresos debe ser igual a la suma de los Tipos de Estrategia. ","")</f>
        <v/>
      </c>
      <c r="CB24" s="32" t="str">
        <f>IF(CH24=1," * El Número de personas con discapacidad NO DEBE superar el total de egresos. ","")</f>
        <v/>
      </c>
      <c r="CC24" s="32" t="str">
        <f>IF(CI24=1," * El Número de personas de pueblos originarios NO DEBE superar el total de egresos. ","")</f>
        <v/>
      </c>
      <c r="CD24" s="32" t="str">
        <f>IF(CJ24=1," * El Número de personas migrantes NO DEBE superar el total de egresos. ","")</f>
        <v/>
      </c>
      <c r="CE24" s="32"/>
      <c r="CF24" s="32"/>
      <c r="CG24" s="33">
        <f t="shared" si="7"/>
        <v>0</v>
      </c>
      <c r="CH24" s="33">
        <f t="shared" si="8"/>
        <v>0</v>
      </c>
      <c r="CI24" s="33">
        <f t="shared" si="8"/>
        <v>0</v>
      </c>
      <c r="CJ24" s="33">
        <f t="shared" si="8"/>
        <v>0</v>
      </c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5"/>
      <c r="CV24" s="5"/>
      <c r="CW24" s="5"/>
      <c r="CX24" s="5"/>
      <c r="CY24" s="5"/>
      <c r="CZ24" s="5"/>
    </row>
    <row r="25" spans="1:104" s="6" customFormat="1" ht="15" x14ac:dyDescent="0.25">
      <c r="A25" s="107" t="s">
        <v>47</v>
      </c>
      <c r="B25" s="108"/>
      <c r="C25" s="5"/>
      <c r="D25" s="108"/>
      <c r="E25" s="108"/>
      <c r="F25" s="5"/>
      <c r="G25" s="5"/>
      <c r="H25" s="5"/>
      <c r="I25" s="5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3"/>
      <c r="BV25" s="3"/>
      <c r="BW25" s="3"/>
      <c r="BX25" s="3"/>
      <c r="BY25" s="3"/>
      <c r="BZ25" s="3"/>
      <c r="CA25" s="32"/>
      <c r="CB25" s="32"/>
      <c r="CC25" s="32"/>
      <c r="CD25" s="32"/>
      <c r="CE25" s="32"/>
      <c r="CF25" s="32"/>
      <c r="CG25" s="33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3"/>
      <c r="CV25" s="5"/>
      <c r="CW25" s="5"/>
      <c r="CX25" s="5"/>
      <c r="CY25" s="5"/>
      <c r="CZ25" s="5"/>
    </row>
    <row r="26" spans="1:104" s="6" customFormat="1" ht="15" x14ac:dyDescent="0.25">
      <c r="A26" s="1657" t="s">
        <v>48</v>
      </c>
      <c r="B26" s="1636" t="s">
        <v>49</v>
      </c>
      <c r="C26" s="1639" t="s">
        <v>5</v>
      </c>
      <c r="D26" s="1640"/>
      <c r="E26" s="1641"/>
      <c r="F26" s="1645" t="s">
        <v>6</v>
      </c>
      <c r="G26" s="1646"/>
      <c r="H26" s="1646"/>
      <c r="I26" s="1646"/>
      <c r="J26" s="1646"/>
      <c r="K26" s="1646"/>
      <c r="L26" s="1646"/>
      <c r="M26" s="1646"/>
      <c r="N26" s="1646"/>
      <c r="O26" s="1646"/>
      <c r="P26" s="1646"/>
      <c r="Q26" s="1646"/>
      <c r="R26" s="1646"/>
      <c r="S26" s="1646"/>
      <c r="T26" s="1646"/>
      <c r="U26" s="1646"/>
      <c r="V26" s="1646"/>
      <c r="W26" s="1646"/>
      <c r="X26" s="1646"/>
      <c r="Y26" s="1646"/>
      <c r="Z26" s="1646"/>
      <c r="AA26" s="1646"/>
      <c r="AB26" s="1646"/>
      <c r="AC26" s="1646"/>
      <c r="AD26" s="1646"/>
      <c r="AE26" s="1646"/>
      <c r="AF26" s="1646"/>
      <c r="AG26" s="1646"/>
      <c r="AH26" s="1646"/>
      <c r="AI26" s="1646"/>
      <c r="AJ26" s="1646"/>
      <c r="AK26" s="1646"/>
      <c r="AL26" s="1646"/>
      <c r="AM26" s="1647"/>
      <c r="AN26" s="1648" t="s">
        <v>7</v>
      </c>
      <c r="AO26" s="1646"/>
      <c r="AP26" s="1646"/>
      <c r="AQ26" s="1649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109"/>
      <c r="BS26" s="109"/>
      <c r="BT26" s="109"/>
      <c r="BU26" s="15"/>
      <c r="BV26" s="15"/>
      <c r="BW26" s="15"/>
      <c r="BX26" s="15"/>
      <c r="BY26" s="15"/>
      <c r="BZ26" s="15"/>
      <c r="CA26" s="32"/>
      <c r="CB26" s="32"/>
      <c r="CC26" s="32"/>
      <c r="CD26" s="32"/>
      <c r="CE26" s="32"/>
      <c r="CF26" s="32"/>
      <c r="CG26" s="33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5"/>
      <c r="CV26" s="5"/>
      <c r="CW26" s="5"/>
      <c r="CX26" s="5"/>
      <c r="CY26" s="5"/>
      <c r="CZ26" s="5"/>
    </row>
    <row r="27" spans="1:104" s="6" customFormat="1" ht="15" x14ac:dyDescent="0.25">
      <c r="A27" s="1658"/>
      <c r="B27" s="1637"/>
      <c r="C27" s="1660"/>
      <c r="D27" s="1656"/>
      <c r="E27" s="1661"/>
      <c r="F27" s="1650" t="s">
        <v>11</v>
      </c>
      <c r="G27" s="1651"/>
      <c r="H27" s="1650" t="s">
        <v>12</v>
      </c>
      <c r="I27" s="1651"/>
      <c r="J27" s="1650" t="s">
        <v>13</v>
      </c>
      <c r="K27" s="1651"/>
      <c r="L27" s="1650" t="s">
        <v>14</v>
      </c>
      <c r="M27" s="1651"/>
      <c r="N27" s="1650" t="s">
        <v>15</v>
      </c>
      <c r="O27" s="1651"/>
      <c r="P27" s="1650" t="s">
        <v>16</v>
      </c>
      <c r="Q27" s="1651"/>
      <c r="R27" s="1650" t="s">
        <v>17</v>
      </c>
      <c r="S27" s="1651"/>
      <c r="T27" s="1650" t="s">
        <v>18</v>
      </c>
      <c r="U27" s="1651"/>
      <c r="V27" s="1650" t="s">
        <v>19</v>
      </c>
      <c r="W27" s="1651"/>
      <c r="X27" s="1650" t="s">
        <v>20</v>
      </c>
      <c r="Y27" s="1651"/>
      <c r="Z27" s="1650" t="s">
        <v>21</v>
      </c>
      <c r="AA27" s="1651"/>
      <c r="AB27" s="1650" t="s">
        <v>22</v>
      </c>
      <c r="AC27" s="1651"/>
      <c r="AD27" s="1650" t="s">
        <v>23</v>
      </c>
      <c r="AE27" s="1651"/>
      <c r="AF27" s="1650" t="s">
        <v>24</v>
      </c>
      <c r="AG27" s="1651"/>
      <c r="AH27" s="1650" t="s">
        <v>25</v>
      </c>
      <c r="AI27" s="1651"/>
      <c r="AJ27" s="1650" t="s">
        <v>26</v>
      </c>
      <c r="AK27" s="1651"/>
      <c r="AL27" s="1645" t="s">
        <v>27</v>
      </c>
      <c r="AM27" s="1646"/>
      <c r="AN27" s="1664" t="s">
        <v>50</v>
      </c>
      <c r="AO27" s="1666" t="s">
        <v>29</v>
      </c>
      <c r="AP27" s="1668" t="s">
        <v>30</v>
      </c>
      <c r="AQ27" s="1662" t="s">
        <v>31</v>
      </c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109"/>
      <c r="BS27" s="109"/>
      <c r="BT27" s="109"/>
      <c r="BU27" s="15"/>
      <c r="BV27" s="15"/>
      <c r="BW27" s="15"/>
      <c r="BX27" s="15"/>
      <c r="BY27" s="15"/>
      <c r="BZ27" s="15"/>
      <c r="CA27" s="4"/>
      <c r="CB27" s="4"/>
      <c r="CC27" s="4"/>
      <c r="CD27" s="4"/>
      <c r="CE27" s="4"/>
      <c r="CF27" s="4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5"/>
      <c r="CV27" s="5"/>
      <c r="CW27" s="5"/>
      <c r="CX27" s="5"/>
      <c r="CY27" s="5"/>
      <c r="CZ27" s="5"/>
    </row>
    <row r="28" spans="1:104" s="6" customFormat="1" ht="15" x14ac:dyDescent="0.25">
      <c r="A28" s="1659"/>
      <c r="B28" s="1638"/>
      <c r="C28" s="110" t="s">
        <v>32</v>
      </c>
      <c r="D28" s="110" t="s">
        <v>33</v>
      </c>
      <c r="E28" s="110" t="s">
        <v>34</v>
      </c>
      <c r="F28" s="16" t="s">
        <v>33</v>
      </c>
      <c r="G28" s="18" t="s">
        <v>34</v>
      </c>
      <c r="H28" s="16" t="s">
        <v>33</v>
      </c>
      <c r="I28" s="18" t="s">
        <v>34</v>
      </c>
      <c r="J28" s="16" t="s">
        <v>33</v>
      </c>
      <c r="K28" s="18" t="s">
        <v>34</v>
      </c>
      <c r="L28" s="16" t="s">
        <v>33</v>
      </c>
      <c r="M28" s="18" t="s">
        <v>34</v>
      </c>
      <c r="N28" s="111" t="s">
        <v>33</v>
      </c>
      <c r="O28" s="18" t="s">
        <v>34</v>
      </c>
      <c r="P28" s="16" t="s">
        <v>33</v>
      </c>
      <c r="Q28" s="18" t="s">
        <v>34</v>
      </c>
      <c r="R28" s="16" t="s">
        <v>33</v>
      </c>
      <c r="S28" s="18" t="s">
        <v>34</v>
      </c>
      <c r="T28" s="16" t="s">
        <v>33</v>
      </c>
      <c r="U28" s="18" t="s">
        <v>34</v>
      </c>
      <c r="V28" s="16" t="s">
        <v>33</v>
      </c>
      <c r="W28" s="18" t="s">
        <v>34</v>
      </c>
      <c r="X28" s="16" t="s">
        <v>33</v>
      </c>
      <c r="Y28" s="18" t="s">
        <v>34</v>
      </c>
      <c r="Z28" s="16" t="s">
        <v>33</v>
      </c>
      <c r="AA28" s="18" t="s">
        <v>34</v>
      </c>
      <c r="AB28" s="16" t="s">
        <v>33</v>
      </c>
      <c r="AC28" s="18" t="s">
        <v>34</v>
      </c>
      <c r="AD28" s="16" t="s">
        <v>33</v>
      </c>
      <c r="AE28" s="18" t="s">
        <v>34</v>
      </c>
      <c r="AF28" s="16" t="s">
        <v>33</v>
      </c>
      <c r="AG28" s="18" t="s">
        <v>34</v>
      </c>
      <c r="AH28" s="16" t="s">
        <v>33</v>
      </c>
      <c r="AI28" s="18" t="s">
        <v>34</v>
      </c>
      <c r="AJ28" s="16" t="s">
        <v>33</v>
      </c>
      <c r="AK28" s="18" t="s">
        <v>34</v>
      </c>
      <c r="AL28" s="16" t="s">
        <v>33</v>
      </c>
      <c r="AM28" s="112" t="s">
        <v>34</v>
      </c>
      <c r="AN28" s="1665"/>
      <c r="AO28" s="1667"/>
      <c r="AP28" s="1669"/>
      <c r="AQ28" s="1663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109"/>
      <c r="BS28" s="109"/>
      <c r="BT28" s="109"/>
      <c r="BU28" s="15"/>
      <c r="BV28" s="15"/>
      <c r="BW28" s="15"/>
      <c r="BX28" s="15"/>
      <c r="BY28" s="15"/>
      <c r="BZ28" s="15"/>
      <c r="CA28" s="4"/>
      <c r="CB28" s="4"/>
      <c r="CC28" s="4"/>
      <c r="CD28" s="4"/>
      <c r="CE28" s="4"/>
      <c r="CF28" s="4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5"/>
      <c r="CV28" s="5"/>
      <c r="CW28" s="5"/>
      <c r="CX28" s="5"/>
      <c r="CY28" s="5"/>
      <c r="CZ28" s="5"/>
    </row>
    <row r="29" spans="1:104" s="6" customFormat="1" ht="15" x14ac:dyDescent="0.25">
      <c r="A29" s="1645" t="s">
        <v>51</v>
      </c>
      <c r="B29" s="1649"/>
      <c r="C29" s="113">
        <f>SUM(D29:E29)</f>
        <v>0</v>
      </c>
      <c r="D29" s="114">
        <f>+F29+H29+J29+L29+N29+P29+R29+T29+V29+X29+Z29+AB29+AD29+AF29+AH29+AJ29+AL29</f>
        <v>0</v>
      </c>
      <c r="E29" s="114">
        <f>+G29+I29+K29+M29+O29+Q29+S29+U29+W29+Y29+AA29+AC29+AE29+AG29+AI29+AK29+AM29</f>
        <v>0</v>
      </c>
      <c r="F29" s="115"/>
      <c r="G29" s="116"/>
      <c r="H29" s="115"/>
      <c r="I29" s="117"/>
      <c r="J29" s="115"/>
      <c r="K29" s="117"/>
      <c r="L29" s="115"/>
      <c r="M29" s="116"/>
      <c r="N29" s="118"/>
      <c r="O29" s="117"/>
      <c r="P29" s="118"/>
      <c r="Q29" s="117"/>
      <c r="R29" s="118"/>
      <c r="S29" s="117"/>
      <c r="T29" s="118"/>
      <c r="U29" s="117"/>
      <c r="V29" s="118"/>
      <c r="W29" s="117"/>
      <c r="X29" s="118"/>
      <c r="Y29" s="117"/>
      <c r="Z29" s="118"/>
      <c r="AA29" s="117"/>
      <c r="AB29" s="118"/>
      <c r="AC29" s="117"/>
      <c r="AD29" s="118"/>
      <c r="AE29" s="117"/>
      <c r="AF29" s="118"/>
      <c r="AG29" s="117"/>
      <c r="AH29" s="118"/>
      <c r="AI29" s="117"/>
      <c r="AJ29" s="118"/>
      <c r="AK29" s="117"/>
      <c r="AL29" s="118"/>
      <c r="AM29" s="119"/>
      <c r="AN29" s="120"/>
      <c r="AO29" s="118"/>
      <c r="AP29" s="118"/>
      <c r="AQ29" s="117"/>
      <c r="AR29" s="30" t="str">
        <f>CA29&amp;CB29&amp;CC29&amp;CD29</f>
        <v/>
      </c>
      <c r="AS29" s="31"/>
      <c r="AT29" s="31"/>
      <c r="AU29" s="31"/>
      <c r="AV29" s="31"/>
      <c r="AW29" s="31"/>
      <c r="AX29" s="31"/>
      <c r="AY29" s="31"/>
      <c r="AZ29" s="31"/>
      <c r="BA29" s="5"/>
      <c r="BB29" s="5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109"/>
      <c r="BS29" s="109"/>
      <c r="BT29" s="109"/>
      <c r="BU29" s="5"/>
      <c r="BV29" s="5"/>
      <c r="BW29" s="5"/>
      <c r="BX29" s="5"/>
      <c r="BY29" s="5"/>
      <c r="BZ29" s="5"/>
      <c r="CA29" s="32" t="str">
        <f>IF(CG29=1,"* Existen patologías que son mayores al Total de Ingresos-Persona. ","")</f>
        <v/>
      </c>
      <c r="CB29" s="32" t="str">
        <f>IF(CH29=1,"* EN Rehabilitación Infantil Existen Patologías que son Mayores a los Ingresos-Personas. ","")</f>
        <v/>
      </c>
      <c r="CC29" s="32" t="str">
        <f>IF(CI29=1,"* En RBC existen Patologías que son mayores a los Ingresos-Personas. ","")</f>
        <v/>
      </c>
      <c r="CD29" s="32" t="str">
        <f>IF(CJ29=1,"* En RI Existen Patologías que son mayores a los Ingresos-Personas. ","")</f>
        <v/>
      </c>
      <c r="CE29" s="32" t="str">
        <f>IF(CK29=1,"* En RR existen patologías que son mayores a los Ingresos-Persona. ","")</f>
        <v/>
      </c>
      <c r="CF29" s="32"/>
      <c r="CG29" s="33">
        <f>IF(C29&lt;MAX(C30:C48),1,0)</f>
        <v>0</v>
      </c>
      <c r="CH29" s="33">
        <f>IF(AN29&lt;MAX(AN30:AN48),1,0)</f>
        <v>0</v>
      </c>
      <c r="CI29" s="33">
        <f>IF(AO29&lt;MAX(AO30:AO48),1,0)</f>
        <v>0</v>
      </c>
      <c r="CJ29" s="33">
        <f>IF(AP29&lt;MAX(AP30:AP48),1,0)</f>
        <v>0</v>
      </c>
      <c r="CK29" s="33">
        <f>IF(AQ29&lt;MAX(AQ30:AQ48),1,0)</f>
        <v>0</v>
      </c>
      <c r="CL29" s="33"/>
      <c r="CM29" s="9"/>
      <c r="CN29" s="9"/>
      <c r="CO29" s="9"/>
      <c r="CP29" s="9"/>
      <c r="CQ29" s="9"/>
      <c r="CR29" s="9"/>
      <c r="CS29" s="9"/>
      <c r="CT29" s="9"/>
      <c r="CU29" s="5"/>
      <c r="CV29" s="5"/>
      <c r="CW29" s="5"/>
      <c r="CX29" s="5"/>
      <c r="CY29" s="5"/>
      <c r="CZ29" s="5"/>
    </row>
    <row r="30" spans="1:104" s="6" customFormat="1" ht="15" x14ac:dyDescent="0.25">
      <c r="A30" s="1679" t="s">
        <v>52</v>
      </c>
      <c r="B30" s="121" t="s">
        <v>53</v>
      </c>
      <c r="C30" s="122">
        <f>SUM(D30:E30)</f>
        <v>0</v>
      </c>
      <c r="D30" s="123">
        <f t="shared" ref="D30:E50" si="10">+F30+H30+J30+L30+N30+P30+R30+T30+V30+X30+Z30+AB30+AD30+AF30+AH30+AJ30+AL30</f>
        <v>0</v>
      </c>
      <c r="E30" s="123">
        <f t="shared" si="10"/>
        <v>0</v>
      </c>
      <c r="F30" s="124"/>
      <c r="G30" s="125"/>
      <c r="H30" s="124"/>
      <c r="I30" s="126"/>
      <c r="J30" s="124"/>
      <c r="K30" s="126"/>
      <c r="L30" s="124"/>
      <c r="M30" s="125"/>
      <c r="N30" s="127"/>
      <c r="O30" s="126"/>
      <c r="P30" s="127"/>
      <c r="Q30" s="126"/>
      <c r="R30" s="127"/>
      <c r="S30" s="126"/>
      <c r="T30" s="127"/>
      <c r="U30" s="126"/>
      <c r="V30" s="127"/>
      <c r="W30" s="126"/>
      <c r="X30" s="127"/>
      <c r="Y30" s="126"/>
      <c r="Z30" s="127"/>
      <c r="AA30" s="126"/>
      <c r="AB30" s="127"/>
      <c r="AC30" s="126"/>
      <c r="AD30" s="127"/>
      <c r="AE30" s="126"/>
      <c r="AF30" s="127"/>
      <c r="AG30" s="126"/>
      <c r="AH30" s="127"/>
      <c r="AI30" s="126"/>
      <c r="AJ30" s="127"/>
      <c r="AK30" s="126"/>
      <c r="AL30" s="127"/>
      <c r="AM30" s="128"/>
      <c r="AN30" s="129"/>
      <c r="AO30" s="127"/>
      <c r="AP30" s="127"/>
      <c r="AQ30" s="126"/>
      <c r="AR30" s="30" t="str">
        <f t="shared" ref="AR30:AR50" si="11">CA30&amp;CB30&amp;CC30&amp;CD30</f>
        <v/>
      </c>
      <c r="AS30" s="31"/>
      <c r="AT30" s="31"/>
      <c r="AU30" s="31"/>
      <c r="AV30" s="31"/>
      <c r="AW30" s="31"/>
      <c r="AX30" s="31"/>
      <c r="AY30" s="31"/>
      <c r="AZ30" s="31"/>
      <c r="BA30" s="5"/>
      <c r="BB30" s="5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109"/>
      <c r="BS30" s="109"/>
      <c r="BT30" s="109"/>
      <c r="BU30" s="5"/>
      <c r="BV30" s="15"/>
      <c r="BW30" s="15"/>
      <c r="BX30" s="15"/>
      <c r="BY30" s="15"/>
      <c r="BZ30" s="15"/>
      <c r="CA30" s="32" t="str">
        <f>IF(CG30=1," * El total de Ingresos debe ser igual a la suma de los Tipos de Estrategia. ","")</f>
        <v/>
      </c>
      <c r="CB30" s="4"/>
      <c r="CC30" s="4"/>
      <c r="CD30" s="4"/>
      <c r="CE30" s="4"/>
      <c r="CF30" s="4"/>
      <c r="CG30" s="33">
        <f>IF(SUM(AN30:AQ30)=C30,0,1)</f>
        <v>0</v>
      </c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5"/>
      <c r="CV30" s="5"/>
      <c r="CW30" s="5"/>
      <c r="CX30" s="5"/>
      <c r="CY30" s="5"/>
      <c r="CZ30" s="5"/>
    </row>
    <row r="31" spans="1:104" s="6" customFormat="1" ht="15" x14ac:dyDescent="0.25">
      <c r="A31" s="1680"/>
      <c r="B31" s="121" t="s">
        <v>54</v>
      </c>
      <c r="C31" s="130">
        <f t="shared" ref="C31:C48" si="12">SUM(D31:E31)</f>
        <v>0</v>
      </c>
      <c r="D31" s="131">
        <f t="shared" si="10"/>
        <v>0</v>
      </c>
      <c r="E31" s="131">
        <f t="shared" si="10"/>
        <v>0</v>
      </c>
      <c r="F31" s="132"/>
      <c r="G31" s="133"/>
      <c r="H31" s="132"/>
      <c r="I31" s="134"/>
      <c r="J31" s="132"/>
      <c r="K31" s="134"/>
      <c r="L31" s="132"/>
      <c r="M31" s="133"/>
      <c r="N31" s="135"/>
      <c r="O31" s="134"/>
      <c r="P31" s="135"/>
      <c r="Q31" s="134"/>
      <c r="R31" s="135"/>
      <c r="S31" s="134"/>
      <c r="T31" s="135"/>
      <c r="U31" s="134"/>
      <c r="V31" s="135"/>
      <c r="W31" s="134"/>
      <c r="X31" s="135"/>
      <c r="Y31" s="134"/>
      <c r="Z31" s="135"/>
      <c r="AA31" s="134"/>
      <c r="AB31" s="135"/>
      <c r="AC31" s="134"/>
      <c r="AD31" s="135"/>
      <c r="AE31" s="134"/>
      <c r="AF31" s="135"/>
      <c r="AG31" s="134"/>
      <c r="AH31" s="135"/>
      <c r="AI31" s="134"/>
      <c r="AJ31" s="135"/>
      <c r="AK31" s="134"/>
      <c r="AL31" s="135"/>
      <c r="AM31" s="136"/>
      <c r="AN31" s="137"/>
      <c r="AO31" s="135"/>
      <c r="AP31" s="135"/>
      <c r="AQ31" s="134"/>
      <c r="AR31" s="30" t="str">
        <f t="shared" si="11"/>
        <v/>
      </c>
      <c r="AS31" s="31"/>
      <c r="AT31" s="31"/>
      <c r="AU31" s="31"/>
      <c r="AV31" s="31"/>
      <c r="AW31" s="31"/>
      <c r="AX31" s="31"/>
      <c r="AY31" s="31"/>
      <c r="AZ31" s="31"/>
      <c r="BA31" s="5"/>
      <c r="BB31" s="5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109"/>
      <c r="BS31" s="109"/>
      <c r="BT31" s="109"/>
      <c r="BU31" s="5"/>
      <c r="BV31" s="15"/>
      <c r="BW31" s="15"/>
      <c r="BX31" s="15"/>
      <c r="BY31" s="15"/>
      <c r="BZ31" s="15"/>
      <c r="CA31" s="32" t="str">
        <f t="shared" ref="CA31:CA52" si="13">IF(CG31=1," * El total de Ingresos debe ser igual a la suma de los Tipos de Estrategia. ","")</f>
        <v/>
      </c>
      <c r="CB31" s="4"/>
      <c r="CC31" s="4"/>
      <c r="CD31" s="4"/>
      <c r="CE31" s="4"/>
      <c r="CF31" s="4"/>
      <c r="CG31" s="33">
        <f t="shared" ref="CG31:CG50" si="14">IF(SUM(AN31:AQ31)=C31,0,1)</f>
        <v>0</v>
      </c>
      <c r="CH31" s="9"/>
      <c r="CI31" s="9"/>
      <c r="CJ31" s="9"/>
      <c r="CK31" s="9"/>
      <c r="CL31" s="33"/>
      <c r="CM31" s="33"/>
      <c r="CN31" s="33"/>
      <c r="CO31" s="33"/>
      <c r="CP31" s="33"/>
      <c r="CQ31" s="33"/>
      <c r="CR31" s="33"/>
      <c r="CS31" s="33"/>
      <c r="CT31" s="33"/>
      <c r="CU31" s="5"/>
      <c r="CV31" s="5"/>
      <c r="CW31" s="5"/>
      <c r="CX31" s="5"/>
      <c r="CY31" s="5"/>
      <c r="CZ31" s="5"/>
    </row>
    <row r="32" spans="1:104" s="6" customFormat="1" ht="15" x14ac:dyDescent="0.25">
      <c r="A32" s="1680"/>
      <c r="B32" s="138" t="s">
        <v>55</v>
      </c>
      <c r="C32" s="139">
        <f t="shared" si="12"/>
        <v>0</v>
      </c>
      <c r="D32" s="131">
        <f t="shared" si="10"/>
        <v>0</v>
      </c>
      <c r="E32" s="131">
        <f t="shared" si="10"/>
        <v>0</v>
      </c>
      <c r="F32" s="132"/>
      <c r="G32" s="133"/>
      <c r="H32" s="132"/>
      <c r="I32" s="134"/>
      <c r="J32" s="132"/>
      <c r="K32" s="134"/>
      <c r="L32" s="132"/>
      <c r="M32" s="133"/>
      <c r="N32" s="135"/>
      <c r="O32" s="134"/>
      <c r="P32" s="135"/>
      <c r="Q32" s="134"/>
      <c r="R32" s="135"/>
      <c r="S32" s="134"/>
      <c r="T32" s="135"/>
      <c r="U32" s="134"/>
      <c r="V32" s="135"/>
      <c r="W32" s="134"/>
      <c r="X32" s="135"/>
      <c r="Y32" s="134"/>
      <c r="Z32" s="135"/>
      <c r="AA32" s="134"/>
      <c r="AB32" s="135"/>
      <c r="AC32" s="134"/>
      <c r="AD32" s="135"/>
      <c r="AE32" s="134"/>
      <c r="AF32" s="135"/>
      <c r="AG32" s="134"/>
      <c r="AH32" s="135"/>
      <c r="AI32" s="134"/>
      <c r="AJ32" s="135"/>
      <c r="AK32" s="134"/>
      <c r="AL32" s="135"/>
      <c r="AM32" s="136"/>
      <c r="AN32" s="137"/>
      <c r="AO32" s="135"/>
      <c r="AP32" s="135"/>
      <c r="AQ32" s="134"/>
      <c r="AR32" s="30" t="str">
        <f t="shared" si="11"/>
        <v/>
      </c>
      <c r="AS32" s="31"/>
      <c r="AT32" s="31"/>
      <c r="AU32" s="31"/>
      <c r="AV32" s="31"/>
      <c r="AW32" s="31"/>
      <c r="AX32" s="31"/>
      <c r="AY32" s="31"/>
      <c r="AZ32" s="31"/>
      <c r="BA32" s="5"/>
      <c r="BB32" s="5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109"/>
      <c r="BS32" s="109"/>
      <c r="BT32" s="109"/>
      <c r="BU32" s="5"/>
      <c r="BV32" s="15"/>
      <c r="BW32" s="15"/>
      <c r="BX32" s="15"/>
      <c r="BY32" s="15"/>
      <c r="BZ32" s="15"/>
      <c r="CA32" s="32" t="str">
        <f t="shared" si="13"/>
        <v/>
      </c>
      <c r="CB32" s="4"/>
      <c r="CC32" s="4"/>
      <c r="CD32" s="4"/>
      <c r="CE32" s="4"/>
      <c r="CF32" s="4"/>
      <c r="CG32" s="33">
        <f t="shared" si="14"/>
        <v>0</v>
      </c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5"/>
      <c r="CV32" s="5"/>
      <c r="CW32" s="5"/>
      <c r="CX32" s="5"/>
      <c r="CY32" s="5"/>
      <c r="CZ32" s="5"/>
    </row>
    <row r="33" spans="1:104" s="6" customFormat="1" x14ac:dyDescent="0.2">
      <c r="A33" s="1680"/>
      <c r="B33" s="138" t="s">
        <v>56</v>
      </c>
      <c r="C33" s="139">
        <f t="shared" si="12"/>
        <v>0</v>
      </c>
      <c r="D33" s="131">
        <f t="shared" si="10"/>
        <v>0</v>
      </c>
      <c r="E33" s="131">
        <f t="shared" si="10"/>
        <v>0</v>
      </c>
      <c r="F33" s="132"/>
      <c r="G33" s="133"/>
      <c r="H33" s="132"/>
      <c r="I33" s="134"/>
      <c r="J33" s="132"/>
      <c r="K33" s="134"/>
      <c r="L33" s="132"/>
      <c r="M33" s="133"/>
      <c r="N33" s="135"/>
      <c r="O33" s="134"/>
      <c r="P33" s="135"/>
      <c r="Q33" s="134"/>
      <c r="R33" s="135"/>
      <c r="S33" s="134"/>
      <c r="T33" s="135"/>
      <c r="U33" s="134"/>
      <c r="V33" s="135"/>
      <c r="W33" s="134"/>
      <c r="X33" s="135"/>
      <c r="Y33" s="134"/>
      <c r="Z33" s="135"/>
      <c r="AA33" s="134"/>
      <c r="AB33" s="135"/>
      <c r="AC33" s="134"/>
      <c r="AD33" s="135"/>
      <c r="AE33" s="134"/>
      <c r="AF33" s="135"/>
      <c r="AG33" s="134"/>
      <c r="AH33" s="135"/>
      <c r="AI33" s="134"/>
      <c r="AJ33" s="135"/>
      <c r="AK33" s="134"/>
      <c r="AL33" s="135"/>
      <c r="AM33" s="136"/>
      <c r="AN33" s="137"/>
      <c r="AO33" s="135"/>
      <c r="AP33" s="135"/>
      <c r="AQ33" s="134"/>
      <c r="AR33" s="30" t="str">
        <f t="shared" si="11"/>
        <v/>
      </c>
      <c r="AS33" s="5"/>
      <c r="AT33" s="5"/>
      <c r="AU33" s="5"/>
      <c r="AV33" s="5"/>
      <c r="AW33" s="5"/>
      <c r="AX33" s="5"/>
      <c r="AY33" s="5"/>
      <c r="AZ33" s="5"/>
      <c r="BA33" s="5"/>
      <c r="BB33" s="5"/>
      <c r="BR33" s="109"/>
      <c r="BS33" s="109"/>
      <c r="BT33" s="109"/>
      <c r="BU33" s="5"/>
      <c r="BV33" s="15"/>
      <c r="BW33" s="15"/>
      <c r="BX33" s="15"/>
      <c r="BY33" s="15"/>
      <c r="BZ33" s="15"/>
      <c r="CA33" s="32" t="str">
        <f t="shared" si="13"/>
        <v/>
      </c>
      <c r="CB33" s="4"/>
      <c r="CC33" s="4"/>
      <c r="CD33" s="4"/>
      <c r="CE33" s="4"/>
      <c r="CF33" s="4"/>
      <c r="CG33" s="33">
        <f t="shared" si="14"/>
        <v>0</v>
      </c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5"/>
      <c r="CV33" s="5"/>
      <c r="CW33" s="5"/>
      <c r="CX33" s="5"/>
      <c r="CY33" s="5"/>
      <c r="CZ33" s="5"/>
    </row>
    <row r="34" spans="1:104" s="6" customFormat="1" x14ac:dyDescent="0.2">
      <c r="A34" s="1680"/>
      <c r="B34" s="138" t="s">
        <v>57</v>
      </c>
      <c r="C34" s="139">
        <f t="shared" si="12"/>
        <v>0</v>
      </c>
      <c r="D34" s="131">
        <f t="shared" si="10"/>
        <v>0</v>
      </c>
      <c r="E34" s="131">
        <f t="shared" si="10"/>
        <v>0</v>
      </c>
      <c r="F34" s="132"/>
      <c r="G34" s="133"/>
      <c r="H34" s="132"/>
      <c r="I34" s="134"/>
      <c r="J34" s="132"/>
      <c r="K34" s="134"/>
      <c r="L34" s="132"/>
      <c r="M34" s="133"/>
      <c r="N34" s="135"/>
      <c r="O34" s="134"/>
      <c r="P34" s="135"/>
      <c r="Q34" s="134"/>
      <c r="R34" s="135"/>
      <c r="S34" s="134"/>
      <c r="T34" s="135"/>
      <c r="U34" s="134"/>
      <c r="V34" s="135"/>
      <c r="W34" s="134"/>
      <c r="X34" s="135"/>
      <c r="Y34" s="134"/>
      <c r="Z34" s="135"/>
      <c r="AA34" s="134"/>
      <c r="AB34" s="135"/>
      <c r="AC34" s="134"/>
      <c r="AD34" s="135"/>
      <c r="AE34" s="134"/>
      <c r="AF34" s="135"/>
      <c r="AG34" s="134"/>
      <c r="AH34" s="135"/>
      <c r="AI34" s="134"/>
      <c r="AJ34" s="135"/>
      <c r="AK34" s="134"/>
      <c r="AL34" s="135"/>
      <c r="AM34" s="136"/>
      <c r="AN34" s="137"/>
      <c r="AO34" s="135"/>
      <c r="AP34" s="135"/>
      <c r="AQ34" s="134"/>
      <c r="AR34" s="30" t="str">
        <f t="shared" si="11"/>
        <v/>
      </c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S34" s="109"/>
      <c r="BT34" s="109"/>
      <c r="BU34" s="5"/>
      <c r="BV34" s="15"/>
      <c r="BW34" s="15"/>
      <c r="BX34" s="15"/>
      <c r="BY34" s="15"/>
      <c r="BZ34" s="15"/>
      <c r="CA34" s="32" t="str">
        <f t="shared" si="13"/>
        <v/>
      </c>
      <c r="CB34" s="4"/>
      <c r="CC34" s="4"/>
      <c r="CD34" s="4"/>
      <c r="CE34" s="4"/>
      <c r="CF34" s="4"/>
      <c r="CG34" s="33">
        <f t="shared" si="14"/>
        <v>0</v>
      </c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5"/>
      <c r="CV34" s="5"/>
      <c r="CW34" s="5"/>
      <c r="CX34" s="5"/>
      <c r="CY34" s="5"/>
      <c r="CZ34" s="5"/>
    </row>
    <row r="35" spans="1:104" s="6" customFormat="1" x14ac:dyDescent="0.2">
      <c r="A35" s="1680"/>
      <c r="B35" s="138" t="s">
        <v>58</v>
      </c>
      <c r="C35" s="139">
        <f t="shared" si="12"/>
        <v>0</v>
      </c>
      <c r="D35" s="131">
        <f t="shared" si="10"/>
        <v>0</v>
      </c>
      <c r="E35" s="131">
        <f t="shared" si="10"/>
        <v>0</v>
      </c>
      <c r="F35" s="132"/>
      <c r="G35" s="133"/>
      <c r="H35" s="132"/>
      <c r="I35" s="134"/>
      <c r="J35" s="132"/>
      <c r="K35" s="134"/>
      <c r="L35" s="132"/>
      <c r="M35" s="133"/>
      <c r="N35" s="135"/>
      <c r="O35" s="134"/>
      <c r="P35" s="135"/>
      <c r="Q35" s="134"/>
      <c r="R35" s="135"/>
      <c r="S35" s="134"/>
      <c r="T35" s="135"/>
      <c r="U35" s="134"/>
      <c r="V35" s="135"/>
      <c r="W35" s="134"/>
      <c r="X35" s="135"/>
      <c r="Y35" s="134"/>
      <c r="Z35" s="135"/>
      <c r="AA35" s="134"/>
      <c r="AB35" s="135"/>
      <c r="AC35" s="134"/>
      <c r="AD35" s="135"/>
      <c r="AE35" s="134"/>
      <c r="AF35" s="135"/>
      <c r="AG35" s="134"/>
      <c r="AH35" s="135"/>
      <c r="AI35" s="134"/>
      <c r="AJ35" s="135"/>
      <c r="AK35" s="134"/>
      <c r="AL35" s="135"/>
      <c r="AM35" s="136"/>
      <c r="AN35" s="137"/>
      <c r="AO35" s="135"/>
      <c r="AP35" s="135"/>
      <c r="AQ35" s="134"/>
      <c r="AR35" s="30" t="str">
        <f t="shared" si="11"/>
        <v/>
      </c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S35" s="109"/>
      <c r="BT35" s="109"/>
      <c r="BU35" s="5"/>
      <c r="BV35" s="15"/>
      <c r="BW35" s="15"/>
      <c r="BX35" s="15"/>
      <c r="BY35" s="15"/>
      <c r="BZ35" s="15"/>
      <c r="CA35" s="32" t="str">
        <f t="shared" si="13"/>
        <v/>
      </c>
      <c r="CB35" s="4"/>
      <c r="CC35" s="4"/>
      <c r="CD35" s="4"/>
      <c r="CE35" s="4"/>
      <c r="CF35" s="4"/>
      <c r="CG35" s="33">
        <f t="shared" si="14"/>
        <v>0</v>
      </c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5"/>
      <c r="CV35" s="5"/>
      <c r="CW35" s="5"/>
      <c r="CX35" s="5"/>
      <c r="CY35" s="5"/>
      <c r="CZ35" s="5"/>
    </row>
    <row r="36" spans="1:104" s="6" customFormat="1" x14ac:dyDescent="0.2">
      <c r="A36" s="1680"/>
      <c r="B36" s="140" t="s">
        <v>59</v>
      </c>
      <c r="C36" s="141">
        <f t="shared" si="12"/>
        <v>0</v>
      </c>
      <c r="D36" s="131">
        <f t="shared" si="10"/>
        <v>0</v>
      </c>
      <c r="E36" s="131">
        <f t="shared" si="10"/>
        <v>0</v>
      </c>
      <c r="F36" s="132"/>
      <c r="G36" s="133"/>
      <c r="H36" s="132"/>
      <c r="I36" s="134"/>
      <c r="J36" s="132"/>
      <c r="K36" s="134"/>
      <c r="L36" s="132"/>
      <c r="M36" s="133"/>
      <c r="N36" s="135"/>
      <c r="O36" s="134"/>
      <c r="P36" s="135"/>
      <c r="Q36" s="134"/>
      <c r="R36" s="135"/>
      <c r="S36" s="134"/>
      <c r="T36" s="135"/>
      <c r="U36" s="134"/>
      <c r="V36" s="135"/>
      <c r="W36" s="134"/>
      <c r="X36" s="135"/>
      <c r="Y36" s="134"/>
      <c r="Z36" s="135"/>
      <c r="AA36" s="134"/>
      <c r="AB36" s="135"/>
      <c r="AC36" s="134"/>
      <c r="AD36" s="135"/>
      <c r="AE36" s="134"/>
      <c r="AF36" s="135"/>
      <c r="AG36" s="134"/>
      <c r="AH36" s="135"/>
      <c r="AI36" s="134"/>
      <c r="AJ36" s="135"/>
      <c r="AK36" s="134"/>
      <c r="AL36" s="135"/>
      <c r="AM36" s="136"/>
      <c r="AN36" s="137"/>
      <c r="AO36" s="135"/>
      <c r="AP36" s="135"/>
      <c r="AQ36" s="134"/>
      <c r="AR36" s="30" t="str">
        <f t="shared" si="11"/>
        <v/>
      </c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S36" s="109"/>
      <c r="BT36" s="109"/>
      <c r="BU36" s="5"/>
      <c r="BV36" s="15"/>
      <c r="BW36" s="15"/>
      <c r="BX36" s="15"/>
      <c r="BY36" s="15"/>
      <c r="BZ36" s="15"/>
      <c r="CA36" s="32" t="str">
        <f t="shared" si="13"/>
        <v/>
      </c>
      <c r="CB36" s="4"/>
      <c r="CC36" s="4"/>
      <c r="CD36" s="4"/>
      <c r="CE36" s="4"/>
      <c r="CF36" s="4"/>
      <c r="CG36" s="33">
        <f t="shared" si="14"/>
        <v>0</v>
      </c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5"/>
      <c r="CV36" s="5"/>
      <c r="CW36" s="5"/>
      <c r="CX36" s="5"/>
      <c r="CY36" s="5"/>
      <c r="CZ36" s="5"/>
    </row>
    <row r="37" spans="1:104" s="6" customFormat="1" x14ac:dyDescent="0.2">
      <c r="A37" s="1680"/>
      <c r="B37" s="142" t="s">
        <v>60</v>
      </c>
      <c r="C37" s="143">
        <f t="shared" si="12"/>
        <v>0</v>
      </c>
      <c r="D37" s="131">
        <f t="shared" si="10"/>
        <v>0</v>
      </c>
      <c r="E37" s="131">
        <f t="shared" si="10"/>
        <v>0</v>
      </c>
      <c r="F37" s="132"/>
      <c r="G37" s="133"/>
      <c r="H37" s="132"/>
      <c r="I37" s="134"/>
      <c r="J37" s="132"/>
      <c r="K37" s="134"/>
      <c r="L37" s="132"/>
      <c r="M37" s="133"/>
      <c r="N37" s="135"/>
      <c r="O37" s="134"/>
      <c r="P37" s="135"/>
      <c r="Q37" s="134"/>
      <c r="R37" s="135"/>
      <c r="S37" s="134"/>
      <c r="T37" s="135"/>
      <c r="U37" s="134"/>
      <c r="V37" s="135"/>
      <c r="W37" s="134"/>
      <c r="X37" s="135"/>
      <c r="Y37" s="134"/>
      <c r="Z37" s="135"/>
      <c r="AA37" s="134"/>
      <c r="AB37" s="135"/>
      <c r="AC37" s="134"/>
      <c r="AD37" s="135"/>
      <c r="AE37" s="134"/>
      <c r="AF37" s="135"/>
      <c r="AG37" s="134"/>
      <c r="AH37" s="135"/>
      <c r="AI37" s="134"/>
      <c r="AJ37" s="135"/>
      <c r="AK37" s="134"/>
      <c r="AL37" s="135"/>
      <c r="AM37" s="136"/>
      <c r="AN37" s="137"/>
      <c r="AO37" s="135"/>
      <c r="AP37" s="135"/>
      <c r="AQ37" s="134"/>
      <c r="AR37" s="30" t="str">
        <f t="shared" si="11"/>
        <v/>
      </c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S37" s="109"/>
      <c r="BT37" s="109"/>
      <c r="BU37" s="5"/>
      <c r="BV37" s="15"/>
      <c r="BW37" s="15"/>
      <c r="BX37" s="15"/>
      <c r="BY37" s="15"/>
      <c r="BZ37" s="15"/>
      <c r="CA37" s="32" t="str">
        <f t="shared" si="13"/>
        <v/>
      </c>
      <c r="CB37" s="4"/>
      <c r="CC37" s="4"/>
      <c r="CD37" s="4"/>
      <c r="CE37" s="4"/>
      <c r="CF37" s="4"/>
      <c r="CG37" s="33">
        <f t="shared" si="14"/>
        <v>0</v>
      </c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5"/>
      <c r="CV37" s="5"/>
      <c r="CW37" s="5"/>
      <c r="CX37" s="5"/>
      <c r="CY37" s="5"/>
      <c r="CZ37" s="5"/>
    </row>
    <row r="38" spans="1:104" s="6" customFormat="1" x14ac:dyDescent="0.2">
      <c r="A38" s="1680"/>
      <c r="B38" s="144" t="s">
        <v>61</v>
      </c>
      <c r="C38" s="145">
        <f t="shared" si="12"/>
        <v>0</v>
      </c>
      <c r="D38" s="131">
        <f t="shared" si="10"/>
        <v>0</v>
      </c>
      <c r="E38" s="131">
        <f t="shared" si="10"/>
        <v>0</v>
      </c>
      <c r="F38" s="132"/>
      <c r="G38" s="133"/>
      <c r="H38" s="132"/>
      <c r="I38" s="134"/>
      <c r="J38" s="132"/>
      <c r="K38" s="134"/>
      <c r="L38" s="132"/>
      <c r="M38" s="133"/>
      <c r="N38" s="135"/>
      <c r="O38" s="134"/>
      <c r="P38" s="135"/>
      <c r="Q38" s="134"/>
      <c r="R38" s="135"/>
      <c r="S38" s="134"/>
      <c r="T38" s="135"/>
      <c r="U38" s="134"/>
      <c r="V38" s="135"/>
      <c r="W38" s="134"/>
      <c r="X38" s="135"/>
      <c r="Y38" s="134"/>
      <c r="Z38" s="135"/>
      <c r="AA38" s="134"/>
      <c r="AB38" s="135"/>
      <c r="AC38" s="134"/>
      <c r="AD38" s="135"/>
      <c r="AE38" s="134"/>
      <c r="AF38" s="135"/>
      <c r="AG38" s="134"/>
      <c r="AH38" s="135"/>
      <c r="AI38" s="134"/>
      <c r="AJ38" s="135"/>
      <c r="AK38" s="134"/>
      <c r="AL38" s="135"/>
      <c r="AM38" s="136"/>
      <c r="AN38" s="137"/>
      <c r="AO38" s="135"/>
      <c r="AP38" s="135"/>
      <c r="AQ38" s="134"/>
      <c r="AR38" s="30" t="str">
        <f t="shared" si="11"/>
        <v/>
      </c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S38" s="109"/>
      <c r="BT38" s="109"/>
      <c r="BU38" s="5"/>
      <c r="BV38" s="15"/>
      <c r="BW38" s="15"/>
      <c r="BX38" s="15"/>
      <c r="BY38" s="15"/>
      <c r="BZ38" s="15"/>
      <c r="CA38" s="32" t="str">
        <f t="shared" si="13"/>
        <v/>
      </c>
      <c r="CB38" s="4"/>
      <c r="CC38" s="4"/>
      <c r="CD38" s="4"/>
      <c r="CE38" s="4"/>
      <c r="CF38" s="4"/>
      <c r="CG38" s="33">
        <f t="shared" si="14"/>
        <v>0</v>
      </c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5"/>
      <c r="CV38" s="5"/>
      <c r="CW38" s="5"/>
      <c r="CX38" s="5"/>
      <c r="CY38" s="5"/>
      <c r="CZ38" s="5"/>
    </row>
    <row r="39" spans="1:104" s="6" customFormat="1" x14ac:dyDescent="0.2">
      <c r="A39" s="1680"/>
      <c r="B39" s="142" t="s">
        <v>62</v>
      </c>
      <c r="C39" s="143">
        <f t="shared" si="12"/>
        <v>0</v>
      </c>
      <c r="D39" s="131">
        <f t="shared" si="10"/>
        <v>0</v>
      </c>
      <c r="E39" s="131">
        <f t="shared" si="10"/>
        <v>0</v>
      </c>
      <c r="F39" s="132"/>
      <c r="G39" s="133"/>
      <c r="H39" s="132"/>
      <c r="I39" s="134"/>
      <c r="J39" s="132"/>
      <c r="K39" s="134"/>
      <c r="L39" s="132"/>
      <c r="M39" s="133"/>
      <c r="N39" s="135"/>
      <c r="O39" s="134"/>
      <c r="P39" s="135"/>
      <c r="Q39" s="134"/>
      <c r="R39" s="135"/>
      <c r="S39" s="134"/>
      <c r="T39" s="135"/>
      <c r="U39" s="134"/>
      <c r="V39" s="135"/>
      <c r="W39" s="134"/>
      <c r="X39" s="135"/>
      <c r="Y39" s="134"/>
      <c r="Z39" s="135"/>
      <c r="AA39" s="134"/>
      <c r="AB39" s="135"/>
      <c r="AC39" s="134"/>
      <c r="AD39" s="135"/>
      <c r="AE39" s="134"/>
      <c r="AF39" s="135"/>
      <c r="AG39" s="134"/>
      <c r="AH39" s="135"/>
      <c r="AI39" s="134"/>
      <c r="AJ39" s="135"/>
      <c r="AK39" s="134"/>
      <c r="AL39" s="135"/>
      <c r="AM39" s="136"/>
      <c r="AN39" s="137"/>
      <c r="AO39" s="135"/>
      <c r="AP39" s="135"/>
      <c r="AQ39" s="134"/>
      <c r="AR39" s="30" t="str">
        <f t="shared" si="11"/>
        <v/>
      </c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S39" s="109"/>
      <c r="BT39" s="109"/>
      <c r="BU39" s="5"/>
      <c r="BV39" s="15"/>
      <c r="BW39" s="15"/>
      <c r="BX39" s="15"/>
      <c r="BY39" s="15"/>
      <c r="BZ39" s="15"/>
      <c r="CA39" s="32" t="str">
        <f t="shared" si="13"/>
        <v/>
      </c>
      <c r="CB39" s="4"/>
      <c r="CC39" s="4"/>
      <c r="CD39" s="4"/>
      <c r="CE39" s="4"/>
      <c r="CF39" s="4"/>
      <c r="CG39" s="33">
        <f t="shared" si="14"/>
        <v>0</v>
      </c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5"/>
      <c r="CV39" s="5"/>
      <c r="CW39" s="5"/>
      <c r="CX39" s="5"/>
      <c r="CY39" s="5"/>
      <c r="CZ39" s="5"/>
    </row>
    <row r="40" spans="1:104" s="6" customFormat="1" x14ac:dyDescent="0.2">
      <c r="A40" s="1680"/>
      <c r="B40" s="142" t="s">
        <v>63</v>
      </c>
      <c r="C40" s="143">
        <f t="shared" si="12"/>
        <v>0</v>
      </c>
      <c r="D40" s="131">
        <f t="shared" si="10"/>
        <v>0</v>
      </c>
      <c r="E40" s="131">
        <f t="shared" si="10"/>
        <v>0</v>
      </c>
      <c r="F40" s="132"/>
      <c r="G40" s="133"/>
      <c r="H40" s="132"/>
      <c r="I40" s="134"/>
      <c r="J40" s="132"/>
      <c r="K40" s="134"/>
      <c r="L40" s="132"/>
      <c r="M40" s="133"/>
      <c r="N40" s="135"/>
      <c r="O40" s="134"/>
      <c r="P40" s="135"/>
      <c r="Q40" s="134"/>
      <c r="R40" s="135"/>
      <c r="S40" s="134"/>
      <c r="T40" s="135"/>
      <c r="U40" s="134"/>
      <c r="V40" s="135"/>
      <c r="W40" s="134"/>
      <c r="X40" s="135"/>
      <c r="Y40" s="134"/>
      <c r="Z40" s="135"/>
      <c r="AA40" s="134"/>
      <c r="AB40" s="135"/>
      <c r="AC40" s="134"/>
      <c r="AD40" s="135"/>
      <c r="AE40" s="134"/>
      <c r="AF40" s="135"/>
      <c r="AG40" s="134"/>
      <c r="AH40" s="135"/>
      <c r="AI40" s="134"/>
      <c r="AJ40" s="135"/>
      <c r="AK40" s="134"/>
      <c r="AL40" s="135"/>
      <c r="AM40" s="136"/>
      <c r="AN40" s="137"/>
      <c r="AO40" s="135"/>
      <c r="AP40" s="135"/>
      <c r="AQ40" s="134"/>
      <c r="AR40" s="30" t="str">
        <f t="shared" si="11"/>
        <v/>
      </c>
      <c r="BS40" s="109"/>
      <c r="BT40" s="109"/>
      <c r="BU40" s="5"/>
      <c r="BV40" s="15"/>
      <c r="BW40" s="15"/>
      <c r="BX40" s="15"/>
      <c r="BY40" s="15"/>
      <c r="BZ40" s="15"/>
      <c r="CA40" s="32" t="str">
        <f t="shared" si="13"/>
        <v/>
      </c>
      <c r="CB40" s="4"/>
      <c r="CC40" s="4"/>
      <c r="CD40" s="4"/>
      <c r="CE40" s="4"/>
      <c r="CF40" s="4"/>
      <c r="CG40" s="33">
        <f t="shared" si="14"/>
        <v>0</v>
      </c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5"/>
      <c r="CV40" s="5"/>
      <c r="CW40" s="5"/>
      <c r="CX40" s="5"/>
      <c r="CY40" s="5"/>
      <c r="CZ40" s="5"/>
    </row>
    <row r="41" spans="1:104" s="6" customFormat="1" x14ac:dyDescent="0.2">
      <c r="A41" s="1680"/>
      <c r="B41" s="146" t="s">
        <v>64</v>
      </c>
      <c r="C41" s="147">
        <f t="shared" si="12"/>
        <v>0</v>
      </c>
      <c r="D41" s="131">
        <f t="shared" si="10"/>
        <v>0</v>
      </c>
      <c r="E41" s="131">
        <f t="shared" si="10"/>
        <v>0</v>
      </c>
      <c r="F41" s="132"/>
      <c r="G41" s="133"/>
      <c r="H41" s="132"/>
      <c r="I41" s="134"/>
      <c r="J41" s="132"/>
      <c r="K41" s="134"/>
      <c r="L41" s="132"/>
      <c r="M41" s="133"/>
      <c r="N41" s="135"/>
      <c r="O41" s="134"/>
      <c r="P41" s="135"/>
      <c r="Q41" s="134"/>
      <c r="R41" s="135"/>
      <c r="S41" s="134"/>
      <c r="T41" s="135"/>
      <c r="U41" s="134"/>
      <c r="V41" s="135"/>
      <c r="W41" s="134"/>
      <c r="X41" s="135"/>
      <c r="Y41" s="134"/>
      <c r="Z41" s="135"/>
      <c r="AA41" s="134"/>
      <c r="AB41" s="135"/>
      <c r="AC41" s="134"/>
      <c r="AD41" s="135"/>
      <c r="AE41" s="134"/>
      <c r="AF41" s="135"/>
      <c r="AG41" s="134"/>
      <c r="AH41" s="135"/>
      <c r="AI41" s="134"/>
      <c r="AJ41" s="135"/>
      <c r="AK41" s="134"/>
      <c r="AL41" s="135"/>
      <c r="AM41" s="136"/>
      <c r="AN41" s="137"/>
      <c r="AO41" s="135"/>
      <c r="AP41" s="135"/>
      <c r="AQ41" s="134"/>
      <c r="AR41" s="30" t="str">
        <f t="shared" si="11"/>
        <v/>
      </c>
      <c r="BS41" s="109"/>
      <c r="BT41" s="109"/>
      <c r="BU41" s="5"/>
      <c r="BV41" s="15"/>
      <c r="BW41" s="15"/>
      <c r="BX41" s="15"/>
      <c r="BY41" s="15"/>
      <c r="BZ41" s="15"/>
      <c r="CA41" s="32" t="str">
        <f t="shared" si="13"/>
        <v/>
      </c>
      <c r="CB41" s="4"/>
      <c r="CC41" s="4"/>
      <c r="CD41" s="4"/>
      <c r="CE41" s="4"/>
      <c r="CF41" s="4"/>
      <c r="CG41" s="33">
        <f t="shared" si="14"/>
        <v>0</v>
      </c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5"/>
      <c r="CV41" s="5"/>
      <c r="CW41" s="5"/>
      <c r="CX41" s="5"/>
      <c r="CY41" s="5"/>
      <c r="CZ41" s="5"/>
    </row>
    <row r="42" spans="1:104" s="6" customFormat="1" x14ac:dyDescent="0.2">
      <c r="A42" s="1680"/>
      <c r="B42" s="140" t="s">
        <v>65</v>
      </c>
      <c r="C42" s="148">
        <f t="shared" si="12"/>
        <v>0</v>
      </c>
      <c r="D42" s="149">
        <f t="shared" si="10"/>
        <v>0</v>
      </c>
      <c r="E42" s="149">
        <f t="shared" si="10"/>
        <v>0</v>
      </c>
      <c r="F42" s="132"/>
      <c r="G42" s="133"/>
      <c r="H42" s="132"/>
      <c r="I42" s="133"/>
      <c r="J42" s="132"/>
      <c r="K42" s="134"/>
      <c r="L42" s="132"/>
      <c r="M42" s="133"/>
      <c r="N42" s="135"/>
      <c r="O42" s="133"/>
      <c r="P42" s="150"/>
      <c r="Q42" s="133"/>
      <c r="R42" s="150"/>
      <c r="S42" s="133"/>
      <c r="T42" s="150"/>
      <c r="U42" s="133"/>
      <c r="V42" s="150"/>
      <c r="W42" s="133"/>
      <c r="X42" s="150"/>
      <c r="Y42" s="133"/>
      <c r="Z42" s="150"/>
      <c r="AA42" s="133"/>
      <c r="AB42" s="150"/>
      <c r="AC42" s="133"/>
      <c r="AD42" s="150"/>
      <c r="AE42" s="133"/>
      <c r="AF42" s="150"/>
      <c r="AG42" s="133"/>
      <c r="AH42" s="150"/>
      <c r="AI42" s="133"/>
      <c r="AJ42" s="150"/>
      <c r="AK42" s="133"/>
      <c r="AL42" s="150"/>
      <c r="AM42" s="151"/>
      <c r="AN42" s="137"/>
      <c r="AO42" s="135"/>
      <c r="AP42" s="150"/>
      <c r="AQ42" s="133"/>
      <c r="AR42" s="30" t="str">
        <f t="shared" si="11"/>
        <v/>
      </c>
      <c r="BS42" s="109"/>
      <c r="BT42" s="109"/>
      <c r="BU42" s="5"/>
      <c r="BV42" s="15"/>
      <c r="BW42" s="15"/>
      <c r="BX42" s="15"/>
      <c r="BY42" s="15"/>
      <c r="BZ42" s="15"/>
      <c r="CA42" s="32" t="str">
        <f t="shared" si="13"/>
        <v/>
      </c>
      <c r="CB42" s="4"/>
      <c r="CC42" s="4"/>
      <c r="CD42" s="4"/>
      <c r="CE42" s="4"/>
      <c r="CF42" s="4"/>
      <c r="CG42" s="33">
        <f t="shared" si="14"/>
        <v>0</v>
      </c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5"/>
      <c r="CV42" s="5"/>
      <c r="CW42" s="5"/>
      <c r="CX42" s="5"/>
      <c r="CY42" s="5"/>
      <c r="CZ42" s="5"/>
    </row>
    <row r="43" spans="1:104" s="6" customFormat="1" x14ac:dyDescent="0.2">
      <c r="A43" s="1680"/>
      <c r="B43" s="152" t="s">
        <v>66</v>
      </c>
      <c r="C43" s="153">
        <f t="shared" si="12"/>
        <v>0</v>
      </c>
      <c r="D43" s="154">
        <f t="shared" si="10"/>
        <v>0</v>
      </c>
      <c r="E43" s="154">
        <f t="shared" si="10"/>
        <v>0</v>
      </c>
      <c r="F43" s="132"/>
      <c r="G43" s="133"/>
      <c r="H43" s="132"/>
      <c r="I43" s="133"/>
      <c r="J43" s="132"/>
      <c r="K43" s="134"/>
      <c r="L43" s="132"/>
      <c r="M43" s="133"/>
      <c r="N43" s="135"/>
      <c r="O43" s="133"/>
      <c r="P43" s="150"/>
      <c r="Q43" s="133"/>
      <c r="R43" s="150"/>
      <c r="S43" s="133"/>
      <c r="T43" s="150"/>
      <c r="U43" s="133"/>
      <c r="V43" s="150"/>
      <c r="W43" s="133"/>
      <c r="X43" s="150"/>
      <c r="Y43" s="133"/>
      <c r="Z43" s="150"/>
      <c r="AA43" s="133"/>
      <c r="AB43" s="150"/>
      <c r="AC43" s="133"/>
      <c r="AD43" s="150"/>
      <c r="AE43" s="133"/>
      <c r="AF43" s="150"/>
      <c r="AG43" s="133"/>
      <c r="AH43" s="150"/>
      <c r="AI43" s="133"/>
      <c r="AJ43" s="150"/>
      <c r="AK43" s="133"/>
      <c r="AL43" s="150"/>
      <c r="AM43" s="151"/>
      <c r="AN43" s="137"/>
      <c r="AO43" s="135"/>
      <c r="AP43" s="150"/>
      <c r="AQ43" s="133"/>
      <c r="AR43" s="30" t="str">
        <f t="shared" si="11"/>
        <v/>
      </c>
      <c r="BS43" s="109"/>
      <c r="BT43" s="109"/>
      <c r="BU43" s="5"/>
      <c r="BV43" s="15"/>
      <c r="BW43" s="15"/>
      <c r="BX43" s="15"/>
      <c r="BY43" s="15"/>
      <c r="BZ43" s="15"/>
      <c r="CA43" s="32" t="str">
        <f t="shared" si="13"/>
        <v/>
      </c>
      <c r="CB43" s="4"/>
      <c r="CC43" s="4"/>
      <c r="CD43" s="4"/>
      <c r="CE43" s="4"/>
      <c r="CF43" s="4"/>
      <c r="CG43" s="33">
        <f t="shared" si="14"/>
        <v>0</v>
      </c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5"/>
      <c r="CV43" s="5"/>
      <c r="CW43" s="5"/>
      <c r="CX43" s="5"/>
      <c r="CY43" s="5"/>
      <c r="CZ43" s="5"/>
    </row>
    <row r="44" spans="1:104" s="6" customFormat="1" x14ac:dyDescent="0.2">
      <c r="A44" s="1680"/>
      <c r="B44" s="155" t="s">
        <v>67</v>
      </c>
      <c r="C44" s="153">
        <f t="shared" si="12"/>
        <v>0</v>
      </c>
      <c r="D44" s="154">
        <f t="shared" si="10"/>
        <v>0</v>
      </c>
      <c r="E44" s="154">
        <f t="shared" si="10"/>
        <v>0</v>
      </c>
      <c r="F44" s="132"/>
      <c r="G44" s="133"/>
      <c r="H44" s="132"/>
      <c r="I44" s="133"/>
      <c r="J44" s="132"/>
      <c r="K44" s="134"/>
      <c r="L44" s="132"/>
      <c r="M44" s="133"/>
      <c r="N44" s="135"/>
      <c r="O44" s="133"/>
      <c r="P44" s="150"/>
      <c r="Q44" s="133"/>
      <c r="R44" s="150"/>
      <c r="S44" s="133"/>
      <c r="T44" s="150"/>
      <c r="U44" s="133"/>
      <c r="V44" s="150"/>
      <c r="W44" s="133"/>
      <c r="X44" s="150"/>
      <c r="Y44" s="133"/>
      <c r="Z44" s="150"/>
      <c r="AA44" s="133"/>
      <c r="AB44" s="150"/>
      <c r="AC44" s="133"/>
      <c r="AD44" s="150"/>
      <c r="AE44" s="133"/>
      <c r="AF44" s="150"/>
      <c r="AG44" s="133"/>
      <c r="AH44" s="150"/>
      <c r="AI44" s="133"/>
      <c r="AJ44" s="150"/>
      <c r="AK44" s="133"/>
      <c r="AL44" s="150"/>
      <c r="AM44" s="151"/>
      <c r="AN44" s="137"/>
      <c r="AO44" s="135"/>
      <c r="AP44" s="150"/>
      <c r="AQ44" s="133"/>
      <c r="AR44" s="30" t="str">
        <f t="shared" si="11"/>
        <v/>
      </c>
      <c r="BS44" s="109"/>
      <c r="BT44" s="109"/>
      <c r="BU44" s="5"/>
      <c r="BV44" s="15"/>
      <c r="BW44" s="15"/>
      <c r="BX44" s="15"/>
      <c r="BY44" s="15"/>
      <c r="BZ44" s="15"/>
      <c r="CA44" s="32" t="str">
        <f t="shared" si="13"/>
        <v/>
      </c>
      <c r="CB44" s="4"/>
      <c r="CC44" s="4"/>
      <c r="CD44" s="4"/>
      <c r="CE44" s="4"/>
      <c r="CF44" s="4"/>
      <c r="CG44" s="33">
        <f t="shared" si="14"/>
        <v>0</v>
      </c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5"/>
      <c r="CV44" s="5"/>
      <c r="CW44" s="5"/>
      <c r="CX44" s="5"/>
      <c r="CY44" s="5"/>
      <c r="CZ44" s="5"/>
    </row>
    <row r="45" spans="1:104" s="6" customFormat="1" x14ac:dyDescent="0.2">
      <c r="A45" s="1680"/>
      <c r="B45" s="152" t="s">
        <v>68</v>
      </c>
      <c r="C45" s="153">
        <f t="shared" si="12"/>
        <v>0</v>
      </c>
      <c r="D45" s="154">
        <f t="shared" si="10"/>
        <v>0</v>
      </c>
      <c r="E45" s="154">
        <f t="shared" si="10"/>
        <v>0</v>
      </c>
      <c r="F45" s="132"/>
      <c r="G45" s="133"/>
      <c r="H45" s="132"/>
      <c r="I45" s="133"/>
      <c r="J45" s="132"/>
      <c r="K45" s="134"/>
      <c r="L45" s="132"/>
      <c r="M45" s="133"/>
      <c r="N45" s="135"/>
      <c r="O45" s="133"/>
      <c r="P45" s="150"/>
      <c r="Q45" s="133"/>
      <c r="R45" s="150"/>
      <c r="S45" s="133"/>
      <c r="T45" s="150"/>
      <c r="U45" s="133"/>
      <c r="V45" s="150"/>
      <c r="W45" s="133"/>
      <c r="X45" s="150"/>
      <c r="Y45" s="133"/>
      <c r="Z45" s="150"/>
      <c r="AA45" s="133"/>
      <c r="AB45" s="150"/>
      <c r="AC45" s="133"/>
      <c r="AD45" s="150"/>
      <c r="AE45" s="133"/>
      <c r="AF45" s="150"/>
      <c r="AG45" s="133"/>
      <c r="AH45" s="150"/>
      <c r="AI45" s="133"/>
      <c r="AJ45" s="150"/>
      <c r="AK45" s="133"/>
      <c r="AL45" s="150"/>
      <c r="AM45" s="151"/>
      <c r="AN45" s="137"/>
      <c r="AO45" s="135"/>
      <c r="AP45" s="150"/>
      <c r="AQ45" s="133"/>
      <c r="AR45" s="30" t="str">
        <f t="shared" si="11"/>
        <v/>
      </c>
      <c r="BS45" s="109"/>
      <c r="BT45" s="109"/>
      <c r="BU45" s="5"/>
      <c r="BV45" s="15"/>
      <c r="BW45" s="15"/>
      <c r="BX45" s="15"/>
      <c r="BY45" s="15"/>
      <c r="BZ45" s="15"/>
      <c r="CA45" s="32" t="str">
        <f t="shared" si="13"/>
        <v/>
      </c>
      <c r="CB45" s="4"/>
      <c r="CC45" s="4"/>
      <c r="CD45" s="4"/>
      <c r="CE45" s="4"/>
      <c r="CF45" s="4"/>
      <c r="CG45" s="33">
        <f t="shared" si="14"/>
        <v>0</v>
      </c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5"/>
      <c r="CV45" s="5"/>
      <c r="CW45" s="5"/>
      <c r="CX45" s="5"/>
      <c r="CY45" s="5"/>
      <c r="CZ45" s="5"/>
    </row>
    <row r="46" spans="1:104" s="6" customFormat="1" x14ac:dyDescent="0.2">
      <c r="A46" s="1680"/>
      <c r="B46" s="152" t="s">
        <v>69</v>
      </c>
      <c r="C46" s="153">
        <f t="shared" si="12"/>
        <v>0</v>
      </c>
      <c r="D46" s="154">
        <f t="shared" si="10"/>
        <v>0</v>
      </c>
      <c r="E46" s="154">
        <f t="shared" si="10"/>
        <v>0</v>
      </c>
      <c r="F46" s="132"/>
      <c r="G46" s="133"/>
      <c r="H46" s="132"/>
      <c r="I46" s="133"/>
      <c r="J46" s="132"/>
      <c r="K46" s="134"/>
      <c r="L46" s="132"/>
      <c r="M46" s="133"/>
      <c r="N46" s="135"/>
      <c r="O46" s="133"/>
      <c r="P46" s="150"/>
      <c r="Q46" s="133"/>
      <c r="R46" s="150"/>
      <c r="S46" s="133"/>
      <c r="T46" s="150"/>
      <c r="U46" s="133"/>
      <c r="V46" s="150"/>
      <c r="W46" s="133"/>
      <c r="X46" s="150"/>
      <c r="Y46" s="133"/>
      <c r="Z46" s="150"/>
      <c r="AA46" s="133"/>
      <c r="AB46" s="150"/>
      <c r="AC46" s="133"/>
      <c r="AD46" s="150"/>
      <c r="AE46" s="133"/>
      <c r="AF46" s="150"/>
      <c r="AG46" s="133"/>
      <c r="AH46" s="150"/>
      <c r="AI46" s="133"/>
      <c r="AJ46" s="150"/>
      <c r="AK46" s="133"/>
      <c r="AL46" s="150"/>
      <c r="AM46" s="151"/>
      <c r="AN46" s="137"/>
      <c r="AO46" s="135"/>
      <c r="AP46" s="150"/>
      <c r="AQ46" s="133"/>
      <c r="AR46" s="30" t="str">
        <f t="shared" si="11"/>
        <v/>
      </c>
      <c r="BS46" s="109"/>
      <c r="BT46" s="109"/>
      <c r="BU46" s="5"/>
      <c r="BV46" s="15"/>
      <c r="BW46" s="15"/>
      <c r="BX46" s="15"/>
      <c r="BY46" s="15"/>
      <c r="BZ46" s="15"/>
      <c r="CA46" s="32" t="str">
        <f t="shared" si="13"/>
        <v/>
      </c>
      <c r="CB46" s="4"/>
      <c r="CC46" s="4"/>
      <c r="CD46" s="4"/>
      <c r="CE46" s="4"/>
      <c r="CF46" s="4"/>
      <c r="CG46" s="33">
        <f t="shared" si="14"/>
        <v>0</v>
      </c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5"/>
      <c r="CV46" s="5"/>
      <c r="CW46" s="5"/>
      <c r="CX46" s="5"/>
      <c r="CY46" s="5"/>
      <c r="CZ46" s="5"/>
    </row>
    <row r="47" spans="1:104" s="6" customFormat="1" x14ac:dyDescent="0.2">
      <c r="A47" s="1680"/>
      <c r="B47" s="152" t="s">
        <v>70</v>
      </c>
      <c r="C47" s="156">
        <f t="shared" si="12"/>
        <v>0</v>
      </c>
      <c r="D47" s="157">
        <f t="shared" si="10"/>
        <v>0</v>
      </c>
      <c r="E47" s="157">
        <f t="shared" si="10"/>
        <v>0</v>
      </c>
      <c r="F47" s="158"/>
      <c r="G47" s="159"/>
      <c r="H47" s="158"/>
      <c r="I47" s="159"/>
      <c r="J47" s="158"/>
      <c r="K47" s="160"/>
      <c r="L47" s="158"/>
      <c r="M47" s="159"/>
      <c r="N47" s="161"/>
      <c r="O47" s="159"/>
      <c r="P47" s="162"/>
      <c r="Q47" s="159"/>
      <c r="R47" s="162"/>
      <c r="S47" s="159"/>
      <c r="T47" s="162"/>
      <c r="U47" s="159"/>
      <c r="V47" s="162"/>
      <c r="W47" s="159"/>
      <c r="X47" s="162"/>
      <c r="Y47" s="159"/>
      <c r="Z47" s="162"/>
      <c r="AA47" s="159"/>
      <c r="AB47" s="162"/>
      <c r="AC47" s="159"/>
      <c r="AD47" s="162"/>
      <c r="AE47" s="159"/>
      <c r="AF47" s="162"/>
      <c r="AG47" s="159"/>
      <c r="AH47" s="162"/>
      <c r="AI47" s="159"/>
      <c r="AJ47" s="162"/>
      <c r="AK47" s="159"/>
      <c r="AL47" s="162"/>
      <c r="AM47" s="163"/>
      <c r="AN47" s="164"/>
      <c r="AO47" s="161"/>
      <c r="AP47" s="162"/>
      <c r="AQ47" s="159"/>
      <c r="AR47" s="30" t="str">
        <f t="shared" si="11"/>
        <v/>
      </c>
      <c r="BS47" s="109"/>
      <c r="BT47" s="109"/>
      <c r="BU47" s="5"/>
      <c r="BV47" s="15"/>
      <c r="BW47" s="15"/>
      <c r="BX47" s="15"/>
      <c r="BY47" s="15"/>
      <c r="BZ47" s="15"/>
      <c r="CA47" s="32" t="str">
        <f t="shared" si="13"/>
        <v/>
      </c>
      <c r="CB47" s="4"/>
      <c r="CC47" s="4"/>
      <c r="CD47" s="4"/>
      <c r="CE47" s="4"/>
      <c r="CF47" s="4"/>
      <c r="CG47" s="33">
        <f t="shared" si="14"/>
        <v>0</v>
      </c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5"/>
      <c r="CV47" s="5"/>
      <c r="CW47" s="5"/>
      <c r="CX47" s="5"/>
      <c r="CY47" s="5"/>
      <c r="CZ47" s="5"/>
    </row>
    <row r="48" spans="1:104" s="6" customFormat="1" x14ac:dyDescent="0.2">
      <c r="A48" s="1681"/>
      <c r="B48" s="165" t="s">
        <v>71</v>
      </c>
      <c r="C48" s="166">
        <f t="shared" si="12"/>
        <v>0</v>
      </c>
      <c r="D48" s="167">
        <f t="shared" si="10"/>
        <v>0</v>
      </c>
      <c r="E48" s="167">
        <f t="shared" si="10"/>
        <v>0</v>
      </c>
      <c r="F48" s="168"/>
      <c r="G48" s="169"/>
      <c r="H48" s="168"/>
      <c r="I48" s="169"/>
      <c r="J48" s="168"/>
      <c r="K48" s="170"/>
      <c r="L48" s="168"/>
      <c r="M48" s="169"/>
      <c r="N48" s="171"/>
      <c r="O48" s="169"/>
      <c r="P48" s="172"/>
      <c r="Q48" s="169"/>
      <c r="R48" s="172"/>
      <c r="S48" s="169"/>
      <c r="T48" s="172"/>
      <c r="U48" s="169"/>
      <c r="V48" s="172"/>
      <c r="W48" s="169"/>
      <c r="X48" s="172"/>
      <c r="Y48" s="169"/>
      <c r="Z48" s="172"/>
      <c r="AA48" s="169"/>
      <c r="AB48" s="172"/>
      <c r="AC48" s="169"/>
      <c r="AD48" s="172"/>
      <c r="AE48" s="169"/>
      <c r="AF48" s="172"/>
      <c r="AG48" s="169"/>
      <c r="AH48" s="172"/>
      <c r="AI48" s="169"/>
      <c r="AJ48" s="172"/>
      <c r="AK48" s="169"/>
      <c r="AL48" s="172"/>
      <c r="AM48" s="173"/>
      <c r="AN48" s="174"/>
      <c r="AO48" s="171"/>
      <c r="AP48" s="172"/>
      <c r="AQ48" s="169"/>
      <c r="AR48" s="30" t="str">
        <f t="shared" si="11"/>
        <v/>
      </c>
      <c r="BS48" s="109"/>
      <c r="BT48" s="109"/>
      <c r="BU48" s="5"/>
      <c r="BV48" s="15"/>
      <c r="BW48" s="15"/>
      <c r="BX48" s="15"/>
      <c r="BY48" s="15"/>
      <c r="BZ48" s="15"/>
      <c r="CA48" s="32" t="str">
        <f t="shared" si="13"/>
        <v/>
      </c>
      <c r="CB48" s="4"/>
      <c r="CC48" s="4"/>
      <c r="CD48" s="4"/>
      <c r="CE48" s="4"/>
      <c r="CF48" s="4"/>
      <c r="CG48" s="33">
        <f t="shared" si="14"/>
        <v>0</v>
      </c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5"/>
      <c r="CV48" s="5"/>
      <c r="CW48" s="5"/>
      <c r="CX48" s="5"/>
      <c r="CY48" s="5"/>
      <c r="CZ48" s="5"/>
    </row>
    <row r="49" spans="1:130" x14ac:dyDescent="0.2">
      <c r="A49" s="175" t="s">
        <v>72</v>
      </c>
      <c r="B49" s="176"/>
      <c r="C49" s="177">
        <f>SUM(D49:E49)</f>
        <v>0</v>
      </c>
      <c r="D49" s="149">
        <f t="shared" si="10"/>
        <v>0</v>
      </c>
      <c r="E49" s="149">
        <f t="shared" si="10"/>
        <v>0</v>
      </c>
      <c r="F49" s="124"/>
      <c r="G49" s="125"/>
      <c r="H49" s="124"/>
      <c r="I49" s="126"/>
      <c r="J49" s="124"/>
      <c r="K49" s="126"/>
      <c r="L49" s="124"/>
      <c r="M49" s="125"/>
      <c r="N49" s="127"/>
      <c r="O49" s="126"/>
      <c r="P49" s="127"/>
      <c r="Q49" s="126"/>
      <c r="R49" s="127"/>
      <c r="S49" s="126"/>
      <c r="T49" s="127"/>
      <c r="U49" s="126"/>
      <c r="V49" s="127"/>
      <c r="W49" s="126"/>
      <c r="X49" s="127"/>
      <c r="Y49" s="126"/>
      <c r="Z49" s="127"/>
      <c r="AA49" s="126"/>
      <c r="AB49" s="127"/>
      <c r="AC49" s="126"/>
      <c r="AD49" s="127"/>
      <c r="AE49" s="126"/>
      <c r="AF49" s="127"/>
      <c r="AG49" s="126"/>
      <c r="AH49" s="127"/>
      <c r="AI49" s="126"/>
      <c r="AJ49" s="127"/>
      <c r="AK49" s="126"/>
      <c r="AL49" s="127"/>
      <c r="AM49" s="128"/>
      <c r="AN49" s="129"/>
      <c r="AO49" s="127"/>
      <c r="AP49" s="127"/>
      <c r="AQ49" s="126"/>
      <c r="AR49" s="30" t="str">
        <f t="shared" si="11"/>
        <v/>
      </c>
      <c r="BS49" s="109"/>
      <c r="BT49" s="109"/>
      <c r="BV49" s="15"/>
      <c r="BW49" s="15"/>
      <c r="BX49" s="15"/>
      <c r="CA49" s="32" t="str">
        <f t="shared" si="13"/>
        <v/>
      </c>
      <c r="CG49" s="33">
        <f t="shared" si="14"/>
        <v>0</v>
      </c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5"/>
      <c r="CV49" s="5"/>
      <c r="CW49" s="5"/>
      <c r="CX49" s="5"/>
      <c r="CY49" s="5"/>
      <c r="CZ49" s="5"/>
    </row>
    <row r="50" spans="1:130" x14ac:dyDescent="0.2">
      <c r="A50" s="178" t="s">
        <v>73</v>
      </c>
      <c r="B50" s="179"/>
      <c r="C50" s="180">
        <f>SUM(D50:E50)</f>
        <v>0</v>
      </c>
      <c r="D50" s="181">
        <f t="shared" si="10"/>
        <v>0</v>
      </c>
      <c r="E50" s="181">
        <f t="shared" si="10"/>
        <v>0</v>
      </c>
      <c r="F50" s="168"/>
      <c r="G50" s="169"/>
      <c r="H50" s="168"/>
      <c r="I50" s="170"/>
      <c r="J50" s="168"/>
      <c r="K50" s="170"/>
      <c r="L50" s="168"/>
      <c r="M50" s="169"/>
      <c r="N50" s="171"/>
      <c r="O50" s="170"/>
      <c r="P50" s="171"/>
      <c r="Q50" s="170"/>
      <c r="R50" s="171"/>
      <c r="S50" s="170"/>
      <c r="T50" s="171"/>
      <c r="U50" s="170"/>
      <c r="V50" s="171"/>
      <c r="W50" s="170"/>
      <c r="X50" s="171"/>
      <c r="Y50" s="170"/>
      <c r="Z50" s="171"/>
      <c r="AA50" s="170"/>
      <c r="AB50" s="171"/>
      <c r="AC50" s="170"/>
      <c r="AD50" s="171"/>
      <c r="AE50" s="170"/>
      <c r="AF50" s="171"/>
      <c r="AG50" s="170"/>
      <c r="AH50" s="171"/>
      <c r="AI50" s="170"/>
      <c r="AJ50" s="171"/>
      <c r="AK50" s="170"/>
      <c r="AL50" s="171"/>
      <c r="AM50" s="182"/>
      <c r="AN50" s="174"/>
      <c r="AO50" s="171"/>
      <c r="AP50" s="171"/>
      <c r="AQ50" s="170"/>
      <c r="AR50" s="30" t="str">
        <f t="shared" si="11"/>
        <v/>
      </c>
      <c r="BS50" s="109"/>
      <c r="BT50" s="109"/>
      <c r="BV50" s="15"/>
      <c r="BW50" s="15"/>
      <c r="BX50" s="15"/>
      <c r="CA50" s="32" t="str">
        <f t="shared" si="13"/>
        <v/>
      </c>
      <c r="CG50" s="33">
        <f t="shared" si="14"/>
        <v>0</v>
      </c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5"/>
      <c r="CV50" s="5"/>
      <c r="CW50" s="5"/>
      <c r="CX50" s="5"/>
      <c r="CY50" s="5"/>
      <c r="CZ50" s="5"/>
    </row>
    <row r="51" spans="1:130" x14ac:dyDescent="0.2">
      <c r="A51" s="107" t="s">
        <v>74</v>
      </c>
      <c r="B51" s="11"/>
      <c r="C51" s="183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CA51" s="32" t="str">
        <f t="shared" si="13"/>
        <v/>
      </c>
      <c r="CG51" s="33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5"/>
      <c r="CV51" s="5"/>
      <c r="CW51" s="5"/>
      <c r="CX51" s="5"/>
      <c r="CY51" s="5"/>
      <c r="CZ51" s="5"/>
    </row>
    <row r="52" spans="1:130" x14ac:dyDescent="0.2">
      <c r="A52" s="1679" t="s">
        <v>75</v>
      </c>
      <c r="B52" s="1636" t="s">
        <v>76</v>
      </c>
      <c r="C52" s="1646" t="s">
        <v>7</v>
      </c>
      <c r="D52" s="1646"/>
      <c r="E52" s="1646"/>
      <c r="F52" s="1647"/>
      <c r="G52" s="1682" t="s">
        <v>77</v>
      </c>
      <c r="H52" s="1672"/>
      <c r="I52" s="184"/>
      <c r="AI52" s="109"/>
      <c r="AJ52" s="109"/>
      <c r="BY52" s="5"/>
      <c r="CA52" s="32" t="str">
        <f t="shared" si="13"/>
        <v/>
      </c>
      <c r="CG52" s="33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5"/>
      <c r="CV52" s="5"/>
      <c r="CW52" s="5"/>
      <c r="CX52" s="5"/>
      <c r="CY52" s="5"/>
      <c r="CZ52" s="5"/>
    </row>
    <row r="53" spans="1:130" x14ac:dyDescent="0.2">
      <c r="A53" s="1680"/>
      <c r="B53" s="1637"/>
      <c r="C53" s="1644" t="s">
        <v>50</v>
      </c>
      <c r="D53" s="1683" t="s">
        <v>29</v>
      </c>
      <c r="E53" s="1654" t="s">
        <v>30</v>
      </c>
      <c r="F53" s="1675" t="s">
        <v>31</v>
      </c>
      <c r="G53" s="1677" t="s">
        <v>78</v>
      </c>
      <c r="H53" s="1678" t="s">
        <v>79</v>
      </c>
      <c r="AH53" s="109"/>
      <c r="AI53" s="109"/>
      <c r="BT53" s="5"/>
      <c r="BZ53" s="32"/>
      <c r="CF53" s="33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5"/>
      <c r="CU53" s="5"/>
      <c r="CV53" s="5"/>
      <c r="CW53" s="5"/>
      <c r="CX53" s="5"/>
      <c r="CY53" s="5"/>
      <c r="CZ53" s="5"/>
      <c r="DZ53" s="6"/>
    </row>
    <row r="54" spans="1:130" x14ac:dyDescent="0.2">
      <c r="A54" s="1681"/>
      <c r="B54" s="1638"/>
      <c r="C54" s="1661"/>
      <c r="D54" s="1684"/>
      <c r="E54" s="1655"/>
      <c r="F54" s="1676"/>
      <c r="G54" s="1677"/>
      <c r="H54" s="1678"/>
      <c r="AH54" s="109"/>
      <c r="AI54" s="109"/>
      <c r="BT54" s="5"/>
      <c r="BZ54" s="32"/>
      <c r="CF54" s="33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5"/>
      <c r="CU54" s="5"/>
      <c r="CV54" s="5"/>
      <c r="CW54" s="5"/>
      <c r="CX54" s="5"/>
      <c r="CY54" s="5"/>
      <c r="CZ54" s="5"/>
      <c r="DZ54" s="6"/>
    </row>
    <row r="55" spans="1:130" x14ac:dyDescent="0.2">
      <c r="A55" s="185" t="s">
        <v>80</v>
      </c>
      <c r="B55" s="186">
        <f>SUM(C55:F55)</f>
        <v>0</v>
      </c>
      <c r="C55" s="187"/>
      <c r="D55" s="188"/>
      <c r="E55" s="189"/>
      <c r="F55" s="190"/>
      <c r="G55" s="187"/>
      <c r="H55" s="187"/>
      <c r="AH55" s="109"/>
      <c r="AI55" s="109"/>
      <c r="BT55" s="5"/>
      <c r="BY55" s="5"/>
      <c r="BZ55" s="32" t="str">
        <f>IF(CF55=1," * El total de Ingresos debe ser igual a la suma de los Tipos de Estrategia. ","")</f>
        <v/>
      </c>
      <c r="CF55" s="33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5"/>
      <c r="CU55" s="5"/>
      <c r="CV55" s="5"/>
      <c r="CW55" s="5"/>
      <c r="CX55" s="5"/>
      <c r="CY55" s="5"/>
      <c r="CZ55" s="5"/>
      <c r="DZ55" s="6"/>
    </row>
    <row r="56" spans="1:130" x14ac:dyDescent="0.2">
      <c r="A56" s="155" t="s">
        <v>81</v>
      </c>
      <c r="B56" s="186">
        <f>SUM(C56:F56)</f>
        <v>0</v>
      </c>
      <c r="C56" s="191"/>
      <c r="D56" s="188"/>
      <c r="E56" s="189"/>
      <c r="F56" s="192"/>
      <c r="G56" s="191"/>
      <c r="H56" s="191"/>
      <c r="AH56" s="109"/>
      <c r="AI56" s="109"/>
      <c r="BT56" s="5"/>
      <c r="BY56" s="5"/>
      <c r="BZ56" s="32" t="str">
        <f>IF(CF56=1," * El total de Ingresos debe ser igual a la suma de los Tipos de Estrategia. ","")</f>
        <v/>
      </c>
      <c r="CF56" s="33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5"/>
      <c r="CU56" s="5"/>
      <c r="CV56" s="5"/>
      <c r="CW56" s="5"/>
      <c r="CX56" s="5"/>
      <c r="CY56" s="5"/>
      <c r="CZ56" s="5"/>
      <c r="DZ56" s="6"/>
    </row>
    <row r="57" spans="1:130" x14ac:dyDescent="0.2">
      <c r="A57" s="155" t="s">
        <v>82</v>
      </c>
      <c r="B57" s="186">
        <f>SUM(C57:F57)</f>
        <v>0</v>
      </c>
      <c r="C57" s="191"/>
      <c r="D57" s="188"/>
      <c r="E57" s="189"/>
      <c r="F57" s="192"/>
      <c r="G57" s="191"/>
      <c r="H57" s="191"/>
      <c r="AH57" s="109"/>
      <c r="AI57" s="109"/>
      <c r="BT57" s="5"/>
      <c r="BY57" s="5"/>
      <c r="BZ57" s="4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5"/>
      <c r="CU57" s="5"/>
      <c r="CV57" s="5"/>
      <c r="CW57" s="5"/>
      <c r="CX57" s="5"/>
      <c r="CY57" s="5"/>
      <c r="CZ57" s="5"/>
      <c r="DZ57" s="6"/>
    </row>
    <row r="58" spans="1:130" x14ac:dyDescent="0.2">
      <c r="A58" s="155" t="s">
        <v>83</v>
      </c>
      <c r="B58" s="186">
        <f>SUM(C58:F58)</f>
        <v>0</v>
      </c>
      <c r="C58" s="191"/>
      <c r="D58" s="188"/>
      <c r="E58" s="189"/>
      <c r="F58" s="192"/>
      <c r="G58" s="191"/>
      <c r="H58" s="191"/>
      <c r="AH58" s="109"/>
      <c r="AI58" s="109"/>
      <c r="BT58" s="5"/>
      <c r="BY58" s="5"/>
      <c r="BZ58" s="4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5"/>
      <c r="CU58" s="5"/>
      <c r="CV58" s="5"/>
      <c r="CW58" s="5"/>
      <c r="CX58" s="5"/>
      <c r="CY58" s="5"/>
      <c r="CZ58" s="5"/>
      <c r="DZ58" s="6"/>
    </row>
    <row r="59" spans="1:130" x14ac:dyDescent="0.2">
      <c r="A59" s="155" t="s">
        <v>84</v>
      </c>
      <c r="B59" s="186">
        <f>SUM(C59:F59)</f>
        <v>0</v>
      </c>
      <c r="C59" s="193"/>
      <c r="D59" s="194"/>
      <c r="E59" s="195"/>
      <c r="F59" s="196"/>
      <c r="G59" s="193"/>
      <c r="H59" s="193"/>
      <c r="AH59" s="109"/>
      <c r="AI59" s="109"/>
      <c r="BT59" s="5"/>
      <c r="BY59" s="5"/>
      <c r="BZ59" s="4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5"/>
      <c r="CU59" s="5"/>
      <c r="CV59" s="5"/>
      <c r="CW59" s="5"/>
      <c r="CX59" s="5"/>
      <c r="CY59" s="5"/>
      <c r="CZ59" s="5"/>
      <c r="DZ59" s="6"/>
    </row>
    <row r="60" spans="1:130" x14ac:dyDescent="0.2">
      <c r="A60" s="197" t="s">
        <v>5</v>
      </c>
      <c r="B60" s="198">
        <f t="shared" ref="B60:G60" si="15">SUM(B55:B59)</f>
        <v>0</v>
      </c>
      <c r="C60" s="199">
        <f t="shared" si="15"/>
        <v>0</v>
      </c>
      <c r="D60" s="200">
        <f t="shared" si="15"/>
        <v>0</v>
      </c>
      <c r="E60" s="201">
        <f t="shared" si="15"/>
        <v>0</v>
      </c>
      <c r="F60" s="202">
        <f t="shared" si="15"/>
        <v>0</v>
      </c>
      <c r="G60" s="199">
        <f t="shared" si="15"/>
        <v>0</v>
      </c>
      <c r="H60" s="199">
        <f>SUM(H55:H59)</f>
        <v>0</v>
      </c>
      <c r="AH60" s="109"/>
      <c r="AI60" s="109"/>
      <c r="BT60" s="5"/>
      <c r="BZ60" s="4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5"/>
      <c r="CU60" s="5"/>
      <c r="CV60" s="5"/>
      <c r="CW60" s="5"/>
      <c r="CX60" s="5"/>
      <c r="CY60" s="5"/>
      <c r="CZ60" s="5"/>
      <c r="DZ60" s="6"/>
    </row>
    <row r="61" spans="1:130" x14ac:dyDescent="0.2">
      <c r="A61" s="107" t="s">
        <v>85</v>
      </c>
      <c r="D61" s="11"/>
      <c r="E61" s="11"/>
      <c r="F61" s="11"/>
      <c r="G61" s="11"/>
      <c r="H61" s="11"/>
      <c r="I61" s="11"/>
      <c r="J61" s="11"/>
      <c r="K61" s="11"/>
      <c r="CA61" s="32"/>
      <c r="CB61" s="32"/>
      <c r="CC61" s="32"/>
      <c r="CD61" s="32"/>
      <c r="CE61" s="32"/>
      <c r="CF61" s="32"/>
      <c r="CG61" s="33"/>
      <c r="CH61" s="33"/>
      <c r="CI61" s="33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5"/>
      <c r="CV61" s="5"/>
      <c r="CW61" s="5"/>
      <c r="CX61" s="5"/>
      <c r="CY61" s="5"/>
      <c r="CZ61" s="5"/>
    </row>
    <row r="62" spans="1:130" x14ac:dyDescent="0.2">
      <c r="A62" s="1657" t="s">
        <v>75</v>
      </c>
      <c r="B62" s="1641" t="s">
        <v>76</v>
      </c>
      <c r="C62" s="1673" t="s">
        <v>6</v>
      </c>
      <c r="D62" s="1673"/>
      <c r="E62" s="1673"/>
      <c r="F62" s="1673"/>
      <c r="G62" s="1673"/>
      <c r="H62" s="1673"/>
      <c r="I62" s="1673"/>
      <c r="J62" s="1673"/>
      <c r="K62" s="1673"/>
      <c r="L62" s="1673"/>
      <c r="M62" s="1673"/>
      <c r="N62" s="1673"/>
      <c r="O62" s="1673"/>
      <c r="P62" s="1673"/>
      <c r="Q62" s="1673"/>
      <c r="R62" s="1673"/>
      <c r="S62" s="1674"/>
      <c r="T62" s="1646" t="s">
        <v>7</v>
      </c>
      <c r="U62" s="1646"/>
      <c r="V62" s="1646"/>
      <c r="W62" s="1649"/>
      <c r="X62" s="1670" t="s">
        <v>86</v>
      </c>
      <c r="Y62" s="1671"/>
      <c r="Z62" s="1672"/>
      <c r="AA62" s="11"/>
      <c r="AB62" s="11"/>
      <c r="BY62" s="5"/>
      <c r="BZ62" s="5"/>
      <c r="CA62" s="32"/>
      <c r="CB62" s="32"/>
      <c r="CC62" s="32"/>
      <c r="CD62" s="32"/>
      <c r="CE62" s="32"/>
      <c r="CF62" s="32"/>
      <c r="CG62" s="33"/>
      <c r="CH62" s="33"/>
      <c r="CI62" s="33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</row>
    <row r="63" spans="1:130" ht="21" x14ac:dyDescent="0.2">
      <c r="A63" s="1659"/>
      <c r="B63" s="1661"/>
      <c r="C63" s="203" t="s">
        <v>11</v>
      </c>
      <c r="D63" s="203" t="s">
        <v>12</v>
      </c>
      <c r="E63" s="203" t="s">
        <v>13</v>
      </c>
      <c r="F63" s="203" t="s">
        <v>14</v>
      </c>
      <c r="G63" s="203" t="s">
        <v>15</v>
      </c>
      <c r="H63" s="203" t="s">
        <v>16</v>
      </c>
      <c r="I63" s="203" t="s">
        <v>17</v>
      </c>
      <c r="J63" s="203" t="s">
        <v>18</v>
      </c>
      <c r="K63" s="203" t="s">
        <v>19</v>
      </c>
      <c r="L63" s="203" t="s">
        <v>20</v>
      </c>
      <c r="M63" s="203" t="s">
        <v>21</v>
      </c>
      <c r="N63" s="203" t="s">
        <v>22</v>
      </c>
      <c r="O63" s="203" t="s">
        <v>23</v>
      </c>
      <c r="P63" s="203" t="s">
        <v>24</v>
      </c>
      <c r="Q63" s="203" t="s">
        <v>25</v>
      </c>
      <c r="R63" s="203" t="s">
        <v>26</v>
      </c>
      <c r="S63" s="204" t="s">
        <v>27</v>
      </c>
      <c r="T63" s="16" t="s">
        <v>50</v>
      </c>
      <c r="U63" s="111" t="s">
        <v>29</v>
      </c>
      <c r="V63" s="17" t="s">
        <v>87</v>
      </c>
      <c r="W63" s="17" t="s">
        <v>31</v>
      </c>
      <c r="X63" s="205" t="s">
        <v>88</v>
      </c>
      <c r="Y63" s="18" t="s">
        <v>89</v>
      </c>
      <c r="Z63" s="18" t="s">
        <v>79</v>
      </c>
      <c r="AA63" s="8"/>
      <c r="BK63" s="8"/>
      <c r="BY63" s="5"/>
      <c r="BZ63" s="5"/>
      <c r="CA63" s="32"/>
      <c r="CB63" s="32"/>
      <c r="CC63" s="32"/>
      <c r="CD63" s="32"/>
      <c r="CE63" s="32"/>
      <c r="CF63" s="32"/>
      <c r="CG63" s="33"/>
      <c r="CH63" s="33"/>
      <c r="CI63" s="33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DA63" s="15"/>
      <c r="DB63" s="15"/>
      <c r="DC63" s="15"/>
      <c r="DD63" s="15"/>
      <c r="DE63" s="15"/>
      <c r="DF63" s="15"/>
      <c r="DG63" s="15"/>
      <c r="DH63" s="15"/>
      <c r="DI63" s="15"/>
      <c r="DJ63" s="15"/>
    </row>
    <row r="64" spans="1:130" x14ac:dyDescent="0.2">
      <c r="A64" s="185" t="s">
        <v>81</v>
      </c>
      <c r="B64" s="206">
        <f>SUM(C64:S64)</f>
        <v>0</v>
      </c>
      <c r="C64" s="207"/>
      <c r="D64" s="191"/>
      <c r="E64" s="191"/>
      <c r="F64" s="191"/>
      <c r="G64" s="191"/>
      <c r="H64" s="191"/>
      <c r="I64" s="191"/>
      <c r="J64" s="191"/>
      <c r="K64" s="191"/>
      <c r="L64" s="191"/>
      <c r="M64" s="191"/>
      <c r="N64" s="191"/>
      <c r="O64" s="191"/>
      <c r="P64" s="191"/>
      <c r="Q64" s="191"/>
      <c r="R64" s="191"/>
      <c r="S64" s="208"/>
      <c r="T64" s="42"/>
      <c r="U64" s="43"/>
      <c r="V64" s="43"/>
      <c r="W64" s="39"/>
      <c r="X64" s="209"/>
      <c r="Y64" s="209"/>
      <c r="Z64" s="209"/>
      <c r="AA64" s="8"/>
      <c r="BK64" s="8"/>
      <c r="BY64" s="5"/>
      <c r="BZ64" s="5"/>
      <c r="CA64" s="32"/>
      <c r="CB64" s="32"/>
      <c r="CC64" s="32"/>
      <c r="CD64" s="32"/>
      <c r="CE64" s="32"/>
      <c r="CF64" s="32"/>
      <c r="CG64" s="33"/>
      <c r="CH64" s="33"/>
      <c r="CI64" s="33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DA64" s="15"/>
      <c r="DB64" s="15"/>
      <c r="DC64" s="15"/>
      <c r="DD64" s="15"/>
      <c r="DE64" s="15"/>
      <c r="DF64" s="15"/>
      <c r="DG64" s="15"/>
      <c r="DH64" s="15"/>
      <c r="DI64" s="15"/>
      <c r="DJ64" s="15"/>
    </row>
    <row r="65" spans="1:115" s="6" customFormat="1" x14ac:dyDescent="0.2">
      <c r="A65" s="155" t="s">
        <v>82</v>
      </c>
      <c r="B65" s="210">
        <f>SUM(C65:S65)</f>
        <v>0</v>
      </c>
      <c r="C65" s="207"/>
      <c r="D65" s="191"/>
      <c r="E65" s="191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208"/>
      <c r="T65" s="54"/>
      <c r="U65" s="55"/>
      <c r="V65" s="55"/>
      <c r="W65" s="56"/>
      <c r="X65" s="92"/>
      <c r="Y65" s="92"/>
      <c r="Z65" s="92"/>
      <c r="AA65" s="8"/>
      <c r="BK65" s="8"/>
      <c r="BU65" s="5"/>
      <c r="BV65" s="5"/>
      <c r="BW65" s="5"/>
      <c r="BX65" s="5"/>
      <c r="BY65" s="5"/>
      <c r="BZ65" s="5"/>
      <c r="CA65" s="32"/>
      <c r="CB65" s="32"/>
      <c r="CC65" s="32"/>
      <c r="CD65" s="32"/>
      <c r="CE65" s="32"/>
      <c r="CF65" s="32"/>
      <c r="CG65" s="33"/>
      <c r="CH65" s="33"/>
      <c r="CI65" s="33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5"/>
    </row>
    <row r="66" spans="1:115" s="6" customFormat="1" x14ac:dyDescent="0.2">
      <c r="A66" s="155" t="s">
        <v>83</v>
      </c>
      <c r="B66" s="210">
        <f>SUM(C66:S66)</f>
        <v>0</v>
      </c>
      <c r="C66" s="207"/>
      <c r="D66" s="191"/>
      <c r="E66" s="191"/>
      <c r="F66" s="191"/>
      <c r="G66" s="191"/>
      <c r="H66" s="191"/>
      <c r="I66" s="191"/>
      <c r="J66" s="191"/>
      <c r="K66" s="191"/>
      <c r="L66" s="191"/>
      <c r="M66" s="191"/>
      <c r="N66" s="191"/>
      <c r="O66" s="191"/>
      <c r="P66" s="191"/>
      <c r="Q66" s="191"/>
      <c r="R66" s="191"/>
      <c r="S66" s="208"/>
      <c r="T66" s="54"/>
      <c r="U66" s="55"/>
      <c r="V66" s="55"/>
      <c r="W66" s="56"/>
      <c r="X66" s="92"/>
      <c r="Y66" s="92"/>
      <c r="Z66" s="92"/>
      <c r="AA66" s="8"/>
      <c r="BK66" s="8"/>
      <c r="BU66" s="5"/>
      <c r="BV66" s="5"/>
      <c r="BW66" s="5"/>
      <c r="BX66" s="5"/>
      <c r="BY66" s="5"/>
      <c r="BZ66" s="5"/>
      <c r="CA66" s="4"/>
      <c r="CB66" s="4"/>
      <c r="CC66" s="4"/>
      <c r="CD66" s="4"/>
      <c r="CE66" s="4"/>
      <c r="CF66" s="4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5"/>
    </row>
    <row r="67" spans="1:115" s="6" customFormat="1" x14ac:dyDescent="0.2">
      <c r="A67" s="155" t="s">
        <v>84</v>
      </c>
      <c r="B67" s="211">
        <f>SUM(C67:S67)</f>
        <v>0</v>
      </c>
      <c r="C67" s="207"/>
      <c r="D67" s="191"/>
      <c r="E67" s="19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208"/>
      <c r="T67" s="212"/>
      <c r="U67" s="213"/>
      <c r="V67" s="213"/>
      <c r="W67" s="78"/>
      <c r="X67" s="75"/>
      <c r="Y67" s="75"/>
      <c r="Z67" s="75"/>
      <c r="AA67" s="8"/>
      <c r="BK67" s="8"/>
      <c r="BU67" s="5"/>
      <c r="BV67" s="5"/>
      <c r="BW67" s="5"/>
      <c r="BX67" s="5"/>
      <c r="BY67" s="5"/>
      <c r="BZ67" s="5"/>
      <c r="CA67" s="4"/>
      <c r="CB67" s="4"/>
      <c r="CC67" s="4"/>
      <c r="CD67" s="4"/>
      <c r="CE67" s="4"/>
      <c r="CF67" s="4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5"/>
    </row>
    <row r="68" spans="1:115" s="6" customFormat="1" x14ac:dyDescent="0.2">
      <c r="A68" s="214" t="s">
        <v>5</v>
      </c>
      <c r="B68" s="215">
        <f>SUM(B64:B67)</f>
        <v>0</v>
      </c>
      <c r="C68" s="216">
        <f>SUM(C64:C67)</f>
        <v>0</v>
      </c>
      <c r="D68" s="216">
        <f t="shared" ref="D68:Z68" si="16">SUM(D64:D67)</f>
        <v>0</v>
      </c>
      <c r="E68" s="216">
        <f t="shared" si="16"/>
        <v>0</v>
      </c>
      <c r="F68" s="216">
        <f t="shared" si="16"/>
        <v>0</v>
      </c>
      <c r="G68" s="216">
        <f t="shared" si="16"/>
        <v>0</v>
      </c>
      <c r="H68" s="216">
        <f t="shared" si="16"/>
        <v>0</v>
      </c>
      <c r="I68" s="216">
        <f t="shared" si="16"/>
        <v>0</v>
      </c>
      <c r="J68" s="216">
        <f t="shared" si="16"/>
        <v>0</v>
      </c>
      <c r="K68" s="216">
        <f t="shared" si="16"/>
        <v>0</v>
      </c>
      <c r="L68" s="216">
        <f t="shared" si="16"/>
        <v>0</v>
      </c>
      <c r="M68" s="216">
        <f t="shared" si="16"/>
        <v>0</v>
      </c>
      <c r="N68" s="216">
        <f t="shared" si="16"/>
        <v>0</v>
      </c>
      <c r="O68" s="216">
        <f t="shared" si="16"/>
        <v>0</v>
      </c>
      <c r="P68" s="216">
        <f t="shared" si="16"/>
        <v>0</v>
      </c>
      <c r="Q68" s="216">
        <f t="shared" si="16"/>
        <v>0</v>
      </c>
      <c r="R68" s="216">
        <f t="shared" si="16"/>
        <v>0</v>
      </c>
      <c r="S68" s="217">
        <f t="shared" si="16"/>
        <v>0</v>
      </c>
      <c r="T68" s="218">
        <f t="shared" si="16"/>
        <v>0</v>
      </c>
      <c r="U68" s="216">
        <f t="shared" si="16"/>
        <v>0</v>
      </c>
      <c r="V68" s="216">
        <f t="shared" si="16"/>
        <v>0</v>
      </c>
      <c r="W68" s="216">
        <f t="shared" si="16"/>
        <v>0</v>
      </c>
      <c r="X68" s="216">
        <f t="shared" si="16"/>
        <v>0</v>
      </c>
      <c r="Y68" s="216">
        <f t="shared" si="16"/>
        <v>0</v>
      </c>
      <c r="Z68" s="217">
        <f t="shared" si="16"/>
        <v>0</v>
      </c>
      <c r="AA68" s="8"/>
      <c r="BK68" s="8"/>
      <c r="BU68" s="5"/>
      <c r="BV68" s="5"/>
      <c r="BW68" s="5"/>
      <c r="BX68" s="5"/>
      <c r="BY68" s="5"/>
      <c r="BZ68" s="5"/>
      <c r="CA68" s="4"/>
      <c r="CB68" s="4"/>
      <c r="CC68" s="4"/>
      <c r="CD68" s="4"/>
      <c r="CE68" s="4"/>
      <c r="CF68" s="4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5"/>
    </row>
    <row r="69" spans="1:115" s="6" customFormat="1" x14ac:dyDescent="0.2">
      <c r="A69" s="107" t="s">
        <v>90</v>
      </c>
      <c r="D69" s="8"/>
      <c r="E69" s="8"/>
      <c r="F69" s="8"/>
      <c r="G69" s="8"/>
      <c r="H69" s="8"/>
      <c r="I69" s="8"/>
      <c r="J69" s="8"/>
      <c r="K69" s="8"/>
      <c r="AU69" s="8"/>
      <c r="BU69" s="5"/>
      <c r="BV69" s="5"/>
      <c r="BW69" s="5"/>
      <c r="BX69" s="5"/>
      <c r="BY69" s="15"/>
      <c r="BZ69" s="15"/>
      <c r="CA69" s="4"/>
      <c r="CB69" s="4"/>
      <c r="CC69" s="4"/>
      <c r="CD69" s="4"/>
      <c r="CE69" s="4"/>
      <c r="CF69" s="4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</row>
    <row r="70" spans="1:115" s="6" customFormat="1" x14ac:dyDescent="0.2">
      <c r="A70" s="1657" t="s">
        <v>75</v>
      </c>
      <c r="B70" s="1636" t="s">
        <v>76</v>
      </c>
      <c r="C70" s="1673" t="s">
        <v>6</v>
      </c>
      <c r="D70" s="1673"/>
      <c r="E70" s="1673"/>
      <c r="F70" s="1673"/>
      <c r="G70" s="1673"/>
      <c r="H70" s="1673"/>
      <c r="I70" s="1673"/>
      <c r="J70" s="1673"/>
      <c r="K70" s="1673"/>
      <c r="L70" s="1673"/>
      <c r="M70" s="1673"/>
      <c r="N70" s="1673"/>
      <c r="O70" s="1673"/>
      <c r="P70" s="1673"/>
      <c r="Q70" s="1673"/>
      <c r="R70" s="1673"/>
      <c r="S70" s="1674"/>
      <c r="T70" s="1645" t="s">
        <v>7</v>
      </c>
      <c r="U70" s="1646"/>
      <c r="V70" s="1646"/>
      <c r="W70" s="1649"/>
      <c r="X70" s="1670" t="s">
        <v>86</v>
      </c>
      <c r="Y70" s="1671"/>
      <c r="Z70" s="1672"/>
      <c r="AA70" s="8"/>
      <c r="AB70" s="8"/>
      <c r="BL70" s="8"/>
      <c r="BU70" s="5"/>
      <c r="BV70" s="5"/>
      <c r="BW70" s="5"/>
      <c r="BX70" s="5"/>
      <c r="BY70" s="5"/>
      <c r="BZ70" s="5"/>
      <c r="CA70" s="4"/>
      <c r="CB70" s="4"/>
      <c r="CC70" s="4"/>
      <c r="CD70" s="4"/>
      <c r="CE70" s="4"/>
      <c r="CF70" s="4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</row>
    <row r="71" spans="1:115" s="6" customFormat="1" ht="21" x14ac:dyDescent="0.2">
      <c r="A71" s="1659"/>
      <c r="B71" s="1638"/>
      <c r="C71" s="203" t="s">
        <v>11</v>
      </c>
      <c r="D71" s="203" t="s">
        <v>12</v>
      </c>
      <c r="E71" s="203" t="s">
        <v>13</v>
      </c>
      <c r="F71" s="203" t="s">
        <v>14</v>
      </c>
      <c r="G71" s="203" t="s">
        <v>15</v>
      </c>
      <c r="H71" s="203" t="s">
        <v>16</v>
      </c>
      <c r="I71" s="203" t="s">
        <v>17</v>
      </c>
      <c r="J71" s="203" t="s">
        <v>18</v>
      </c>
      <c r="K71" s="203" t="s">
        <v>19</v>
      </c>
      <c r="L71" s="203" t="s">
        <v>20</v>
      </c>
      <c r="M71" s="203" t="s">
        <v>21</v>
      </c>
      <c r="N71" s="203" t="s">
        <v>22</v>
      </c>
      <c r="O71" s="203" t="s">
        <v>23</v>
      </c>
      <c r="P71" s="203" t="s">
        <v>24</v>
      </c>
      <c r="Q71" s="203" t="s">
        <v>25</v>
      </c>
      <c r="R71" s="203" t="s">
        <v>26</v>
      </c>
      <c r="S71" s="204" t="s">
        <v>27</v>
      </c>
      <c r="T71" s="16" t="s">
        <v>50</v>
      </c>
      <c r="U71" s="111" t="s">
        <v>29</v>
      </c>
      <c r="V71" s="17" t="s">
        <v>87</v>
      </c>
      <c r="W71" s="17" t="s">
        <v>31</v>
      </c>
      <c r="X71" s="205" t="s">
        <v>88</v>
      </c>
      <c r="Y71" s="18" t="s">
        <v>89</v>
      </c>
      <c r="Z71" s="18" t="s">
        <v>79</v>
      </c>
      <c r="AA71" s="8"/>
      <c r="BK71" s="8"/>
      <c r="BU71" s="5"/>
      <c r="BV71" s="5"/>
      <c r="BW71" s="5"/>
      <c r="BX71" s="5"/>
      <c r="BY71" s="5"/>
      <c r="BZ71" s="5"/>
      <c r="CA71" s="4"/>
      <c r="CB71" s="4"/>
      <c r="CC71" s="4"/>
      <c r="CD71" s="4"/>
      <c r="CE71" s="4"/>
      <c r="CF71" s="4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5"/>
    </row>
    <row r="72" spans="1:115" s="6" customFormat="1" x14ac:dyDescent="0.2">
      <c r="A72" s="185" t="s">
        <v>81</v>
      </c>
      <c r="B72" s="206">
        <f>SUM(C72:S72)</f>
        <v>0</v>
      </c>
      <c r="C72" s="207"/>
      <c r="D72" s="191"/>
      <c r="E72" s="191"/>
      <c r="F72" s="191"/>
      <c r="G72" s="191"/>
      <c r="H72" s="191"/>
      <c r="I72" s="191"/>
      <c r="J72" s="191"/>
      <c r="K72" s="191"/>
      <c r="L72" s="191"/>
      <c r="M72" s="191"/>
      <c r="N72" s="191"/>
      <c r="O72" s="191"/>
      <c r="P72" s="191"/>
      <c r="Q72" s="191"/>
      <c r="R72" s="191"/>
      <c r="S72" s="208"/>
      <c r="T72" s="38"/>
      <c r="U72" s="42"/>
      <c r="V72" s="43"/>
      <c r="W72" s="43"/>
      <c r="X72" s="209"/>
      <c r="Y72" s="209"/>
      <c r="Z72" s="209"/>
      <c r="AA72" s="8"/>
      <c r="BK72" s="8"/>
      <c r="BU72" s="5"/>
      <c r="BV72" s="5"/>
      <c r="BW72" s="5"/>
      <c r="BX72" s="5"/>
      <c r="BY72" s="5"/>
      <c r="BZ72" s="5"/>
      <c r="CA72" s="4"/>
      <c r="CB72" s="4"/>
      <c r="CC72" s="4"/>
      <c r="CD72" s="4"/>
      <c r="CE72" s="4"/>
      <c r="CF72" s="4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5"/>
    </row>
    <row r="73" spans="1:115" s="6" customFormat="1" x14ac:dyDescent="0.2">
      <c r="A73" s="155" t="s">
        <v>82</v>
      </c>
      <c r="B73" s="210">
        <f>SUM(C73:S73)</f>
        <v>0</v>
      </c>
      <c r="C73" s="207"/>
      <c r="D73" s="191"/>
      <c r="E73" s="19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208"/>
      <c r="T73" s="51"/>
      <c r="U73" s="54"/>
      <c r="V73" s="55"/>
      <c r="W73" s="55"/>
      <c r="X73" s="92"/>
      <c r="Y73" s="92"/>
      <c r="Z73" s="92"/>
      <c r="AA73" s="8"/>
      <c r="BK73" s="8"/>
      <c r="BU73" s="5"/>
      <c r="BV73" s="5"/>
      <c r="BW73" s="5"/>
      <c r="BX73" s="5"/>
      <c r="BY73" s="5"/>
      <c r="BZ73" s="5"/>
      <c r="CA73" s="4"/>
      <c r="CB73" s="4"/>
      <c r="CC73" s="4"/>
      <c r="CD73" s="4"/>
      <c r="CE73" s="4"/>
      <c r="CF73" s="4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5"/>
    </row>
    <row r="74" spans="1:115" s="6" customFormat="1" x14ac:dyDescent="0.2">
      <c r="A74" s="155" t="s">
        <v>83</v>
      </c>
      <c r="B74" s="210">
        <f>SUM(C74:S74)</f>
        <v>0</v>
      </c>
      <c r="C74" s="207"/>
      <c r="D74" s="191"/>
      <c r="E74" s="191"/>
      <c r="F74" s="191"/>
      <c r="G74" s="191"/>
      <c r="H74" s="191"/>
      <c r="I74" s="191"/>
      <c r="J74" s="191"/>
      <c r="K74" s="191"/>
      <c r="L74" s="191"/>
      <c r="M74" s="191"/>
      <c r="N74" s="191"/>
      <c r="O74" s="191"/>
      <c r="P74" s="191"/>
      <c r="Q74" s="191"/>
      <c r="R74" s="191"/>
      <c r="S74" s="208"/>
      <c r="T74" s="51"/>
      <c r="U74" s="54"/>
      <c r="V74" s="55"/>
      <c r="W74" s="55"/>
      <c r="X74" s="92"/>
      <c r="Y74" s="92"/>
      <c r="Z74" s="92"/>
      <c r="AA74" s="8"/>
      <c r="BK74" s="8"/>
      <c r="BU74" s="5"/>
      <c r="BV74" s="5"/>
      <c r="BW74" s="5"/>
      <c r="BX74" s="5"/>
      <c r="BY74" s="5"/>
      <c r="BZ74" s="5"/>
      <c r="CA74" s="4"/>
      <c r="CB74" s="4"/>
      <c r="CC74" s="4"/>
      <c r="CD74" s="4"/>
      <c r="CE74" s="4"/>
      <c r="CF74" s="4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5"/>
    </row>
    <row r="75" spans="1:115" s="6" customFormat="1" x14ac:dyDescent="0.2">
      <c r="A75" s="155" t="s">
        <v>84</v>
      </c>
      <c r="B75" s="211">
        <f>SUM(C75:S75)</f>
        <v>0</v>
      </c>
      <c r="C75" s="207"/>
      <c r="D75" s="191"/>
      <c r="E75" s="191"/>
      <c r="F75" s="191"/>
      <c r="G75" s="191"/>
      <c r="H75" s="191"/>
      <c r="I75" s="191"/>
      <c r="J75" s="191"/>
      <c r="K75" s="191"/>
      <c r="L75" s="191"/>
      <c r="M75" s="191"/>
      <c r="N75" s="191"/>
      <c r="O75" s="191"/>
      <c r="P75" s="191"/>
      <c r="Q75" s="191"/>
      <c r="R75" s="191"/>
      <c r="S75" s="208"/>
      <c r="T75" s="219"/>
      <c r="U75" s="212"/>
      <c r="V75" s="213"/>
      <c r="W75" s="213"/>
      <c r="X75" s="75"/>
      <c r="Y75" s="75"/>
      <c r="Z75" s="75"/>
      <c r="AA75" s="8"/>
      <c r="BK75" s="8"/>
      <c r="BU75" s="5"/>
      <c r="BV75" s="5"/>
      <c r="BW75" s="5"/>
      <c r="BX75" s="5"/>
      <c r="BY75" s="5"/>
      <c r="BZ75" s="5"/>
      <c r="CA75" s="4"/>
      <c r="CB75" s="4"/>
      <c r="CC75" s="4"/>
      <c r="CD75" s="4"/>
      <c r="CE75" s="4"/>
      <c r="CF75" s="4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5"/>
    </row>
    <row r="76" spans="1:115" s="6" customFormat="1" x14ac:dyDescent="0.2">
      <c r="A76" s="214" t="s">
        <v>5</v>
      </c>
      <c r="B76" s="215">
        <f>SUM(B72:B75)</f>
        <v>0</v>
      </c>
      <c r="C76" s="216">
        <f>SUM(C72:C75)</f>
        <v>0</v>
      </c>
      <c r="D76" s="216">
        <f t="shared" ref="D76:R76" si="17">SUM(D72:D75)</f>
        <v>0</v>
      </c>
      <c r="E76" s="216">
        <f t="shared" si="17"/>
        <v>0</v>
      </c>
      <c r="F76" s="216">
        <f t="shared" si="17"/>
        <v>0</v>
      </c>
      <c r="G76" s="216">
        <f t="shared" si="17"/>
        <v>0</v>
      </c>
      <c r="H76" s="216">
        <f t="shared" si="17"/>
        <v>0</v>
      </c>
      <c r="I76" s="216">
        <f t="shared" si="17"/>
        <v>0</v>
      </c>
      <c r="J76" s="216">
        <f t="shared" si="17"/>
        <v>0</v>
      </c>
      <c r="K76" s="216">
        <f t="shared" si="17"/>
        <v>0</v>
      </c>
      <c r="L76" s="216">
        <f t="shared" si="17"/>
        <v>0</v>
      </c>
      <c r="M76" s="216">
        <f t="shared" si="17"/>
        <v>0</v>
      </c>
      <c r="N76" s="216">
        <f t="shared" si="17"/>
        <v>0</v>
      </c>
      <c r="O76" s="216">
        <f t="shared" si="17"/>
        <v>0</v>
      </c>
      <c r="P76" s="216">
        <f t="shared" si="17"/>
        <v>0</v>
      </c>
      <c r="Q76" s="216">
        <f t="shared" si="17"/>
        <v>0</v>
      </c>
      <c r="R76" s="216">
        <f t="shared" si="17"/>
        <v>0</v>
      </c>
      <c r="S76" s="217">
        <f>SUM(S72:S75)</f>
        <v>0</v>
      </c>
      <c r="T76" s="220">
        <f>SUM(T72:T75)</f>
        <v>0</v>
      </c>
      <c r="U76" s="220">
        <f t="shared" ref="U76:Z76" si="18">SUM(U72:U75)</f>
        <v>0</v>
      </c>
      <c r="V76" s="220">
        <f t="shared" si="18"/>
        <v>0</v>
      </c>
      <c r="W76" s="220">
        <f t="shared" si="18"/>
        <v>0</v>
      </c>
      <c r="X76" s="220">
        <f t="shared" si="18"/>
        <v>0</v>
      </c>
      <c r="Y76" s="220">
        <f t="shared" si="18"/>
        <v>0</v>
      </c>
      <c r="Z76" s="220">
        <f t="shared" si="18"/>
        <v>0</v>
      </c>
      <c r="AA76" s="8"/>
      <c r="BK76" s="8"/>
      <c r="BU76" s="5"/>
      <c r="BV76" s="5"/>
      <c r="BW76" s="5"/>
      <c r="BX76" s="5"/>
      <c r="BY76" s="5"/>
      <c r="BZ76" s="5"/>
      <c r="CA76" s="4"/>
      <c r="CB76" s="4"/>
      <c r="CC76" s="4"/>
      <c r="CD76" s="4"/>
      <c r="CE76" s="4"/>
      <c r="CF76" s="4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5"/>
    </row>
    <row r="77" spans="1:115" s="6" customFormat="1" x14ac:dyDescent="0.2">
      <c r="A77" s="221" t="s">
        <v>91</v>
      </c>
      <c r="B77" s="222"/>
      <c r="C77" s="223"/>
      <c r="D77" s="224"/>
      <c r="F77" s="8"/>
      <c r="G77" s="8"/>
      <c r="I77" s="8"/>
      <c r="J77" s="8"/>
      <c r="K77" s="8"/>
      <c r="AU77" s="8"/>
      <c r="BU77" s="5"/>
      <c r="BV77" s="5"/>
      <c r="BW77" s="5"/>
      <c r="BX77" s="5"/>
      <c r="BY77" s="15"/>
      <c r="BZ77" s="15"/>
      <c r="CA77" s="4"/>
      <c r="CB77" s="4"/>
      <c r="CC77" s="4"/>
      <c r="CD77" s="4"/>
      <c r="CE77" s="4"/>
      <c r="CF77" s="4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</row>
    <row r="78" spans="1:115" s="6" customFormat="1" ht="31.5" x14ac:dyDescent="0.2">
      <c r="A78" s="225" t="s">
        <v>92</v>
      </c>
      <c r="B78" s="16" t="s">
        <v>50</v>
      </c>
      <c r="C78" s="226" t="s">
        <v>93</v>
      </c>
      <c r="D78" s="227" t="s">
        <v>94</v>
      </c>
      <c r="E78" s="228" t="s">
        <v>95</v>
      </c>
      <c r="F78" s="8"/>
      <c r="H78" s="8"/>
      <c r="I78" s="8"/>
      <c r="J78" s="8"/>
      <c r="AT78" s="8"/>
      <c r="BU78" s="5"/>
      <c r="BV78" s="5"/>
      <c r="BW78" s="5"/>
      <c r="BX78" s="15"/>
      <c r="BY78" s="15"/>
      <c r="BZ78" s="15"/>
      <c r="CA78" s="4"/>
      <c r="CB78" s="4"/>
      <c r="CC78" s="4"/>
      <c r="CD78" s="4"/>
      <c r="CE78" s="4"/>
      <c r="CF78" s="4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</row>
    <row r="79" spans="1:115" s="6" customFormat="1" x14ac:dyDescent="0.2">
      <c r="A79" s="229" t="s">
        <v>96</v>
      </c>
      <c r="B79" s="38"/>
      <c r="C79" s="42"/>
      <c r="D79" s="43"/>
      <c r="E79" s="40"/>
      <c r="F79" s="8"/>
      <c r="H79" s="8"/>
      <c r="I79" s="8"/>
      <c r="J79" s="8"/>
      <c r="AT79" s="8"/>
      <c r="BU79" s="5"/>
      <c r="BV79" s="5"/>
      <c r="BW79" s="5"/>
      <c r="BX79" s="15"/>
      <c r="BY79" s="15"/>
      <c r="BZ79" s="15"/>
      <c r="CA79" s="4"/>
      <c r="CB79" s="4"/>
      <c r="CC79" s="4"/>
      <c r="CD79" s="4"/>
      <c r="CE79" s="4"/>
      <c r="CF79" s="4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</row>
    <row r="80" spans="1:115" s="6" customFormat="1" x14ac:dyDescent="0.2">
      <c r="A80" s="229" t="s">
        <v>97</v>
      </c>
      <c r="B80" s="51"/>
      <c r="C80" s="54"/>
      <c r="D80" s="55"/>
      <c r="E80" s="52"/>
      <c r="F80" s="8"/>
      <c r="H80" s="8"/>
      <c r="I80" s="8"/>
      <c r="J80" s="8"/>
      <c r="AT80" s="8"/>
      <c r="BU80" s="5"/>
      <c r="BV80" s="5"/>
      <c r="BW80" s="5"/>
      <c r="BX80" s="15"/>
      <c r="BY80" s="15"/>
      <c r="BZ80" s="15"/>
      <c r="CA80" s="4"/>
      <c r="CB80" s="4"/>
      <c r="CC80" s="4"/>
      <c r="CD80" s="4"/>
      <c r="CE80" s="4"/>
      <c r="CF80" s="4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</row>
    <row r="81" spans="1:104" s="6" customFormat="1" x14ac:dyDescent="0.2">
      <c r="A81" s="229" t="s">
        <v>98</v>
      </c>
      <c r="B81" s="51"/>
      <c r="C81" s="54"/>
      <c r="D81" s="55"/>
      <c r="E81" s="52"/>
      <c r="F81" s="8"/>
      <c r="H81" s="8"/>
      <c r="I81" s="8"/>
      <c r="J81" s="8"/>
      <c r="AT81" s="8"/>
      <c r="BU81" s="5"/>
      <c r="BV81" s="5"/>
      <c r="BW81" s="5"/>
      <c r="BX81" s="15"/>
      <c r="BY81" s="15"/>
      <c r="BZ81" s="15"/>
      <c r="CA81" s="4"/>
      <c r="CB81" s="4"/>
      <c r="CC81" s="4"/>
      <c r="CD81" s="4"/>
      <c r="CE81" s="4"/>
      <c r="CF81" s="4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5"/>
      <c r="CV81" s="5"/>
      <c r="CW81" s="5"/>
      <c r="CX81" s="5"/>
      <c r="CY81" s="5"/>
      <c r="CZ81" s="5"/>
    </row>
    <row r="82" spans="1:104" s="6" customFormat="1" ht="21" x14ac:dyDescent="0.2">
      <c r="A82" s="230" t="s">
        <v>99</v>
      </c>
      <c r="B82" s="51"/>
      <c r="C82" s="54"/>
      <c r="D82" s="55"/>
      <c r="E82" s="52"/>
      <c r="F82" s="8"/>
      <c r="H82" s="8"/>
      <c r="I82" s="8"/>
      <c r="J82" s="8"/>
      <c r="AT82" s="8"/>
      <c r="BU82" s="5"/>
      <c r="BV82" s="5"/>
      <c r="BW82" s="5"/>
      <c r="BX82" s="15"/>
      <c r="BY82" s="15"/>
      <c r="BZ82" s="15"/>
      <c r="CA82" s="4"/>
      <c r="CB82" s="4"/>
      <c r="CC82" s="4"/>
      <c r="CD82" s="4"/>
      <c r="CE82" s="4"/>
      <c r="CF82" s="4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5"/>
      <c r="CV82" s="5"/>
      <c r="CW82" s="5"/>
      <c r="CX82" s="5"/>
      <c r="CY82" s="5"/>
      <c r="CZ82" s="5"/>
    </row>
    <row r="83" spans="1:104" s="6" customFormat="1" x14ac:dyDescent="0.2">
      <c r="A83" s="229" t="s">
        <v>100</v>
      </c>
      <c r="B83" s="85"/>
      <c r="C83" s="101"/>
      <c r="D83" s="91"/>
      <c r="E83" s="87"/>
      <c r="F83" s="8"/>
      <c r="H83" s="8"/>
      <c r="I83" s="8"/>
      <c r="J83" s="8"/>
      <c r="AT83" s="8"/>
      <c r="BU83" s="5"/>
      <c r="BV83" s="5"/>
      <c r="BW83" s="5"/>
      <c r="BX83" s="15"/>
      <c r="BY83" s="15"/>
      <c r="BZ83" s="15"/>
      <c r="CA83" s="4"/>
      <c r="CB83" s="4"/>
      <c r="CC83" s="4"/>
      <c r="CD83" s="4"/>
      <c r="CE83" s="4"/>
      <c r="CF83" s="4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5"/>
      <c r="CV83" s="5"/>
      <c r="CW83" s="5"/>
      <c r="CX83" s="5"/>
      <c r="CY83" s="5"/>
      <c r="CZ83" s="5"/>
    </row>
    <row r="84" spans="1:104" s="6" customFormat="1" x14ac:dyDescent="0.2">
      <c r="A84" s="229" t="s">
        <v>101</v>
      </c>
      <c r="B84" s="85"/>
      <c r="C84" s="54"/>
      <c r="D84" s="91"/>
      <c r="E84" s="87"/>
      <c r="F84" s="8"/>
      <c r="H84" s="8"/>
      <c r="I84" s="8"/>
      <c r="J84" s="8"/>
      <c r="AT84" s="8"/>
      <c r="BU84" s="5"/>
      <c r="BV84" s="5"/>
      <c r="BW84" s="5"/>
      <c r="BX84" s="15"/>
      <c r="BY84" s="15"/>
      <c r="BZ84" s="15"/>
      <c r="CA84" s="4"/>
      <c r="CB84" s="4"/>
      <c r="CC84" s="4"/>
      <c r="CD84" s="4"/>
      <c r="CE84" s="4"/>
      <c r="CF84" s="4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5"/>
      <c r="CV84" s="5"/>
      <c r="CW84" s="5"/>
      <c r="CX84" s="5"/>
      <c r="CY84" s="5"/>
      <c r="CZ84" s="5"/>
    </row>
    <row r="85" spans="1:104" s="6" customFormat="1" x14ac:dyDescent="0.2">
      <c r="A85" s="229" t="s">
        <v>102</v>
      </c>
      <c r="B85" s="85"/>
      <c r="C85" s="54"/>
      <c r="D85" s="91"/>
      <c r="E85" s="87"/>
      <c r="F85" s="8"/>
      <c r="H85" s="8"/>
      <c r="I85" s="8"/>
      <c r="J85" s="8"/>
      <c r="AT85" s="8"/>
      <c r="BU85" s="5"/>
      <c r="BV85" s="5"/>
      <c r="BW85" s="5"/>
      <c r="BX85" s="15"/>
      <c r="BY85" s="15"/>
      <c r="BZ85" s="15"/>
      <c r="CA85" s="4"/>
      <c r="CB85" s="4"/>
      <c r="CC85" s="4"/>
      <c r="CD85" s="4"/>
      <c r="CE85" s="4"/>
      <c r="CF85" s="4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5"/>
      <c r="CV85" s="5"/>
      <c r="CW85" s="5"/>
      <c r="CX85" s="5"/>
      <c r="CY85" s="5"/>
      <c r="CZ85" s="5"/>
    </row>
    <row r="86" spans="1:104" s="6" customFormat="1" x14ac:dyDescent="0.2">
      <c r="A86" s="229" t="s">
        <v>103</v>
      </c>
      <c r="B86" s="85"/>
      <c r="C86" s="54"/>
      <c r="D86" s="91"/>
      <c r="E86" s="87"/>
      <c r="F86" s="8"/>
      <c r="H86" s="8"/>
      <c r="I86" s="8"/>
      <c r="J86" s="8"/>
      <c r="AT86" s="8"/>
      <c r="BU86" s="5"/>
      <c r="BV86" s="5"/>
      <c r="BW86" s="5"/>
      <c r="BX86" s="15"/>
      <c r="BY86" s="15"/>
      <c r="BZ86" s="15"/>
      <c r="CA86" s="4"/>
      <c r="CB86" s="4"/>
      <c r="CC86" s="4"/>
      <c r="CD86" s="4"/>
      <c r="CE86" s="4"/>
      <c r="CF86" s="4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5"/>
      <c r="CV86" s="5"/>
      <c r="CW86" s="5"/>
      <c r="CX86" s="5"/>
      <c r="CY86" s="5"/>
      <c r="CZ86" s="5"/>
    </row>
    <row r="87" spans="1:104" s="6" customFormat="1" x14ac:dyDescent="0.2">
      <c r="A87" s="229" t="s">
        <v>104</v>
      </c>
      <c r="B87" s="85"/>
      <c r="C87" s="54"/>
      <c r="D87" s="91"/>
      <c r="E87" s="87"/>
      <c r="F87" s="8"/>
      <c r="H87" s="8"/>
      <c r="I87" s="8"/>
      <c r="J87" s="8"/>
      <c r="AT87" s="8"/>
      <c r="BU87" s="5"/>
      <c r="BV87" s="5"/>
      <c r="BW87" s="5"/>
      <c r="BX87" s="15"/>
      <c r="BY87" s="15"/>
      <c r="BZ87" s="15"/>
      <c r="CA87" s="4"/>
      <c r="CB87" s="4"/>
      <c r="CC87" s="4"/>
      <c r="CD87" s="4"/>
      <c r="CE87" s="4"/>
      <c r="CF87" s="4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5"/>
      <c r="CV87" s="5"/>
      <c r="CW87" s="5"/>
      <c r="CX87" s="5"/>
      <c r="CY87" s="5"/>
      <c r="CZ87" s="5"/>
    </row>
    <row r="88" spans="1:104" s="6" customFormat="1" x14ac:dyDescent="0.2">
      <c r="A88" s="231" t="s">
        <v>105</v>
      </c>
      <c r="B88" s="85"/>
      <c r="C88" s="54"/>
      <c r="D88" s="91"/>
      <c r="E88" s="87"/>
      <c r="F88" s="8"/>
      <c r="H88" s="8"/>
      <c r="I88" s="8"/>
      <c r="J88" s="8"/>
      <c r="AT88" s="8"/>
      <c r="BU88" s="5"/>
      <c r="BV88" s="5"/>
      <c r="BW88" s="5"/>
      <c r="BX88" s="15"/>
      <c r="BY88" s="15"/>
      <c r="BZ88" s="15"/>
      <c r="CA88" s="4"/>
      <c r="CB88" s="4"/>
      <c r="CC88" s="4"/>
      <c r="CD88" s="4"/>
      <c r="CE88" s="4"/>
      <c r="CF88" s="4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5"/>
      <c r="CV88" s="5"/>
      <c r="CW88" s="5"/>
      <c r="CX88" s="5"/>
      <c r="CY88" s="5"/>
      <c r="CZ88" s="5"/>
    </row>
    <row r="89" spans="1:104" s="6" customFormat="1" x14ac:dyDescent="0.2">
      <c r="A89" s="229" t="s">
        <v>106</v>
      </c>
      <c r="B89" s="85"/>
      <c r="C89" s="54"/>
      <c r="D89" s="91"/>
      <c r="E89" s="87"/>
      <c r="F89" s="8"/>
      <c r="H89" s="8"/>
      <c r="I89" s="8"/>
      <c r="J89" s="8"/>
      <c r="AT89" s="8"/>
      <c r="BU89" s="5"/>
      <c r="BV89" s="5"/>
      <c r="BW89" s="5"/>
      <c r="BX89" s="15"/>
      <c r="BY89" s="15"/>
      <c r="BZ89" s="15"/>
      <c r="CA89" s="4"/>
      <c r="CB89" s="4"/>
      <c r="CC89" s="4"/>
      <c r="CD89" s="4"/>
      <c r="CE89" s="4"/>
      <c r="CF89" s="4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5"/>
      <c r="CV89" s="5"/>
      <c r="CW89" s="5"/>
      <c r="CX89" s="5"/>
      <c r="CY89" s="5"/>
      <c r="CZ89" s="5"/>
    </row>
    <row r="90" spans="1:104" s="6" customFormat="1" x14ac:dyDescent="0.2">
      <c r="A90" s="229" t="s">
        <v>107</v>
      </c>
      <c r="B90" s="85"/>
      <c r="C90" s="54"/>
      <c r="D90" s="91"/>
      <c r="E90" s="87"/>
      <c r="F90" s="8"/>
      <c r="H90" s="8"/>
      <c r="I90" s="8"/>
      <c r="J90" s="8"/>
      <c r="AT90" s="8"/>
      <c r="BU90" s="5"/>
      <c r="BV90" s="5"/>
      <c r="BW90" s="5"/>
      <c r="BX90" s="15"/>
      <c r="BY90" s="15"/>
      <c r="BZ90" s="15"/>
      <c r="CA90" s="4"/>
      <c r="CB90" s="4"/>
      <c r="CC90" s="4"/>
      <c r="CD90" s="4"/>
      <c r="CE90" s="4"/>
      <c r="CF90" s="4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5"/>
      <c r="CV90" s="5"/>
      <c r="CW90" s="5"/>
      <c r="CX90" s="5"/>
      <c r="CY90" s="5"/>
      <c r="CZ90" s="5"/>
    </row>
    <row r="91" spans="1:104" s="6" customFormat="1" x14ac:dyDescent="0.2">
      <c r="A91" s="230" t="s">
        <v>108</v>
      </c>
      <c r="B91" s="85"/>
      <c r="C91" s="54"/>
      <c r="D91" s="91"/>
      <c r="E91" s="87"/>
      <c r="F91" s="8"/>
      <c r="H91" s="8"/>
      <c r="I91" s="8"/>
      <c r="J91" s="8"/>
      <c r="AT91" s="8"/>
      <c r="BU91" s="5"/>
      <c r="BV91" s="5"/>
      <c r="BW91" s="5"/>
      <c r="BX91" s="15"/>
      <c r="BY91" s="15"/>
      <c r="BZ91" s="15"/>
      <c r="CA91" s="4"/>
      <c r="CB91" s="4"/>
      <c r="CC91" s="4"/>
      <c r="CD91" s="4"/>
      <c r="CE91" s="4"/>
      <c r="CF91" s="4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5"/>
      <c r="CV91" s="5"/>
      <c r="CW91" s="5"/>
      <c r="CX91" s="5"/>
      <c r="CY91" s="5"/>
      <c r="CZ91" s="5"/>
    </row>
    <row r="92" spans="1:104" s="6" customFormat="1" x14ac:dyDescent="0.2">
      <c r="A92" s="232" t="s">
        <v>109</v>
      </c>
      <c r="B92" s="85"/>
      <c r="C92" s="54"/>
      <c r="D92" s="91"/>
      <c r="E92" s="87"/>
      <c r="F92" s="8"/>
      <c r="H92" s="8"/>
      <c r="I92" s="8"/>
      <c r="J92" s="8"/>
      <c r="AT92" s="8"/>
      <c r="BU92" s="5"/>
      <c r="BV92" s="5"/>
      <c r="BW92" s="5"/>
      <c r="BX92" s="15"/>
      <c r="BY92" s="15"/>
      <c r="BZ92" s="15"/>
      <c r="CA92" s="4"/>
      <c r="CB92" s="4"/>
      <c r="CC92" s="4"/>
      <c r="CD92" s="4"/>
      <c r="CE92" s="4"/>
      <c r="CF92" s="4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5"/>
      <c r="CV92" s="5"/>
      <c r="CW92" s="5"/>
      <c r="CX92" s="5"/>
      <c r="CY92" s="5"/>
      <c r="CZ92" s="5"/>
    </row>
    <row r="93" spans="1:104" s="6" customFormat="1" x14ac:dyDescent="0.2">
      <c r="A93" s="233" t="s">
        <v>110</v>
      </c>
      <c r="B93" s="85"/>
      <c r="C93" s="54"/>
      <c r="D93" s="91"/>
      <c r="E93" s="87"/>
      <c r="F93" s="8"/>
      <c r="H93" s="8"/>
      <c r="I93" s="8"/>
      <c r="J93" s="8"/>
      <c r="AT93" s="8"/>
      <c r="BU93" s="5"/>
      <c r="BV93" s="5"/>
      <c r="BW93" s="5"/>
      <c r="BX93" s="15"/>
      <c r="BY93" s="15"/>
      <c r="BZ93" s="15"/>
      <c r="CA93" s="4"/>
      <c r="CB93" s="4"/>
      <c r="CC93" s="4"/>
      <c r="CD93" s="4"/>
      <c r="CE93" s="4"/>
      <c r="CF93" s="4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5"/>
      <c r="CV93" s="5"/>
      <c r="CW93" s="5"/>
      <c r="CX93" s="5"/>
      <c r="CY93" s="5"/>
      <c r="CZ93" s="5"/>
    </row>
    <row r="94" spans="1:104" s="6" customFormat="1" ht="21.75" x14ac:dyDescent="0.2">
      <c r="A94" s="229" t="s">
        <v>111</v>
      </c>
      <c r="B94" s="85"/>
      <c r="C94" s="54"/>
      <c r="D94" s="91"/>
      <c r="E94" s="87"/>
      <c r="F94" s="8"/>
      <c r="H94" s="8"/>
      <c r="I94" s="8"/>
      <c r="J94" s="8"/>
      <c r="AT94" s="8"/>
      <c r="BU94" s="5"/>
      <c r="BV94" s="5"/>
      <c r="BW94" s="5"/>
      <c r="BX94" s="15"/>
      <c r="BY94" s="15"/>
      <c r="BZ94" s="15"/>
      <c r="CA94" s="4"/>
      <c r="CB94" s="4"/>
      <c r="CC94" s="4"/>
      <c r="CD94" s="4"/>
      <c r="CE94" s="4"/>
      <c r="CF94" s="4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5"/>
      <c r="CV94" s="5"/>
      <c r="CW94" s="5"/>
      <c r="CX94" s="5"/>
      <c r="CY94" s="5"/>
      <c r="CZ94" s="5"/>
    </row>
    <row r="95" spans="1:104" s="6" customFormat="1" x14ac:dyDescent="0.2">
      <c r="A95" s="229" t="s">
        <v>112</v>
      </c>
      <c r="B95" s="85"/>
      <c r="C95" s="54"/>
      <c r="D95" s="91"/>
      <c r="E95" s="87"/>
      <c r="F95" s="8"/>
      <c r="H95" s="8"/>
      <c r="I95" s="8"/>
      <c r="J95" s="8"/>
      <c r="AT95" s="8"/>
      <c r="BU95" s="5"/>
      <c r="BV95" s="5"/>
      <c r="BW95" s="5"/>
      <c r="BX95" s="15"/>
      <c r="BY95" s="15"/>
      <c r="BZ95" s="15"/>
      <c r="CA95" s="4"/>
      <c r="CB95" s="4"/>
      <c r="CC95" s="4"/>
      <c r="CD95" s="4"/>
      <c r="CE95" s="4"/>
      <c r="CF95" s="4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5"/>
      <c r="CV95" s="5"/>
      <c r="CW95" s="5"/>
      <c r="CX95" s="5"/>
      <c r="CY95" s="5"/>
      <c r="CZ95" s="5"/>
    </row>
    <row r="96" spans="1:104" s="6" customFormat="1" x14ac:dyDescent="0.2">
      <c r="A96" s="234" t="s">
        <v>5</v>
      </c>
      <c r="B96" s="220">
        <f>SUM(B79:B95)</f>
        <v>0</v>
      </c>
      <c r="C96" s="235">
        <f>SUM(C79:C95)</f>
        <v>0</v>
      </c>
      <c r="D96" s="236">
        <f>SUM(D79:D95)</f>
        <v>0</v>
      </c>
      <c r="E96" s="237">
        <f>SUM(E79:E95)</f>
        <v>0</v>
      </c>
      <c r="F96" s="8"/>
      <c r="H96" s="8"/>
      <c r="I96" s="8"/>
      <c r="J96" s="8"/>
      <c r="AT96" s="8"/>
      <c r="BU96" s="5"/>
      <c r="BV96" s="5"/>
      <c r="BW96" s="5"/>
      <c r="BX96" s="15"/>
      <c r="BY96" s="15"/>
      <c r="BZ96" s="15"/>
      <c r="CA96" s="4"/>
      <c r="CB96" s="4"/>
      <c r="CC96" s="4"/>
      <c r="CD96" s="4"/>
      <c r="CE96" s="4"/>
      <c r="CF96" s="4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5"/>
      <c r="CV96" s="5"/>
      <c r="CW96" s="5"/>
      <c r="CX96" s="5"/>
      <c r="CY96" s="5"/>
      <c r="CZ96" s="5"/>
    </row>
    <row r="97" spans="1:104" s="6" customFormat="1" x14ac:dyDescent="0.2">
      <c r="A97" s="238" t="s">
        <v>113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BU97" s="5"/>
      <c r="BV97" s="5"/>
      <c r="BW97" s="5"/>
      <c r="BX97" s="15"/>
      <c r="BY97" s="15"/>
      <c r="BZ97" s="15"/>
      <c r="CA97" s="4"/>
      <c r="CB97" s="4"/>
      <c r="CC97" s="4"/>
      <c r="CD97" s="4"/>
      <c r="CE97" s="4"/>
      <c r="CF97" s="4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5"/>
      <c r="CV97" s="5"/>
      <c r="CW97" s="5"/>
      <c r="CX97" s="5"/>
      <c r="CY97" s="5"/>
      <c r="CZ97" s="5"/>
    </row>
    <row r="98" spans="1:104" s="6" customFormat="1" ht="31.5" x14ac:dyDescent="0.3">
      <c r="A98" s="239" t="s">
        <v>75</v>
      </c>
      <c r="B98" s="17" t="s">
        <v>50</v>
      </c>
      <c r="C98" s="226" t="s">
        <v>93</v>
      </c>
      <c r="D98" s="227" t="s">
        <v>94</v>
      </c>
      <c r="E98" s="228" t="s">
        <v>95</v>
      </c>
      <c r="F98" s="240"/>
      <c r="G98" s="10"/>
      <c r="H98" s="10"/>
      <c r="I98" s="10"/>
      <c r="J98" s="10"/>
      <c r="K98" s="10"/>
      <c r="L98" s="10"/>
      <c r="M98" s="10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BU98" s="5"/>
      <c r="BV98" s="5"/>
      <c r="BW98" s="5"/>
      <c r="BX98" s="15"/>
      <c r="BY98" s="15"/>
      <c r="BZ98" s="15"/>
      <c r="CA98" s="4"/>
      <c r="CB98" s="4"/>
      <c r="CC98" s="4"/>
      <c r="CD98" s="4"/>
      <c r="CE98" s="4"/>
      <c r="CF98" s="4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5"/>
      <c r="CV98" s="5"/>
      <c r="CW98" s="5"/>
      <c r="CX98" s="5"/>
      <c r="CY98" s="5"/>
      <c r="CZ98" s="5"/>
    </row>
    <row r="99" spans="1:104" s="6" customFormat="1" x14ac:dyDescent="0.2">
      <c r="A99" s="241" t="s">
        <v>81</v>
      </c>
      <c r="B99" s="55"/>
      <c r="C99" s="54"/>
      <c r="D99" s="55"/>
      <c r="E99" s="52"/>
      <c r="F99" s="10"/>
      <c r="G99" s="10"/>
      <c r="H99" s="10"/>
      <c r="I99" s="10"/>
      <c r="J99" s="10"/>
      <c r="K99" s="10"/>
      <c r="L99" s="10"/>
      <c r="M99" s="10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BU99" s="5"/>
      <c r="BV99" s="5"/>
      <c r="BW99" s="5"/>
      <c r="BX99" s="15"/>
      <c r="BY99" s="15"/>
      <c r="BZ99" s="15"/>
      <c r="CA99" s="4"/>
      <c r="CB99" s="4"/>
      <c r="CC99" s="4"/>
      <c r="CD99" s="4"/>
      <c r="CE99" s="4"/>
      <c r="CF99" s="4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5"/>
      <c r="CV99" s="5"/>
      <c r="CW99" s="5"/>
      <c r="CX99" s="5"/>
      <c r="CY99" s="5"/>
      <c r="CZ99" s="5"/>
    </row>
    <row r="100" spans="1:104" s="6" customFormat="1" x14ac:dyDescent="0.2">
      <c r="A100" s="242" t="s">
        <v>82</v>
      </c>
      <c r="B100" s="55"/>
      <c r="C100" s="54"/>
      <c r="D100" s="55"/>
      <c r="E100" s="52"/>
      <c r="F100" s="10"/>
      <c r="G100" s="10"/>
      <c r="H100" s="10"/>
      <c r="I100" s="10"/>
      <c r="J100" s="10"/>
      <c r="K100" s="10"/>
      <c r="L100" s="10"/>
      <c r="M100" s="10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BU100" s="5"/>
      <c r="BV100" s="5"/>
      <c r="BW100" s="5"/>
      <c r="BX100" s="15"/>
      <c r="BY100" s="15"/>
      <c r="BZ100" s="15"/>
      <c r="CA100" s="4"/>
      <c r="CB100" s="4"/>
      <c r="CC100" s="4"/>
      <c r="CD100" s="4"/>
      <c r="CE100" s="4"/>
      <c r="CF100" s="4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5"/>
      <c r="CV100" s="5"/>
      <c r="CW100" s="5"/>
      <c r="CX100" s="5"/>
      <c r="CY100" s="5"/>
      <c r="CZ100" s="5"/>
    </row>
    <row r="101" spans="1:104" s="6" customFormat="1" x14ac:dyDescent="0.2">
      <c r="A101" s="242" t="s">
        <v>83</v>
      </c>
      <c r="B101" s="55"/>
      <c r="C101" s="54"/>
      <c r="D101" s="55"/>
      <c r="E101" s="52"/>
      <c r="F101" s="10"/>
      <c r="G101" s="10"/>
      <c r="H101" s="10"/>
      <c r="I101" s="10"/>
      <c r="J101" s="10"/>
      <c r="K101" s="10"/>
      <c r="L101" s="10"/>
      <c r="M101" s="10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BU101" s="5"/>
      <c r="BV101" s="5"/>
      <c r="BW101" s="5"/>
      <c r="BX101" s="15"/>
      <c r="BY101" s="15"/>
      <c r="BZ101" s="15"/>
      <c r="CA101" s="4"/>
      <c r="CB101" s="4"/>
      <c r="CC101" s="4"/>
      <c r="CD101" s="4"/>
      <c r="CE101" s="4"/>
      <c r="CF101" s="4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5"/>
      <c r="CV101" s="5"/>
      <c r="CW101" s="5"/>
      <c r="CX101" s="5"/>
      <c r="CY101" s="5"/>
      <c r="CZ101" s="5"/>
    </row>
    <row r="102" spans="1:104" s="6" customFormat="1" x14ac:dyDescent="0.2">
      <c r="A102" s="242" t="s">
        <v>84</v>
      </c>
      <c r="B102" s="55"/>
      <c r="C102" s="54"/>
      <c r="D102" s="55"/>
      <c r="E102" s="52"/>
      <c r="F102" s="10"/>
      <c r="G102" s="10"/>
      <c r="H102" s="10"/>
      <c r="I102" s="10"/>
      <c r="J102" s="10"/>
      <c r="K102" s="10"/>
      <c r="L102" s="10"/>
      <c r="M102" s="10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BU102" s="5"/>
      <c r="BV102" s="5"/>
      <c r="BW102" s="5"/>
      <c r="BX102" s="15"/>
      <c r="BY102" s="15"/>
      <c r="BZ102" s="15"/>
      <c r="CA102" s="4"/>
      <c r="CB102" s="4"/>
      <c r="CC102" s="4"/>
      <c r="CD102" s="4"/>
      <c r="CE102" s="4"/>
      <c r="CF102" s="4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5"/>
      <c r="CV102" s="5"/>
      <c r="CW102" s="5"/>
      <c r="CX102" s="5"/>
      <c r="CY102" s="5"/>
      <c r="CZ102" s="5"/>
    </row>
    <row r="103" spans="1:104" s="6" customFormat="1" x14ac:dyDescent="0.2">
      <c r="A103" s="243" t="s">
        <v>114</v>
      </c>
      <c r="B103" s="213"/>
      <c r="C103" s="212"/>
      <c r="D103" s="213"/>
      <c r="E103" s="244"/>
      <c r="F103" s="10"/>
      <c r="G103" s="10"/>
      <c r="H103" s="10"/>
      <c r="I103" s="10"/>
      <c r="J103" s="10"/>
      <c r="K103" s="10"/>
      <c r="L103" s="10"/>
      <c r="M103" s="10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BU103" s="5"/>
      <c r="BV103" s="5"/>
      <c r="BW103" s="5"/>
      <c r="BX103" s="15"/>
      <c r="BY103" s="15"/>
      <c r="BZ103" s="15"/>
      <c r="CA103" s="4"/>
      <c r="CB103" s="4"/>
      <c r="CC103" s="4"/>
      <c r="CD103" s="4"/>
      <c r="CE103" s="4"/>
      <c r="CF103" s="4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5"/>
      <c r="CV103" s="5"/>
      <c r="CW103" s="5"/>
      <c r="CX103" s="5"/>
      <c r="CY103" s="5"/>
      <c r="CZ103" s="5"/>
    </row>
    <row r="104" spans="1:104" s="6" customFormat="1" x14ac:dyDescent="0.2">
      <c r="A104" s="197" t="s">
        <v>5</v>
      </c>
      <c r="B104" s="236">
        <f>SUM(B99:B103)</f>
        <v>0</v>
      </c>
      <c r="C104" s="235">
        <f>SUM(C99:C103)</f>
        <v>0</v>
      </c>
      <c r="D104" s="236">
        <f>SUM(D99:D103)</f>
        <v>0</v>
      </c>
      <c r="E104" s="237">
        <f>SUM(E99:E103)</f>
        <v>0</v>
      </c>
      <c r="F104" s="10"/>
      <c r="G104" s="10"/>
      <c r="H104" s="10"/>
      <c r="I104" s="10"/>
      <c r="J104" s="10"/>
      <c r="K104" s="10"/>
      <c r="L104" s="10"/>
      <c r="M104" s="10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BU104" s="5"/>
      <c r="BV104" s="5"/>
      <c r="BW104" s="5"/>
      <c r="BX104" s="15"/>
      <c r="BY104" s="15"/>
      <c r="BZ104" s="15"/>
      <c r="CA104" s="4"/>
      <c r="CB104" s="4"/>
      <c r="CC104" s="4"/>
      <c r="CD104" s="4"/>
      <c r="CE104" s="4"/>
      <c r="CF104" s="4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5"/>
      <c r="CV104" s="5"/>
      <c r="CW104" s="5"/>
      <c r="CX104" s="5"/>
      <c r="CY104" s="5"/>
      <c r="CZ104" s="5"/>
    </row>
    <row r="105" spans="1:104" s="6" customFormat="1" x14ac:dyDescent="0.2">
      <c r="A105" s="238" t="s">
        <v>115</v>
      </c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BU105" s="5"/>
      <c r="BV105" s="5"/>
      <c r="BW105" s="5"/>
      <c r="BX105" s="5"/>
      <c r="BY105" s="15"/>
      <c r="BZ105" s="15"/>
      <c r="CA105" s="4"/>
      <c r="CB105" s="4"/>
      <c r="CC105" s="4"/>
      <c r="CD105" s="4"/>
      <c r="CE105" s="4"/>
      <c r="CF105" s="4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5"/>
      <c r="CV105" s="5"/>
      <c r="CW105" s="5"/>
      <c r="CX105" s="5"/>
      <c r="CY105" s="5"/>
      <c r="CZ105" s="5"/>
    </row>
    <row r="106" spans="1:104" s="6" customFormat="1" ht="31.5" x14ac:dyDescent="0.2">
      <c r="A106" s="239" t="s">
        <v>75</v>
      </c>
      <c r="B106" s="17" t="s">
        <v>50</v>
      </c>
      <c r="C106" s="226" t="s">
        <v>93</v>
      </c>
      <c r="D106" s="227" t="s">
        <v>94</v>
      </c>
      <c r="E106" s="228" t="s">
        <v>95</v>
      </c>
      <c r="F106" s="10"/>
      <c r="G106" s="10"/>
      <c r="H106" s="10"/>
      <c r="I106" s="10"/>
      <c r="J106" s="10"/>
      <c r="K106" s="10"/>
      <c r="L106" s="10"/>
      <c r="M106" s="10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BU106" s="5"/>
      <c r="BV106" s="5"/>
      <c r="BW106" s="5"/>
      <c r="BX106" s="15"/>
      <c r="BY106" s="15"/>
      <c r="BZ106" s="15"/>
      <c r="CA106" s="4"/>
      <c r="CB106" s="4"/>
      <c r="CC106" s="4"/>
      <c r="CD106" s="4"/>
      <c r="CE106" s="4"/>
      <c r="CF106" s="4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5"/>
      <c r="CV106" s="5"/>
      <c r="CW106" s="5"/>
      <c r="CX106" s="5"/>
      <c r="CY106" s="5"/>
      <c r="CZ106" s="5"/>
    </row>
    <row r="107" spans="1:104" s="6" customFormat="1" x14ac:dyDescent="0.2">
      <c r="A107" s="241" t="s">
        <v>116</v>
      </c>
      <c r="B107" s="55"/>
      <c r="C107" s="54"/>
      <c r="D107" s="55"/>
      <c r="E107" s="52"/>
      <c r="F107" s="10"/>
      <c r="G107" s="10"/>
      <c r="H107" s="10"/>
      <c r="I107" s="10"/>
      <c r="J107" s="10"/>
      <c r="K107" s="10"/>
      <c r="L107" s="10"/>
      <c r="M107" s="10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BU107" s="5"/>
      <c r="BV107" s="5"/>
      <c r="BW107" s="5"/>
      <c r="BX107" s="15"/>
      <c r="BY107" s="15"/>
      <c r="BZ107" s="15"/>
      <c r="CA107" s="4"/>
      <c r="CB107" s="4"/>
      <c r="CC107" s="4"/>
      <c r="CD107" s="4"/>
      <c r="CE107" s="4"/>
      <c r="CF107" s="4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5"/>
      <c r="CV107" s="5"/>
      <c r="CW107" s="5"/>
      <c r="CX107" s="5"/>
      <c r="CY107" s="5"/>
      <c r="CZ107" s="5"/>
    </row>
    <row r="108" spans="1:104" s="6" customFormat="1" x14ac:dyDescent="0.2">
      <c r="A108" s="242" t="s">
        <v>82</v>
      </c>
      <c r="B108" s="55"/>
      <c r="C108" s="54"/>
      <c r="D108" s="55"/>
      <c r="E108" s="52"/>
      <c r="F108" s="10"/>
      <c r="G108" s="10"/>
      <c r="H108" s="10"/>
      <c r="I108" s="10"/>
      <c r="J108" s="10"/>
      <c r="K108" s="10"/>
      <c r="L108" s="10"/>
      <c r="M108" s="10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BU108" s="5"/>
      <c r="BV108" s="5"/>
      <c r="BW108" s="5"/>
      <c r="BX108" s="15"/>
      <c r="BY108" s="15"/>
      <c r="BZ108" s="15"/>
      <c r="CA108" s="4"/>
      <c r="CB108" s="4"/>
      <c r="CC108" s="4"/>
      <c r="CD108" s="4"/>
      <c r="CE108" s="4"/>
      <c r="CF108" s="4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5"/>
      <c r="CV108" s="5"/>
      <c r="CW108" s="5"/>
      <c r="CX108" s="5"/>
      <c r="CY108" s="5"/>
      <c r="CZ108" s="5"/>
    </row>
    <row r="109" spans="1:104" s="6" customFormat="1" x14ac:dyDescent="0.2">
      <c r="A109" s="242" t="s">
        <v>117</v>
      </c>
      <c r="B109" s="55"/>
      <c r="C109" s="54"/>
      <c r="D109" s="55"/>
      <c r="E109" s="52"/>
      <c r="F109" s="10"/>
      <c r="G109" s="10"/>
      <c r="H109" s="10"/>
      <c r="I109" s="10"/>
      <c r="J109" s="10"/>
      <c r="K109" s="10"/>
      <c r="L109" s="10"/>
      <c r="M109" s="10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BU109" s="5"/>
      <c r="BV109" s="5"/>
      <c r="BW109" s="5"/>
      <c r="BX109" s="15"/>
      <c r="BY109" s="15"/>
      <c r="BZ109" s="15"/>
      <c r="CA109" s="4"/>
      <c r="CB109" s="4"/>
      <c r="CC109" s="4"/>
      <c r="CD109" s="4"/>
      <c r="CE109" s="4"/>
      <c r="CF109" s="4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5"/>
      <c r="CV109" s="5"/>
      <c r="CW109" s="5"/>
      <c r="CX109" s="5"/>
      <c r="CY109" s="5"/>
      <c r="CZ109" s="5"/>
    </row>
    <row r="110" spans="1:104" s="6" customFormat="1" x14ac:dyDescent="0.2">
      <c r="A110" s="242" t="s">
        <v>84</v>
      </c>
      <c r="B110" s="55"/>
      <c r="C110" s="54"/>
      <c r="D110" s="55"/>
      <c r="E110" s="52"/>
      <c r="F110" s="10"/>
      <c r="G110" s="10"/>
      <c r="H110" s="10"/>
      <c r="I110" s="10"/>
      <c r="J110" s="10"/>
      <c r="K110" s="10"/>
      <c r="L110" s="10"/>
      <c r="M110" s="10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BU110" s="5"/>
      <c r="BV110" s="5"/>
      <c r="BW110" s="5"/>
      <c r="BX110" s="15"/>
      <c r="BY110" s="15"/>
      <c r="BZ110" s="15"/>
      <c r="CA110" s="4"/>
      <c r="CB110" s="4"/>
      <c r="CC110" s="4"/>
      <c r="CD110" s="4"/>
      <c r="CE110" s="4"/>
      <c r="CF110" s="4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5"/>
      <c r="CV110" s="5"/>
      <c r="CW110" s="5"/>
      <c r="CX110" s="5"/>
      <c r="CY110" s="5"/>
      <c r="CZ110" s="5"/>
    </row>
    <row r="111" spans="1:104" s="6" customFormat="1" x14ac:dyDescent="0.2">
      <c r="A111" s="243" t="s">
        <v>118</v>
      </c>
      <c r="B111" s="213"/>
      <c r="C111" s="212"/>
      <c r="D111" s="213"/>
      <c r="E111" s="244"/>
      <c r="F111" s="10"/>
      <c r="G111" s="10"/>
      <c r="H111" s="10"/>
      <c r="I111" s="10"/>
      <c r="J111" s="10"/>
      <c r="K111" s="10"/>
      <c r="L111" s="10"/>
      <c r="M111" s="10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BU111" s="5"/>
      <c r="BV111" s="5"/>
      <c r="BW111" s="5"/>
      <c r="BX111" s="15"/>
      <c r="BY111" s="15"/>
      <c r="BZ111" s="15"/>
      <c r="CA111" s="4"/>
      <c r="CB111" s="4"/>
      <c r="CC111" s="4"/>
      <c r="CD111" s="4"/>
      <c r="CE111" s="4"/>
      <c r="CF111" s="4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5"/>
      <c r="CV111" s="5"/>
      <c r="CW111" s="5"/>
      <c r="CX111" s="5"/>
      <c r="CY111" s="5"/>
      <c r="CZ111" s="5"/>
    </row>
    <row r="112" spans="1:104" s="6" customFormat="1" ht="15" x14ac:dyDescent="0.25">
      <c r="A112" s="214" t="s">
        <v>5</v>
      </c>
      <c r="B112" s="236">
        <f>SUM(B107:B111)</f>
        <v>0</v>
      </c>
      <c r="C112" s="235">
        <f>SUM(C107:C111)</f>
        <v>0</v>
      </c>
      <c r="D112" s="236">
        <f>SUM(D107:D111)</f>
        <v>0</v>
      </c>
      <c r="E112" s="237">
        <f>SUM(E107:E111)</f>
        <v>0</v>
      </c>
      <c r="F112" s="10"/>
      <c r="G112" s="10"/>
      <c r="H112" s="10"/>
      <c r="I112" s="10"/>
      <c r="J112" s="10"/>
      <c r="K112" s="10"/>
      <c r="L112" s="10"/>
      <c r="M112" s="10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3"/>
      <c r="BV112" s="3"/>
      <c r="BW112" s="3"/>
      <c r="BX112" s="15"/>
      <c r="BY112" s="3"/>
      <c r="BZ112" s="15"/>
      <c r="CA112" s="4"/>
      <c r="CB112" s="4"/>
      <c r="CC112" s="4"/>
      <c r="CD112" s="4"/>
      <c r="CE112" s="4"/>
      <c r="CF112" s="4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5"/>
      <c r="CV112" s="5"/>
      <c r="CW112" s="5"/>
      <c r="CX112" s="5"/>
      <c r="CY112" s="5"/>
      <c r="CZ112" s="5"/>
    </row>
    <row r="113" spans="1:130" ht="15" x14ac:dyDescent="0.25">
      <c r="A113" s="221" t="s">
        <v>119</v>
      </c>
      <c r="B113" s="2"/>
      <c r="C113" s="2"/>
      <c r="D113" s="245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3"/>
      <c r="BV113" s="3"/>
      <c r="BW113" s="3"/>
      <c r="BX113" s="3"/>
      <c r="BY113" s="5"/>
      <c r="BZ113" s="5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3"/>
      <c r="CV113" s="3"/>
      <c r="CW113" s="3"/>
      <c r="CX113" s="3"/>
      <c r="CY113" s="3"/>
      <c r="CZ113" s="3"/>
    </row>
    <row r="114" spans="1:130" x14ac:dyDescent="0.2">
      <c r="A114" s="1685" t="s">
        <v>120</v>
      </c>
      <c r="B114" s="1687" t="s">
        <v>5</v>
      </c>
      <c r="C114" s="1645" t="s">
        <v>7</v>
      </c>
      <c r="D114" s="1646"/>
      <c r="E114" s="1646"/>
      <c r="F114" s="1647"/>
      <c r="G114" s="1682" t="s">
        <v>121</v>
      </c>
      <c r="H114" s="1672"/>
      <c r="I114" s="10"/>
      <c r="J114" s="10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T114" s="5"/>
      <c r="BW114" s="246"/>
      <c r="BX114" s="246"/>
      <c r="BZ114" s="4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247"/>
      <c r="CU114" s="247"/>
      <c r="CV114" s="247"/>
      <c r="CW114" s="247"/>
      <c r="CX114" s="247"/>
      <c r="CY114" s="246"/>
      <c r="CZ114" s="5"/>
      <c r="DZ114" s="6"/>
    </row>
    <row r="115" spans="1:130" ht="21" x14ac:dyDescent="0.25">
      <c r="A115" s="1686"/>
      <c r="B115" s="1688"/>
      <c r="C115" s="16" t="s">
        <v>50</v>
      </c>
      <c r="D115" s="111" t="s">
        <v>29</v>
      </c>
      <c r="E115" s="17" t="s">
        <v>30</v>
      </c>
      <c r="F115" s="248" t="s">
        <v>31</v>
      </c>
      <c r="G115" s="18" t="s">
        <v>88</v>
      </c>
      <c r="H115" s="18" t="s">
        <v>89</v>
      </c>
      <c r="I115" s="10"/>
      <c r="J115" s="10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3"/>
      <c r="BU115" s="3"/>
      <c r="BV115" s="3"/>
      <c r="BW115" s="15"/>
      <c r="BX115" s="3"/>
      <c r="BZ115" s="4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3"/>
      <c r="CU115" s="3"/>
      <c r="CV115" s="3"/>
      <c r="CW115" s="3"/>
      <c r="CX115" s="3"/>
      <c r="CY115" s="5"/>
      <c r="CZ115" s="5"/>
      <c r="DZ115" s="6"/>
    </row>
    <row r="116" spans="1:130" ht="15" x14ac:dyDescent="0.25">
      <c r="A116" s="249" t="s">
        <v>122</v>
      </c>
      <c r="B116" s="250">
        <f>SUM(C116:F116)</f>
        <v>0</v>
      </c>
      <c r="C116" s="251"/>
      <c r="D116" s="252"/>
      <c r="E116" s="253"/>
      <c r="F116" s="254"/>
      <c r="G116" s="255"/>
      <c r="H116" s="256"/>
      <c r="I116" s="10"/>
      <c r="J116" s="10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257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3"/>
      <c r="BU116" s="15"/>
      <c r="BV116" s="15"/>
      <c r="BW116" s="15"/>
      <c r="BX116" s="3"/>
      <c r="BZ116" s="4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3"/>
      <c r="CU116" s="3"/>
      <c r="CV116" s="3"/>
      <c r="CW116" s="3"/>
      <c r="CX116" s="3"/>
      <c r="CY116" s="5"/>
      <c r="CZ116" s="5"/>
      <c r="DZ116" s="6"/>
    </row>
    <row r="117" spans="1:130" ht="15" x14ac:dyDescent="0.25">
      <c r="A117" s="258" t="s">
        <v>123</v>
      </c>
      <c r="B117" s="259">
        <f>SUM(C117:F117)</f>
        <v>0</v>
      </c>
      <c r="C117" s="260"/>
      <c r="D117" s="261"/>
      <c r="E117" s="262"/>
      <c r="F117" s="263"/>
      <c r="G117" s="264"/>
      <c r="H117" s="265"/>
      <c r="I117" s="266"/>
      <c r="J117" s="266"/>
      <c r="K117" s="267"/>
      <c r="L117" s="267"/>
      <c r="M117" s="267"/>
      <c r="N117" s="267"/>
      <c r="O117" s="267"/>
      <c r="P117" s="267"/>
      <c r="Q117" s="267"/>
      <c r="R117" s="267"/>
      <c r="S117" s="267"/>
      <c r="T117" s="267"/>
      <c r="U117" s="267"/>
      <c r="V117" s="267"/>
      <c r="W117" s="267"/>
      <c r="X117" s="267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3"/>
      <c r="BU117" s="15"/>
      <c r="BV117" s="15"/>
      <c r="BW117" s="15"/>
      <c r="BX117" s="3"/>
      <c r="BZ117" s="4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3"/>
      <c r="CU117" s="3"/>
      <c r="CV117" s="3"/>
      <c r="CW117" s="3"/>
      <c r="CX117" s="3"/>
      <c r="CY117" s="5"/>
      <c r="CZ117" s="5"/>
      <c r="DZ117" s="6"/>
    </row>
    <row r="118" spans="1:130" ht="15" x14ac:dyDescent="0.25">
      <c r="A118" s="13" t="s">
        <v>124</v>
      </c>
      <c r="B118" s="2"/>
      <c r="C118" s="2"/>
      <c r="D118" s="268"/>
      <c r="E118" s="269"/>
      <c r="F118" s="270"/>
      <c r="G118" s="271"/>
      <c r="H118" s="272"/>
      <c r="I118" s="273"/>
      <c r="J118" s="273"/>
      <c r="K118" s="273"/>
      <c r="L118" s="273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5"/>
      <c r="BG118" s="5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3"/>
      <c r="BV118" s="3"/>
      <c r="BW118" s="3"/>
      <c r="BX118" s="3"/>
      <c r="BY118" s="3"/>
      <c r="BZ118" s="3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3"/>
      <c r="CV118" s="3"/>
      <c r="CW118" s="3"/>
      <c r="CX118" s="3"/>
      <c r="CY118" s="3"/>
      <c r="CZ118" s="3"/>
    </row>
    <row r="119" spans="1:130" ht="15" x14ac:dyDescent="0.25">
      <c r="A119" s="1679" t="s">
        <v>125</v>
      </c>
      <c r="B119" s="1636" t="s">
        <v>5</v>
      </c>
      <c r="C119" s="1691" t="s">
        <v>126</v>
      </c>
      <c r="D119" s="1692"/>
      <c r="E119" s="1651"/>
      <c r="F119" s="1693" t="s">
        <v>127</v>
      </c>
      <c r="G119" s="1694" t="s">
        <v>128</v>
      </c>
      <c r="H119" s="1695" t="s">
        <v>7</v>
      </c>
      <c r="I119" s="1646"/>
      <c r="J119" s="1646"/>
      <c r="K119" s="1649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5"/>
      <c r="BF119" s="5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3"/>
      <c r="BV119" s="3"/>
      <c r="BW119" s="3"/>
      <c r="BX119" s="15"/>
      <c r="BY119" s="3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3"/>
      <c r="CV119" s="3"/>
      <c r="CW119" s="3"/>
      <c r="CX119" s="3"/>
      <c r="CY119" s="3"/>
      <c r="CZ119" s="5"/>
    </row>
    <row r="120" spans="1:130" ht="42" x14ac:dyDescent="0.25">
      <c r="A120" s="1689"/>
      <c r="B120" s="1690"/>
      <c r="C120" s="274" t="s">
        <v>129</v>
      </c>
      <c r="D120" s="275" t="s">
        <v>130</v>
      </c>
      <c r="E120" s="18" t="s">
        <v>131</v>
      </c>
      <c r="F120" s="1693"/>
      <c r="G120" s="1694"/>
      <c r="H120" s="276" t="s">
        <v>50</v>
      </c>
      <c r="I120" s="18" t="s">
        <v>29</v>
      </c>
      <c r="J120" s="276" t="s">
        <v>30</v>
      </c>
      <c r="K120" s="276" t="s">
        <v>31</v>
      </c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5"/>
      <c r="BF120" s="5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3"/>
      <c r="BV120" s="3"/>
      <c r="BW120" s="3"/>
      <c r="BX120" s="15"/>
      <c r="BY120" s="3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3"/>
      <c r="CV120" s="3"/>
      <c r="CW120" s="3"/>
      <c r="CX120" s="3"/>
      <c r="CY120" s="3"/>
      <c r="CZ120" s="5"/>
    </row>
    <row r="121" spans="1:130" ht="15" x14ac:dyDescent="0.25">
      <c r="A121" s="277" t="s">
        <v>52</v>
      </c>
      <c r="B121" s="278">
        <f>SUM(C121:G121)</f>
        <v>0</v>
      </c>
      <c r="C121" s="279"/>
      <c r="D121" s="280"/>
      <c r="E121" s="281"/>
      <c r="F121" s="280"/>
      <c r="G121" s="282"/>
      <c r="H121" s="280"/>
      <c r="I121" s="281"/>
      <c r="J121" s="280"/>
      <c r="K121" s="280"/>
      <c r="L121" s="283" t="str">
        <f>CA121</f>
        <v/>
      </c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5"/>
      <c r="X121" s="5"/>
      <c r="Y121" s="5"/>
      <c r="Z121" s="5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5"/>
      <c r="BF121" s="5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3"/>
      <c r="BV121" s="3"/>
      <c r="BW121" s="3"/>
      <c r="BX121" s="15"/>
      <c r="BY121" s="3"/>
      <c r="BZ121" s="5"/>
      <c r="CA121" s="32" t="str">
        <f>IF(CG121=1,"* Total Personas debe ser igual que según Tipo estrategia. ","")</f>
        <v/>
      </c>
      <c r="CB121" s="32"/>
      <c r="CC121" s="32"/>
      <c r="CD121" s="32"/>
      <c r="CE121" s="32"/>
      <c r="CF121" s="32"/>
      <c r="CG121" s="33">
        <f>IF(B121&lt;&gt;SUM(H121:K121),1,0)</f>
        <v>0</v>
      </c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3"/>
      <c r="CV121" s="3"/>
      <c r="CW121" s="3"/>
      <c r="CX121" s="3"/>
      <c r="CY121" s="3"/>
      <c r="CZ121" s="5"/>
    </row>
    <row r="122" spans="1:130" ht="15" x14ac:dyDescent="0.25">
      <c r="A122" s="230" t="s">
        <v>72</v>
      </c>
      <c r="B122" s="284">
        <f>SUM(C122:G122)</f>
        <v>0</v>
      </c>
      <c r="C122" s="51"/>
      <c r="D122" s="92"/>
      <c r="E122" s="56"/>
      <c r="F122" s="92"/>
      <c r="G122" s="285"/>
      <c r="H122" s="92"/>
      <c r="I122" s="56"/>
      <c r="J122" s="92"/>
      <c r="K122" s="92"/>
      <c r="L122" s="283" t="str">
        <f>CA122</f>
        <v/>
      </c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5"/>
      <c r="X122" s="5"/>
      <c r="Y122" s="5"/>
      <c r="Z122" s="5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5"/>
      <c r="BF122" s="5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3"/>
      <c r="BV122" s="3"/>
      <c r="BW122" s="3"/>
      <c r="BX122" s="15"/>
      <c r="BY122" s="3"/>
      <c r="BZ122" s="5"/>
      <c r="CA122" s="32" t="str">
        <f>IF(CG122=1,"* Total Personas debe ser igual que según Tipo estrategia. ","")</f>
        <v/>
      </c>
      <c r="CB122" s="32"/>
      <c r="CC122" s="32"/>
      <c r="CD122" s="32"/>
      <c r="CE122" s="32"/>
      <c r="CF122" s="32"/>
      <c r="CG122" s="33">
        <f>IF(B122&lt;&gt;SUM(H122:K122),1,0)</f>
        <v>0</v>
      </c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3"/>
      <c r="CV122" s="3"/>
      <c r="CW122" s="3"/>
      <c r="CX122" s="3"/>
      <c r="CY122" s="3"/>
      <c r="CZ122" s="5"/>
    </row>
    <row r="123" spans="1:130" ht="15" x14ac:dyDescent="0.25">
      <c r="A123" s="286" t="s">
        <v>73</v>
      </c>
      <c r="B123" s="287">
        <f>SUM(C123:G123)</f>
        <v>0</v>
      </c>
      <c r="C123" s="219"/>
      <c r="D123" s="75"/>
      <c r="E123" s="78"/>
      <c r="F123" s="75"/>
      <c r="G123" s="288"/>
      <c r="H123" s="75"/>
      <c r="I123" s="78"/>
      <c r="J123" s="75"/>
      <c r="K123" s="75"/>
      <c r="L123" s="283" t="str">
        <f>CA123</f>
        <v/>
      </c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5"/>
      <c r="X123" s="5"/>
      <c r="Y123" s="5"/>
      <c r="Z123" s="5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5"/>
      <c r="BF123" s="5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3"/>
      <c r="BV123" s="3"/>
      <c r="BW123" s="3"/>
      <c r="BX123" s="15"/>
      <c r="BY123" s="3"/>
      <c r="BZ123" s="5"/>
      <c r="CA123" s="32" t="str">
        <f>IF(CG123=1,"* Total Personas debe ser igual que según Tipo estrategia. ","")</f>
        <v/>
      </c>
      <c r="CB123" s="32"/>
      <c r="CC123" s="32"/>
      <c r="CD123" s="32"/>
      <c r="CE123" s="32"/>
      <c r="CF123" s="32"/>
      <c r="CG123" s="33">
        <f>IF(B123&lt;&gt;SUM(H123:K123),1,0)</f>
        <v>0</v>
      </c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3"/>
      <c r="CV123" s="3"/>
      <c r="CW123" s="3"/>
      <c r="CX123" s="3"/>
      <c r="CY123" s="3"/>
      <c r="CZ123" s="5"/>
    </row>
    <row r="124" spans="1:130" ht="15" x14ac:dyDescent="0.25">
      <c r="A124" s="238" t="s">
        <v>132</v>
      </c>
      <c r="B124" s="2"/>
      <c r="C124" s="2"/>
      <c r="D124" s="245"/>
      <c r="E124" s="245"/>
      <c r="F124" s="245"/>
      <c r="G124" s="245"/>
      <c r="H124" s="245"/>
      <c r="I124" s="245"/>
      <c r="J124" s="245"/>
      <c r="K124" s="245"/>
      <c r="L124" s="24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5"/>
      <c r="BG124" s="5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3"/>
      <c r="BV124" s="3"/>
      <c r="BW124" s="3"/>
      <c r="BX124" s="3"/>
      <c r="BY124" s="3"/>
      <c r="BZ124" s="3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5"/>
      <c r="CV124" s="5"/>
      <c r="CW124" s="5"/>
      <c r="CX124" s="5"/>
      <c r="CY124" s="5"/>
      <c r="CZ124" s="5"/>
    </row>
    <row r="125" spans="1:130" ht="15" x14ac:dyDescent="0.25">
      <c r="A125" s="1707" t="s">
        <v>133</v>
      </c>
      <c r="B125" s="1698" t="s">
        <v>134</v>
      </c>
      <c r="C125" s="1708" t="s">
        <v>135</v>
      </c>
      <c r="D125" s="1709"/>
      <c r="E125" s="1708" t="s">
        <v>136</v>
      </c>
      <c r="F125" s="1709"/>
      <c r="G125" s="1710" t="s">
        <v>137</v>
      </c>
      <c r="H125" s="1709"/>
      <c r="I125" s="1708" t="s">
        <v>138</v>
      </c>
      <c r="J125" s="1711"/>
      <c r="K125" s="1696" t="s">
        <v>139</v>
      </c>
      <c r="L125" s="1697"/>
      <c r="M125" s="267"/>
      <c r="N125" s="267"/>
      <c r="O125" s="267"/>
      <c r="P125" s="267"/>
      <c r="Q125" s="267"/>
      <c r="R125" s="267"/>
      <c r="S125" s="267"/>
      <c r="T125" s="267"/>
      <c r="U125" s="267"/>
      <c r="V125" s="267"/>
      <c r="W125" s="267"/>
      <c r="X125" s="267"/>
      <c r="Y125" s="267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5"/>
      <c r="BD125" s="5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3"/>
      <c r="BU125" s="3"/>
      <c r="BV125" s="15"/>
      <c r="BW125" s="15"/>
      <c r="BX125" s="15"/>
      <c r="BZ125" s="4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5"/>
      <c r="CU125" s="5"/>
      <c r="CV125" s="5"/>
      <c r="CW125" s="5"/>
      <c r="CX125" s="5"/>
      <c r="CY125" s="5"/>
      <c r="CZ125" s="5"/>
      <c r="DZ125" s="6"/>
    </row>
    <row r="126" spans="1:130" s="293" customFormat="1" ht="21" x14ac:dyDescent="0.25">
      <c r="A126" s="1689"/>
      <c r="B126" s="1690"/>
      <c r="C126" s="289" t="s">
        <v>140</v>
      </c>
      <c r="D126" s="290" t="s">
        <v>141</v>
      </c>
      <c r="E126" s="289" t="s">
        <v>140</v>
      </c>
      <c r="F126" s="290" t="s">
        <v>141</v>
      </c>
      <c r="G126" s="289" t="s">
        <v>140</v>
      </c>
      <c r="H126" s="291" t="s">
        <v>141</v>
      </c>
      <c r="I126" s="289" t="s">
        <v>140</v>
      </c>
      <c r="J126" s="292" t="s">
        <v>141</v>
      </c>
      <c r="K126" s="290" t="s">
        <v>88</v>
      </c>
      <c r="L126" s="290" t="s">
        <v>89</v>
      </c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5"/>
      <c r="BD126" s="5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3"/>
      <c r="BU126" s="3"/>
      <c r="BV126" s="15"/>
      <c r="BW126" s="15"/>
      <c r="BX126" s="15"/>
      <c r="BY126" s="15"/>
      <c r="BZ126" s="4"/>
      <c r="CA126" s="4"/>
      <c r="CB126" s="4"/>
      <c r="CC126" s="4"/>
      <c r="CD126" s="4"/>
      <c r="CE126" s="4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5"/>
      <c r="CU126" s="5"/>
      <c r="CV126" s="5"/>
      <c r="CW126" s="5"/>
      <c r="CX126" s="5"/>
      <c r="CY126" s="5"/>
      <c r="CZ126" s="246"/>
      <c r="DA126" s="246"/>
      <c r="DB126" s="246"/>
      <c r="DC126" s="246"/>
      <c r="DD126" s="246"/>
      <c r="DE126" s="246"/>
      <c r="DF126" s="246"/>
      <c r="DG126" s="246"/>
      <c r="DH126" s="246"/>
      <c r="DI126" s="246"/>
      <c r="DJ126" s="246"/>
      <c r="DK126" s="246"/>
      <c r="DL126" s="246"/>
      <c r="DM126" s="246"/>
      <c r="DN126" s="246"/>
      <c r="DO126" s="246"/>
      <c r="DP126" s="246"/>
      <c r="DQ126" s="246"/>
      <c r="DR126" s="246"/>
      <c r="DS126" s="246"/>
      <c r="DT126" s="246"/>
      <c r="DU126" s="246"/>
      <c r="DV126" s="246"/>
      <c r="DW126" s="246"/>
      <c r="DX126" s="246"/>
      <c r="DY126" s="246"/>
    </row>
    <row r="127" spans="1:130" ht="15" x14ac:dyDescent="0.25">
      <c r="A127" s="1698" t="s">
        <v>142</v>
      </c>
      <c r="B127" s="294" t="s">
        <v>143</v>
      </c>
      <c r="C127" s="295"/>
      <c r="D127" s="296"/>
      <c r="E127" s="295"/>
      <c r="F127" s="296"/>
      <c r="G127" s="295"/>
      <c r="H127" s="296"/>
      <c r="I127" s="295"/>
      <c r="J127" s="297"/>
      <c r="K127" s="56"/>
      <c r="L127" s="296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5"/>
      <c r="BD127" s="5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3"/>
      <c r="BU127" s="3"/>
      <c r="BV127" s="15"/>
      <c r="BW127" s="15"/>
      <c r="BX127" s="15"/>
      <c r="BZ127" s="4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5"/>
      <c r="CU127" s="5"/>
      <c r="CV127" s="5"/>
      <c r="CW127" s="5"/>
      <c r="CX127" s="5"/>
      <c r="CY127" s="5"/>
      <c r="CZ127" s="5"/>
      <c r="DZ127" s="6"/>
    </row>
    <row r="128" spans="1:130" ht="21" x14ac:dyDescent="0.2">
      <c r="A128" s="1637"/>
      <c r="B128" s="230" t="s">
        <v>144</v>
      </c>
      <c r="C128" s="51"/>
      <c r="D128" s="56"/>
      <c r="E128" s="51"/>
      <c r="F128" s="56"/>
      <c r="G128" s="51"/>
      <c r="H128" s="56"/>
      <c r="I128" s="51"/>
      <c r="J128" s="298"/>
      <c r="K128" s="56"/>
      <c r="L128" s="56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5"/>
      <c r="BD128" s="5"/>
      <c r="BT128" s="5"/>
      <c r="BV128" s="15"/>
      <c r="BW128" s="15"/>
      <c r="BX128" s="15"/>
      <c r="BZ128" s="4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15"/>
      <c r="CY128" s="5"/>
      <c r="CZ128" s="5"/>
      <c r="DZ128" s="6"/>
    </row>
    <row r="129" spans="1:130" x14ac:dyDescent="0.2">
      <c r="A129" s="1637"/>
      <c r="B129" s="230" t="s">
        <v>145</v>
      </c>
      <c r="C129" s="51"/>
      <c r="D129" s="56"/>
      <c r="E129" s="51"/>
      <c r="F129" s="56"/>
      <c r="G129" s="51"/>
      <c r="H129" s="56"/>
      <c r="I129" s="51"/>
      <c r="J129" s="298"/>
      <c r="K129" s="56"/>
      <c r="L129" s="56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5"/>
      <c r="BD129" s="5"/>
      <c r="BT129" s="5"/>
      <c r="BV129" s="15"/>
      <c r="BW129" s="15"/>
      <c r="BX129" s="15"/>
      <c r="BZ129" s="4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15"/>
      <c r="CY129" s="5"/>
      <c r="CZ129" s="5"/>
      <c r="DZ129" s="6"/>
    </row>
    <row r="130" spans="1:130" x14ac:dyDescent="0.2">
      <c r="A130" s="1690"/>
      <c r="B130" s="230" t="s">
        <v>146</v>
      </c>
      <c r="C130" s="219"/>
      <c r="D130" s="78"/>
      <c r="E130" s="219"/>
      <c r="F130" s="78"/>
      <c r="G130" s="219"/>
      <c r="H130" s="78"/>
      <c r="I130" s="219"/>
      <c r="J130" s="299"/>
      <c r="K130" s="78"/>
      <c r="L130" s="7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5"/>
      <c r="BD130" s="5"/>
      <c r="BT130" s="5"/>
      <c r="BV130" s="15"/>
      <c r="BW130" s="15"/>
      <c r="BX130" s="15"/>
      <c r="BZ130" s="4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15"/>
      <c r="CZ130" s="5"/>
      <c r="DZ130" s="6"/>
    </row>
    <row r="131" spans="1:130" x14ac:dyDescent="0.2">
      <c r="A131" s="1699" t="s">
        <v>147</v>
      </c>
      <c r="B131" s="294" t="s">
        <v>148</v>
      </c>
      <c r="C131" s="295"/>
      <c r="D131" s="296"/>
      <c r="E131" s="295"/>
      <c r="F131" s="296"/>
      <c r="G131" s="295"/>
      <c r="H131" s="296"/>
      <c r="I131" s="295"/>
      <c r="J131" s="297"/>
      <c r="K131" s="296"/>
      <c r="L131" s="296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5"/>
      <c r="BD131" s="5"/>
      <c r="BT131" s="5"/>
      <c r="BV131" s="15"/>
      <c r="BW131" s="15"/>
      <c r="BX131" s="15"/>
      <c r="BZ131" s="4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15"/>
      <c r="CY131" s="5"/>
      <c r="CZ131" s="5"/>
      <c r="DZ131" s="6"/>
    </row>
    <row r="132" spans="1:130" x14ac:dyDescent="0.2">
      <c r="A132" s="1700"/>
      <c r="B132" s="230" t="s">
        <v>149</v>
      </c>
      <c r="C132" s="51"/>
      <c r="D132" s="56"/>
      <c r="E132" s="51"/>
      <c r="F132" s="56"/>
      <c r="G132" s="51"/>
      <c r="H132" s="56"/>
      <c r="I132" s="51"/>
      <c r="J132" s="298"/>
      <c r="K132" s="56"/>
      <c r="L132" s="56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5"/>
      <c r="BD132" s="5"/>
      <c r="BT132" s="5"/>
      <c r="BV132" s="15"/>
      <c r="BW132" s="15"/>
      <c r="BX132" s="15"/>
      <c r="BZ132" s="4"/>
      <c r="CF132" s="9"/>
      <c r="CG132" s="300"/>
      <c r="CH132" s="300"/>
      <c r="CI132" s="300"/>
      <c r="CJ132" s="300"/>
      <c r="CK132" s="300"/>
      <c r="CL132" s="300"/>
      <c r="CM132" s="300"/>
      <c r="CN132" s="300"/>
      <c r="CO132" s="300"/>
      <c r="CP132" s="300"/>
      <c r="CQ132" s="300"/>
      <c r="CR132" s="300"/>
      <c r="CS132" s="300"/>
      <c r="CT132" s="15"/>
      <c r="CY132" s="5"/>
      <c r="CZ132" s="5"/>
      <c r="DZ132" s="6"/>
    </row>
    <row r="133" spans="1:130" x14ac:dyDescent="0.2">
      <c r="A133" s="1700"/>
      <c r="B133" s="230" t="s">
        <v>146</v>
      </c>
      <c r="C133" s="51"/>
      <c r="D133" s="56"/>
      <c r="E133" s="51"/>
      <c r="F133" s="56"/>
      <c r="G133" s="51"/>
      <c r="H133" s="56"/>
      <c r="I133" s="51"/>
      <c r="J133" s="298"/>
      <c r="K133" s="56"/>
      <c r="L133" s="56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5"/>
      <c r="BD133" s="5"/>
      <c r="BT133" s="5"/>
      <c r="BV133" s="15"/>
      <c r="BW133" s="15"/>
      <c r="BX133" s="15"/>
      <c r="BZ133" s="4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15"/>
      <c r="CY133" s="5"/>
      <c r="CZ133" s="5"/>
      <c r="DZ133" s="6"/>
    </row>
    <row r="134" spans="1:130" x14ac:dyDescent="0.2">
      <c r="A134" s="1700"/>
      <c r="B134" s="301" t="s">
        <v>150</v>
      </c>
      <c r="C134" s="85"/>
      <c r="D134" s="86"/>
      <c r="E134" s="85"/>
      <c r="F134" s="86"/>
      <c r="G134" s="85"/>
      <c r="H134" s="86"/>
      <c r="I134" s="85"/>
      <c r="J134" s="302"/>
      <c r="K134" s="86"/>
      <c r="L134" s="86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5"/>
      <c r="BD134" s="5"/>
      <c r="BT134" s="5"/>
      <c r="BV134" s="15"/>
      <c r="BW134" s="15"/>
      <c r="BX134" s="15"/>
      <c r="BZ134" s="4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15"/>
      <c r="CY134" s="5"/>
      <c r="CZ134" s="5"/>
      <c r="DZ134" s="6"/>
    </row>
    <row r="135" spans="1:130" x14ac:dyDescent="0.2">
      <c r="A135" s="1700"/>
      <c r="B135" s="286" t="s">
        <v>151</v>
      </c>
      <c r="C135" s="219"/>
      <c r="D135" s="78"/>
      <c r="E135" s="219"/>
      <c r="F135" s="78"/>
      <c r="G135" s="219"/>
      <c r="H135" s="78"/>
      <c r="I135" s="219"/>
      <c r="J135" s="299"/>
      <c r="K135" s="78"/>
      <c r="L135" s="7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5"/>
      <c r="BD135" s="5"/>
      <c r="BT135" s="5"/>
      <c r="BV135" s="15"/>
      <c r="BW135" s="15"/>
      <c r="BX135" s="15"/>
      <c r="BZ135" s="4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15"/>
      <c r="CY135" s="5"/>
      <c r="CZ135" s="5"/>
      <c r="DZ135" s="6"/>
    </row>
    <row r="136" spans="1:130" x14ac:dyDescent="0.2">
      <c r="A136" s="1698" t="s">
        <v>152</v>
      </c>
      <c r="B136" s="294" t="s">
        <v>153</v>
      </c>
      <c r="C136" s="295"/>
      <c r="D136" s="296"/>
      <c r="E136" s="295"/>
      <c r="F136" s="296"/>
      <c r="G136" s="295"/>
      <c r="H136" s="296"/>
      <c r="I136" s="295"/>
      <c r="J136" s="297"/>
      <c r="K136" s="296"/>
      <c r="L136" s="296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5"/>
      <c r="BD136" s="5"/>
      <c r="BT136" s="5"/>
      <c r="BV136" s="15"/>
      <c r="BW136" s="15"/>
      <c r="BX136" s="15"/>
      <c r="BZ136" s="4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5"/>
      <c r="CU136" s="5"/>
      <c r="CV136" s="5"/>
      <c r="CW136" s="5"/>
      <c r="CX136" s="5"/>
      <c r="CY136" s="5"/>
      <c r="CZ136" s="5"/>
      <c r="DZ136" s="6"/>
    </row>
    <row r="137" spans="1:130" x14ac:dyDescent="0.2">
      <c r="A137" s="1637"/>
      <c r="B137" s="230" t="s">
        <v>149</v>
      </c>
      <c r="C137" s="51"/>
      <c r="D137" s="56"/>
      <c r="E137" s="51"/>
      <c r="F137" s="56"/>
      <c r="G137" s="51"/>
      <c r="H137" s="56"/>
      <c r="I137" s="51"/>
      <c r="J137" s="298"/>
      <c r="K137" s="56"/>
      <c r="L137" s="56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5"/>
      <c r="BD137" s="5"/>
      <c r="BT137" s="5"/>
      <c r="BV137" s="15"/>
      <c r="BW137" s="15"/>
      <c r="BX137" s="15"/>
      <c r="BZ137" s="4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5"/>
      <c r="CU137" s="5"/>
      <c r="CV137" s="5"/>
      <c r="CW137" s="5"/>
      <c r="CX137" s="5"/>
      <c r="CY137" s="5"/>
      <c r="CZ137" s="5"/>
      <c r="DZ137" s="6"/>
    </row>
    <row r="138" spans="1:130" x14ac:dyDescent="0.2">
      <c r="A138" s="1637"/>
      <c r="B138" s="230" t="s">
        <v>146</v>
      </c>
      <c r="C138" s="51"/>
      <c r="D138" s="56"/>
      <c r="E138" s="51"/>
      <c r="F138" s="56"/>
      <c r="G138" s="51"/>
      <c r="H138" s="56"/>
      <c r="I138" s="51"/>
      <c r="J138" s="298"/>
      <c r="K138" s="56"/>
      <c r="L138" s="56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5"/>
      <c r="BD138" s="5"/>
      <c r="BT138" s="5"/>
      <c r="BV138" s="15"/>
      <c r="BW138" s="15"/>
      <c r="BX138" s="15"/>
      <c r="BZ138" s="4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5"/>
      <c r="CU138" s="5"/>
      <c r="CV138" s="5"/>
      <c r="CW138" s="5"/>
      <c r="CX138" s="5"/>
      <c r="CY138" s="5"/>
      <c r="CZ138" s="5"/>
      <c r="DZ138" s="6"/>
    </row>
    <row r="139" spans="1:130" x14ac:dyDescent="0.2">
      <c r="A139" s="1637"/>
      <c r="B139" s="230" t="s">
        <v>154</v>
      </c>
      <c r="C139" s="51"/>
      <c r="D139" s="56"/>
      <c r="E139" s="51"/>
      <c r="F139" s="56"/>
      <c r="G139" s="51"/>
      <c r="H139" s="56"/>
      <c r="I139" s="51"/>
      <c r="J139" s="298"/>
      <c r="K139" s="56"/>
      <c r="L139" s="56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5"/>
      <c r="BD139" s="5"/>
      <c r="BT139" s="5"/>
      <c r="BV139" s="15"/>
      <c r="BW139" s="15"/>
      <c r="BX139" s="15"/>
      <c r="BZ139" s="32"/>
      <c r="CA139" s="32"/>
      <c r="CB139" s="32"/>
      <c r="CC139" s="32"/>
      <c r="CD139" s="32"/>
      <c r="CE139" s="32"/>
      <c r="CF139" s="33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5"/>
      <c r="CU139" s="5"/>
      <c r="CV139" s="5"/>
      <c r="CW139" s="5"/>
      <c r="CX139" s="5"/>
      <c r="CY139" s="5"/>
      <c r="CZ139" s="5"/>
      <c r="DZ139" s="6"/>
    </row>
    <row r="140" spans="1:130" x14ac:dyDescent="0.2">
      <c r="A140" s="1637"/>
      <c r="B140" s="230" t="s">
        <v>150</v>
      </c>
      <c r="C140" s="51"/>
      <c r="D140" s="56"/>
      <c r="E140" s="51"/>
      <c r="F140" s="56"/>
      <c r="G140" s="51"/>
      <c r="H140" s="56"/>
      <c r="I140" s="51"/>
      <c r="J140" s="298"/>
      <c r="K140" s="56"/>
      <c r="L140" s="56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5"/>
      <c r="BD140" s="5"/>
      <c r="BT140" s="5"/>
      <c r="BV140" s="15"/>
      <c r="BW140" s="15"/>
      <c r="BX140" s="15"/>
      <c r="BZ140" s="32"/>
      <c r="CA140" s="32"/>
      <c r="CB140" s="32"/>
      <c r="CC140" s="32"/>
      <c r="CD140" s="32"/>
      <c r="CE140" s="32"/>
      <c r="CF140" s="33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5"/>
      <c r="CU140" s="5"/>
      <c r="CV140" s="5"/>
      <c r="CW140" s="5"/>
      <c r="CX140" s="5"/>
      <c r="CY140" s="5"/>
      <c r="CZ140" s="5"/>
      <c r="DZ140" s="6"/>
    </row>
    <row r="141" spans="1:130" x14ac:dyDescent="0.2">
      <c r="A141" s="1690"/>
      <c r="B141" s="286" t="s">
        <v>151</v>
      </c>
      <c r="C141" s="63"/>
      <c r="D141" s="97"/>
      <c r="E141" s="63"/>
      <c r="F141" s="97"/>
      <c r="G141" s="63"/>
      <c r="H141" s="97"/>
      <c r="I141" s="63"/>
      <c r="J141" s="303"/>
      <c r="K141" s="97"/>
      <c r="L141" s="97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5"/>
      <c r="BD141" s="5"/>
      <c r="BT141" s="5"/>
      <c r="BV141" s="15"/>
      <c r="BW141" s="15"/>
      <c r="BX141" s="15"/>
      <c r="BZ141" s="32"/>
      <c r="CA141" s="32"/>
      <c r="CB141" s="32"/>
      <c r="CC141" s="32"/>
      <c r="CD141" s="32"/>
      <c r="CE141" s="32"/>
      <c r="CF141" s="33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5"/>
      <c r="CU141" s="5"/>
      <c r="CV141" s="5"/>
      <c r="CW141" s="5"/>
      <c r="CX141" s="5"/>
      <c r="CY141" s="5"/>
      <c r="CZ141" s="5"/>
      <c r="DZ141" s="6"/>
    </row>
    <row r="142" spans="1:130" x14ac:dyDescent="0.2">
      <c r="A142" s="304" t="s">
        <v>155</v>
      </c>
      <c r="B142" s="305" t="s">
        <v>145</v>
      </c>
      <c r="C142" s="306"/>
      <c r="D142" s="307"/>
      <c r="E142" s="306"/>
      <c r="F142" s="307"/>
      <c r="G142" s="306"/>
      <c r="H142" s="307"/>
      <c r="I142" s="306"/>
      <c r="J142" s="308"/>
      <c r="K142" s="307"/>
      <c r="L142" s="307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5"/>
      <c r="BD142" s="5"/>
      <c r="BT142" s="5"/>
      <c r="BV142" s="15"/>
      <c r="BW142" s="15"/>
      <c r="BX142" s="15"/>
      <c r="BZ142" s="4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5"/>
      <c r="CU142" s="5"/>
      <c r="CV142" s="5"/>
      <c r="CW142" s="5"/>
      <c r="CX142" s="5"/>
      <c r="CY142" s="5"/>
      <c r="CZ142" s="5"/>
      <c r="DZ142" s="6"/>
    </row>
    <row r="143" spans="1:130" x14ac:dyDescent="0.2">
      <c r="A143" s="11" t="s">
        <v>156</v>
      </c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5"/>
      <c r="CV143" s="5"/>
      <c r="CW143" s="5"/>
      <c r="CX143" s="5"/>
      <c r="CY143" s="5"/>
      <c r="CZ143" s="5"/>
    </row>
    <row r="144" spans="1:130" x14ac:dyDescent="0.2">
      <c r="A144" s="107" t="s">
        <v>157</v>
      </c>
      <c r="B144" s="309"/>
      <c r="C144" s="10"/>
      <c r="D144" s="310"/>
      <c r="E144" s="311"/>
      <c r="F144" s="310"/>
      <c r="G144" s="311"/>
      <c r="H144" s="311"/>
      <c r="I144" s="310"/>
      <c r="J144" s="312"/>
      <c r="K144" s="312"/>
      <c r="L144" s="312"/>
      <c r="M144" s="312"/>
      <c r="N144" s="312"/>
      <c r="O144" s="313"/>
      <c r="P144" s="313"/>
      <c r="Q144" s="313"/>
      <c r="R144" s="314"/>
      <c r="S144" s="14"/>
      <c r="T144" s="313"/>
      <c r="U144" s="313"/>
      <c r="V144" s="314"/>
      <c r="W144" s="315"/>
      <c r="X144" s="14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CA144" s="32"/>
      <c r="CB144" s="32"/>
      <c r="CC144" s="32"/>
      <c r="CD144" s="32"/>
      <c r="CE144" s="32"/>
      <c r="CF144" s="32"/>
      <c r="CG144" s="33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5"/>
      <c r="CV144" s="5"/>
      <c r="CW144" s="5"/>
      <c r="CX144" s="5"/>
      <c r="CY144" s="5"/>
      <c r="CZ144" s="5"/>
    </row>
    <row r="145" spans="1:149" ht="15" customHeight="1" x14ac:dyDescent="0.2">
      <c r="A145" s="1701" t="s">
        <v>35</v>
      </c>
      <c r="B145" s="1639" t="s">
        <v>5</v>
      </c>
      <c r="C145" s="1640"/>
      <c r="D145" s="1641"/>
      <c r="E145" s="1704" t="s">
        <v>158</v>
      </c>
      <c r="F145" s="1705"/>
      <c r="G145" s="1705"/>
      <c r="H145" s="1705"/>
      <c r="I145" s="1705"/>
      <c r="J145" s="1705"/>
      <c r="K145" s="1705"/>
      <c r="L145" s="1705"/>
      <c r="M145" s="1705"/>
      <c r="N145" s="1705"/>
      <c r="O145" s="1705"/>
      <c r="P145" s="1705"/>
      <c r="Q145" s="1705"/>
      <c r="R145" s="1705"/>
      <c r="S145" s="1705"/>
      <c r="T145" s="1705"/>
      <c r="U145" s="1705"/>
      <c r="V145" s="1705"/>
      <c r="W145" s="1705"/>
      <c r="X145" s="1705"/>
      <c r="Y145" s="1705"/>
      <c r="Z145" s="1705"/>
      <c r="AA145" s="1705"/>
      <c r="AB145" s="1705"/>
      <c r="AC145" s="1705"/>
      <c r="AD145" s="1705"/>
      <c r="AE145" s="1705"/>
      <c r="AF145" s="1705"/>
      <c r="AG145" s="1705"/>
      <c r="AH145" s="1705"/>
      <c r="AI145" s="1705"/>
      <c r="AJ145" s="1705"/>
      <c r="AK145" s="1705"/>
      <c r="AL145" s="1706"/>
      <c r="AM145" s="1712" t="s">
        <v>159</v>
      </c>
      <c r="AN145" s="1712"/>
      <c r="AO145" s="1713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U145" s="109"/>
      <c r="BV145" s="109"/>
      <c r="BW145" s="15"/>
      <c r="BX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5"/>
      <c r="CR145" s="5"/>
      <c r="CS145" s="5"/>
      <c r="CT145" s="32"/>
      <c r="CU145" s="32"/>
      <c r="CV145" s="32"/>
      <c r="CW145" s="32"/>
      <c r="CX145" s="32"/>
      <c r="CY145" s="32"/>
      <c r="CZ145" s="33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</row>
    <row r="146" spans="1:149" ht="15" customHeight="1" x14ac:dyDescent="0.2">
      <c r="A146" s="1702"/>
      <c r="B146" s="1660"/>
      <c r="C146" s="1656"/>
      <c r="D146" s="1661"/>
      <c r="E146" s="1699" t="s">
        <v>160</v>
      </c>
      <c r="F146" s="1699"/>
      <c r="G146" s="1714" t="s">
        <v>161</v>
      </c>
      <c r="H146" s="1714"/>
      <c r="I146" s="1714" t="s">
        <v>13</v>
      </c>
      <c r="J146" s="1714"/>
      <c r="K146" s="1714" t="s">
        <v>162</v>
      </c>
      <c r="L146" s="1714"/>
      <c r="M146" s="1699" t="s">
        <v>15</v>
      </c>
      <c r="N146" s="1699"/>
      <c r="O146" s="1699" t="s">
        <v>16</v>
      </c>
      <c r="P146" s="1699"/>
      <c r="Q146" s="1699" t="s">
        <v>17</v>
      </c>
      <c r="R146" s="1699"/>
      <c r="S146" s="1699" t="s">
        <v>18</v>
      </c>
      <c r="T146" s="1699"/>
      <c r="U146" s="1699" t="s">
        <v>19</v>
      </c>
      <c r="V146" s="1699"/>
      <c r="W146" s="1699" t="s">
        <v>20</v>
      </c>
      <c r="X146" s="1699"/>
      <c r="Y146" s="1699" t="s">
        <v>21</v>
      </c>
      <c r="Z146" s="1699"/>
      <c r="AA146" s="1699" t="s">
        <v>22</v>
      </c>
      <c r="AB146" s="1699"/>
      <c r="AC146" s="1699" t="s">
        <v>23</v>
      </c>
      <c r="AD146" s="1699"/>
      <c r="AE146" s="1699" t="s">
        <v>24</v>
      </c>
      <c r="AF146" s="1699"/>
      <c r="AG146" s="1699" t="s">
        <v>25</v>
      </c>
      <c r="AH146" s="1699"/>
      <c r="AI146" s="1699" t="s">
        <v>26</v>
      </c>
      <c r="AJ146" s="1699"/>
      <c r="AK146" s="1700" t="s">
        <v>27</v>
      </c>
      <c r="AL146" s="1717"/>
      <c r="AM146" s="1657" t="s">
        <v>163</v>
      </c>
      <c r="AN146" s="1715" t="s">
        <v>164</v>
      </c>
      <c r="AO146" s="1716"/>
      <c r="AP146" s="316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U146" s="109"/>
      <c r="BV146" s="109"/>
      <c r="BW146" s="15"/>
      <c r="BX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5"/>
      <c r="CR146" s="5"/>
      <c r="CS146" s="5"/>
      <c r="CT146" s="32"/>
      <c r="CU146" s="32"/>
      <c r="CV146" s="32"/>
      <c r="CW146" s="32"/>
      <c r="CX146" s="32"/>
      <c r="CY146" s="32"/>
      <c r="CZ146" s="33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</row>
    <row r="147" spans="1:149" ht="24" customHeight="1" x14ac:dyDescent="0.2">
      <c r="A147" s="1703"/>
      <c r="B147" s="317" t="s">
        <v>32</v>
      </c>
      <c r="C147" s="318" t="s">
        <v>33</v>
      </c>
      <c r="D147" s="319" t="s">
        <v>34</v>
      </c>
      <c r="E147" s="318" t="s">
        <v>33</v>
      </c>
      <c r="F147" s="319" t="s">
        <v>34</v>
      </c>
      <c r="G147" s="318" t="s">
        <v>33</v>
      </c>
      <c r="H147" s="319" t="s">
        <v>34</v>
      </c>
      <c r="I147" s="318" t="s">
        <v>33</v>
      </c>
      <c r="J147" s="319" t="s">
        <v>34</v>
      </c>
      <c r="K147" s="318" t="s">
        <v>33</v>
      </c>
      <c r="L147" s="319" t="s">
        <v>34</v>
      </c>
      <c r="M147" s="318" t="s">
        <v>33</v>
      </c>
      <c r="N147" s="319" t="s">
        <v>34</v>
      </c>
      <c r="O147" s="318" t="s">
        <v>33</v>
      </c>
      <c r="P147" s="319" t="s">
        <v>34</v>
      </c>
      <c r="Q147" s="318" t="s">
        <v>33</v>
      </c>
      <c r="R147" s="319" t="s">
        <v>34</v>
      </c>
      <c r="S147" s="318" t="s">
        <v>33</v>
      </c>
      <c r="T147" s="319" t="s">
        <v>34</v>
      </c>
      <c r="U147" s="318" t="s">
        <v>33</v>
      </c>
      <c r="V147" s="319" t="s">
        <v>34</v>
      </c>
      <c r="W147" s="318" t="s">
        <v>33</v>
      </c>
      <c r="X147" s="319" t="s">
        <v>34</v>
      </c>
      <c r="Y147" s="318" t="s">
        <v>33</v>
      </c>
      <c r="Z147" s="319" t="s">
        <v>34</v>
      </c>
      <c r="AA147" s="318" t="s">
        <v>33</v>
      </c>
      <c r="AB147" s="319" t="s">
        <v>34</v>
      </c>
      <c r="AC147" s="318" t="s">
        <v>33</v>
      </c>
      <c r="AD147" s="319" t="s">
        <v>34</v>
      </c>
      <c r="AE147" s="318" t="s">
        <v>33</v>
      </c>
      <c r="AF147" s="319" t="s">
        <v>34</v>
      </c>
      <c r="AG147" s="318" t="s">
        <v>33</v>
      </c>
      <c r="AH147" s="319" t="s">
        <v>34</v>
      </c>
      <c r="AI147" s="318" t="s">
        <v>33</v>
      </c>
      <c r="AJ147" s="319" t="s">
        <v>34</v>
      </c>
      <c r="AK147" s="318" t="s">
        <v>33</v>
      </c>
      <c r="AL147" s="320" t="s">
        <v>34</v>
      </c>
      <c r="AM147" s="1718"/>
      <c r="AN147" s="321" t="s">
        <v>165</v>
      </c>
      <c r="AO147" s="322" t="s">
        <v>166</v>
      </c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U147" s="109"/>
      <c r="BV147" s="109"/>
      <c r="BW147" s="15"/>
      <c r="BX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5"/>
      <c r="CR147" s="5"/>
      <c r="CS147" s="5"/>
      <c r="CT147" s="32"/>
      <c r="CU147" s="32"/>
      <c r="CV147" s="32"/>
      <c r="CW147" s="32"/>
      <c r="CX147" s="32"/>
      <c r="CY147" s="32"/>
      <c r="CZ147" s="33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</row>
    <row r="148" spans="1:149" ht="14.1" customHeight="1" x14ac:dyDescent="0.2">
      <c r="A148" s="323" t="s">
        <v>51</v>
      </c>
      <c r="B148" s="324">
        <f>SUM(C148:D148)</f>
        <v>4090</v>
      </c>
      <c r="C148" s="325">
        <f t="shared" ref="C148:D176" si="19">E148+G148+I148+K148+M148+O148+Q148+S148+U148+W148+Y148+AA148+AC148+AE148+AG148+AI148+AK148</f>
        <v>1910</v>
      </c>
      <c r="D148" s="325">
        <f t="shared" si="19"/>
        <v>2180</v>
      </c>
      <c r="E148" s="295">
        <f>SUM(ENERO:DICIEMBRE!E148)</f>
        <v>216</v>
      </c>
      <c r="F148" s="295">
        <f>SUM(ENERO:DICIEMBRE!F148)</f>
        <v>164</v>
      </c>
      <c r="G148" s="295">
        <f>SUM(ENERO:DICIEMBRE!G148)</f>
        <v>67</v>
      </c>
      <c r="H148" s="295">
        <f>SUM(ENERO:DICIEMBRE!H148)</f>
        <v>38</v>
      </c>
      <c r="I148" s="295">
        <f>SUM(ENERO:DICIEMBRE!I148)</f>
        <v>85</v>
      </c>
      <c r="J148" s="295">
        <f>SUM(ENERO:DICIEMBRE!J148)</f>
        <v>58</v>
      </c>
      <c r="K148" s="295">
        <f>SUM(ENERO:DICIEMBRE!K148)</f>
        <v>44</v>
      </c>
      <c r="L148" s="295">
        <f>SUM(ENERO:DICIEMBRE!L148)</f>
        <v>49</v>
      </c>
      <c r="M148" s="295">
        <f>SUM(ENERO:DICIEMBRE!M148)</f>
        <v>40</v>
      </c>
      <c r="N148" s="295">
        <f>SUM(ENERO:DICIEMBRE!N148)</f>
        <v>62</v>
      </c>
      <c r="O148" s="295">
        <f>SUM(ENERO:DICIEMBRE!O148)</f>
        <v>47</v>
      </c>
      <c r="P148" s="295">
        <f>SUM(ENERO:DICIEMBRE!P148)</f>
        <v>93</v>
      </c>
      <c r="Q148" s="295">
        <f>SUM(ENERO:DICIEMBRE!Q148)</f>
        <v>30</v>
      </c>
      <c r="R148" s="295">
        <f>SUM(ENERO:DICIEMBRE!R148)</f>
        <v>93</v>
      </c>
      <c r="S148" s="295">
        <f>SUM(ENERO:DICIEMBRE!S148)</f>
        <v>42</v>
      </c>
      <c r="T148" s="295">
        <f>SUM(ENERO:DICIEMBRE!T148)</f>
        <v>57</v>
      </c>
      <c r="U148" s="295">
        <f>SUM(ENERO:DICIEMBRE!U148)</f>
        <v>49</v>
      </c>
      <c r="V148" s="295">
        <f>SUM(ENERO:DICIEMBRE!V148)</f>
        <v>49</v>
      </c>
      <c r="W148" s="295">
        <f>SUM(ENERO:DICIEMBRE!W148)</f>
        <v>79</v>
      </c>
      <c r="X148" s="295">
        <f>SUM(ENERO:DICIEMBRE!X148)</f>
        <v>94</v>
      </c>
      <c r="Y148" s="295">
        <f>SUM(ENERO:DICIEMBRE!Y148)</f>
        <v>74</v>
      </c>
      <c r="Z148" s="295">
        <f>SUM(ENERO:DICIEMBRE!Z148)</f>
        <v>92</v>
      </c>
      <c r="AA148" s="295">
        <f>SUM(ENERO:DICIEMBRE!AA148)</f>
        <v>116</v>
      </c>
      <c r="AB148" s="295">
        <f>SUM(ENERO:DICIEMBRE!AB148)</f>
        <v>128</v>
      </c>
      <c r="AC148" s="295">
        <f>SUM(ENERO:DICIEMBRE!AC148)</f>
        <v>162</v>
      </c>
      <c r="AD148" s="295">
        <f>SUM(ENERO:DICIEMBRE!AD148)</f>
        <v>164</v>
      </c>
      <c r="AE148" s="295">
        <f>SUM(ENERO:DICIEMBRE!AE148)</f>
        <v>223</v>
      </c>
      <c r="AF148" s="295">
        <f>SUM(ENERO:DICIEMBRE!AF148)</f>
        <v>212</v>
      </c>
      <c r="AG148" s="295">
        <f>SUM(ENERO:DICIEMBRE!AG148)</f>
        <v>168</v>
      </c>
      <c r="AH148" s="295">
        <f>SUM(ENERO:DICIEMBRE!AH148)</f>
        <v>219</v>
      </c>
      <c r="AI148" s="295">
        <f>SUM(ENERO:DICIEMBRE!AI148)</f>
        <v>196</v>
      </c>
      <c r="AJ148" s="295">
        <f>SUM(ENERO:DICIEMBRE!AJ148)</f>
        <v>220</v>
      </c>
      <c r="AK148" s="295">
        <f>SUM(ENERO:DICIEMBRE!AK148)</f>
        <v>272</v>
      </c>
      <c r="AL148" s="295">
        <f>SUM(ENERO:DICIEMBRE!AL148)</f>
        <v>388</v>
      </c>
      <c r="AM148" s="295">
        <f>SUM(ENERO:DICIEMBRE!AM148)</f>
        <v>1848</v>
      </c>
      <c r="AN148" s="295">
        <f>SUM(ENERO:DICIEMBRE!AN148)</f>
        <v>647</v>
      </c>
      <c r="AO148" s="295">
        <f>SUM(ENERO:DICIEMBRE!AO148)</f>
        <v>1595</v>
      </c>
      <c r="AP148" s="30" t="str">
        <f>CT148</f>
        <v/>
      </c>
      <c r="AQ148" s="267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U148" s="109"/>
      <c r="BV148" s="109"/>
      <c r="BY148" s="5"/>
      <c r="BZ148" s="5"/>
      <c r="CA148" s="5"/>
      <c r="CB148" s="5"/>
      <c r="CC148" s="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5"/>
      <c r="CR148" s="5"/>
      <c r="CS148" s="5"/>
      <c r="CT148" s="32" t="str">
        <f t="shared" ref="CT148:CT176" si="20">IF(CZ148=1,"* El número de Consultas Según tipo de atención NO DEBE ser diferente al Total. ","")</f>
        <v/>
      </c>
      <c r="CU148" s="32"/>
      <c r="CV148" s="32"/>
      <c r="CW148" s="32"/>
      <c r="CX148" s="32"/>
      <c r="CY148" s="32"/>
      <c r="CZ148" s="33">
        <f t="shared" ref="CZ148:CZ176" si="21">IF(B148&lt;&gt;SUM(AM148:AO148),1,0)</f>
        <v>0</v>
      </c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</row>
    <row r="149" spans="1:149" ht="14.1" customHeight="1" x14ac:dyDescent="0.2">
      <c r="A149" s="328" t="s">
        <v>36</v>
      </c>
      <c r="B149" s="324">
        <f t="shared" ref="B149:B182" si="22">SUM(C149:D149)</f>
        <v>2</v>
      </c>
      <c r="C149" s="325">
        <f t="shared" si="19"/>
        <v>2</v>
      </c>
      <c r="D149" s="325">
        <f t="shared" si="19"/>
        <v>0</v>
      </c>
      <c r="E149" s="295">
        <f>SUM(ENERO:DICIEMBRE!E149)</f>
        <v>0</v>
      </c>
      <c r="F149" s="295">
        <f>SUM(ENERO:DICIEMBRE!F149)</f>
        <v>0</v>
      </c>
      <c r="G149" s="295">
        <f>SUM(ENERO:DICIEMBRE!G149)</f>
        <v>0</v>
      </c>
      <c r="H149" s="295">
        <f>SUM(ENERO:DICIEMBRE!H149)</f>
        <v>0</v>
      </c>
      <c r="I149" s="295">
        <f>SUM(ENERO:DICIEMBRE!I149)</f>
        <v>0</v>
      </c>
      <c r="J149" s="295">
        <f>SUM(ENERO:DICIEMBRE!J149)</f>
        <v>0</v>
      </c>
      <c r="K149" s="295">
        <f>SUM(ENERO:DICIEMBRE!K149)</f>
        <v>0</v>
      </c>
      <c r="L149" s="295">
        <f>SUM(ENERO:DICIEMBRE!L149)</f>
        <v>0</v>
      </c>
      <c r="M149" s="295">
        <f>SUM(ENERO:DICIEMBRE!M149)</f>
        <v>0</v>
      </c>
      <c r="N149" s="295">
        <f>SUM(ENERO:DICIEMBRE!N149)</f>
        <v>0</v>
      </c>
      <c r="O149" s="295">
        <f>SUM(ENERO:DICIEMBRE!O149)</f>
        <v>0</v>
      </c>
      <c r="P149" s="295">
        <f>SUM(ENERO:DICIEMBRE!P149)</f>
        <v>0</v>
      </c>
      <c r="Q149" s="295">
        <f>SUM(ENERO:DICIEMBRE!Q149)</f>
        <v>0</v>
      </c>
      <c r="R149" s="295">
        <f>SUM(ENERO:DICIEMBRE!R149)</f>
        <v>0</v>
      </c>
      <c r="S149" s="295">
        <f>SUM(ENERO:DICIEMBRE!S149)</f>
        <v>0</v>
      </c>
      <c r="T149" s="295">
        <f>SUM(ENERO:DICIEMBRE!T149)</f>
        <v>0</v>
      </c>
      <c r="U149" s="295">
        <f>SUM(ENERO:DICIEMBRE!U149)</f>
        <v>0</v>
      </c>
      <c r="V149" s="295">
        <f>SUM(ENERO:DICIEMBRE!V149)</f>
        <v>0</v>
      </c>
      <c r="W149" s="295">
        <f>SUM(ENERO:DICIEMBRE!W149)</f>
        <v>0</v>
      </c>
      <c r="X149" s="295">
        <f>SUM(ENERO:DICIEMBRE!X149)</f>
        <v>0</v>
      </c>
      <c r="Y149" s="295">
        <f>SUM(ENERO:DICIEMBRE!Y149)</f>
        <v>0</v>
      </c>
      <c r="Z149" s="295">
        <f>SUM(ENERO:DICIEMBRE!Z149)</f>
        <v>0</v>
      </c>
      <c r="AA149" s="295">
        <f>SUM(ENERO:DICIEMBRE!AA149)</f>
        <v>0</v>
      </c>
      <c r="AB149" s="295">
        <f>SUM(ENERO:DICIEMBRE!AB149)</f>
        <v>0</v>
      </c>
      <c r="AC149" s="295">
        <f>SUM(ENERO:DICIEMBRE!AC149)</f>
        <v>0</v>
      </c>
      <c r="AD149" s="295">
        <f>SUM(ENERO:DICIEMBRE!AD149)</f>
        <v>0</v>
      </c>
      <c r="AE149" s="295">
        <f>SUM(ENERO:DICIEMBRE!AE149)</f>
        <v>1</v>
      </c>
      <c r="AF149" s="295">
        <f>SUM(ENERO:DICIEMBRE!AF149)</f>
        <v>0</v>
      </c>
      <c r="AG149" s="295">
        <f>SUM(ENERO:DICIEMBRE!AG149)</f>
        <v>0</v>
      </c>
      <c r="AH149" s="295">
        <f>SUM(ENERO:DICIEMBRE!AH149)</f>
        <v>0</v>
      </c>
      <c r="AI149" s="295">
        <f>SUM(ENERO:DICIEMBRE!AI149)</f>
        <v>0</v>
      </c>
      <c r="AJ149" s="295">
        <f>SUM(ENERO:DICIEMBRE!AJ149)</f>
        <v>0</v>
      </c>
      <c r="AK149" s="295">
        <f>SUM(ENERO:DICIEMBRE!AK149)</f>
        <v>1</v>
      </c>
      <c r="AL149" s="295">
        <f>SUM(ENERO:DICIEMBRE!AL149)</f>
        <v>0</v>
      </c>
      <c r="AM149" s="295">
        <f>SUM(ENERO:DICIEMBRE!AM149)</f>
        <v>0</v>
      </c>
      <c r="AN149" s="295">
        <f>SUM(ENERO:DICIEMBRE!AN149)</f>
        <v>0</v>
      </c>
      <c r="AO149" s="295">
        <f>SUM(ENERO:DICIEMBRE!AO149)</f>
        <v>2</v>
      </c>
      <c r="AP149" s="30" t="str">
        <f t="shared" ref="AP149:AP182" si="23">CT149</f>
        <v/>
      </c>
      <c r="AQ149" s="267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U149" s="109"/>
      <c r="BV149" s="109"/>
      <c r="BY149" s="5"/>
      <c r="BZ149" s="5"/>
      <c r="CA149" s="5"/>
      <c r="CB149" s="5"/>
      <c r="CC149" s="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5"/>
      <c r="CR149" s="5"/>
      <c r="CS149" s="5"/>
      <c r="CT149" s="32" t="str">
        <f t="shared" si="20"/>
        <v/>
      </c>
      <c r="CU149" s="32"/>
      <c r="CV149" s="32"/>
      <c r="CW149" s="32"/>
      <c r="CX149" s="32"/>
      <c r="CY149" s="32"/>
      <c r="CZ149" s="33">
        <f t="shared" si="21"/>
        <v>0</v>
      </c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</row>
    <row r="150" spans="1:149" ht="14.1" customHeight="1" x14ac:dyDescent="0.2">
      <c r="A150" s="152" t="s">
        <v>60</v>
      </c>
      <c r="B150" s="324">
        <f t="shared" si="22"/>
        <v>453</v>
      </c>
      <c r="C150" s="325">
        <f t="shared" si="19"/>
        <v>255</v>
      </c>
      <c r="D150" s="325">
        <f t="shared" si="19"/>
        <v>198</v>
      </c>
      <c r="E150" s="295">
        <f>SUM(ENERO:DICIEMBRE!E150)</f>
        <v>0</v>
      </c>
      <c r="F150" s="295">
        <f>SUM(ENERO:DICIEMBRE!F150)</f>
        <v>0</v>
      </c>
      <c r="G150" s="295">
        <f>SUM(ENERO:DICIEMBRE!G150)</f>
        <v>0</v>
      </c>
      <c r="H150" s="295">
        <f>SUM(ENERO:DICIEMBRE!H150)</f>
        <v>0</v>
      </c>
      <c r="I150" s="295">
        <f>SUM(ENERO:DICIEMBRE!I150)</f>
        <v>0</v>
      </c>
      <c r="J150" s="295">
        <f>SUM(ENERO:DICIEMBRE!J150)</f>
        <v>0</v>
      </c>
      <c r="K150" s="295">
        <f>SUM(ENERO:DICIEMBRE!K150)</f>
        <v>0</v>
      </c>
      <c r="L150" s="295">
        <f>SUM(ENERO:DICIEMBRE!L150)</f>
        <v>0</v>
      </c>
      <c r="M150" s="295">
        <f>SUM(ENERO:DICIEMBRE!M150)</f>
        <v>0</v>
      </c>
      <c r="N150" s="295">
        <f>SUM(ENERO:DICIEMBRE!N150)</f>
        <v>0</v>
      </c>
      <c r="O150" s="295">
        <f>SUM(ENERO:DICIEMBRE!O150)</f>
        <v>0</v>
      </c>
      <c r="P150" s="295">
        <f>SUM(ENERO:DICIEMBRE!P150)</f>
        <v>0</v>
      </c>
      <c r="Q150" s="295">
        <f>SUM(ENERO:DICIEMBRE!Q150)</f>
        <v>1</v>
      </c>
      <c r="R150" s="295">
        <f>SUM(ENERO:DICIEMBRE!R150)</f>
        <v>1</v>
      </c>
      <c r="S150" s="295">
        <f>SUM(ENERO:DICIEMBRE!S150)</f>
        <v>0</v>
      </c>
      <c r="T150" s="295">
        <f>SUM(ENERO:DICIEMBRE!T150)</f>
        <v>2</v>
      </c>
      <c r="U150" s="295">
        <f>SUM(ENERO:DICIEMBRE!U150)</f>
        <v>5</v>
      </c>
      <c r="V150" s="295">
        <f>SUM(ENERO:DICIEMBRE!V150)</f>
        <v>1</v>
      </c>
      <c r="W150" s="295">
        <f>SUM(ENERO:DICIEMBRE!W150)</f>
        <v>5</v>
      </c>
      <c r="X150" s="295">
        <f>SUM(ENERO:DICIEMBRE!X150)</f>
        <v>7</v>
      </c>
      <c r="Y150" s="295">
        <f>SUM(ENERO:DICIEMBRE!Y150)</f>
        <v>11</v>
      </c>
      <c r="Z150" s="295">
        <f>SUM(ENERO:DICIEMBRE!Z150)</f>
        <v>8</v>
      </c>
      <c r="AA150" s="295">
        <f>SUM(ENERO:DICIEMBRE!AA150)</f>
        <v>28</v>
      </c>
      <c r="AB150" s="295">
        <f>SUM(ENERO:DICIEMBRE!AB150)</f>
        <v>9</v>
      </c>
      <c r="AC150" s="295">
        <f>SUM(ENERO:DICIEMBRE!AC150)</f>
        <v>34</v>
      </c>
      <c r="AD150" s="295">
        <f>SUM(ENERO:DICIEMBRE!AD150)</f>
        <v>17</v>
      </c>
      <c r="AE150" s="295">
        <f>SUM(ENERO:DICIEMBRE!AE150)</f>
        <v>54</v>
      </c>
      <c r="AF150" s="295">
        <f>SUM(ENERO:DICIEMBRE!AF150)</f>
        <v>29</v>
      </c>
      <c r="AG150" s="295">
        <f>SUM(ENERO:DICIEMBRE!AG150)</f>
        <v>34</v>
      </c>
      <c r="AH150" s="295">
        <f>SUM(ENERO:DICIEMBRE!AH150)</f>
        <v>27</v>
      </c>
      <c r="AI150" s="295">
        <f>SUM(ENERO:DICIEMBRE!AI150)</f>
        <v>35</v>
      </c>
      <c r="AJ150" s="295">
        <f>SUM(ENERO:DICIEMBRE!AJ150)</f>
        <v>28</v>
      </c>
      <c r="AK150" s="295">
        <f>SUM(ENERO:DICIEMBRE!AK150)</f>
        <v>48</v>
      </c>
      <c r="AL150" s="295">
        <f>SUM(ENERO:DICIEMBRE!AL150)</f>
        <v>69</v>
      </c>
      <c r="AM150" s="295">
        <f>SUM(ENERO:DICIEMBRE!AM150)</f>
        <v>114</v>
      </c>
      <c r="AN150" s="295">
        <f>SUM(ENERO:DICIEMBRE!AN150)</f>
        <v>93</v>
      </c>
      <c r="AO150" s="295">
        <f>SUM(ENERO:DICIEMBRE!AO150)</f>
        <v>246</v>
      </c>
      <c r="AP150" s="30" t="str">
        <f t="shared" si="23"/>
        <v/>
      </c>
      <c r="AQ150" s="267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U150" s="109"/>
      <c r="BV150" s="109"/>
      <c r="BY150" s="5"/>
      <c r="BZ150" s="5"/>
      <c r="CA150" s="5"/>
      <c r="CB150" s="5"/>
      <c r="CC150" s="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5"/>
      <c r="CR150" s="5"/>
      <c r="CS150" s="5"/>
      <c r="CT150" s="32" t="str">
        <f t="shared" si="20"/>
        <v/>
      </c>
      <c r="CU150" s="32"/>
      <c r="CV150" s="32"/>
      <c r="CW150" s="32"/>
      <c r="CX150" s="32"/>
      <c r="CY150" s="32"/>
      <c r="CZ150" s="33">
        <f t="shared" si="21"/>
        <v>0</v>
      </c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</row>
    <row r="151" spans="1:149" ht="14.1" customHeight="1" x14ac:dyDescent="0.2">
      <c r="A151" s="152" t="s">
        <v>61</v>
      </c>
      <c r="B151" s="324">
        <f t="shared" si="22"/>
        <v>37</v>
      </c>
      <c r="C151" s="325">
        <f t="shared" si="19"/>
        <v>27</v>
      </c>
      <c r="D151" s="325">
        <f t="shared" si="19"/>
        <v>10</v>
      </c>
      <c r="E151" s="295">
        <f>SUM(ENERO:DICIEMBRE!E151)</f>
        <v>0</v>
      </c>
      <c r="F151" s="295">
        <f>SUM(ENERO:DICIEMBRE!F151)</f>
        <v>0</v>
      </c>
      <c r="G151" s="295">
        <f>SUM(ENERO:DICIEMBRE!G151)</f>
        <v>1</v>
      </c>
      <c r="H151" s="295">
        <f>SUM(ENERO:DICIEMBRE!H151)</f>
        <v>0</v>
      </c>
      <c r="I151" s="295">
        <f>SUM(ENERO:DICIEMBRE!I151)</f>
        <v>0</v>
      </c>
      <c r="J151" s="295">
        <f>SUM(ENERO:DICIEMBRE!J151)</f>
        <v>0</v>
      </c>
      <c r="K151" s="295">
        <f>SUM(ENERO:DICIEMBRE!K151)</f>
        <v>0</v>
      </c>
      <c r="L151" s="295">
        <f>SUM(ENERO:DICIEMBRE!L151)</f>
        <v>0</v>
      </c>
      <c r="M151" s="295">
        <f>SUM(ENERO:DICIEMBRE!M151)</f>
        <v>4</v>
      </c>
      <c r="N151" s="295">
        <f>SUM(ENERO:DICIEMBRE!N151)</f>
        <v>0</v>
      </c>
      <c r="O151" s="295">
        <f>SUM(ENERO:DICIEMBRE!O151)</f>
        <v>2</v>
      </c>
      <c r="P151" s="295">
        <f>SUM(ENERO:DICIEMBRE!P151)</f>
        <v>0</v>
      </c>
      <c r="Q151" s="295">
        <f>SUM(ENERO:DICIEMBRE!Q151)</f>
        <v>0</v>
      </c>
      <c r="R151" s="295">
        <f>SUM(ENERO:DICIEMBRE!R151)</f>
        <v>0</v>
      </c>
      <c r="S151" s="295">
        <f>SUM(ENERO:DICIEMBRE!S151)</f>
        <v>2</v>
      </c>
      <c r="T151" s="295">
        <f>SUM(ENERO:DICIEMBRE!T151)</f>
        <v>0</v>
      </c>
      <c r="U151" s="295">
        <f>SUM(ENERO:DICIEMBRE!U151)</f>
        <v>1</v>
      </c>
      <c r="V151" s="295">
        <f>SUM(ENERO:DICIEMBRE!V151)</f>
        <v>0</v>
      </c>
      <c r="W151" s="295">
        <f>SUM(ENERO:DICIEMBRE!W151)</f>
        <v>0</v>
      </c>
      <c r="X151" s="295">
        <f>SUM(ENERO:DICIEMBRE!X151)</f>
        <v>0</v>
      </c>
      <c r="Y151" s="295">
        <f>SUM(ENERO:DICIEMBRE!Y151)</f>
        <v>1</v>
      </c>
      <c r="Z151" s="295">
        <f>SUM(ENERO:DICIEMBRE!Z151)</f>
        <v>1</v>
      </c>
      <c r="AA151" s="295">
        <f>SUM(ENERO:DICIEMBRE!AA151)</f>
        <v>1</v>
      </c>
      <c r="AB151" s="295">
        <f>SUM(ENERO:DICIEMBRE!AB151)</f>
        <v>0</v>
      </c>
      <c r="AC151" s="295">
        <f>SUM(ENERO:DICIEMBRE!AC151)</f>
        <v>5</v>
      </c>
      <c r="AD151" s="295">
        <f>SUM(ENERO:DICIEMBRE!AD151)</f>
        <v>1</v>
      </c>
      <c r="AE151" s="295">
        <f>SUM(ENERO:DICIEMBRE!AE151)</f>
        <v>3</v>
      </c>
      <c r="AF151" s="295">
        <f>SUM(ENERO:DICIEMBRE!AF151)</f>
        <v>1</v>
      </c>
      <c r="AG151" s="295">
        <f>SUM(ENERO:DICIEMBRE!AG151)</f>
        <v>4</v>
      </c>
      <c r="AH151" s="295">
        <f>SUM(ENERO:DICIEMBRE!AH151)</f>
        <v>1</v>
      </c>
      <c r="AI151" s="295">
        <f>SUM(ENERO:DICIEMBRE!AI151)</f>
        <v>0</v>
      </c>
      <c r="AJ151" s="295">
        <f>SUM(ENERO:DICIEMBRE!AJ151)</f>
        <v>0</v>
      </c>
      <c r="AK151" s="295">
        <f>SUM(ENERO:DICIEMBRE!AK151)</f>
        <v>3</v>
      </c>
      <c r="AL151" s="295">
        <f>SUM(ENERO:DICIEMBRE!AL151)</f>
        <v>6</v>
      </c>
      <c r="AM151" s="295">
        <f>SUM(ENERO:DICIEMBRE!AM151)</f>
        <v>4</v>
      </c>
      <c r="AN151" s="295">
        <f>SUM(ENERO:DICIEMBRE!AN151)</f>
        <v>20</v>
      </c>
      <c r="AO151" s="295">
        <f>SUM(ENERO:DICIEMBRE!AO151)</f>
        <v>13</v>
      </c>
      <c r="AP151" s="30" t="str">
        <f t="shared" si="23"/>
        <v/>
      </c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U151" s="109"/>
      <c r="BV151" s="109"/>
      <c r="BY151" s="5"/>
      <c r="BZ151" s="5"/>
      <c r="CA151" s="5"/>
      <c r="CB151" s="5"/>
      <c r="CC151" s="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5"/>
      <c r="CR151" s="5"/>
      <c r="CS151" s="5"/>
      <c r="CT151" s="32" t="str">
        <f t="shared" si="20"/>
        <v/>
      </c>
      <c r="CU151" s="32"/>
      <c r="CV151" s="32"/>
      <c r="CW151" s="32"/>
      <c r="CX151" s="32"/>
      <c r="CY151" s="32"/>
      <c r="CZ151" s="33">
        <f t="shared" si="21"/>
        <v>0</v>
      </c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</row>
    <row r="152" spans="1:149" ht="14.1" customHeight="1" x14ac:dyDescent="0.2">
      <c r="A152" s="152" t="s">
        <v>62</v>
      </c>
      <c r="B152" s="324">
        <f t="shared" si="22"/>
        <v>4</v>
      </c>
      <c r="C152" s="325">
        <f t="shared" si="19"/>
        <v>4</v>
      </c>
      <c r="D152" s="325">
        <f t="shared" si="19"/>
        <v>0</v>
      </c>
      <c r="E152" s="295">
        <f>SUM(ENERO:DICIEMBRE!E152)</f>
        <v>0</v>
      </c>
      <c r="F152" s="295">
        <f>SUM(ENERO:DICIEMBRE!F152)</f>
        <v>0</v>
      </c>
      <c r="G152" s="295">
        <f>SUM(ENERO:DICIEMBRE!G152)</f>
        <v>0</v>
      </c>
      <c r="H152" s="295">
        <f>SUM(ENERO:DICIEMBRE!H152)</f>
        <v>0</v>
      </c>
      <c r="I152" s="295">
        <f>SUM(ENERO:DICIEMBRE!I152)</f>
        <v>0</v>
      </c>
      <c r="J152" s="295">
        <f>SUM(ENERO:DICIEMBRE!J152)</f>
        <v>0</v>
      </c>
      <c r="K152" s="295">
        <f>SUM(ENERO:DICIEMBRE!K152)</f>
        <v>1</v>
      </c>
      <c r="L152" s="295">
        <f>SUM(ENERO:DICIEMBRE!L152)</f>
        <v>0</v>
      </c>
      <c r="M152" s="295">
        <f>SUM(ENERO:DICIEMBRE!M152)</f>
        <v>0</v>
      </c>
      <c r="N152" s="295">
        <f>SUM(ENERO:DICIEMBRE!N152)</f>
        <v>0</v>
      </c>
      <c r="O152" s="295">
        <f>SUM(ENERO:DICIEMBRE!O152)</f>
        <v>0</v>
      </c>
      <c r="P152" s="295">
        <f>SUM(ENERO:DICIEMBRE!P152)</f>
        <v>0</v>
      </c>
      <c r="Q152" s="295">
        <f>SUM(ENERO:DICIEMBRE!Q152)</f>
        <v>0</v>
      </c>
      <c r="R152" s="295">
        <f>SUM(ENERO:DICIEMBRE!R152)</f>
        <v>0</v>
      </c>
      <c r="S152" s="295">
        <f>SUM(ENERO:DICIEMBRE!S152)</f>
        <v>0</v>
      </c>
      <c r="T152" s="295">
        <f>SUM(ENERO:DICIEMBRE!T152)</f>
        <v>0</v>
      </c>
      <c r="U152" s="295">
        <f>SUM(ENERO:DICIEMBRE!U152)</f>
        <v>2</v>
      </c>
      <c r="V152" s="295">
        <f>SUM(ENERO:DICIEMBRE!V152)</f>
        <v>0</v>
      </c>
      <c r="W152" s="295">
        <f>SUM(ENERO:DICIEMBRE!W152)</f>
        <v>1</v>
      </c>
      <c r="X152" s="295">
        <f>SUM(ENERO:DICIEMBRE!X152)</f>
        <v>0</v>
      </c>
      <c r="Y152" s="295">
        <f>SUM(ENERO:DICIEMBRE!Y152)</f>
        <v>0</v>
      </c>
      <c r="Z152" s="295">
        <f>SUM(ENERO:DICIEMBRE!Z152)</f>
        <v>0</v>
      </c>
      <c r="AA152" s="295">
        <f>SUM(ENERO:DICIEMBRE!AA152)</f>
        <v>0</v>
      </c>
      <c r="AB152" s="295">
        <f>SUM(ENERO:DICIEMBRE!AB152)</f>
        <v>0</v>
      </c>
      <c r="AC152" s="295">
        <f>SUM(ENERO:DICIEMBRE!AC152)</f>
        <v>0</v>
      </c>
      <c r="AD152" s="295">
        <f>SUM(ENERO:DICIEMBRE!AD152)</f>
        <v>0</v>
      </c>
      <c r="AE152" s="295">
        <f>SUM(ENERO:DICIEMBRE!AE152)</f>
        <v>0</v>
      </c>
      <c r="AF152" s="295">
        <f>SUM(ENERO:DICIEMBRE!AF152)</f>
        <v>0</v>
      </c>
      <c r="AG152" s="295">
        <f>SUM(ENERO:DICIEMBRE!AG152)</f>
        <v>0</v>
      </c>
      <c r="AH152" s="295">
        <f>SUM(ENERO:DICIEMBRE!AH152)</f>
        <v>0</v>
      </c>
      <c r="AI152" s="295">
        <f>SUM(ENERO:DICIEMBRE!AI152)</f>
        <v>0</v>
      </c>
      <c r="AJ152" s="295">
        <f>SUM(ENERO:DICIEMBRE!AJ152)</f>
        <v>0</v>
      </c>
      <c r="AK152" s="295">
        <f>SUM(ENERO:DICIEMBRE!AK152)</f>
        <v>0</v>
      </c>
      <c r="AL152" s="295">
        <f>SUM(ENERO:DICIEMBRE!AL152)</f>
        <v>0</v>
      </c>
      <c r="AM152" s="295">
        <f>SUM(ENERO:DICIEMBRE!AM152)</f>
        <v>2</v>
      </c>
      <c r="AN152" s="295">
        <f>SUM(ENERO:DICIEMBRE!AN152)</f>
        <v>0</v>
      </c>
      <c r="AO152" s="295">
        <f>SUM(ENERO:DICIEMBRE!AO152)</f>
        <v>2</v>
      </c>
      <c r="AP152" s="30" t="str">
        <f t="shared" si="23"/>
        <v/>
      </c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5"/>
      <c r="BU152" s="109"/>
      <c r="BV152" s="109"/>
      <c r="BY152" s="5"/>
      <c r="BZ152" s="5"/>
      <c r="CA152" s="5"/>
      <c r="CB152" s="5"/>
      <c r="CC152" s="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5"/>
      <c r="CR152" s="5"/>
      <c r="CS152" s="5"/>
      <c r="CT152" s="32" t="str">
        <f t="shared" si="20"/>
        <v/>
      </c>
      <c r="CU152" s="32"/>
      <c r="CV152" s="32"/>
      <c r="CW152" s="32"/>
      <c r="CX152" s="32"/>
      <c r="CY152" s="32"/>
      <c r="CZ152" s="33">
        <f t="shared" si="21"/>
        <v>0</v>
      </c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</row>
    <row r="153" spans="1:149" ht="14.1" customHeight="1" x14ac:dyDescent="0.2">
      <c r="A153" s="152" t="s">
        <v>167</v>
      </c>
      <c r="B153" s="324">
        <f t="shared" si="22"/>
        <v>9</v>
      </c>
      <c r="C153" s="325">
        <f t="shared" si="19"/>
        <v>5</v>
      </c>
      <c r="D153" s="325">
        <f t="shared" si="19"/>
        <v>4</v>
      </c>
      <c r="E153" s="295">
        <f>SUM(ENERO:DICIEMBRE!E153)</f>
        <v>0</v>
      </c>
      <c r="F153" s="295">
        <f>SUM(ENERO:DICIEMBRE!F153)</f>
        <v>0</v>
      </c>
      <c r="G153" s="295">
        <f>SUM(ENERO:DICIEMBRE!G153)</f>
        <v>0</v>
      </c>
      <c r="H153" s="295">
        <f>SUM(ENERO:DICIEMBRE!H153)</f>
        <v>0</v>
      </c>
      <c r="I153" s="295">
        <f>SUM(ENERO:DICIEMBRE!I153)</f>
        <v>1</v>
      </c>
      <c r="J153" s="295">
        <f>SUM(ENERO:DICIEMBRE!J153)</f>
        <v>0</v>
      </c>
      <c r="K153" s="295">
        <f>SUM(ENERO:DICIEMBRE!K153)</f>
        <v>0</v>
      </c>
      <c r="L153" s="295">
        <f>SUM(ENERO:DICIEMBRE!L153)</f>
        <v>1</v>
      </c>
      <c r="M153" s="295">
        <f>SUM(ENERO:DICIEMBRE!M153)</f>
        <v>0</v>
      </c>
      <c r="N153" s="295">
        <f>SUM(ENERO:DICIEMBRE!N153)</f>
        <v>0</v>
      </c>
      <c r="O153" s="295">
        <f>SUM(ENERO:DICIEMBRE!O153)</f>
        <v>1</v>
      </c>
      <c r="P153" s="295">
        <f>SUM(ENERO:DICIEMBRE!P153)</f>
        <v>0</v>
      </c>
      <c r="Q153" s="295">
        <f>SUM(ENERO:DICIEMBRE!Q153)</f>
        <v>0</v>
      </c>
      <c r="R153" s="295">
        <f>SUM(ENERO:DICIEMBRE!R153)</f>
        <v>0</v>
      </c>
      <c r="S153" s="295">
        <f>SUM(ENERO:DICIEMBRE!S153)</f>
        <v>0</v>
      </c>
      <c r="T153" s="295">
        <f>SUM(ENERO:DICIEMBRE!T153)</f>
        <v>1</v>
      </c>
      <c r="U153" s="295">
        <f>SUM(ENERO:DICIEMBRE!U153)</f>
        <v>1</v>
      </c>
      <c r="V153" s="295">
        <f>SUM(ENERO:DICIEMBRE!V153)</f>
        <v>0</v>
      </c>
      <c r="W153" s="295">
        <f>SUM(ENERO:DICIEMBRE!W153)</f>
        <v>0</v>
      </c>
      <c r="X153" s="295">
        <f>SUM(ENERO:DICIEMBRE!X153)</f>
        <v>1</v>
      </c>
      <c r="Y153" s="295">
        <f>SUM(ENERO:DICIEMBRE!Y153)</f>
        <v>0</v>
      </c>
      <c r="Z153" s="295">
        <f>SUM(ENERO:DICIEMBRE!Z153)</f>
        <v>1</v>
      </c>
      <c r="AA153" s="295">
        <f>SUM(ENERO:DICIEMBRE!AA153)</f>
        <v>0</v>
      </c>
      <c r="AB153" s="295">
        <f>SUM(ENERO:DICIEMBRE!AB153)</f>
        <v>0</v>
      </c>
      <c r="AC153" s="295">
        <f>SUM(ENERO:DICIEMBRE!AC153)</f>
        <v>0</v>
      </c>
      <c r="AD153" s="295">
        <f>SUM(ENERO:DICIEMBRE!AD153)</f>
        <v>0</v>
      </c>
      <c r="AE153" s="295">
        <f>SUM(ENERO:DICIEMBRE!AE153)</f>
        <v>2</v>
      </c>
      <c r="AF153" s="295">
        <f>SUM(ENERO:DICIEMBRE!AF153)</f>
        <v>0</v>
      </c>
      <c r="AG153" s="295">
        <f>SUM(ENERO:DICIEMBRE!AG153)</f>
        <v>0</v>
      </c>
      <c r="AH153" s="295">
        <f>SUM(ENERO:DICIEMBRE!AH153)</f>
        <v>0</v>
      </c>
      <c r="AI153" s="295">
        <f>SUM(ENERO:DICIEMBRE!AI153)</f>
        <v>0</v>
      </c>
      <c r="AJ153" s="295">
        <f>SUM(ENERO:DICIEMBRE!AJ153)</f>
        <v>0</v>
      </c>
      <c r="AK153" s="295">
        <f>SUM(ENERO:DICIEMBRE!AK153)</f>
        <v>0</v>
      </c>
      <c r="AL153" s="295">
        <f>SUM(ENERO:DICIEMBRE!AL153)</f>
        <v>0</v>
      </c>
      <c r="AM153" s="295">
        <f>SUM(ENERO:DICIEMBRE!AM153)</f>
        <v>4</v>
      </c>
      <c r="AN153" s="295">
        <f>SUM(ENERO:DICIEMBRE!AN153)</f>
        <v>2</v>
      </c>
      <c r="AO153" s="295">
        <f>SUM(ENERO:DICIEMBRE!AO153)</f>
        <v>3</v>
      </c>
      <c r="AP153" s="30" t="str">
        <f t="shared" si="23"/>
        <v/>
      </c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5"/>
      <c r="BU153" s="109"/>
      <c r="BV153" s="109"/>
      <c r="BY153" s="5"/>
      <c r="BZ153" s="5"/>
      <c r="CA153" s="5"/>
      <c r="CB153" s="5"/>
      <c r="CC153" s="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5"/>
      <c r="CR153" s="5"/>
      <c r="CS153" s="5"/>
      <c r="CT153" s="32" t="str">
        <f t="shared" si="20"/>
        <v/>
      </c>
      <c r="CU153" s="32"/>
      <c r="CV153" s="32"/>
      <c r="CW153" s="32"/>
      <c r="CX153" s="32"/>
      <c r="CY153" s="32"/>
      <c r="CZ153" s="33">
        <f t="shared" si="21"/>
        <v>0</v>
      </c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</row>
    <row r="154" spans="1:149" ht="14.1" customHeight="1" x14ac:dyDescent="0.2">
      <c r="A154" s="152" t="s">
        <v>168</v>
      </c>
      <c r="B154" s="324">
        <f t="shared" si="22"/>
        <v>6</v>
      </c>
      <c r="C154" s="325">
        <f t="shared" si="19"/>
        <v>3</v>
      </c>
      <c r="D154" s="325">
        <f t="shared" si="19"/>
        <v>3</v>
      </c>
      <c r="E154" s="295">
        <f>SUM(ENERO:DICIEMBRE!E154)</f>
        <v>0</v>
      </c>
      <c r="F154" s="295">
        <f>SUM(ENERO:DICIEMBRE!F154)</f>
        <v>0</v>
      </c>
      <c r="G154" s="295">
        <f>SUM(ENERO:DICIEMBRE!G154)</f>
        <v>0</v>
      </c>
      <c r="H154" s="295">
        <f>SUM(ENERO:DICIEMBRE!H154)</f>
        <v>1</v>
      </c>
      <c r="I154" s="295">
        <f>SUM(ENERO:DICIEMBRE!I154)</f>
        <v>0</v>
      </c>
      <c r="J154" s="295">
        <f>SUM(ENERO:DICIEMBRE!J154)</f>
        <v>0</v>
      </c>
      <c r="K154" s="295">
        <f>SUM(ENERO:DICIEMBRE!K154)</f>
        <v>0</v>
      </c>
      <c r="L154" s="295">
        <f>SUM(ENERO:DICIEMBRE!L154)</f>
        <v>1</v>
      </c>
      <c r="M154" s="295">
        <f>SUM(ENERO:DICIEMBRE!M154)</f>
        <v>0</v>
      </c>
      <c r="N154" s="295">
        <f>SUM(ENERO:DICIEMBRE!N154)</f>
        <v>1</v>
      </c>
      <c r="O154" s="295">
        <f>SUM(ENERO:DICIEMBRE!O154)</f>
        <v>1</v>
      </c>
      <c r="P154" s="295">
        <f>SUM(ENERO:DICIEMBRE!P154)</f>
        <v>0</v>
      </c>
      <c r="Q154" s="295">
        <f>SUM(ENERO:DICIEMBRE!Q154)</f>
        <v>0</v>
      </c>
      <c r="R154" s="295">
        <f>SUM(ENERO:DICIEMBRE!R154)</f>
        <v>0</v>
      </c>
      <c r="S154" s="295">
        <f>SUM(ENERO:DICIEMBRE!S154)</f>
        <v>0</v>
      </c>
      <c r="T154" s="295">
        <f>SUM(ENERO:DICIEMBRE!T154)</f>
        <v>0</v>
      </c>
      <c r="U154" s="295">
        <f>SUM(ENERO:DICIEMBRE!U154)</f>
        <v>0</v>
      </c>
      <c r="V154" s="295">
        <f>SUM(ENERO:DICIEMBRE!V154)</f>
        <v>0</v>
      </c>
      <c r="W154" s="295">
        <f>SUM(ENERO:DICIEMBRE!W154)</f>
        <v>1</v>
      </c>
      <c r="X154" s="295">
        <f>SUM(ENERO:DICIEMBRE!X154)</f>
        <v>0</v>
      </c>
      <c r="Y154" s="295">
        <f>SUM(ENERO:DICIEMBRE!Y154)</f>
        <v>0</v>
      </c>
      <c r="Z154" s="295">
        <f>SUM(ENERO:DICIEMBRE!Z154)</f>
        <v>0</v>
      </c>
      <c r="AA154" s="295">
        <f>SUM(ENERO:DICIEMBRE!AA154)</f>
        <v>0</v>
      </c>
      <c r="AB154" s="295">
        <f>SUM(ENERO:DICIEMBRE!AB154)</f>
        <v>0</v>
      </c>
      <c r="AC154" s="295">
        <f>SUM(ENERO:DICIEMBRE!AC154)</f>
        <v>1</v>
      </c>
      <c r="AD154" s="295">
        <f>SUM(ENERO:DICIEMBRE!AD154)</f>
        <v>0</v>
      </c>
      <c r="AE154" s="295">
        <f>SUM(ENERO:DICIEMBRE!AE154)</f>
        <v>0</v>
      </c>
      <c r="AF154" s="295">
        <f>SUM(ENERO:DICIEMBRE!AF154)</f>
        <v>0</v>
      </c>
      <c r="AG154" s="295">
        <f>SUM(ENERO:DICIEMBRE!AG154)</f>
        <v>0</v>
      </c>
      <c r="AH154" s="295">
        <f>SUM(ENERO:DICIEMBRE!AH154)</f>
        <v>0</v>
      </c>
      <c r="AI154" s="295">
        <f>SUM(ENERO:DICIEMBRE!AI154)</f>
        <v>0</v>
      </c>
      <c r="AJ154" s="295">
        <f>SUM(ENERO:DICIEMBRE!AJ154)</f>
        <v>0</v>
      </c>
      <c r="AK154" s="295">
        <f>SUM(ENERO:DICIEMBRE!AK154)</f>
        <v>0</v>
      </c>
      <c r="AL154" s="295">
        <f>SUM(ENERO:DICIEMBRE!AL154)</f>
        <v>0</v>
      </c>
      <c r="AM154" s="295">
        <f>SUM(ENERO:DICIEMBRE!AM154)</f>
        <v>3</v>
      </c>
      <c r="AN154" s="295">
        <f>SUM(ENERO:DICIEMBRE!AN154)</f>
        <v>2</v>
      </c>
      <c r="AO154" s="295">
        <f>SUM(ENERO:DICIEMBRE!AO154)</f>
        <v>1</v>
      </c>
      <c r="AP154" s="30" t="str">
        <f t="shared" si="23"/>
        <v/>
      </c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5"/>
      <c r="BU154" s="109"/>
      <c r="BV154" s="109"/>
      <c r="BY154" s="5"/>
      <c r="BZ154" s="5"/>
      <c r="CA154" s="5"/>
      <c r="CB154" s="5"/>
      <c r="CC154" s="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5"/>
      <c r="CR154" s="5"/>
      <c r="CS154" s="5"/>
      <c r="CT154" s="32" t="str">
        <f t="shared" si="20"/>
        <v/>
      </c>
      <c r="CU154" s="32"/>
      <c r="CV154" s="32"/>
      <c r="CW154" s="32"/>
      <c r="CX154" s="32"/>
      <c r="CY154" s="32"/>
      <c r="CZ154" s="33">
        <f t="shared" si="21"/>
        <v>0</v>
      </c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</row>
    <row r="155" spans="1:149" ht="14.1" customHeight="1" x14ac:dyDescent="0.2">
      <c r="A155" s="152" t="s">
        <v>66</v>
      </c>
      <c r="B155" s="324">
        <f t="shared" si="22"/>
        <v>0</v>
      </c>
      <c r="C155" s="325">
        <f t="shared" si="19"/>
        <v>0</v>
      </c>
      <c r="D155" s="325">
        <f t="shared" si="19"/>
        <v>0</v>
      </c>
      <c r="E155" s="295">
        <f>SUM(ENERO:DICIEMBRE!E155)</f>
        <v>0</v>
      </c>
      <c r="F155" s="295">
        <f>SUM(ENERO:DICIEMBRE!F155)</f>
        <v>0</v>
      </c>
      <c r="G155" s="295">
        <f>SUM(ENERO:DICIEMBRE!G155)</f>
        <v>0</v>
      </c>
      <c r="H155" s="295">
        <f>SUM(ENERO:DICIEMBRE!H155)</f>
        <v>0</v>
      </c>
      <c r="I155" s="295">
        <f>SUM(ENERO:DICIEMBRE!I155)</f>
        <v>0</v>
      </c>
      <c r="J155" s="295">
        <f>SUM(ENERO:DICIEMBRE!J155)</f>
        <v>0</v>
      </c>
      <c r="K155" s="295">
        <f>SUM(ENERO:DICIEMBRE!K155)</f>
        <v>0</v>
      </c>
      <c r="L155" s="295">
        <f>SUM(ENERO:DICIEMBRE!L155)</f>
        <v>0</v>
      </c>
      <c r="M155" s="295">
        <f>SUM(ENERO:DICIEMBRE!M155)</f>
        <v>0</v>
      </c>
      <c r="N155" s="295">
        <f>SUM(ENERO:DICIEMBRE!N155)</f>
        <v>0</v>
      </c>
      <c r="O155" s="295">
        <f>SUM(ENERO:DICIEMBRE!O155)</f>
        <v>0</v>
      </c>
      <c r="P155" s="295">
        <f>SUM(ENERO:DICIEMBRE!P155)</f>
        <v>0</v>
      </c>
      <c r="Q155" s="295">
        <f>SUM(ENERO:DICIEMBRE!Q155)</f>
        <v>0</v>
      </c>
      <c r="R155" s="295">
        <f>SUM(ENERO:DICIEMBRE!R155)</f>
        <v>0</v>
      </c>
      <c r="S155" s="295">
        <f>SUM(ENERO:DICIEMBRE!S155)</f>
        <v>0</v>
      </c>
      <c r="T155" s="295">
        <f>SUM(ENERO:DICIEMBRE!T155)</f>
        <v>0</v>
      </c>
      <c r="U155" s="295">
        <f>SUM(ENERO:DICIEMBRE!U155)</f>
        <v>0</v>
      </c>
      <c r="V155" s="295">
        <f>SUM(ENERO:DICIEMBRE!V155)</f>
        <v>0</v>
      </c>
      <c r="W155" s="295">
        <f>SUM(ENERO:DICIEMBRE!W155)</f>
        <v>0</v>
      </c>
      <c r="X155" s="295">
        <f>SUM(ENERO:DICIEMBRE!X155)</f>
        <v>0</v>
      </c>
      <c r="Y155" s="295">
        <f>SUM(ENERO:DICIEMBRE!Y155)</f>
        <v>0</v>
      </c>
      <c r="Z155" s="295">
        <f>SUM(ENERO:DICIEMBRE!Z155)</f>
        <v>0</v>
      </c>
      <c r="AA155" s="295">
        <f>SUM(ENERO:DICIEMBRE!AA155)</f>
        <v>0</v>
      </c>
      <c r="AB155" s="295">
        <f>SUM(ENERO:DICIEMBRE!AB155)</f>
        <v>0</v>
      </c>
      <c r="AC155" s="295">
        <f>SUM(ENERO:DICIEMBRE!AC155)</f>
        <v>0</v>
      </c>
      <c r="AD155" s="295">
        <f>SUM(ENERO:DICIEMBRE!AD155)</f>
        <v>0</v>
      </c>
      <c r="AE155" s="295">
        <f>SUM(ENERO:DICIEMBRE!AE155)</f>
        <v>0</v>
      </c>
      <c r="AF155" s="295">
        <f>SUM(ENERO:DICIEMBRE!AF155)</f>
        <v>0</v>
      </c>
      <c r="AG155" s="295">
        <f>SUM(ENERO:DICIEMBRE!AG155)</f>
        <v>0</v>
      </c>
      <c r="AH155" s="295">
        <f>SUM(ENERO:DICIEMBRE!AH155)</f>
        <v>0</v>
      </c>
      <c r="AI155" s="295">
        <f>SUM(ENERO:DICIEMBRE!AI155)</f>
        <v>0</v>
      </c>
      <c r="AJ155" s="295">
        <f>SUM(ENERO:DICIEMBRE!AJ155)</f>
        <v>0</v>
      </c>
      <c r="AK155" s="295">
        <f>SUM(ENERO:DICIEMBRE!AK155)</f>
        <v>0</v>
      </c>
      <c r="AL155" s="295">
        <f>SUM(ENERO:DICIEMBRE!AL155)</f>
        <v>0</v>
      </c>
      <c r="AM155" s="295">
        <f>SUM(ENERO:DICIEMBRE!AM155)</f>
        <v>0</v>
      </c>
      <c r="AN155" s="295">
        <f>SUM(ENERO:DICIEMBRE!AN155)</f>
        <v>0</v>
      </c>
      <c r="AO155" s="295">
        <f>SUM(ENERO:DICIEMBRE!AO155)</f>
        <v>0</v>
      </c>
      <c r="AP155" s="30" t="str">
        <f t="shared" si="23"/>
        <v/>
      </c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5"/>
      <c r="BU155" s="109"/>
      <c r="BV155" s="109"/>
      <c r="BY155" s="5"/>
      <c r="BZ155" s="5"/>
      <c r="CA155" s="5"/>
      <c r="CB155" s="5"/>
      <c r="CC155" s="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5"/>
      <c r="CR155" s="5"/>
      <c r="CS155" s="5"/>
      <c r="CT155" s="32" t="str">
        <f t="shared" si="20"/>
        <v/>
      </c>
      <c r="CU155" s="32"/>
      <c r="CV155" s="32"/>
      <c r="CW155" s="32"/>
      <c r="CX155" s="32"/>
      <c r="CY155" s="32"/>
      <c r="CZ155" s="33">
        <f t="shared" si="21"/>
        <v>0</v>
      </c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</row>
    <row r="156" spans="1:149" ht="14.1" customHeight="1" x14ac:dyDescent="0.2">
      <c r="A156" s="152" t="s">
        <v>169</v>
      </c>
      <c r="B156" s="324">
        <f t="shared" si="22"/>
        <v>49</v>
      </c>
      <c r="C156" s="325">
        <f t="shared" si="19"/>
        <v>32</v>
      </c>
      <c r="D156" s="325">
        <f t="shared" si="19"/>
        <v>17</v>
      </c>
      <c r="E156" s="295">
        <f>SUM(ENERO:DICIEMBRE!E156)</f>
        <v>1</v>
      </c>
      <c r="F156" s="295">
        <f>SUM(ENERO:DICIEMBRE!F156)</f>
        <v>0</v>
      </c>
      <c r="G156" s="295">
        <f>SUM(ENERO:DICIEMBRE!G156)</f>
        <v>0</v>
      </c>
      <c r="H156" s="295">
        <f>SUM(ENERO:DICIEMBRE!H156)</f>
        <v>0</v>
      </c>
      <c r="I156" s="295">
        <f>SUM(ENERO:DICIEMBRE!I156)</f>
        <v>0</v>
      </c>
      <c r="J156" s="295">
        <f>SUM(ENERO:DICIEMBRE!J156)</f>
        <v>0</v>
      </c>
      <c r="K156" s="295">
        <f>SUM(ENERO:DICIEMBRE!K156)</f>
        <v>5</v>
      </c>
      <c r="L156" s="295">
        <f>SUM(ENERO:DICIEMBRE!L156)</f>
        <v>0</v>
      </c>
      <c r="M156" s="295">
        <f>SUM(ENERO:DICIEMBRE!M156)</f>
        <v>0</v>
      </c>
      <c r="N156" s="295">
        <f>SUM(ENERO:DICIEMBRE!N156)</f>
        <v>1</v>
      </c>
      <c r="O156" s="295">
        <f>SUM(ENERO:DICIEMBRE!O156)</f>
        <v>1</v>
      </c>
      <c r="P156" s="295">
        <f>SUM(ENERO:DICIEMBRE!P156)</f>
        <v>0</v>
      </c>
      <c r="Q156" s="295">
        <f>SUM(ENERO:DICIEMBRE!Q156)</f>
        <v>1</v>
      </c>
      <c r="R156" s="295">
        <f>SUM(ENERO:DICIEMBRE!R156)</f>
        <v>0</v>
      </c>
      <c r="S156" s="295">
        <f>SUM(ENERO:DICIEMBRE!S156)</f>
        <v>3</v>
      </c>
      <c r="T156" s="295">
        <f>SUM(ENERO:DICIEMBRE!T156)</f>
        <v>1</v>
      </c>
      <c r="U156" s="295">
        <f>SUM(ENERO:DICIEMBRE!U156)</f>
        <v>2</v>
      </c>
      <c r="V156" s="295">
        <f>SUM(ENERO:DICIEMBRE!V156)</f>
        <v>2</v>
      </c>
      <c r="W156" s="295">
        <f>SUM(ENERO:DICIEMBRE!W156)</f>
        <v>0</v>
      </c>
      <c r="X156" s="295">
        <f>SUM(ENERO:DICIEMBRE!X156)</f>
        <v>1</v>
      </c>
      <c r="Y156" s="295">
        <f>SUM(ENERO:DICIEMBRE!Y156)</f>
        <v>4</v>
      </c>
      <c r="Z156" s="295">
        <f>SUM(ENERO:DICIEMBRE!Z156)</f>
        <v>0</v>
      </c>
      <c r="AA156" s="295">
        <f>SUM(ENERO:DICIEMBRE!AA156)</f>
        <v>5</v>
      </c>
      <c r="AB156" s="295">
        <f>SUM(ENERO:DICIEMBRE!AB156)</f>
        <v>5</v>
      </c>
      <c r="AC156" s="295">
        <f>SUM(ENERO:DICIEMBRE!AC156)</f>
        <v>3</v>
      </c>
      <c r="AD156" s="295">
        <f>SUM(ENERO:DICIEMBRE!AD156)</f>
        <v>3</v>
      </c>
      <c r="AE156" s="295">
        <f>SUM(ENERO:DICIEMBRE!AE156)</f>
        <v>2</v>
      </c>
      <c r="AF156" s="295">
        <f>SUM(ENERO:DICIEMBRE!AF156)</f>
        <v>2</v>
      </c>
      <c r="AG156" s="295">
        <f>SUM(ENERO:DICIEMBRE!AG156)</f>
        <v>2</v>
      </c>
      <c r="AH156" s="295">
        <f>SUM(ENERO:DICIEMBRE!AH156)</f>
        <v>0</v>
      </c>
      <c r="AI156" s="295">
        <f>SUM(ENERO:DICIEMBRE!AI156)</f>
        <v>2</v>
      </c>
      <c r="AJ156" s="295">
        <f>SUM(ENERO:DICIEMBRE!AJ156)</f>
        <v>1</v>
      </c>
      <c r="AK156" s="295">
        <f>SUM(ENERO:DICIEMBRE!AK156)</f>
        <v>1</v>
      </c>
      <c r="AL156" s="295">
        <f>SUM(ENERO:DICIEMBRE!AL156)</f>
        <v>1</v>
      </c>
      <c r="AM156" s="295">
        <f>SUM(ENERO:DICIEMBRE!AM156)</f>
        <v>15</v>
      </c>
      <c r="AN156" s="295">
        <f>SUM(ENERO:DICIEMBRE!AN156)</f>
        <v>20</v>
      </c>
      <c r="AO156" s="295">
        <f>SUM(ENERO:DICIEMBRE!AO156)</f>
        <v>14</v>
      </c>
      <c r="AP156" s="30" t="str">
        <f t="shared" si="23"/>
        <v/>
      </c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5"/>
      <c r="BU156" s="109"/>
      <c r="BV156" s="109"/>
      <c r="BY156" s="5"/>
      <c r="BZ156" s="5"/>
      <c r="CA156" s="5"/>
      <c r="CB156" s="5"/>
      <c r="CC156" s="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5"/>
      <c r="CR156" s="5"/>
      <c r="CS156" s="5"/>
      <c r="CT156" s="32" t="str">
        <f t="shared" si="20"/>
        <v/>
      </c>
      <c r="CU156" s="32"/>
      <c r="CV156" s="32"/>
      <c r="CW156" s="32"/>
      <c r="CX156" s="32"/>
      <c r="CY156" s="32"/>
      <c r="CZ156" s="33">
        <f t="shared" si="21"/>
        <v>0</v>
      </c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</row>
    <row r="157" spans="1:149" ht="14.1" customHeight="1" x14ac:dyDescent="0.2">
      <c r="A157" s="152" t="s">
        <v>170</v>
      </c>
      <c r="B157" s="324">
        <f t="shared" si="22"/>
        <v>1</v>
      </c>
      <c r="C157" s="325">
        <f t="shared" si="19"/>
        <v>1</v>
      </c>
      <c r="D157" s="325">
        <f t="shared" si="19"/>
        <v>0</v>
      </c>
      <c r="E157" s="295">
        <f>SUM(ENERO:DICIEMBRE!E157)</f>
        <v>1</v>
      </c>
      <c r="F157" s="295">
        <f>SUM(ENERO:DICIEMBRE!F157)</f>
        <v>0</v>
      </c>
      <c r="G157" s="295">
        <f>SUM(ENERO:DICIEMBRE!G157)</f>
        <v>0</v>
      </c>
      <c r="H157" s="295">
        <f>SUM(ENERO:DICIEMBRE!H157)</f>
        <v>0</v>
      </c>
      <c r="I157" s="295">
        <f>SUM(ENERO:DICIEMBRE!I157)</f>
        <v>0</v>
      </c>
      <c r="J157" s="295">
        <f>SUM(ENERO:DICIEMBRE!J157)</f>
        <v>0</v>
      </c>
      <c r="K157" s="295">
        <f>SUM(ENERO:DICIEMBRE!K157)</f>
        <v>0</v>
      </c>
      <c r="L157" s="295">
        <f>SUM(ENERO:DICIEMBRE!L157)</f>
        <v>0</v>
      </c>
      <c r="M157" s="295">
        <f>SUM(ENERO:DICIEMBRE!M157)</f>
        <v>0</v>
      </c>
      <c r="N157" s="295">
        <f>SUM(ENERO:DICIEMBRE!N157)</f>
        <v>0</v>
      </c>
      <c r="O157" s="295">
        <f>SUM(ENERO:DICIEMBRE!O157)</f>
        <v>0</v>
      </c>
      <c r="P157" s="295">
        <f>SUM(ENERO:DICIEMBRE!P157)</f>
        <v>0</v>
      </c>
      <c r="Q157" s="295">
        <f>SUM(ENERO:DICIEMBRE!Q157)</f>
        <v>0</v>
      </c>
      <c r="R157" s="295">
        <f>SUM(ENERO:DICIEMBRE!R157)</f>
        <v>0</v>
      </c>
      <c r="S157" s="295">
        <f>SUM(ENERO:DICIEMBRE!S157)</f>
        <v>0</v>
      </c>
      <c r="T157" s="295">
        <f>SUM(ENERO:DICIEMBRE!T157)</f>
        <v>0</v>
      </c>
      <c r="U157" s="295">
        <f>SUM(ENERO:DICIEMBRE!U157)</f>
        <v>0</v>
      </c>
      <c r="V157" s="295">
        <f>SUM(ENERO:DICIEMBRE!V157)</f>
        <v>0</v>
      </c>
      <c r="W157" s="295">
        <f>SUM(ENERO:DICIEMBRE!W157)</f>
        <v>0</v>
      </c>
      <c r="X157" s="295">
        <f>SUM(ENERO:DICIEMBRE!X157)</f>
        <v>0</v>
      </c>
      <c r="Y157" s="295">
        <f>SUM(ENERO:DICIEMBRE!Y157)</f>
        <v>0</v>
      </c>
      <c r="Z157" s="295">
        <f>SUM(ENERO:DICIEMBRE!Z157)</f>
        <v>0</v>
      </c>
      <c r="AA157" s="295">
        <f>SUM(ENERO:DICIEMBRE!AA157)</f>
        <v>0</v>
      </c>
      <c r="AB157" s="295">
        <f>SUM(ENERO:DICIEMBRE!AB157)</f>
        <v>0</v>
      </c>
      <c r="AC157" s="295">
        <f>SUM(ENERO:DICIEMBRE!AC157)</f>
        <v>0</v>
      </c>
      <c r="AD157" s="295">
        <f>SUM(ENERO:DICIEMBRE!AD157)</f>
        <v>0</v>
      </c>
      <c r="AE157" s="295">
        <f>SUM(ENERO:DICIEMBRE!AE157)</f>
        <v>0</v>
      </c>
      <c r="AF157" s="295">
        <f>SUM(ENERO:DICIEMBRE!AF157)</f>
        <v>0</v>
      </c>
      <c r="AG157" s="295">
        <f>SUM(ENERO:DICIEMBRE!AG157)</f>
        <v>0</v>
      </c>
      <c r="AH157" s="295">
        <f>SUM(ENERO:DICIEMBRE!AH157)</f>
        <v>0</v>
      </c>
      <c r="AI157" s="295">
        <f>SUM(ENERO:DICIEMBRE!AI157)</f>
        <v>0</v>
      </c>
      <c r="AJ157" s="295">
        <f>SUM(ENERO:DICIEMBRE!AJ157)</f>
        <v>0</v>
      </c>
      <c r="AK157" s="295">
        <f>SUM(ENERO:DICIEMBRE!AK157)</f>
        <v>0</v>
      </c>
      <c r="AL157" s="295">
        <f>SUM(ENERO:DICIEMBRE!AL157)</f>
        <v>0</v>
      </c>
      <c r="AM157" s="295">
        <f>SUM(ENERO:DICIEMBRE!AM157)</f>
        <v>0</v>
      </c>
      <c r="AN157" s="295">
        <f>SUM(ENERO:DICIEMBRE!AN157)</f>
        <v>1</v>
      </c>
      <c r="AO157" s="295">
        <f>SUM(ENERO:DICIEMBRE!AO157)</f>
        <v>0</v>
      </c>
      <c r="AP157" s="30" t="str">
        <f t="shared" si="23"/>
        <v/>
      </c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U157" s="109"/>
      <c r="BV157" s="109"/>
      <c r="BY157" s="5"/>
      <c r="BZ157" s="5"/>
      <c r="CA157" s="5"/>
      <c r="CB157" s="5"/>
      <c r="CC157" s="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5"/>
      <c r="CR157" s="5"/>
      <c r="CS157" s="5"/>
      <c r="CT157" s="32" t="str">
        <f t="shared" si="20"/>
        <v/>
      </c>
      <c r="CU157" s="32"/>
      <c r="CV157" s="32"/>
      <c r="CW157" s="32"/>
      <c r="CX157" s="32"/>
      <c r="CY157" s="32"/>
      <c r="CZ157" s="33">
        <f t="shared" si="21"/>
        <v>0</v>
      </c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</row>
    <row r="158" spans="1:149" ht="14.1" customHeight="1" x14ac:dyDescent="0.2">
      <c r="A158" s="152" t="s">
        <v>171</v>
      </c>
      <c r="B158" s="324">
        <f t="shared" si="22"/>
        <v>7</v>
      </c>
      <c r="C158" s="325">
        <f t="shared" si="19"/>
        <v>5</v>
      </c>
      <c r="D158" s="325">
        <f t="shared" si="19"/>
        <v>2</v>
      </c>
      <c r="E158" s="295">
        <f>SUM(ENERO:DICIEMBRE!E158)</f>
        <v>0</v>
      </c>
      <c r="F158" s="295">
        <f>SUM(ENERO:DICIEMBRE!F158)</f>
        <v>0</v>
      </c>
      <c r="G158" s="295">
        <f>SUM(ENERO:DICIEMBRE!G158)</f>
        <v>2</v>
      </c>
      <c r="H158" s="295">
        <f>SUM(ENERO:DICIEMBRE!H158)</f>
        <v>0</v>
      </c>
      <c r="I158" s="295">
        <f>SUM(ENERO:DICIEMBRE!I158)</f>
        <v>2</v>
      </c>
      <c r="J158" s="295">
        <f>SUM(ENERO:DICIEMBRE!J158)</f>
        <v>1</v>
      </c>
      <c r="K158" s="295">
        <f>SUM(ENERO:DICIEMBRE!K158)</f>
        <v>0</v>
      </c>
      <c r="L158" s="295">
        <f>SUM(ENERO:DICIEMBRE!L158)</f>
        <v>0</v>
      </c>
      <c r="M158" s="295">
        <f>SUM(ENERO:DICIEMBRE!M158)</f>
        <v>0</v>
      </c>
      <c r="N158" s="295">
        <f>SUM(ENERO:DICIEMBRE!N158)</f>
        <v>0</v>
      </c>
      <c r="O158" s="295">
        <f>SUM(ENERO:DICIEMBRE!O158)</f>
        <v>0</v>
      </c>
      <c r="P158" s="295">
        <f>SUM(ENERO:DICIEMBRE!P158)</f>
        <v>1</v>
      </c>
      <c r="Q158" s="295">
        <f>SUM(ENERO:DICIEMBRE!Q158)</f>
        <v>0</v>
      </c>
      <c r="R158" s="295">
        <f>SUM(ENERO:DICIEMBRE!R158)</f>
        <v>0</v>
      </c>
      <c r="S158" s="295">
        <f>SUM(ENERO:DICIEMBRE!S158)</f>
        <v>0</v>
      </c>
      <c r="T158" s="295">
        <f>SUM(ENERO:DICIEMBRE!T158)</f>
        <v>0</v>
      </c>
      <c r="U158" s="295">
        <f>SUM(ENERO:DICIEMBRE!U158)</f>
        <v>0</v>
      </c>
      <c r="V158" s="295">
        <f>SUM(ENERO:DICIEMBRE!V158)</f>
        <v>0</v>
      </c>
      <c r="W158" s="295">
        <f>SUM(ENERO:DICIEMBRE!W158)</f>
        <v>0</v>
      </c>
      <c r="X158" s="295">
        <f>SUM(ENERO:DICIEMBRE!X158)</f>
        <v>0</v>
      </c>
      <c r="Y158" s="295">
        <f>SUM(ENERO:DICIEMBRE!Y158)</f>
        <v>0</v>
      </c>
      <c r="Z158" s="295">
        <f>SUM(ENERO:DICIEMBRE!Z158)</f>
        <v>0</v>
      </c>
      <c r="AA158" s="295">
        <f>SUM(ENERO:DICIEMBRE!AA158)</f>
        <v>0</v>
      </c>
      <c r="AB158" s="295">
        <f>SUM(ENERO:DICIEMBRE!AB158)</f>
        <v>0</v>
      </c>
      <c r="AC158" s="295">
        <f>SUM(ENERO:DICIEMBRE!AC158)</f>
        <v>0</v>
      </c>
      <c r="AD158" s="295">
        <f>SUM(ENERO:DICIEMBRE!AD158)</f>
        <v>0</v>
      </c>
      <c r="AE158" s="295">
        <f>SUM(ENERO:DICIEMBRE!AE158)</f>
        <v>1</v>
      </c>
      <c r="AF158" s="295">
        <f>SUM(ENERO:DICIEMBRE!AF158)</f>
        <v>0</v>
      </c>
      <c r="AG158" s="295">
        <f>SUM(ENERO:DICIEMBRE!AG158)</f>
        <v>0</v>
      </c>
      <c r="AH158" s="295">
        <f>SUM(ENERO:DICIEMBRE!AH158)</f>
        <v>0</v>
      </c>
      <c r="AI158" s="295">
        <f>SUM(ENERO:DICIEMBRE!AI158)</f>
        <v>0</v>
      </c>
      <c r="AJ158" s="295">
        <f>SUM(ENERO:DICIEMBRE!AJ158)</f>
        <v>0</v>
      </c>
      <c r="AK158" s="295">
        <f>SUM(ENERO:DICIEMBRE!AK158)</f>
        <v>0</v>
      </c>
      <c r="AL158" s="295">
        <f>SUM(ENERO:DICIEMBRE!AL158)</f>
        <v>0</v>
      </c>
      <c r="AM158" s="295">
        <f>SUM(ENERO:DICIEMBRE!AM158)</f>
        <v>1</v>
      </c>
      <c r="AN158" s="295">
        <f>SUM(ENERO:DICIEMBRE!AN158)</f>
        <v>1</v>
      </c>
      <c r="AO158" s="295">
        <f>SUM(ENERO:DICIEMBRE!AO158)</f>
        <v>5</v>
      </c>
      <c r="AP158" s="30" t="str">
        <f t="shared" si="23"/>
        <v/>
      </c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U158" s="109"/>
      <c r="BV158" s="109"/>
      <c r="BY158" s="5"/>
      <c r="BZ158" s="5"/>
      <c r="CA158" s="5"/>
      <c r="CB158" s="5"/>
      <c r="CC158" s="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5"/>
      <c r="CR158" s="5"/>
      <c r="CS158" s="5"/>
      <c r="CT158" s="32" t="str">
        <f t="shared" si="20"/>
        <v/>
      </c>
      <c r="CU158" s="32"/>
      <c r="CV158" s="32"/>
      <c r="CW158" s="32"/>
      <c r="CX158" s="32"/>
      <c r="CY158" s="32"/>
      <c r="CZ158" s="33">
        <f t="shared" si="21"/>
        <v>0</v>
      </c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</row>
    <row r="159" spans="1:149" ht="14.1" customHeight="1" x14ac:dyDescent="0.2">
      <c r="A159" s="152" t="s">
        <v>172</v>
      </c>
      <c r="B159" s="324">
        <f t="shared" si="22"/>
        <v>0</v>
      </c>
      <c r="C159" s="325">
        <f t="shared" si="19"/>
        <v>0</v>
      </c>
      <c r="D159" s="325">
        <f t="shared" si="19"/>
        <v>0</v>
      </c>
      <c r="E159" s="295">
        <f>SUM(ENERO:DICIEMBRE!E159)</f>
        <v>0</v>
      </c>
      <c r="F159" s="295">
        <f>SUM(ENERO:DICIEMBRE!F159)</f>
        <v>0</v>
      </c>
      <c r="G159" s="295">
        <f>SUM(ENERO:DICIEMBRE!G159)</f>
        <v>0</v>
      </c>
      <c r="H159" s="295">
        <f>SUM(ENERO:DICIEMBRE!H159)</f>
        <v>0</v>
      </c>
      <c r="I159" s="295">
        <f>SUM(ENERO:DICIEMBRE!I159)</f>
        <v>0</v>
      </c>
      <c r="J159" s="295">
        <f>SUM(ENERO:DICIEMBRE!J159)</f>
        <v>0</v>
      </c>
      <c r="K159" s="295">
        <f>SUM(ENERO:DICIEMBRE!K159)</f>
        <v>0</v>
      </c>
      <c r="L159" s="295">
        <f>SUM(ENERO:DICIEMBRE!L159)</f>
        <v>0</v>
      </c>
      <c r="M159" s="295">
        <f>SUM(ENERO:DICIEMBRE!M159)</f>
        <v>0</v>
      </c>
      <c r="N159" s="295">
        <f>SUM(ENERO:DICIEMBRE!N159)</f>
        <v>0</v>
      </c>
      <c r="O159" s="295">
        <f>SUM(ENERO:DICIEMBRE!O159)</f>
        <v>0</v>
      </c>
      <c r="P159" s="295">
        <f>SUM(ENERO:DICIEMBRE!P159)</f>
        <v>0</v>
      </c>
      <c r="Q159" s="295">
        <f>SUM(ENERO:DICIEMBRE!Q159)</f>
        <v>0</v>
      </c>
      <c r="R159" s="295">
        <f>SUM(ENERO:DICIEMBRE!R159)</f>
        <v>0</v>
      </c>
      <c r="S159" s="295">
        <f>SUM(ENERO:DICIEMBRE!S159)</f>
        <v>0</v>
      </c>
      <c r="T159" s="295">
        <f>SUM(ENERO:DICIEMBRE!T159)</f>
        <v>0</v>
      </c>
      <c r="U159" s="295">
        <f>SUM(ENERO:DICIEMBRE!U159)</f>
        <v>0</v>
      </c>
      <c r="V159" s="295">
        <f>SUM(ENERO:DICIEMBRE!V159)</f>
        <v>0</v>
      </c>
      <c r="W159" s="295">
        <f>SUM(ENERO:DICIEMBRE!W159)</f>
        <v>0</v>
      </c>
      <c r="X159" s="295">
        <f>SUM(ENERO:DICIEMBRE!X159)</f>
        <v>0</v>
      </c>
      <c r="Y159" s="295">
        <f>SUM(ENERO:DICIEMBRE!Y159)</f>
        <v>0</v>
      </c>
      <c r="Z159" s="295">
        <f>SUM(ENERO:DICIEMBRE!Z159)</f>
        <v>0</v>
      </c>
      <c r="AA159" s="295">
        <f>SUM(ENERO:DICIEMBRE!AA159)</f>
        <v>0</v>
      </c>
      <c r="AB159" s="295">
        <f>SUM(ENERO:DICIEMBRE!AB159)</f>
        <v>0</v>
      </c>
      <c r="AC159" s="295">
        <f>SUM(ENERO:DICIEMBRE!AC159)</f>
        <v>0</v>
      </c>
      <c r="AD159" s="295">
        <f>SUM(ENERO:DICIEMBRE!AD159)</f>
        <v>0</v>
      </c>
      <c r="AE159" s="295">
        <f>SUM(ENERO:DICIEMBRE!AE159)</f>
        <v>0</v>
      </c>
      <c r="AF159" s="295">
        <f>SUM(ENERO:DICIEMBRE!AF159)</f>
        <v>0</v>
      </c>
      <c r="AG159" s="295">
        <f>SUM(ENERO:DICIEMBRE!AG159)</f>
        <v>0</v>
      </c>
      <c r="AH159" s="295">
        <f>SUM(ENERO:DICIEMBRE!AH159)</f>
        <v>0</v>
      </c>
      <c r="AI159" s="295">
        <f>SUM(ENERO:DICIEMBRE!AI159)</f>
        <v>0</v>
      </c>
      <c r="AJ159" s="295">
        <f>SUM(ENERO:DICIEMBRE!AJ159)</f>
        <v>0</v>
      </c>
      <c r="AK159" s="295">
        <f>SUM(ENERO:DICIEMBRE!AK159)</f>
        <v>0</v>
      </c>
      <c r="AL159" s="295">
        <f>SUM(ENERO:DICIEMBRE!AL159)</f>
        <v>0</v>
      </c>
      <c r="AM159" s="295">
        <f>SUM(ENERO:DICIEMBRE!AM159)</f>
        <v>0</v>
      </c>
      <c r="AN159" s="295">
        <f>SUM(ENERO:DICIEMBRE!AN159)</f>
        <v>0</v>
      </c>
      <c r="AO159" s="295">
        <f>SUM(ENERO:DICIEMBRE!AO159)</f>
        <v>0</v>
      </c>
      <c r="AP159" s="30" t="str">
        <f t="shared" si="23"/>
        <v/>
      </c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U159" s="109"/>
      <c r="BV159" s="109"/>
      <c r="BY159" s="5"/>
      <c r="BZ159" s="5"/>
      <c r="CA159" s="5"/>
      <c r="CB159" s="5"/>
      <c r="CC159" s="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5"/>
      <c r="CR159" s="5"/>
      <c r="CS159" s="5"/>
      <c r="CT159" s="32" t="str">
        <f t="shared" si="20"/>
        <v/>
      </c>
      <c r="CU159" s="32"/>
      <c r="CV159" s="32"/>
      <c r="CW159" s="32"/>
      <c r="CX159" s="32"/>
      <c r="CY159" s="32"/>
      <c r="CZ159" s="33">
        <f t="shared" si="21"/>
        <v>0</v>
      </c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</row>
    <row r="160" spans="1:149" ht="14.1" customHeight="1" x14ac:dyDescent="0.2">
      <c r="A160" s="152" t="s">
        <v>173</v>
      </c>
      <c r="B160" s="324">
        <f t="shared" si="22"/>
        <v>10</v>
      </c>
      <c r="C160" s="325">
        <f t="shared" si="19"/>
        <v>7</v>
      </c>
      <c r="D160" s="325">
        <f t="shared" si="19"/>
        <v>3</v>
      </c>
      <c r="E160" s="295">
        <f>SUM(ENERO:DICIEMBRE!E160)</f>
        <v>0</v>
      </c>
      <c r="F160" s="295">
        <f>SUM(ENERO:DICIEMBRE!F160)</f>
        <v>0</v>
      </c>
      <c r="G160" s="295">
        <f>SUM(ENERO:DICIEMBRE!G160)</f>
        <v>0</v>
      </c>
      <c r="H160" s="295">
        <f>SUM(ENERO:DICIEMBRE!H160)</f>
        <v>0</v>
      </c>
      <c r="I160" s="295">
        <f>SUM(ENERO:DICIEMBRE!I160)</f>
        <v>0</v>
      </c>
      <c r="J160" s="295">
        <f>SUM(ENERO:DICIEMBRE!J160)</f>
        <v>0</v>
      </c>
      <c r="K160" s="295">
        <f>SUM(ENERO:DICIEMBRE!K160)</f>
        <v>0</v>
      </c>
      <c r="L160" s="295">
        <f>SUM(ENERO:DICIEMBRE!L160)</f>
        <v>0</v>
      </c>
      <c r="M160" s="295">
        <f>SUM(ENERO:DICIEMBRE!M160)</f>
        <v>1</v>
      </c>
      <c r="N160" s="295">
        <f>SUM(ENERO:DICIEMBRE!N160)</f>
        <v>0</v>
      </c>
      <c r="O160" s="295">
        <f>SUM(ENERO:DICIEMBRE!O160)</f>
        <v>0</v>
      </c>
      <c r="P160" s="295">
        <f>SUM(ENERO:DICIEMBRE!P160)</f>
        <v>0</v>
      </c>
      <c r="Q160" s="295">
        <f>SUM(ENERO:DICIEMBRE!Q160)</f>
        <v>1</v>
      </c>
      <c r="R160" s="295">
        <f>SUM(ENERO:DICIEMBRE!R160)</f>
        <v>0</v>
      </c>
      <c r="S160" s="295">
        <f>SUM(ENERO:DICIEMBRE!S160)</f>
        <v>0</v>
      </c>
      <c r="T160" s="295">
        <f>SUM(ENERO:DICIEMBRE!T160)</f>
        <v>0</v>
      </c>
      <c r="U160" s="295">
        <f>SUM(ENERO:DICIEMBRE!U160)</f>
        <v>0</v>
      </c>
      <c r="V160" s="295">
        <f>SUM(ENERO:DICIEMBRE!V160)</f>
        <v>0</v>
      </c>
      <c r="W160" s="295">
        <f>SUM(ENERO:DICIEMBRE!W160)</f>
        <v>0</v>
      </c>
      <c r="X160" s="295">
        <f>SUM(ENERO:DICIEMBRE!X160)</f>
        <v>0</v>
      </c>
      <c r="Y160" s="295">
        <f>SUM(ENERO:DICIEMBRE!Y160)</f>
        <v>0</v>
      </c>
      <c r="Z160" s="295">
        <f>SUM(ENERO:DICIEMBRE!Z160)</f>
        <v>0</v>
      </c>
      <c r="AA160" s="295">
        <f>SUM(ENERO:DICIEMBRE!AA160)</f>
        <v>0</v>
      </c>
      <c r="AB160" s="295">
        <f>SUM(ENERO:DICIEMBRE!AB160)</f>
        <v>0</v>
      </c>
      <c r="AC160" s="295">
        <f>SUM(ENERO:DICIEMBRE!AC160)</f>
        <v>1</v>
      </c>
      <c r="AD160" s="295">
        <f>SUM(ENERO:DICIEMBRE!AD160)</f>
        <v>0</v>
      </c>
      <c r="AE160" s="295">
        <f>SUM(ENERO:DICIEMBRE!AE160)</f>
        <v>0</v>
      </c>
      <c r="AF160" s="295">
        <f>SUM(ENERO:DICIEMBRE!AF160)</f>
        <v>1</v>
      </c>
      <c r="AG160" s="295">
        <f>SUM(ENERO:DICIEMBRE!AG160)</f>
        <v>0</v>
      </c>
      <c r="AH160" s="295">
        <f>SUM(ENERO:DICIEMBRE!AH160)</f>
        <v>1</v>
      </c>
      <c r="AI160" s="295">
        <f>SUM(ENERO:DICIEMBRE!AI160)</f>
        <v>3</v>
      </c>
      <c r="AJ160" s="295">
        <f>SUM(ENERO:DICIEMBRE!AJ160)</f>
        <v>0</v>
      </c>
      <c r="AK160" s="295">
        <f>SUM(ENERO:DICIEMBRE!AK160)</f>
        <v>1</v>
      </c>
      <c r="AL160" s="295">
        <f>SUM(ENERO:DICIEMBRE!AL160)</f>
        <v>1</v>
      </c>
      <c r="AM160" s="295">
        <f>SUM(ENERO:DICIEMBRE!AM160)</f>
        <v>10</v>
      </c>
      <c r="AN160" s="295">
        <f>SUM(ENERO:DICIEMBRE!AN160)</f>
        <v>0</v>
      </c>
      <c r="AO160" s="295">
        <f>SUM(ENERO:DICIEMBRE!AO160)</f>
        <v>0</v>
      </c>
      <c r="AP160" s="30" t="str">
        <f t="shared" si="23"/>
        <v/>
      </c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U160" s="109"/>
      <c r="BV160" s="109"/>
      <c r="BY160" s="5"/>
      <c r="BZ160" s="5"/>
      <c r="CA160" s="5"/>
      <c r="CB160" s="5"/>
      <c r="CC160" s="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5"/>
      <c r="CR160" s="5"/>
      <c r="CS160" s="5"/>
      <c r="CT160" s="32" t="str">
        <f t="shared" si="20"/>
        <v/>
      </c>
      <c r="CU160" s="32"/>
      <c r="CV160" s="32"/>
      <c r="CW160" s="32"/>
      <c r="CX160" s="32"/>
      <c r="CY160" s="32"/>
      <c r="CZ160" s="33">
        <f t="shared" si="21"/>
        <v>0</v>
      </c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</row>
    <row r="161" spans="1:149" ht="14.1" customHeight="1" x14ac:dyDescent="0.2">
      <c r="A161" s="152" t="s">
        <v>70</v>
      </c>
      <c r="B161" s="324">
        <f t="shared" si="22"/>
        <v>10</v>
      </c>
      <c r="C161" s="325">
        <f t="shared" si="19"/>
        <v>6</v>
      </c>
      <c r="D161" s="325">
        <f t="shared" si="19"/>
        <v>4</v>
      </c>
      <c r="E161" s="295">
        <f>SUM(ENERO:DICIEMBRE!E161)</f>
        <v>0</v>
      </c>
      <c r="F161" s="295">
        <f>SUM(ENERO:DICIEMBRE!F161)</f>
        <v>0</v>
      </c>
      <c r="G161" s="295">
        <f>SUM(ENERO:DICIEMBRE!G161)</f>
        <v>0</v>
      </c>
      <c r="H161" s="295">
        <f>SUM(ENERO:DICIEMBRE!H161)</f>
        <v>0</v>
      </c>
      <c r="I161" s="295">
        <f>SUM(ENERO:DICIEMBRE!I161)</f>
        <v>0</v>
      </c>
      <c r="J161" s="295">
        <f>SUM(ENERO:DICIEMBRE!J161)</f>
        <v>0</v>
      </c>
      <c r="K161" s="295">
        <f>SUM(ENERO:DICIEMBRE!K161)</f>
        <v>0</v>
      </c>
      <c r="L161" s="295">
        <f>SUM(ENERO:DICIEMBRE!L161)</f>
        <v>0</v>
      </c>
      <c r="M161" s="295">
        <f>SUM(ENERO:DICIEMBRE!M161)</f>
        <v>0</v>
      </c>
      <c r="N161" s="295">
        <f>SUM(ENERO:DICIEMBRE!N161)</f>
        <v>0</v>
      </c>
      <c r="O161" s="295">
        <f>SUM(ENERO:DICIEMBRE!O161)</f>
        <v>0</v>
      </c>
      <c r="P161" s="295">
        <f>SUM(ENERO:DICIEMBRE!P161)</f>
        <v>0</v>
      </c>
      <c r="Q161" s="295">
        <f>SUM(ENERO:DICIEMBRE!Q161)</f>
        <v>0</v>
      </c>
      <c r="R161" s="295">
        <f>SUM(ENERO:DICIEMBRE!R161)</f>
        <v>0</v>
      </c>
      <c r="S161" s="295">
        <f>SUM(ENERO:DICIEMBRE!S161)</f>
        <v>0</v>
      </c>
      <c r="T161" s="295">
        <f>SUM(ENERO:DICIEMBRE!T161)</f>
        <v>0</v>
      </c>
      <c r="U161" s="295">
        <f>SUM(ENERO:DICIEMBRE!U161)</f>
        <v>0</v>
      </c>
      <c r="V161" s="295">
        <f>SUM(ENERO:DICIEMBRE!V161)</f>
        <v>0</v>
      </c>
      <c r="W161" s="295">
        <f>SUM(ENERO:DICIEMBRE!W161)</f>
        <v>0</v>
      </c>
      <c r="X161" s="295">
        <f>SUM(ENERO:DICIEMBRE!X161)</f>
        <v>0</v>
      </c>
      <c r="Y161" s="295">
        <f>SUM(ENERO:DICIEMBRE!Y161)</f>
        <v>1</v>
      </c>
      <c r="Z161" s="295">
        <f>SUM(ENERO:DICIEMBRE!Z161)</f>
        <v>0</v>
      </c>
      <c r="AA161" s="295">
        <f>SUM(ENERO:DICIEMBRE!AA161)</f>
        <v>0</v>
      </c>
      <c r="AB161" s="295">
        <f>SUM(ENERO:DICIEMBRE!AB161)</f>
        <v>0</v>
      </c>
      <c r="AC161" s="295">
        <f>SUM(ENERO:DICIEMBRE!AC161)</f>
        <v>0</v>
      </c>
      <c r="AD161" s="295">
        <f>SUM(ENERO:DICIEMBRE!AD161)</f>
        <v>0</v>
      </c>
      <c r="AE161" s="295">
        <f>SUM(ENERO:DICIEMBRE!AE161)</f>
        <v>0</v>
      </c>
      <c r="AF161" s="295">
        <f>SUM(ENERO:DICIEMBRE!AF161)</f>
        <v>1</v>
      </c>
      <c r="AG161" s="295">
        <f>SUM(ENERO:DICIEMBRE!AG161)</f>
        <v>0</v>
      </c>
      <c r="AH161" s="295">
        <f>SUM(ENERO:DICIEMBRE!AH161)</f>
        <v>2</v>
      </c>
      <c r="AI161" s="295">
        <f>SUM(ENERO:DICIEMBRE!AI161)</f>
        <v>1</v>
      </c>
      <c r="AJ161" s="295">
        <f>SUM(ENERO:DICIEMBRE!AJ161)</f>
        <v>0</v>
      </c>
      <c r="AK161" s="295">
        <f>SUM(ENERO:DICIEMBRE!AK161)</f>
        <v>4</v>
      </c>
      <c r="AL161" s="295">
        <f>SUM(ENERO:DICIEMBRE!AL161)</f>
        <v>1</v>
      </c>
      <c r="AM161" s="295">
        <f>SUM(ENERO:DICIEMBRE!AM161)</f>
        <v>2</v>
      </c>
      <c r="AN161" s="295">
        <f>SUM(ENERO:DICIEMBRE!AN161)</f>
        <v>4</v>
      </c>
      <c r="AO161" s="295">
        <f>SUM(ENERO:DICIEMBRE!AO161)</f>
        <v>4</v>
      </c>
      <c r="AP161" s="30" t="str">
        <f t="shared" si="23"/>
        <v/>
      </c>
      <c r="BU161" s="109"/>
      <c r="BV161" s="109"/>
      <c r="BY161" s="5"/>
      <c r="BZ161" s="5"/>
      <c r="CA161" s="5"/>
      <c r="CB161" s="5"/>
      <c r="CC161" s="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5"/>
      <c r="CR161" s="5"/>
      <c r="CS161" s="5"/>
      <c r="CT161" s="32" t="str">
        <f t="shared" si="20"/>
        <v/>
      </c>
      <c r="CU161" s="32"/>
      <c r="CV161" s="32"/>
      <c r="CW161" s="32"/>
      <c r="CX161" s="32"/>
      <c r="CY161" s="32"/>
      <c r="CZ161" s="33">
        <f t="shared" si="21"/>
        <v>0</v>
      </c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</row>
    <row r="162" spans="1:149" ht="14.1" customHeight="1" x14ac:dyDescent="0.2">
      <c r="A162" s="152" t="s">
        <v>174</v>
      </c>
      <c r="B162" s="324">
        <f t="shared" si="22"/>
        <v>584</v>
      </c>
      <c r="C162" s="325">
        <f t="shared" si="19"/>
        <v>305</v>
      </c>
      <c r="D162" s="325">
        <f t="shared" si="19"/>
        <v>279</v>
      </c>
      <c r="E162" s="295">
        <f>SUM(ENERO:DICIEMBRE!E162)</f>
        <v>73</v>
      </c>
      <c r="F162" s="295">
        <f>SUM(ENERO:DICIEMBRE!F162)</f>
        <v>59</v>
      </c>
      <c r="G162" s="295">
        <f>SUM(ENERO:DICIEMBRE!G162)</f>
        <v>26</v>
      </c>
      <c r="H162" s="295">
        <f>SUM(ENERO:DICIEMBRE!H162)</f>
        <v>15</v>
      </c>
      <c r="I162" s="295">
        <f>SUM(ENERO:DICIEMBRE!I162)</f>
        <v>7</v>
      </c>
      <c r="J162" s="295">
        <f>SUM(ENERO:DICIEMBRE!J162)</f>
        <v>4</v>
      </c>
      <c r="K162" s="295">
        <f>SUM(ENERO:DICIEMBRE!K162)</f>
        <v>1</v>
      </c>
      <c r="L162" s="295">
        <f>SUM(ENERO:DICIEMBRE!L162)</f>
        <v>2</v>
      </c>
      <c r="M162" s="295">
        <f>SUM(ENERO:DICIEMBRE!M162)</f>
        <v>0</v>
      </c>
      <c r="N162" s="295">
        <f>SUM(ENERO:DICIEMBRE!N162)</f>
        <v>3</v>
      </c>
      <c r="O162" s="295">
        <f>SUM(ENERO:DICIEMBRE!O162)</f>
        <v>6</v>
      </c>
      <c r="P162" s="295">
        <f>SUM(ENERO:DICIEMBRE!P162)</f>
        <v>0</v>
      </c>
      <c r="Q162" s="295">
        <f>SUM(ENERO:DICIEMBRE!Q162)</f>
        <v>1</v>
      </c>
      <c r="R162" s="295">
        <f>SUM(ENERO:DICIEMBRE!R162)</f>
        <v>5</v>
      </c>
      <c r="S162" s="295">
        <f>SUM(ENERO:DICIEMBRE!S162)</f>
        <v>1</v>
      </c>
      <c r="T162" s="295">
        <f>SUM(ENERO:DICIEMBRE!T162)</f>
        <v>3</v>
      </c>
      <c r="U162" s="295">
        <f>SUM(ENERO:DICIEMBRE!U162)</f>
        <v>6</v>
      </c>
      <c r="V162" s="295">
        <f>SUM(ENERO:DICIEMBRE!V162)</f>
        <v>6</v>
      </c>
      <c r="W162" s="295">
        <f>SUM(ENERO:DICIEMBRE!W162)</f>
        <v>8</v>
      </c>
      <c r="X162" s="295">
        <f>SUM(ENERO:DICIEMBRE!X162)</f>
        <v>8</v>
      </c>
      <c r="Y162" s="295">
        <f>SUM(ENERO:DICIEMBRE!Y162)</f>
        <v>7</v>
      </c>
      <c r="Z162" s="295">
        <f>SUM(ENERO:DICIEMBRE!Z162)</f>
        <v>13</v>
      </c>
      <c r="AA162" s="295">
        <f>SUM(ENERO:DICIEMBRE!AA162)</f>
        <v>19</v>
      </c>
      <c r="AB162" s="295">
        <f>SUM(ENERO:DICIEMBRE!AB162)</f>
        <v>12</v>
      </c>
      <c r="AC162" s="295">
        <f>SUM(ENERO:DICIEMBRE!AC162)</f>
        <v>24</v>
      </c>
      <c r="AD162" s="295">
        <f>SUM(ENERO:DICIEMBRE!AD162)</f>
        <v>18</v>
      </c>
      <c r="AE162" s="295">
        <f>SUM(ENERO:DICIEMBRE!AE162)</f>
        <v>19</v>
      </c>
      <c r="AF162" s="295">
        <f>SUM(ENERO:DICIEMBRE!AF162)</f>
        <v>26</v>
      </c>
      <c r="AG162" s="295">
        <f>SUM(ENERO:DICIEMBRE!AG162)</f>
        <v>28</v>
      </c>
      <c r="AH162" s="295">
        <f>SUM(ENERO:DICIEMBRE!AH162)</f>
        <v>31</v>
      </c>
      <c r="AI162" s="295">
        <f>SUM(ENERO:DICIEMBRE!AI162)</f>
        <v>24</v>
      </c>
      <c r="AJ162" s="295">
        <f>SUM(ENERO:DICIEMBRE!AJ162)</f>
        <v>27</v>
      </c>
      <c r="AK162" s="295">
        <f>SUM(ENERO:DICIEMBRE!AK162)</f>
        <v>55</v>
      </c>
      <c r="AL162" s="295">
        <f>SUM(ENERO:DICIEMBRE!AL162)</f>
        <v>47</v>
      </c>
      <c r="AM162" s="295">
        <f>SUM(ENERO:DICIEMBRE!AM162)</f>
        <v>52</v>
      </c>
      <c r="AN162" s="295">
        <f>SUM(ENERO:DICIEMBRE!AN162)</f>
        <v>243</v>
      </c>
      <c r="AO162" s="295">
        <f>SUM(ENERO:DICIEMBRE!AO162)</f>
        <v>289</v>
      </c>
      <c r="AP162" s="30" t="str">
        <f t="shared" si="23"/>
        <v/>
      </c>
      <c r="BU162" s="109"/>
      <c r="BV162" s="109"/>
      <c r="BY162" s="5"/>
      <c r="BZ162" s="5"/>
      <c r="CA162" s="5"/>
      <c r="CB162" s="5"/>
      <c r="CC162" s="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5"/>
      <c r="CR162" s="5"/>
      <c r="CS162" s="5"/>
      <c r="CT162" s="32" t="str">
        <f t="shared" si="20"/>
        <v/>
      </c>
      <c r="CU162" s="32"/>
      <c r="CV162" s="32"/>
      <c r="CW162" s="32"/>
      <c r="CX162" s="32"/>
      <c r="CY162" s="32"/>
      <c r="CZ162" s="33">
        <f t="shared" si="21"/>
        <v>0</v>
      </c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</row>
    <row r="163" spans="1:149" ht="14.1" customHeight="1" x14ac:dyDescent="0.2">
      <c r="A163" s="152" t="s">
        <v>175</v>
      </c>
      <c r="B163" s="324">
        <f t="shared" si="22"/>
        <v>120</v>
      </c>
      <c r="C163" s="325">
        <f t="shared" si="19"/>
        <v>56</v>
      </c>
      <c r="D163" s="325">
        <f t="shared" si="19"/>
        <v>64</v>
      </c>
      <c r="E163" s="295">
        <f>SUM(ENERO:DICIEMBRE!E163)</f>
        <v>0</v>
      </c>
      <c r="F163" s="295">
        <f>SUM(ENERO:DICIEMBRE!F163)</f>
        <v>3</v>
      </c>
      <c r="G163" s="295">
        <f>SUM(ENERO:DICIEMBRE!G163)</f>
        <v>0</v>
      </c>
      <c r="H163" s="295">
        <f>SUM(ENERO:DICIEMBRE!H163)</f>
        <v>0</v>
      </c>
      <c r="I163" s="295">
        <f>SUM(ENERO:DICIEMBRE!I163)</f>
        <v>0</v>
      </c>
      <c r="J163" s="295">
        <f>SUM(ENERO:DICIEMBRE!J163)</f>
        <v>0</v>
      </c>
      <c r="K163" s="295">
        <f>SUM(ENERO:DICIEMBRE!K163)</f>
        <v>0</v>
      </c>
      <c r="L163" s="295">
        <f>SUM(ENERO:DICIEMBRE!L163)</f>
        <v>0</v>
      </c>
      <c r="M163" s="295">
        <f>SUM(ENERO:DICIEMBRE!M163)</f>
        <v>0</v>
      </c>
      <c r="N163" s="295">
        <f>SUM(ENERO:DICIEMBRE!N163)</f>
        <v>1</v>
      </c>
      <c r="O163" s="295">
        <f>SUM(ENERO:DICIEMBRE!O163)</f>
        <v>0</v>
      </c>
      <c r="P163" s="295">
        <f>SUM(ENERO:DICIEMBRE!P163)</f>
        <v>0</v>
      </c>
      <c r="Q163" s="295">
        <f>SUM(ENERO:DICIEMBRE!Q163)</f>
        <v>0</v>
      </c>
      <c r="R163" s="295">
        <f>SUM(ENERO:DICIEMBRE!R163)</f>
        <v>0</v>
      </c>
      <c r="S163" s="295">
        <f>SUM(ENERO:DICIEMBRE!S163)</f>
        <v>0</v>
      </c>
      <c r="T163" s="295">
        <f>SUM(ENERO:DICIEMBRE!T163)</f>
        <v>2</v>
      </c>
      <c r="U163" s="295">
        <f>SUM(ENERO:DICIEMBRE!U163)</f>
        <v>1</v>
      </c>
      <c r="V163" s="295">
        <f>SUM(ENERO:DICIEMBRE!V163)</f>
        <v>0</v>
      </c>
      <c r="W163" s="295">
        <f>SUM(ENERO:DICIEMBRE!W163)</f>
        <v>2</v>
      </c>
      <c r="X163" s="295">
        <f>SUM(ENERO:DICIEMBRE!X163)</f>
        <v>1</v>
      </c>
      <c r="Y163" s="295">
        <f>SUM(ENERO:DICIEMBRE!Y163)</f>
        <v>2</v>
      </c>
      <c r="Z163" s="295">
        <f>SUM(ENERO:DICIEMBRE!Z163)</f>
        <v>3</v>
      </c>
      <c r="AA163" s="295">
        <f>SUM(ENERO:DICIEMBRE!AA163)</f>
        <v>4</v>
      </c>
      <c r="AB163" s="295">
        <f>SUM(ENERO:DICIEMBRE!AB163)</f>
        <v>5</v>
      </c>
      <c r="AC163" s="295">
        <f>SUM(ENERO:DICIEMBRE!AC163)</f>
        <v>8</v>
      </c>
      <c r="AD163" s="295">
        <f>SUM(ENERO:DICIEMBRE!AD163)</f>
        <v>10</v>
      </c>
      <c r="AE163" s="295">
        <f>SUM(ENERO:DICIEMBRE!AE163)</f>
        <v>7</v>
      </c>
      <c r="AF163" s="295">
        <f>SUM(ENERO:DICIEMBRE!AF163)</f>
        <v>9</v>
      </c>
      <c r="AG163" s="295">
        <f>SUM(ENERO:DICIEMBRE!AG163)</f>
        <v>6</v>
      </c>
      <c r="AH163" s="295">
        <f>SUM(ENERO:DICIEMBRE!AH163)</f>
        <v>7</v>
      </c>
      <c r="AI163" s="295">
        <f>SUM(ENERO:DICIEMBRE!AI163)</f>
        <v>12</v>
      </c>
      <c r="AJ163" s="295">
        <f>SUM(ENERO:DICIEMBRE!AJ163)</f>
        <v>9</v>
      </c>
      <c r="AK163" s="295">
        <f>SUM(ENERO:DICIEMBRE!AK163)</f>
        <v>14</v>
      </c>
      <c r="AL163" s="295">
        <f>SUM(ENERO:DICIEMBRE!AL163)</f>
        <v>14</v>
      </c>
      <c r="AM163" s="295">
        <f>SUM(ENERO:DICIEMBRE!AM163)</f>
        <v>4</v>
      </c>
      <c r="AN163" s="295">
        <f>SUM(ENERO:DICIEMBRE!AN163)</f>
        <v>65</v>
      </c>
      <c r="AO163" s="295">
        <f>SUM(ENERO:DICIEMBRE!AO163)</f>
        <v>51</v>
      </c>
      <c r="AP163" s="30" t="str">
        <f t="shared" si="23"/>
        <v/>
      </c>
      <c r="BU163" s="109"/>
      <c r="BV163" s="109"/>
      <c r="BY163" s="5"/>
      <c r="BZ163" s="5"/>
      <c r="CA163" s="5"/>
      <c r="CB163" s="5"/>
      <c r="CC163" s="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5"/>
      <c r="CR163" s="5"/>
      <c r="CS163" s="5"/>
      <c r="CT163" s="32" t="str">
        <f t="shared" si="20"/>
        <v/>
      </c>
      <c r="CU163" s="32"/>
      <c r="CV163" s="32"/>
      <c r="CW163" s="32"/>
      <c r="CX163" s="32"/>
      <c r="CY163" s="32"/>
      <c r="CZ163" s="33">
        <f t="shared" si="21"/>
        <v>0</v>
      </c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</row>
    <row r="164" spans="1:149" ht="14.1" customHeight="1" x14ac:dyDescent="0.2">
      <c r="A164" s="152" t="s">
        <v>176</v>
      </c>
      <c r="B164" s="324">
        <f t="shared" si="22"/>
        <v>0</v>
      </c>
      <c r="C164" s="325">
        <f t="shared" si="19"/>
        <v>0</v>
      </c>
      <c r="D164" s="325">
        <f t="shared" si="19"/>
        <v>0</v>
      </c>
      <c r="E164" s="295">
        <f>SUM(ENERO:DICIEMBRE!E164)</f>
        <v>0</v>
      </c>
      <c r="F164" s="295">
        <f>SUM(ENERO:DICIEMBRE!F164)</f>
        <v>0</v>
      </c>
      <c r="G164" s="295">
        <f>SUM(ENERO:DICIEMBRE!G164)</f>
        <v>0</v>
      </c>
      <c r="H164" s="295">
        <f>SUM(ENERO:DICIEMBRE!H164)</f>
        <v>0</v>
      </c>
      <c r="I164" s="295">
        <f>SUM(ENERO:DICIEMBRE!I164)</f>
        <v>0</v>
      </c>
      <c r="J164" s="295">
        <f>SUM(ENERO:DICIEMBRE!J164)</f>
        <v>0</v>
      </c>
      <c r="K164" s="295">
        <f>SUM(ENERO:DICIEMBRE!K164)</f>
        <v>0</v>
      </c>
      <c r="L164" s="295">
        <f>SUM(ENERO:DICIEMBRE!L164)</f>
        <v>0</v>
      </c>
      <c r="M164" s="295">
        <f>SUM(ENERO:DICIEMBRE!M164)</f>
        <v>0</v>
      </c>
      <c r="N164" s="295">
        <f>SUM(ENERO:DICIEMBRE!N164)</f>
        <v>0</v>
      </c>
      <c r="O164" s="295">
        <f>SUM(ENERO:DICIEMBRE!O164)</f>
        <v>0</v>
      </c>
      <c r="P164" s="295">
        <f>SUM(ENERO:DICIEMBRE!P164)</f>
        <v>0</v>
      </c>
      <c r="Q164" s="295">
        <f>SUM(ENERO:DICIEMBRE!Q164)</f>
        <v>0</v>
      </c>
      <c r="R164" s="295">
        <f>SUM(ENERO:DICIEMBRE!R164)</f>
        <v>0</v>
      </c>
      <c r="S164" s="295">
        <f>SUM(ENERO:DICIEMBRE!S164)</f>
        <v>0</v>
      </c>
      <c r="T164" s="295">
        <f>SUM(ENERO:DICIEMBRE!T164)</f>
        <v>0</v>
      </c>
      <c r="U164" s="295">
        <f>SUM(ENERO:DICIEMBRE!U164)</f>
        <v>0</v>
      </c>
      <c r="V164" s="295">
        <f>SUM(ENERO:DICIEMBRE!V164)</f>
        <v>0</v>
      </c>
      <c r="W164" s="295">
        <f>SUM(ENERO:DICIEMBRE!W164)</f>
        <v>0</v>
      </c>
      <c r="X164" s="295">
        <f>SUM(ENERO:DICIEMBRE!X164)</f>
        <v>0</v>
      </c>
      <c r="Y164" s="295">
        <f>SUM(ENERO:DICIEMBRE!Y164)</f>
        <v>0</v>
      </c>
      <c r="Z164" s="295">
        <f>SUM(ENERO:DICIEMBRE!Z164)</f>
        <v>0</v>
      </c>
      <c r="AA164" s="295">
        <f>SUM(ENERO:DICIEMBRE!AA164)</f>
        <v>0</v>
      </c>
      <c r="AB164" s="295">
        <f>SUM(ENERO:DICIEMBRE!AB164)</f>
        <v>0</v>
      </c>
      <c r="AC164" s="295">
        <f>SUM(ENERO:DICIEMBRE!AC164)</f>
        <v>0</v>
      </c>
      <c r="AD164" s="295">
        <f>SUM(ENERO:DICIEMBRE!AD164)</f>
        <v>0</v>
      </c>
      <c r="AE164" s="295">
        <f>SUM(ENERO:DICIEMBRE!AE164)</f>
        <v>0</v>
      </c>
      <c r="AF164" s="295">
        <f>SUM(ENERO:DICIEMBRE!AF164)</f>
        <v>0</v>
      </c>
      <c r="AG164" s="295">
        <f>SUM(ENERO:DICIEMBRE!AG164)</f>
        <v>0</v>
      </c>
      <c r="AH164" s="295">
        <f>SUM(ENERO:DICIEMBRE!AH164)</f>
        <v>0</v>
      </c>
      <c r="AI164" s="295">
        <f>SUM(ENERO:DICIEMBRE!AI164)</f>
        <v>0</v>
      </c>
      <c r="AJ164" s="295">
        <f>SUM(ENERO:DICIEMBRE!AJ164)</f>
        <v>0</v>
      </c>
      <c r="AK164" s="295">
        <f>SUM(ENERO:DICIEMBRE!AK164)</f>
        <v>0</v>
      </c>
      <c r="AL164" s="295">
        <f>SUM(ENERO:DICIEMBRE!AL164)</f>
        <v>0</v>
      </c>
      <c r="AM164" s="295">
        <f>SUM(ENERO:DICIEMBRE!AM164)</f>
        <v>0</v>
      </c>
      <c r="AN164" s="295">
        <f>SUM(ENERO:DICIEMBRE!AN164)</f>
        <v>0</v>
      </c>
      <c r="AO164" s="295">
        <f>SUM(ENERO:DICIEMBRE!AO164)</f>
        <v>0</v>
      </c>
      <c r="AP164" s="30" t="str">
        <f t="shared" si="23"/>
        <v/>
      </c>
      <c r="BU164" s="109"/>
      <c r="BV164" s="109"/>
      <c r="BY164" s="5"/>
      <c r="BZ164" s="5"/>
      <c r="CA164" s="5"/>
      <c r="CB164" s="5"/>
      <c r="CC164" s="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5"/>
      <c r="CR164" s="5"/>
      <c r="CS164" s="5"/>
      <c r="CT164" s="32" t="str">
        <f t="shared" si="20"/>
        <v/>
      </c>
      <c r="CU164" s="32"/>
      <c r="CV164" s="32"/>
      <c r="CW164" s="32"/>
      <c r="CX164" s="32"/>
      <c r="CY164" s="32"/>
      <c r="CZ164" s="33">
        <f t="shared" si="21"/>
        <v>0</v>
      </c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</row>
    <row r="165" spans="1:149" ht="14.1" customHeight="1" x14ac:dyDescent="0.2">
      <c r="A165" s="152" t="s">
        <v>58</v>
      </c>
      <c r="B165" s="324">
        <f t="shared" si="22"/>
        <v>2</v>
      </c>
      <c r="C165" s="325">
        <f t="shared" si="19"/>
        <v>0</v>
      </c>
      <c r="D165" s="325">
        <f t="shared" si="19"/>
        <v>2</v>
      </c>
      <c r="E165" s="295">
        <f>SUM(ENERO:DICIEMBRE!E165)</f>
        <v>0</v>
      </c>
      <c r="F165" s="295">
        <f>SUM(ENERO:DICIEMBRE!F165)</f>
        <v>0</v>
      </c>
      <c r="G165" s="295">
        <f>SUM(ENERO:DICIEMBRE!G165)</f>
        <v>0</v>
      </c>
      <c r="H165" s="295">
        <f>SUM(ENERO:DICIEMBRE!H165)</f>
        <v>0</v>
      </c>
      <c r="I165" s="295">
        <f>SUM(ENERO:DICIEMBRE!I165)</f>
        <v>0</v>
      </c>
      <c r="J165" s="295">
        <f>SUM(ENERO:DICIEMBRE!J165)</f>
        <v>0</v>
      </c>
      <c r="K165" s="295">
        <f>SUM(ENERO:DICIEMBRE!K165)</f>
        <v>0</v>
      </c>
      <c r="L165" s="295">
        <f>SUM(ENERO:DICIEMBRE!L165)</f>
        <v>0</v>
      </c>
      <c r="M165" s="295">
        <f>SUM(ENERO:DICIEMBRE!M165)</f>
        <v>0</v>
      </c>
      <c r="N165" s="295">
        <f>SUM(ENERO:DICIEMBRE!N165)</f>
        <v>0</v>
      </c>
      <c r="O165" s="295">
        <f>SUM(ENERO:DICIEMBRE!O165)</f>
        <v>0</v>
      </c>
      <c r="P165" s="295">
        <f>SUM(ENERO:DICIEMBRE!P165)</f>
        <v>0</v>
      </c>
      <c r="Q165" s="295">
        <f>SUM(ENERO:DICIEMBRE!Q165)</f>
        <v>0</v>
      </c>
      <c r="R165" s="295">
        <f>SUM(ENERO:DICIEMBRE!R165)</f>
        <v>0</v>
      </c>
      <c r="S165" s="295">
        <f>SUM(ENERO:DICIEMBRE!S165)</f>
        <v>0</v>
      </c>
      <c r="T165" s="295">
        <f>SUM(ENERO:DICIEMBRE!T165)</f>
        <v>0</v>
      </c>
      <c r="U165" s="295">
        <f>SUM(ENERO:DICIEMBRE!U165)</f>
        <v>0</v>
      </c>
      <c r="V165" s="295">
        <f>SUM(ENERO:DICIEMBRE!V165)</f>
        <v>0</v>
      </c>
      <c r="W165" s="295">
        <f>SUM(ENERO:DICIEMBRE!W165)</f>
        <v>0</v>
      </c>
      <c r="X165" s="295">
        <f>SUM(ENERO:DICIEMBRE!X165)</f>
        <v>0</v>
      </c>
      <c r="Y165" s="295">
        <f>SUM(ENERO:DICIEMBRE!Y165)</f>
        <v>0</v>
      </c>
      <c r="Z165" s="295">
        <f>SUM(ENERO:DICIEMBRE!Z165)</f>
        <v>1</v>
      </c>
      <c r="AA165" s="295">
        <f>SUM(ENERO:DICIEMBRE!AA165)</f>
        <v>0</v>
      </c>
      <c r="AB165" s="295">
        <f>SUM(ENERO:DICIEMBRE!AB165)</f>
        <v>0</v>
      </c>
      <c r="AC165" s="295">
        <f>SUM(ENERO:DICIEMBRE!AC165)</f>
        <v>0</v>
      </c>
      <c r="AD165" s="295">
        <f>SUM(ENERO:DICIEMBRE!AD165)</f>
        <v>0</v>
      </c>
      <c r="AE165" s="295">
        <f>SUM(ENERO:DICIEMBRE!AE165)</f>
        <v>0</v>
      </c>
      <c r="AF165" s="295">
        <f>SUM(ENERO:DICIEMBRE!AF165)</f>
        <v>1</v>
      </c>
      <c r="AG165" s="295">
        <f>SUM(ENERO:DICIEMBRE!AG165)</f>
        <v>0</v>
      </c>
      <c r="AH165" s="295">
        <f>SUM(ENERO:DICIEMBRE!AH165)</f>
        <v>0</v>
      </c>
      <c r="AI165" s="295">
        <f>SUM(ENERO:DICIEMBRE!AI165)</f>
        <v>0</v>
      </c>
      <c r="AJ165" s="295">
        <f>SUM(ENERO:DICIEMBRE!AJ165)</f>
        <v>0</v>
      </c>
      <c r="AK165" s="295">
        <f>SUM(ENERO:DICIEMBRE!AK165)</f>
        <v>0</v>
      </c>
      <c r="AL165" s="295">
        <f>SUM(ENERO:DICIEMBRE!AL165)</f>
        <v>0</v>
      </c>
      <c r="AM165" s="295">
        <f>SUM(ENERO:DICIEMBRE!AM165)</f>
        <v>2</v>
      </c>
      <c r="AN165" s="295">
        <f>SUM(ENERO:DICIEMBRE!AN165)</f>
        <v>0</v>
      </c>
      <c r="AO165" s="295">
        <f>SUM(ENERO:DICIEMBRE!AO165)</f>
        <v>0</v>
      </c>
      <c r="AP165" s="30" t="str">
        <f t="shared" si="23"/>
        <v/>
      </c>
      <c r="BU165" s="109"/>
      <c r="BV165" s="109"/>
      <c r="BY165" s="5"/>
      <c r="BZ165" s="5"/>
      <c r="CA165" s="5"/>
      <c r="CB165" s="5"/>
      <c r="CC165" s="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5"/>
      <c r="CR165" s="5"/>
      <c r="CS165" s="5"/>
      <c r="CT165" s="32" t="str">
        <f t="shared" si="20"/>
        <v/>
      </c>
      <c r="CU165" s="32"/>
      <c r="CV165" s="32"/>
      <c r="CW165" s="32"/>
      <c r="CX165" s="32"/>
      <c r="CY165" s="32"/>
      <c r="CZ165" s="33">
        <f t="shared" si="21"/>
        <v>0</v>
      </c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</row>
    <row r="166" spans="1:149" ht="14.1" customHeight="1" x14ac:dyDescent="0.2">
      <c r="A166" s="152" t="s">
        <v>177</v>
      </c>
      <c r="B166" s="324">
        <f t="shared" si="22"/>
        <v>4</v>
      </c>
      <c r="C166" s="325">
        <f t="shared" si="19"/>
        <v>0</v>
      </c>
      <c r="D166" s="325">
        <f t="shared" si="19"/>
        <v>4</v>
      </c>
      <c r="E166" s="295">
        <f>SUM(ENERO:DICIEMBRE!E166)</f>
        <v>0</v>
      </c>
      <c r="F166" s="295">
        <f>SUM(ENERO:DICIEMBRE!F166)</f>
        <v>0</v>
      </c>
      <c r="G166" s="295">
        <f>SUM(ENERO:DICIEMBRE!G166)</f>
        <v>0</v>
      </c>
      <c r="H166" s="295">
        <f>SUM(ENERO:DICIEMBRE!H166)</f>
        <v>0</v>
      </c>
      <c r="I166" s="295">
        <f>SUM(ENERO:DICIEMBRE!I166)</f>
        <v>0</v>
      </c>
      <c r="J166" s="295">
        <f>SUM(ENERO:DICIEMBRE!J166)</f>
        <v>0</v>
      </c>
      <c r="K166" s="295">
        <f>SUM(ENERO:DICIEMBRE!K166)</f>
        <v>0</v>
      </c>
      <c r="L166" s="295">
        <f>SUM(ENERO:DICIEMBRE!L166)</f>
        <v>0</v>
      </c>
      <c r="M166" s="295">
        <f>SUM(ENERO:DICIEMBRE!M166)</f>
        <v>0</v>
      </c>
      <c r="N166" s="295">
        <f>SUM(ENERO:DICIEMBRE!N166)</f>
        <v>0</v>
      </c>
      <c r="O166" s="295">
        <f>SUM(ENERO:DICIEMBRE!O166)</f>
        <v>0</v>
      </c>
      <c r="P166" s="295">
        <f>SUM(ENERO:DICIEMBRE!P166)</f>
        <v>0</v>
      </c>
      <c r="Q166" s="295">
        <f>SUM(ENERO:DICIEMBRE!Q166)</f>
        <v>0</v>
      </c>
      <c r="R166" s="295">
        <f>SUM(ENERO:DICIEMBRE!R166)</f>
        <v>0</v>
      </c>
      <c r="S166" s="295">
        <f>SUM(ENERO:DICIEMBRE!S166)</f>
        <v>0</v>
      </c>
      <c r="T166" s="295">
        <f>SUM(ENERO:DICIEMBRE!T166)</f>
        <v>0</v>
      </c>
      <c r="U166" s="295">
        <f>SUM(ENERO:DICIEMBRE!U166)</f>
        <v>0</v>
      </c>
      <c r="V166" s="295">
        <f>SUM(ENERO:DICIEMBRE!V166)</f>
        <v>0</v>
      </c>
      <c r="W166" s="295">
        <f>SUM(ENERO:DICIEMBRE!W166)</f>
        <v>0</v>
      </c>
      <c r="X166" s="295">
        <f>SUM(ENERO:DICIEMBRE!X166)</f>
        <v>0</v>
      </c>
      <c r="Y166" s="295">
        <f>SUM(ENERO:DICIEMBRE!Y166)</f>
        <v>0</v>
      </c>
      <c r="Z166" s="295">
        <f>SUM(ENERO:DICIEMBRE!Z166)</f>
        <v>0</v>
      </c>
      <c r="AA166" s="295">
        <f>SUM(ENERO:DICIEMBRE!AA166)</f>
        <v>0</v>
      </c>
      <c r="AB166" s="295">
        <f>SUM(ENERO:DICIEMBRE!AB166)</f>
        <v>0</v>
      </c>
      <c r="AC166" s="295">
        <f>SUM(ENERO:DICIEMBRE!AC166)</f>
        <v>0</v>
      </c>
      <c r="AD166" s="295">
        <f>SUM(ENERO:DICIEMBRE!AD166)</f>
        <v>2</v>
      </c>
      <c r="AE166" s="295">
        <f>SUM(ENERO:DICIEMBRE!AE166)</f>
        <v>0</v>
      </c>
      <c r="AF166" s="295">
        <f>SUM(ENERO:DICIEMBRE!AF166)</f>
        <v>1</v>
      </c>
      <c r="AG166" s="295">
        <f>SUM(ENERO:DICIEMBRE!AG166)</f>
        <v>0</v>
      </c>
      <c r="AH166" s="295">
        <f>SUM(ENERO:DICIEMBRE!AH166)</f>
        <v>0</v>
      </c>
      <c r="AI166" s="295">
        <f>SUM(ENERO:DICIEMBRE!AI166)</f>
        <v>0</v>
      </c>
      <c r="AJ166" s="295">
        <f>SUM(ENERO:DICIEMBRE!AJ166)</f>
        <v>1</v>
      </c>
      <c r="AK166" s="295">
        <f>SUM(ENERO:DICIEMBRE!AK166)</f>
        <v>0</v>
      </c>
      <c r="AL166" s="295">
        <f>SUM(ENERO:DICIEMBRE!AL166)</f>
        <v>0</v>
      </c>
      <c r="AM166" s="295">
        <f>SUM(ENERO:DICIEMBRE!AM166)</f>
        <v>4</v>
      </c>
      <c r="AN166" s="295">
        <f>SUM(ENERO:DICIEMBRE!AN166)</f>
        <v>0</v>
      </c>
      <c r="AO166" s="295">
        <f>SUM(ENERO:DICIEMBRE!AO166)</f>
        <v>0</v>
      </c>
      <c r="AP166" s="30" t="str">
        <f t="shared" si="23"/>
        <v/>
      </c>
      <c r="BU166" s="109"/>
      <c r="BV166" s="109"/>
      <c r="BY166" s="5"/>
      <c r="BZ166" s="5"/>
      <c r="CA166" s="5"/>
      <c r="CB166" s="5"/>
      <c r="CC166" s="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5"/>
      <c r="CR166" s="5"/>
      <c r="CS166" s="5"/>
      <c r="CT166" s="32" t="str">
        <f t="shared" si="20"/>
        <v/>
      </c>
      <c r="CU166" s="32"/>
      <c r="CV166" s="32"/>
      <c r="CW166" s="32"/>
      <c r="CX166" s="32"/>
      <c r="CY166" s="32"/>
      <c r="CZ166" s="33">
        <f t="shared" si="21"/>
        <v>0</v>
      </c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</row>
    <row r="167" spans="1:149" ht="14.1" customHeight="1" x14ac:dyDescent="0.2">
      <c r="A167" s="152" t="s">
        <v>178</v>
      </c>
      <c r="B167" s="324">
        <f t="shared" si="22"/>
        <v>1291</v>
      </c>
      <c r="C167" s="325">
        <f t="shared" si="19"/>
        <v>543</v>
      </c>
      <c r="D167" s="325">
        <f t="shared" si="19"/>
        <v>748</v>
      </c>
      <c r="E167" s="295">
        <f>SUM(ENERO:DICIEMBRE!E167)</f>
        <v>6</v>
      </c>
      <c r="F167" s="295">
        <f>SUM(ENERO:DICIEMBRE!F167)</f>
        <v>4</v>
      </c>
      <c r="G167" s="295">
        <f>SUM(ENERO:DICIEMBRE!G167)</f>
        <v>29</v>
      </c>
      <c r="H167" s="295">
        <f>SUM(ENERO:DICIEMBRE!H167)</f>
        <v>16</v>
      </c>
      <c r="I167" s="295">
        <f>SUM(ENERO:DICIEMBRE!I167)</f>
        <v>69</v>
      </c>
      <c r="J167" s="295">
        <f>SUM(ENERO:DICIEMBRE!J167)</f>
        <v>47</v>
      </c>
      <c r="K167" s="295">
        <f>SUM(ENERO:DICIEMBRE!K167)</f>
        <v>30</v>
      </c>
      <c r="L167" s="295">
        <f>SUM(ENERO:DICIEMBRE!L167)</f>
        <v>27</v>
      </c>
      <c r="M167" s="295">
        <f>SUM(ENERO:DICIEMBRE!M167)</f>
        <v>28</v>
      </c>
      <c r="N167" s="295">
        <f>SUM(ENERO:DICIEMBRE!N167)</f>
        <v>10</v>
      </c>
      <c r="O167" s="295">
        <f>SUM(ENERO:DICIEMBRE!O167)</f>
        <v>28</v>
      </c>
      <c r="P167" s="295">
        <f>SUM(ENERO:DICIEMBRE!P167)</f>
        <v>14</v>
      </c>
      <c r="Q167" s="295">
        <f>SUM(ENERO:DICIEMBRE!Q167)</f>
        <v>19</v>
      </c>
      <c r="R167" s="295">
        <f>SUM(ENERO:DICIEMBRE!R167)</f>
        <v>26</v>
      </c>
      <c r="S167" s="295">
        <f>SUM(ENERO:DICIEMBRE!S167)</f>
        <v>25</v>
      </c>
      <c r="T167" s="295">
        <f>SUM(ENERO:DICIEMBRE!T167)</f>
        <v>18</v>
      </c>
      <c r="U167" s="295">
        <f>SUM(ENERO:DICIEMBRE!U167)</f>
        <v>23</v>
      </c>
      <c r="V167" s="295">
        <f>SUM(ENERO:DICIEMBRE!V167)</f>
        <v>25</v>
      </c>
      <c r="W167" s="295">
        <f>SUM(ENERO:DICIEMBRE!W167)</f>
        <v>41</v>
      </c>
      <c r="X167" s="295">
        <f>SUM(ENERO:DICIEMBRE!X167)</f>
        <v>46</v>
      </c>
      <c r="Y167" s="295">
        <f>SUM(ENERO:DICIEMBRE!Y167)</f>
        <v>27</v>
      </c>
      <c r="Z167" s="295">
        <f>SUM(ENERO:DICIEMBRE!Z167)</f>
        <v>42</v>
      </c>
      <c r="AA167" s="295">
        <f>SUM(ENERO:DICIEMBRE!AA167)</f>
        <v>24</v>
      </c>
      <c r="AB167" s="295">
        <f>SUM(ENERO:DICIEMBRE!AB167)</f>
        <v>59</v>
      </c>
      <c r="AC167" s="295">
        <f>SUM(ENERO:DICIEMBRE!AC167)</f>
        <v>34</v>
      </c>
      <c r="AD167" s="295">
        <f>SUM(ENERO:DICIEMBRE!AD167)</f>
        <v>64</v>
      </c>
      <c r="AE167" s="295">
        <f>SUM(ENERO:DICIEMBRE!AE167)</f>
        <v>49</v>
      </c>
      <c r="AF167" s="295">
        <f>SUM(ENERO:DICIEMBRE!AF167)</f>
        <v>81</v>
      </c>
      <c r="AG167" s="295">
        <f>SUM(ENERO:DICIEMBRE!AG167)</f>
        <v>39</v>
      </c>
      <c r="AH167" s="295">
        <f>SUM(ENERO:DICIEMBRE!AH167)</f>
        <v>76</v>
      </c>
      <c r="AI167" s="295">
        <f>SUM(ENERO:DICIEMBRE!AI167)</f>
        <v>41</v>
      </c>
      <c r="AJ167" s="295">
        <f>SUM(ENERO:DICIEMBRE!AJ167)</f>
        <v>77</v>
      </c>
      <c r="AK167" s="295">
        <f>SUM(ENERO:DICIEMBRE!AK167)</f>
        <v>31</v>
      </c>
      <c r="AL167" s="295">
        <f>SUM(ENERO:DICIEMBRE!AL167)</f>
        <v>116</v>
      </c>
      <c r="AM167" s="295">
        <f>SUM(ENERO:DICIEMBRE!AM167)</f>
        <v>1070</v>
      </c>
      <c r="AN167" s="295">
        <f>SUM(ENERO:DICIEMBRE!AN167)</f>
        <v>6</v>
      </c>
      <c r="AO167" s="295">
        <f>SUM(ENERO:DICIEMBRE!AO167)</f>
        <v>215</v>
      </c>
      <c r="AP167" s="30" t="str">
        <f t="shared" si="23"/>
        <v/>
      </c>
      <c r="BU167" s="109"/>
      <c r="BV167" s="109"/>
      <c r="BY167" s="5"/>
      <c r="BZ167" s="5"/>
      <c r="CA167" s="5"/>
      <c r="CB167" s="5"/>
      <c r="CC167" s="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5"/>
      <c r="CR167" s="5"/>
      <c r="CS167" s="5"/>
      <c r="CT167" s="32" t="str">
        <f t="shared" si="20"/>
        <v/>
      </c>
      <c r="CU167" s="32"/>
      <c r="CV167" s="32"/>
      <c r="CW167" s="32"/>
      <c r="CX167" s="32"/>
      <c r="CY167" s="32"/>
      <c r="CZ167" s="33">
        <f t="shared" si="21"/>
        <v>0</v>
      </c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</row>
    <row r="168" spans="1:149" ht="14.1" customHeight="1" x14ac:dyDescent="0.2">
      <c r="A168" s="152" t="s">
        <v>179</v>
      </c>
      <c r="B168" s="324">
        <f t="shared" si="22"/>
        <v>217</v>
      </c>
      <c r="C168" s="325">
        <f t="shared" si="19"/>
        <v>104</v>
      </c>
      <c r="D168" s="325">
        <f t="shared" si="19"/>
        <v>113</v>
      </c>
      <c r="E168" s="295">
        <f>SUM(ENERO:DICIEMBRE!E168)</f>
        <v>0</v>
      </c>
      <c r="F168" s="295">
        <f>SUM(ENERO:DICIEMBRE!F168)</f>
        <v>0</v>
      </c>
      <c r="G168" s="295">
        <f>SUM(ENERO:DICIEMBRE!G168)</f>
        <v>0</v>
      </c>
      <c r="H168" s="295">
        <f>SUM(ENERO:DICIEMBRE!H168)</f>
        <v>0</v>
      </c>
      <c r="I168" s="295">
        <f>SUM(ENERO:DICIEMBRE!I168)</f>
        <v>0</v>
      </c>
      <c r="J168" s="295">
        <f>SUM(ENERO:DICIEMBRE!J168)</f>
        <v>0</v>
      </c>
      <c r="K168" s="295">
        <f>SUM(ENERO:DICIEMBRE!K168)</f>
        <v>3</v>
      </c>
      <c r="L168" s="295">
        <f>SUM(ENERO:DICIEMBRE!L168)</f>
        <v>1</v>
      </c>
      <c r="M168" s="295">
        <f>SUM(ENERO:DICIEMBRE!M168)</f>
        <v>1</v>
      </c>
      <c r="N168" s="295">
        <f>SUM(ENERO:DICIEMBRE!N168)</f>
        <v>0</v>
      </c>
      <c r="O168" s="295">
        <f>SUM(ENERO:DICIEMBRE!O168)</f>
        <v>3</v>
      </c>
      <c r="P168" s="295">
        <f>SUM(ENERO:DICIEMBRE!P168)</f>
        <v>0</v>
      </c>
      <c r="Q168" s="295">
        <f>SUM(ENERO:DICIEMBRE!Q168)</f>
        <v>4</v>
      </c>
      <c r="R168" s="295">
        <f>SUM(ENERO:DICIEMBRE!R168)</f>
        <v>2</v>
      </c>
      <c r="S168" s="295">
        <f>SUM(ENERO:DICIEMBRE!S168)</f>
        <v>1</v>
      </c>
      <c r="T168" s="295">
        <f>SUM(ENERO:DICIEMBRE!T168)</f>
        <v>3</v>
      </c>
      <c r="U168" s="295">
        <f>SUM(ENERO:DICIEMBRE!U168)</f>
        <v>5</v>
      </c>
      <c r="V168" s="295">
        <f>SUM(ENERO:DICIEMBRE!V168)</f>
        <v>1</v>
      </c>
      <c r="W168" s="295">
        <f>SUM(ENERO:DICIEMBRE!W168)</f>
        <v>5</v>
      </c>
      <c r="X168" s="295">
        <f>SUM(ENERO:DICIEMBRE!X168)</f>
        <v>2</v>
      </c>
      <c r="Y168" s="295">
        <f>SUM(ENERO:DICIEMBRE!Y168)</f>
        <v>4</v>
      </c>
      <c r="Z168" s="295">
        <f>SUM(ENERO:DICIEMBRE!Z168)</f>
        <v>6</v>
      </c>
      <c r="AA168" s="295">
        <f>SUM(ENERO:DICIEMBRE!AA168)</f>
        <v>6</v>
      </c>
      <c r="AB168" s="295">
        <f>SUM(ENERO:DICIEMBRE!AB168)</f>
        <v>10</v>
      </c>
      <c r="AC168" s="295">
        <f>SUM(ENERO:DICIEMBRE!AC168)</f>
        <v>12</v>
      </c>
      <c r="AD168" s="295">
        <f>SUM(ENERO:DICIEMBRE!AD168)</f>
        <v>12</v>
      </c>
      <c r="AE168" s="295">
        <f>SUM(ENERO:DICIEMBRE!AE168)</f>
        <v>17</v>
      </c>
      <c r="AF168" s="295">
        <f>SUM(ENERO:DICIEMBRE!AF168)</f>
        <v>10</v>
      </c>
      <c r="AG168" s="295">
        <f>SUM(ENERO:DICIEMBRE!AG168)</f>
        <v>11</v>
      </c>
      <c r="AH168" s="295">
        <f>SUM(ENERO:DICIEMBRE!AH168)</f>
        <v>10</v>
      </c>
      <c r="AI168" s="295">
        <f>SUM(ENERO:DICIEMBRE!AI168)</f>
        <v>17</v>
      </c>
      <c r="AJ168" s="295">
        <f>SUM(ENERO:DICIEMBRE!AJ168)</f>
        <v>18</v>
      </c>
      <c r="AK168" s="295">
        <f>SUM(ENERO:DICIEMBRE!AK168)</f>
        <v>15</v>
      </c>
      <c r="AL168" s="295">
        <f>SUM(ENERO:DICIEMBRE!AL168)</f>
        <v>38</v>
      </c>
      <c r="AM168" s="295">
        <f>SUM(ENERO:DICIEMBRE!AM168)</f>
        <v>3</v>
      </c>
      <c r="AN168" s="295">
        <f>SUM(ENERO:DICIEMBRE!AN168)</f>
        <v>31</v>
      </c>
      <c r="AO168" s="295">
        <f>SUM(ENERO:DICIEMBRE!AO168)</f>
        <v>183</v>
      </c>
      <c r="AP168" s="30" t="str">
        <f t="shared" si="23"/>
        <v/>
      </c>
      <c r="BU168" s="109"/>
      <c r="BV168" s="109"/>
      <c r="BY168" s="5"/>
      <c r="BZ168" s="5"/>
      <c r="CA168" s="5"/>
      <c r="CB168" s="5"/>
      <c r="CC168" s="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5"/>
      <c r="CR168" s="5"/>
      <c r="CS168" s="5"/>
      <c r="CT168" s="32" t="str">
        <f t="shared" si="20"/>
        <v/>
      </c>
      <c r="CU168" s="32"/>
      <c r="CV168" s="32"/>
      <c r="CW168" s="32"/>
      <c r="CX168" s="32"/>
      <c r="CY168" s="32"/>
      <c r="CZ168" s="33">
        <f t="shared" si="21"/>
        <v>0</v>
      </c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</row>
    <row r="169" spans="1:149" ht="14.1" customHeight="1" x14ac:dyDescent="0.2">
      <c r="A169" s="152" t="s">
        <v>180</v>
      </c>
      <c r="B169" s="324">
        <f t="shared" si="22"/>
        <v>144</v>
      </c>
      <c r="C169" s="325">
        <f t="shared" si="19"/>
        <v>70</v>
      </c>
      <c r="D169" s="325">
        <f t="shared" si="19"/>
        <v>74</v>
      </c>
      <c r="E169" s="295">
        <f>SUM(ENERO:DICIEMBRE!E169)</f>
        <v>0</v>
      </c>
      <c r="F169" s="295">
        <f>SUM(ENERO:DICIEMBRE!F169)</f>
        <v>0</v>
      </c>
      <c r="G169" s="295">
        <f>SUM(ENERO:DICIEMBRE!G169)</f>
        <v>0</v>
      </c>
      <c r="H169" s="295">
        <f>SUM(ENERO:DICIEMBRE!H169)</f>
        <v>0</v>
      </c>
      <c r="I169" s="295">
        <f>SUM(ENERO:DICIEMBRE!I169)</f>
        <v>0</v>
      </c>
      <c r="J169" s="295">
        <f>SUM(ENERO:DICIEMBRE!J169)</f>
        <v>0</v>
      </c>
      <c r="K169" s="295">
        <f>SUM(ENERO:DICIEMBRE!K169)</f>
        <v>0</v>
      </c>
      <c r="L169" s="295">
        <f>SUM(ENERO:DICIEMBRE!L169)</f>
        <v>0</v>
      </c>
      <c r="M169" s="295">
        <f>SUM(ENERO:DICIEMBRE!M169)</f>
        <v>0</v>
      </c>
      <c r="N169" s="295">
        <f>SUM(ENERO:DICIEMBRE!N169)</f>
        <v>0</v>
      </c>
      <c r="O169" s="295">
        <f>SUM(ENERO:DICIEMBRE!O169)</f>
        <v>0</v>
      </c>
      <c r="P169" s="295">
        <f>SUM(ENERO:DICIEMBRE!P169)</f>
        <v>0</v>
      </c>
      <c r="Q169" s="295">
        <f>SUM(ENERO:DICIEMBRE!Q169)</f>
        <v>0</v>
      </c>
      <c r="R169" s="295">
        <f>SUM(ENERO:DICIEMBRE!R169)</f>
        <v>0</v>
      </c>
      <c r="S169" s="295">
        <f>SUM(ENERO:DICIEMBRE!S169)</f>
        <v>0</v>
      </c>
      <c r="T169" s="295">
        <f>SUM(ENERO:DICIEMBRE!T169)</f>
        <v>0</v>
      </c>
      <c r="U169" s="295">
        <f>SUM(ENERO:DICIEMBRE!U169)</f>
        <v>0</v>
      </c>
      <c r="V169" s="295">
        <f>SUM(ENERO:DICIEMBRE!V169)</f>
        <v>1</v>
      </c>
      <c r="W169" s="295">
        <f>SUM(ENERO:DICIEMBRE!W169)</f>
        <v>0</v>
      </c>
      <c r="X169" s="295">
        <f>SUM(ENERO:DICIEMBRE!X169)</f>
        <v>1</v>
      </c>
      <c r="Y169" s="295">
        <f>SUM(ENERO:DICIEMBRE!Y169)</f>
        <v>1</v>
      </c>
      <c r="Z169" s="295">
        <f>SUM(ENERO:DICIEMBRE!Z169)</f>
        <v>2</v>
      </c>
      <c r="AA169" s="295">
        <f>SUM(ENERO:DICIEMBRE!AA169)</f>
        <v>0</v>
      </c>
      <c r="AB169" s="295">
        <f>SUM(ENERO:DICIEMBRE!AB169)</f>
        <v>1</v>
      </c>
      <c r="AC169" s="295">
        <f>SUM(ENERO:DICIEMBRE!AC169)</f>
        <v>2</v>
      </c>
      <c r="AD169" s="295">
        <f>SUM(ENERO:DICIEMBRE!AD169)</f>
        <v>1</v>
      </c>
      <c r="AE169" s="295">
        <f>SUM(ENERO:DICIEMBRE!AE169)</f>
        <v>14</v>
      </c>
      <c r="AF169" s="295">
        <f>SUM(ENERO:DICIEMBRE!AF169)</f>
        <v>11</v>
      </c>
      <c r="AG169" s="295">
        <f>SUM(ENERO:DICIEMBRE!AG169)</f>
        <v>8</v>
      </c>
      <c r="AH169" s="295">
        <f>SUM(ENERO:DICIEMBRE!AH169)</f>
        <v>14</v>
      </c>
      <c r="AI169" s="295">
        <f>SUM(ENERO:DICIEMBRE!AI169)</f>
        <v>16</v>
      </c>
      <c r="AJ169" s="295">
        <f>SUM(ENERO:DICIEMBRE!AJ169)</f>
        <v>17</v>
      </c>
      <c r="AK169" s="295">
        <f>SUM(ENERO:DICIEMBRE!AK169)</f>
        <v>29</v>
      </c>
      <c r="AL169" s="295">
        <f>SUM(ENERO:DICIEMBRE!AL169)</f>
        <v>26</v>
      </c>
      <c r="AM169" s="295">
        <f>SUM(ENERO:DICIEMBRE!AM169)</f>
        <v>124</v>
      </c>
      <c r="AN169" s="295">
        <f>SUM(ENERO:DICIEMBRE!AN169)</f>
        <v>1</v>
      </c>
      <c r="AO169" s="295">
        <f>SUM(ENERO:DICIEMBRE!AO169)</f>
        <v>19</v>
      </c>
      <c r="AP169" s="30" t="str">
        <f t="shared" si="23"/>
        <v/>
      </c>
      <c r="BU169" s="109"/>
      <c r="BV169" s="109"/>
      <c r="BY169" s="5"/>
      <c r="BZ169" s="5"/>
      <c r="CA169" s="5"/>
      <c r="CB169" s="5"/>
      <c r="CC169" s="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5"/>
      <c r="CR169" s="5"/>
      <c r="CS169" s="5"/>
      <c r="CT169" s="32" t="str">
        <f t="shared" si="20"/>
        <v/>
      </c>
      <c r="CU169" s="32"/>
      <c r="CV169" s="32"/>
      <c r="CW169" s="32"/>
      <c r="CX169" s="32"/>
      <c r="CY169" s="32"/>
      <c r="CZ169" s="33">
        <f t="shared" si="21"/>
        <v>0</v>
      </c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</row>
    <row r="170" spans="1:149" ht="14.1" customHeight="1" x14ac:dyDescent="0.2">
      <c r="A170" s="152" t="s">
        <v>181</v>
      </c>
      <c r="B170" s="324">
        <f t="shared" si="22"/>
        <v>6</v>
      </c>
      <c r="C170" s="325">
        <f t="shared" si="19"/>
        <v>2</v>
      </c>
      <c r="D170" s="325">
        <f t="shared" si="19"/>
        <v>4</v>
      </c>
      <c r="E170" s="295">
        <f>SUM(ENERO:DICIEMBRE!E170)</f>
        <v>0</v>
      </c>
      <c r="F170" s="295">
        <f>SUM(ENERO:DICIEMBRE!F170)</f>
        <v>0</v>
      </c>
      <c r="G170" s="295">
        <f>SUM(ENERO:DICIEMBRE!G170)</f>
        <v>0</v>
      </c>
      <c r="H170" s="295">
        <f>SUM(ENERO:DICIEMBRE!H170)</f>
        <v>0</v>
      </c>
      <c r="I170" s="295">
        <f>SUM(ENERO:DICIEMBRE!I170)</f>
        <v>0</v>
      </c>
      <c r="J170" s="295">
        <f>SUM(ENERO:DICIEMBRE!J170)</f>
        <v>0</v>
      </c>
      <c r="K170" s="295">
        <f>SUM(ENERO:DICIEMBRE!K170)</f>
        <v>0</v>
      </c>
      <c r="L170" s="295">
        <f>SUM(ENERO:DICIEMBRE!L170)</f>
        <v>0</v>
      </c>
      <c r="M170" s="295">
        <f>SUM(ENERO:DICIEMBRE!M170)</f>
        <v>0</v>
      </c>
      <c r="N170" s="295">
        <f>SUM(ENERO:DICIEMBRE!N170)</f>
        <v>0</v>
      </c>
      <c r="O170" s="295">
        <f>SUM(ENERO:DICIEMBRE!O170)</f>
        <v>0</v>
      </c>
      <c r="P170" s="295">
        <f>SUM(ENERO:DICIEMBRE!P170)</f>
        <v>0</v>
      </c>
      <c r="Q170" s="295">
        <f>SUM(ENERO:DICIEMBRE!Q170)</f>
        <v>0</v>
      </c>
      <c r="R170" s="295">
        <f>SUM(ENERO:DICIEMBRE!R170)</f>
        <v>0</v>
      </c>
      <c r="S170" s="295">
        <f>SUM(ENERO:DICIEMBRE!S170)</f>
        <v>0</v>
      </c>
      <c r="T170" s="295">
        <f>SUM(ENERO:DICIEMBRE!T170)</f>
        <v>0</v>
      </c>
      <c r="U170" s="295">
        <f>SUM(ENERO:DICIEMBRE!U170)</f>
        <v>0</v>
      </c>
      <c r="V170" s="295">
        <f>SUM(ENERO:DICIEMBRE!V170)</f>
        <v>0</v>
      </c>
      <c r="W170" s="295">
        <f>SUM(ENERO:DICIEMBRE!W170)</f>
        <v>0</v>
      </c>
      <c r="X170" s="295">
        <f>SUM(ENERO:DICIEMBRE!X170)</f>
        <v>0</v>
      </c>
      <c r="Y170" s="295">
        <f>SUM(ENERO:DICIEMBRE!Y170)</f>
        <v>0</v>
      </c>
      <c r="Z170" s="295">
        <f>SUM(ENERO:DICIEMBRE!Z170)</f>
        <v>0</v>
      </c>
      <c r="AA170" s="295">
        <f>SUM(ENERO:DICIEMBRE!AA170)</f>
        <v>0</v>
      </c>
      <c r="AB170" s="295">
        <f>SUM(ENERO:DICIEMBRE!AB170)</f>
        <v>1</v>
      </c>
      <c r="AC170" s="295">
        <f>SUM(ENERO:DICIEMBRE!AC170)</f>
        <v>0</v>
      </c>
      <c r="AD170" s="295">
        <f>SUM(ENERO:DICIEMBRE!AD170)</f>
        <v>0</v>
      </c>
      <c r="AE170" s="295">
        <f>SUM(ENERO:DICIEMBRE!AE170)</f>
        <v>0</v>
      </c>
      <c r="AF170" s="295">
        <f>SUM(ENERO:DICIEMBRE!AF170)</f>
        <v>0</v>
      </c>
      <c r="AG170" s="295">
        <f>SUM(ENERO:DICIEMBRE!AG170)</f>
        <v>1</v>
      </c>
      <c r="AH170" s="295">
        <f>SUM(ENERO:DICIEMBRE!AH170)</f>
        <v>1</v>
      </c>
      <c r="AI170" s="295">
        <f>SUM(ENERO:DICIEMBRE!AI170)</f>
        <v>0</v>
      </c>
      <c r="AJ170" s="295">
        <f>SUM(ENERO:DICIEMBRE!AJ170)</f>
        <v>0</v>
      </c>
      <c r="AK170" s="295">
        <f>SUM(ENERO:DICIEMBRE!AK170)</f>
        <v>1</v>
      </c>
      <c r="AL170" s="295">
        <f>SUM(ENERO:DICIEMBRE!AL170)</f>
        <v>2</v>
      </c>
      <c r="AM170" s="295">
        <f>SUM(ENERO:DICIEMBRE!AM170)</f>
        <v>0</v>
      </c>
      <c r="AN170" s="295">
        <f>SUM(ENERO:DICIEMBRE!AN170)</f>
        <v>0</v>
      </c>
      <c r="AO170" s="295">
        <f>SUM(ENERO:DICIEMBRE!AO170)</f>
        <v>6</v>
      </c>
      <c r="AP170" s="30" t="str">
        <f t="shared" si="23"/>
        <v/>
      </c>
      <c r="BU170" s="109"/>
      <c r="BV170" s="109"/>
      <c r="BY170" s="5"/>
      <c r="BZ170" s="5"/>
      <c r="CA170" s="5"/>
      <c r="CB170" s="5"/>
      <c r="CC170" s="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5"/>
      <c r="CR170" s="5"/>
      <c r="CS170" s="5"/>
      <c r="CT170" s="32" t="str">
        <f t="shared" si="20"/>
        <v/>
      </c>
      <c r="CU170" s="32"/>
      <c r="CV170" s="32"/>
      <c r="CW170" s="32"/>
      <c r="CX170" s="32"/>
      <c r="CY170" s="32"/>
      <c r="CZ170" s="33">
        <f t="shared" si="21"/>
        <v>0</v>
      </c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</row>
    <row r="171" spans="1:149" ht="14.1" customHeight="1" x14ac:dyDescent="0.2">
      <c r="A171" s="152" t="s">
        <v>68</v>
      </c>
      <c r="B171" s="324">
        <f t="shared" si="22"/>
        <v>41</v>
      </c>
      <c r="C171" s="325">
        <f t="shared" si="19"/>
        <v>28</v>
      </c>
      <c r="D171" s="325">
        <f t="shared" si="19"/>
        <v>13</v>
      </c>
      <c r="E171" s="295">
        <f>SUM(ENERO:DICIEMBRE!E171)</f>
        <v>0</v>
      </c>
      <c r="F171" s="295">
        <f>SUM(ENERO:DICIEMBRE!F171)</f>
        <v>0</v>
      </c>
      <c r="G171" s="295">
        <f>SUM(ENERO:DICIEMBRE!G171)</f>
        <v>0</v>
      </c>
      <c r="H171" s="295">
        <f>SUM(ENERO:DICIEMBRE!H171)</f>
        <v>0</v>
      </c>
      <c r="I171" s="295">
        <f>SUM(ENERO:DICIEMBRE!I171)</f>
        <v>0</v>
      </c>
      <c r="J171" s="295">
        <f>SUM(ENERO:DICIEMBRE!J171)</f>
        <v>0</v>
      </c>
      <c r="K171" s="295">
        <f>SUM(ENERO:DICIEMBRE!K171)</f>
        <v>0</v>
      </c>
      <c r="L171" s="295">
        <f>SUM(ENERO:DICIEMBRE!L171)</f>
        <v>0</v>
      </c>
      <c r="M171" s="295">
        <f>SUM(ENERO:DICIEMBRE!M171)</f>
        <v>0</v>
      </c>
      <c r="N171" s="295">
        <f>SUM(ENERO:DICIEMBRE!N171)</f>
        <v>0</v>
      </c>
      <c r="O171" s="295">
        <f>SUM(ENERO:DICIEMBRE!O171)</f>
        <v>1</v>
      </c>
      <c r="P171" s="295">
        <f>SUM(ENERO:DICIEMBRE!P171)</f>
        <v>0</v>
      </c>
      <c r="Q171" s="295">
        <f>SUM(ENERO:DICIEMBRE!Q171)</f>
        <v>0</v>
      </c>
      <c r="R171" s="295">
        <f>SUM(ENERO:DICIEMBRE!R171)</f>
        <v>0</v>
      </c>
      <c r="S171" s="295">
        <f>SUM(ENERO:DICIEMBRE!S171)</f>
        <v>0</v>
      </c>
      <c r="T171" s="295">
        <f>SUM(ENERO:DICIEMBRE!T171)</f>
        <v>0</v>
      </c>
      <c r="U171" s="295">
        <f>SUM(ENERO:DICIEMBRE!U171)</f>
        <v>0</v>
      </c>
      <c r="V171" s="295">
        <f>SUM(ENERO:DICIEMBRE!V171)</f>
        <v>0</v>
      </c>
      <c r="W171" s="295">
        <f>SUM(ENERO:DICIEMBRE!W171)</f>
        <v>1</v>
      </c>
      <c r="X171" s="295">
        <f>SUM(ENERO:DICIEMBRE!X171)</f>
        <v>0</v>
      </c>
      <c r="Y171" s="295">
        <f>SUM(ENERO:DICIEMBRE!Y171)</f>
        <v>1</v>
      </c>
      <c r="Z171" s="295">
        <f>SUM(ENERO:DICIEMBRE!Z171)</f>
        <v>0</v>
      </c>
      <c r="AA171" s="295">
        <f>SUM(ENERO:DICIEMBRE!AA171)</f>
        <v>4</v>
      </c>
      <c r="AB171" s="295">
        <f>SUM(ENERO:DICIEMBRE!AB171)</f>
        <v>0</v>
      </c>
      <c r="AC171" s="295">
        <f>SUM(ENERO:DICIEMBRE!AC171)</f>
        <v>4</v>
      </c>
      <c r="AD171" s="295">
        <f>SUM(ENERO:DICIEMBRE!AD171)</f>
        <v>2</v>
      </c>
      <c r="AE171" s="295">
        <f>SUM(ENERO:DICIEMBRE!AE171)</f>
        <v>3</v>
      </c>
      <c r="AF171" s="295">
        <f>SUM(ENERO:DICIEMBRE!AF171)</f>
        <v>4</v>
      </c>
      <c r="AG171" s="295">
        <f>SUM(ENERO:DICIEMBRE!AG171)</f>
        <v>6</v>
      </c>
      <c r="AH171" s="295">
        <f>SUM(ENERO:DICIEMBRE!AH171)</f>
        <v>4</v>
      </c>
      <c r="AI171" s="295">
        <f>SUM(ENERO:DICIEMBRE!AI171)</f>
        <v>2</v>
      </c>
      <c r="AJ171" s="295">
        <f>SUM(ENERO:DICIEMBRE!AJ171)</f>
        <v>1</v>
      </c>
      <c r="AK171" s="295">
        <f>SUM(ENERO:DICIEMBRE!AK171)</f>
        <v>6</v>
      </c>
      <c r="AL171" s="295">
        <f>SUM(ENERO:DICIEMBRE!AL171)</f>
        <v>2</v>
      </c>
      <c r="AM171" s="295">
        <f>SUM(ENERO:DICIEMBRE!AM171)</f>
        <v>35</v>
      </c>
      <c r="AN171" s="295">
        <f>SUM(ENERO:DICIEMBRE!AN171)</f>
        <v>0</v>
      </c>
      <c r="AO171" s="295">
        <f>SUM(ENERO:DICIEMBRE!AO171)</f>
        <v>6</v>
      </c>
      <c r="AP171" s="30" t="str">
        <f t="shared" si="23"/>
        <v/>
      </c>
      <c r="BU171" s="109"/>
      <c r="BV171" s="109"/>
      <c r="BY171" s="5"/>
      <c r="BZ171" s="5"/>
      <c r="CA171" s="5"/>
      <c r="CB171" s="5"/>
      <c r="CC171" s="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5"/>
      <c r="CR171" s="5"/>
      <c r="CS171" s="5"/>
      <c r="CT171" s="32" t="str">
        <f t="shared" si="20"/>
        <v/>
      </c>
      <c r="CU171" s="4"/>
      <c r="CV171" s="4"/>
      <c r="CW171" s="4"/>
      <c r="CX171" s="4"/>
      <c r="CY171" s="4"/>
      <c r="CZ171" s="33">
        <f t="shared" si="21"/>
        <v>0</v>
      </c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</row>
    <row r="172" spans="1:149" ht="14.1" customHeight="1" x14ac:dyDescent="0.2">
      <c r="A172" s="152" t="s">
        <v>69</v>
      </c>
      <c r="B172" s="324">
        <f t="shared" si="22"/>
        <v>4</v>
      </c>
      <c r="C172" s="325">
        <f t="shared" si="19"/>
        <v>1</v>
      </c>
      <c r="D172" s="325">
        <f t="shared" si="19"/>
        <v>3</v>
      </c>
      <c r="E172" s="295">
        <f>SUM(ENERO:DICIEMBRE!E172)</f>
        <v>1</v>
      </c>
      <c r="F172" s="295">
        <f>SUM(ENERO:DICIEMBRE!F172)</f>
        <v>1</v>
      </c>
      <c r="G172" s="295">
        <f>SUM(ENERO:DICIEMBRE!G172)</f>
        <v>0</v>
      </c>
      <c r="H172" s="295">
        <f>SUM(ENERO:DICIEMBRE!H172)</f>
        <v>0</v>
      </c>
      <c r="I172" s="295">
        <f>SUM(ENERO:DICIEMBRE!I172)</f>
        <v>0</v>
      </c>
      <c r="J172" s="295">
        <f>SUM(ENERO:DICIEMBRE!J172)</f>
        <v>0</v>
      </c>
      <c r="K172" s="295">
        <f>SUM(ENERO:DICIEMBRE!K172)</f>
        <v>0</v>
      </c>
      <c r="L172" s="295">
        <f>SUM(ENERO:DICIEMBRE!L172)</f>
        <v>0</v>
      </c>
      <c r="M172" s="295">
        <f>SUM(ENERO:DICIEMBRE!M172)</f>
        <v>0</v>
      </c>
      <c r="N172" s="295">
        <f>SUM(ENERO:DICIEMBRE!N172)</f>
        <v>0</v>
      </c>
      <c r="O172" s="295">
        <f>SUM(ENERO:DICIEMBRE!O172)</f>
        <v>0</v>
      </c>
      <c r="P172" s="295">
        <f>SUM(ENERO:DICIEMBRE!P172)</f>
        <v>0</v>
      </c>
      <c r="Q172" s="295">
        <f>SUM(ENERO:DICIEMBRE!Q172)</f>
        <v>0</v>
      </c>
      <c r="R172" s="295">
        <f>SUM(ENERO:DICIEMBRE!R172)</f>
        <v>0</v>
      </c>
      <c r="S172" s="295">
        <f>SUM(ENERO:DICIEMBRE!S172)</f>
        <v>0</v>
      </c>
      <c r="T172" s="295">
        <f>SUM(ENERO:DICIEMBRE!T172)</f>
        <v>0</v>
      </c>
      <c r="U172" s="295">
        <f>SUM(ENERO:DICIEMBRE!U172)</f>
        <v>0</v>
      </c>
      <c r="V172" s="295">
        <f>SUM(ENERO:DICIEMBRE!V172)</f>
        <v>0</v>
      </c>
      <c r="W172" s="295">
        <f>SUM(ENERO:DICIEMBRE!W172)</f>
        <v>0</v>
      </c>
      <c r="X172" s="295">
        <f>SUM(ENERO:DICIEMBRE!X172)</f>
        <v>0</v>
      </c>
      <c r="Y172" s="295">
        <f>SUM(ENERO:DICIEMBRE!Y172)</f>
        <v>0</v>
      </c>
      <c r="Z172" s="295">
        <f>SUM(ENERO:DICIEMBRE!Z172)</f>
        <v>0</v>
      </c>
      <c r="AA172" s="295">
        <f>SUM(ENERO:DICIEMBRE!AA172)</f>
        <v>0</v>
      </c>
      <c r="AB172" s="295">
        <f>SUM(ENERO:DICIEMBRE!AB172)</f>
        <v>1</v>
      </c>
      <c r="AC172" s="295">
        <f>SUM(ENERO:DICIEMBRE!AC172)</f>
        <v>0</v>
      </c>
      <c r="AD172" s="295">
        <f>SUM(ENERO:DICIEMBRE!AD172)</f>
        <v>1</v>
      </c>
      <c r="AE172" s="295">
        <f>SUM(ENERO:DICIEMBRE!AE172)</f>
        <v>0</v>
      </c>
      <c r="AF172" s="295">
        <f>SUM(ENERO:DICIEMBRE!AF172)</f>
        <v>0</v>
      </c>
      <c r="AG172" s="295">
        <f>SUM(ENERO:DICIEMBRE!AG172)</f>
        <v>0</v>
      </c>
      <c r="AH172" s="295">
        <f>SUM(ENERO:DICIEMBRE!AH172)</f>
        <v>0</v>
      </c>
      <c r="AI172" s="295">
        <f>SUM(ENERO:DICIEMBRE!AI172)</f>
        <v>0</v>
      </c>
      <c r="AJ172" s="295">
        <f>SUM(ENERO:DICIEMBRE!AJ172)</f>
        <v>0</v>
      </c>
      <c r="AK172" s="295">
        <f>SUM(ENERO:DICIEMBRE!AK172)</f>
        <v>0</v>
      </c>
      <c r="AL172" s="295">
        <f>SUM(ENERO:DICIEMBRE!AL172)</f>
        <v>0</v>
      </c>
      <c r="AM172" s="295">
        <f>SUM(ENERO:DICIEMBRE!AM172)</f>
        <v>0</v>
      </c>
      <c r="AN172" s="295">
        <f>SUM(ENERO:DICIEMBRE!AN172)</f>
        <v>2</v>
      </c>
      <c r="AO172" s="295">
        <f>SUM(ENERO:DICIEMBRE!AO172)</f>
        <v>2</v>
      </c>
      <c r="AP172" s="30" t="str">
        <f t="shared" si="23"/>
        <v/>
      </c>
      <c r="BU172" s="109"/>
      <c r="BV172" s="109"/>
      <c r="BY172" s="5"/>
      <c r="BZ172" s="5"/>
      <c r="CA172" s="5"/>
      <c r="CB172" s="5"/>
      <c r="CC172" s="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5"/>
      <c r="CR172" s="5"/>
      <c r="CS172" s="5"/>
      <c r="CT172" s="32" t="str">
        <f t="shared" si="20"/>
        <v/>
      </c>
      <c r="CU172" s="4"/>
      <c r="CV172" s="4"/>
      <c r="CW172" s="4"/>
      <c r="CX172" s="4"/>
      <c r="CY172" s="4"/>
      <c r="CZ172" s="33">
        <f t="shared" si="21"/>
        <v>0</v>
      </c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</row>
    <row r="173" spans="1:149" ht="14.1" customHeight="1" x14ac:dyDescent="0.2">
      <c r="A173" s="152" t="s">
        <v>182</v>
      </c>
      <c r="B173" s="324">
        <f t="shared" si="22"/>
        <v>0</v>
      </c>
      <c r="C173" s="325">
        <f t="shared" si="19"/>
        <v>0</v>
      </c>
      <c r="D173" s="325">
        <f t="shared" si="19"/>
        <v>0</v>
      </c>
      <c r="E173" s="295">
        <f>SUM(ENERO:DICIEMBRE!E173)</f>
        <v>0</v>
      </c>
      <c r="F173" s="295">
        <f>SUM(ENERO:DICIEMBRE!F173)</f>
        <v>0</v>
      </c>
      <c r="G173" s="295">
        <f>SUM(ENERO:DICIEMBRE!G173)</f>
        <v>0</v>
      </c>
      <c r="H173" s="295">
        <f>SUM(ENERO:DICIEMBRE!H173)</f>
        <v>0</v>
      </c>
      <c r="I173" s="295">
        <f>SUM(ENERO:DICIEMBRE!I173)</f>
        <v>0</v>
      </c>
      <c r="J173" s="295">
        <f>SUM(ENERO:DICIEMBRE!J173)</f>
        <v>0</v>
      </c>
      <c r="K173" s="295">
        <f>SUM(ENERO:DICIEMBRE!K173)</f>
        <v>0</v>
      </c>
      <c r="L173" s="295">
        <f>SUM(ENERO:DICIEMBRE!L173)</f>
        <v>0</v>
      </c>
      <c r="M173" s="295">
        <f>SUM(ENERO:DICIEMBRE!M173)</f>
        <v>0</v>
      </c>
      <c r="N173" s="295">
        <f>SUM(ENERO:DICIEMBRE!N173)</f>
        <v>0</v>
      </c>
      <c r="O173" s="295">
        <f>SUM(ENERO:DICIEMBRE!O173)</f>
        <v>0</v>
      </c>
      <c r="P173" s="295">
        <f>SUM(ENERO:DICIEMBRE!P173)</f>
        <v>0</v>
      </c>
      <c r="Q173" s="295">
        <f>SUM(ENERO:DICIEMBRE!Q173)</f>
        <v>0</v>
      </c>
      <c r="R173" s="295">
        <f>SUM(ENERO:DICIEMBRE!R173)</f>
        <v>0</v>
      </c>
      <c r="S173" s="295">
        <f>SUM(ENERO:DICIEMBRE!S173)</f>
        <v>0</v>
      </c>
      <c r="T173" s="295">
        <f>SUM(ENERO:DICIEMBRE!T173)</f>
        <v>0</v>
      </c>
      <c r="U173" s="295">
        <f>SUM(ENERO:DICIEMBRE!U173)</f>
        <v>0</v>
      </c>
      <c r="V173" s="295">
        <f>SUM(ENERO:DICIEMBRE!V173)</f>
        <v>0</v>
      </c>
      <c r="W173" s="295">
        <f>SUM(ENERO:DICIEMBRE!W173)</f>
        <v>0</v>
      </c>
      <c r="X173" s="295">
        <f>SUM(ENERO:DICIEMBRE!X173)</f>
        <v>0</v>
      </c>
      <c r="Y173" s="295">
        <f>SUM(ENERO:DICIEMBRE!Y173)</f>
        <v>0</v>
      </c>
      <c r="Z173" s="295">
        <f>SUM(ENERO:DICIEMBRE!Z173)</f>
        <v>0</v>
      </c>
      <c r="AA173" s="295">
        <f>SUM(ENERO:DICIEMBRE!AA173)</f>
        <v>0</v>
      </c>
      <c r="AB173" s="295">
        <f>SUM(ENERO:DICIEMBRE!AB173)</f>
        <v>0</v>
      </c>
      <c r="AC173" s="295">
        <f>SUM(ENERO:DICIEMBRE!AC173)</f>
        <v>0</v>
      </c>
      <c r="AD173" s="295">
        <f>SUM(ENERO:DICIEMBRE!AD173)</f>
        <v>0</v>
      </c>
      <c r="AE173" s="295">
        <f>SUM(ENERO:DICIEMBRE!AE173)</f>
        <v>0</v>
      </c>
      <c r="AF173" s="295">
        <f>SUM(ENERO:DICIEMBRE!AF173)</f>
        <v>0</v>
      </c>
      <c r="AG173" s="295">
        <f>SUM(ENERO:DICIEMBRE!AG173)</f>
        <v>0</v>
      </c>
      <c r="AH173" s="295">
        <f>SUM(ENERO:DICIEMBRE!AH173)</f>
        <v>0</v>
      </c>
      <c r="AI173" s="295">
        <f>SUM(ENERO:DICIEMBRE!AI173)</f>
        <v>0</v>
      </c>
      <c r="AJ173" s="295">
        <f>SUM(ENERO:DICIEMBRE!AJ173)</f>
        <v>0</v>
      </c>
      <c r="AK173" s="295">
        <f>SUM(ENERO:DICIEMBRE!AK173)</f>
        <v>0</v>
      </c>
      <c r="AL173" s="295">
        <f>SUM(ENERO:DICIEMBRE!AL173)</f>
        <v>0</v>
      </c>
      <c r="AM173" s="295">
        <f>SUM(ENERO:DICIEMBRE!AM173)</f>
        <v>0</v>
      </c>
      <c r="AN173" s="295">
        <f>SUM(ENERO:DICIEMBRE!AN173)</f>
        <v>0</v>
      </c>
      <c r="AO173" s="295">
        <f>SUM(ENERO:DICIEMBRE!AO173)</f>
        <v>0</v>
      </c>
      <c r="AP173" s="30" t="str">
        <f t="shared" si="23"/>
        <v/>
      </c>
      <c r="BU173" s="109"/>
      <c r="BV173" s="109"/>
      <c r="BY173" s="5"/>
      <c r="BZ173" s="5"/>
      <c r="CA173" s="5"/>
      <c r="CB173" s="5"/>
      <c r="CC173" s="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5"/>
      <c r="CR173" s="5"/>
      <c r="CS173" s="5"/>
      <c r="CT173" s="32" t="str">
        <f t="shared" si="20"/>
        <v/>
      </c>
      <c r="CU173" s="4"/>
      <c r="CV173" s="4"/>
      <c r="CW173" s="4"/>
      <c r="CX173" s="4"/>
      <c r="CY173" s="4"/>
      <c r="CZ173" s="33">
        <f t="shared" si="21"/>
        <v>0</v>
      </c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</row>
    <row r="174" spans="1:149" ht="14.1" customHeight="1" x14ac:dyDescent="0.2">
      <c r="A174" s="152" t="s">
        <v>183</v>
      </c>
      <c r="B174" s="324">
        <f t="shared" si="22"/>
        <v>0</v>
      </c>
      <c r="C174" s="325">
        <f t="shared" si="19"/>
        <v>0</v>
      </c>
      <c r="D174" s="325">
        <f t="shared" si="19"/>
        <v>0</v>
      </c>
      <c r="E174" s="295">
        <f>SUM(ENERO:DICIEMBRE!E174)</f>
        <v>0</v>
      </c>
      <c r="F174" s="295">
        <f>SUM(ENERO:DICIEMBRE!F174)</f>
        <v>0</v>
      </c>
      <c r="G174" s="295">
        <f>SUM(ENERO:DICIEMBRE!G174)</f>
        <v>0</v>
      </c>
      <c r="H174" s="295">
        <f>SUM(ENERO:DICIEMBRE!H174)</f>
        <v>0</v>
      </c>
      <c r="I174" s="295">
        <f>SUM(ENERO:DICIEMBRE!I174)</f>
        <v>0</v>
      </c>
      <c r="J174" s="295">
        <f>SUM(ENERO:DICIEMBRE!J174)</f>
        <v>0</v>
      </c>
      <c r="K174" s="295">
        <f>SUM(ENERO:DICIEMBRE!K174)</f>
        <v>0</v>
      </c>
      <c r="L174" s="295">
        <f>SUM(ENERO:DICIEMBRE!L174)</f>
        <v>0</v>
      </c>
      <c r="M174" s="295">
        <f>SUM(ENERO:DICIEMBRE!M174)</f>
        <v>0</v>
      </c>
      <c r="N174" s="295">
        <f>SUM(ENERO:DICIEMBRE!N174)</f>
        <v>0</v>
      </c>
      <c r="O174" s="295">
        <f>SUM(ENERO:DICIEMBRE!O174)</f>
        <v>0</v>
      </c>
      <c r="P174" s="295">
        <f>SUM(ENERO:DICIEMBRE!P174)</f>
        <v>0</v>
      </c>
      <c r="Q174" s="295">
        <f>SUM(ENERO:DICIEMBRE!Q174)</f>
        <v>0</v>
      </c>
      <c r="R174" s="295">
        <f>SUM(ENERO:DICIEMBRE!R174)</f>
        <v>0</v>
      </c>
      <c r="S174" s="295">
        <f>SUM(ENERO:DICIEMBRE!S174)</f>
        <v>0</v>
      </c>
      <c r="T174" s="295">
        <f>SUM(ENERO:DICIEMBRE!T174)</f>
        <v>0</v>
      </c>
      <c r="U174" s="295">
        <f>SUM(ENERO:DICIEMBRE!U174)</f>
        <v>0</v>
      </c>
      <c r="V174" s="295">
        <f>SUM(ENERO:DICIEMBRE!V174)</f>
        <v>0</v>
      </c>
      <c r="W174" s="295">
        <f>SUM(ENERO:DICIEMBRE!W174)</f>
        <v>0</v>
      </c>
      <c r="X174" s="295">
        <f>SUM(ENERO:DICIEMBRE!X174)</f>
        <v>0</v>
      </c>
      <c r="Y174" s="295">
        <f>SUM(ENERO:DICIEMBRE!Y174)</f>
        <v>0</v>
      </c>
      <c r="Z174" s="295">
        <f>SUM(ENERO:DICIEMBRE!Z174)</f>
        <v>0</v>
      </c>
      <c r="AA174" s="295">
        <f>SUM(ENERO:DICIEMBRE!AA174)</f>
        <v>0</v>
      </c>
      <c r="AB174" s="295">
        <f>SUM(ENERO:DICIEMBRE!AB174)</f>
        <v>0</v>
      </c>
      <c r="AC174" s="295">
        <f>SUM(ENERO:DICIEMBRE!AC174)</f>
        <v>0</v>
      </c>
      <c r="AD174" s="295">
        <f>SUM(ENERO:DICIEMBRE!AD174)</f>
        <v>0</v>
      </c>
      <c r="AE174" s="295">
        <f>SUM(ENERO:DICIEMBRE!AE174)</f>
        <v>0</v>
      </c>
      <c r="AF174" s="295">
        <f>SUM(ENERO:DICIEMBRE!AF174)</f>
        <v>0</v>
      </c>
      <c r="AG174" s="295">
        <f>SUM(ENERO:DICIEMBRE!AG174)</f>
        <v>0</v>
      </c>
      <c r="AH174" s="295">
        <f>SUM(ENERO:DICIEMBRE!AH174)</f>
        <v>0</v>
      </c>
      <c r="AI174" s="295">
        <f>SUM(ENERO:DICIEMBRE!AI174)</f>
        <v>0</v>
      </c>
      <c r="AJ174" s="295">
        <f>SUM(ENERO:DICIEMBRE!AJ174)</f>
        <v>0</v>
      </c>
      <c r="AK174" s="295">
        <f>SUM(ENERO:DICIEMBRE!AK174)</f>
        <v>0</v>
      </c>
      <c r="AL174" s="295">
        <f>SUM(ENERO:DICIEMBRE!AL174)</f>
        <v>0</v>
      </c>
      <c r="AM174" s="295">
        <f>SUM(ENERO:DICIEMBRE!AM174)</f>
        <v>0</v>
      </c>
      <c r="AN174" s="295">
        <f>SUM(ENERO:DICIEMBRE!AN174)</f>
        <v>0</v>
      </c>
      <c r="AO174" s="295">
        <f>SUM(ENERO:DICIEMBRE!AO174)</f>
        <v>0</v>
      </c>
      <c r="AP174" s="30" t="str">
        <f t="shared" si="23"/>
        <v/>
      </c>
      <c r="BU174" s="109"/>
      <c r="BV174" s="109"/>
      <c r="BY174" s="5"/>
      <c r="BZ174" s="5"/>
      <c r="CA174" s="5"/>
      <c r="CB174" s="5"/>
      <c r="CC174" s="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5"/>
      <c r="CR174" s="5"/>
      <c r="CS174" s="5"/>
      <c r="CT174" s="32" t="str">
        <f t="shared" si="20"/>
        <v/>
      </c>
      <c r="CU174" s="4"/>
      <c r="CV174" s="4"/>
      <c r="CW174" s="4"/>
      <c r="CX174" s="4"/>
      <c r="CY174" s="4"/>
      <c r="CZ174" s="33">
        <f t="shared" si="21"/>
        <v>0</v>
      </c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</row>
    <row r="175" spans="1:149" ht="14.1" customHeight="1" x14ac:dyDescent="0.2">
      <c r="A175" s="152" t="s">
        <v>184</v>
      </c>
      <c r="B175" s="324">
        <f t="shared" si="22"/>
        <v>0</v>
      </c>
      <c r="C175" s="325">
        <f t="shared" si="19"/>
        <v>0</v>
      </c>
      <c r="D175" s="325">
        <f t="shared" si="19"/>
        <v>0</v>
      </c>
      <c r="E175" s="295">
        <f>SUM(ENERO:DICIEMBRE!E175)</f>
        <v>0</v>
      </c>
      <c r="F175" s="295">
        <f>SUM(ENERO:DICIEMBRE!F175)</f>
        <v>0</v>
      </c>
      <c r="G175" s="295">
        <f>SUM(ENERO:DICIEMBRE!G175)</f>
        <v>0</v>
      </c>
      <c r="H175" s="295">
        <f>SUM(ENERO:DICIEMBRE!H175)</f>
        <v>0</v>
      </c>
      <c r="I175" s="295">
        <f>SUM(ENERO:DICIEMBRE!I175)</f>
        <v>0</v>
      </c>
      <c r="J175" s="295">
        <f>SUM(ENERO:DICIEMBRE!J175)</f>
        <v>0</v>
      </c>
      <c r="K175" s="295">
        <f>SUM(ENERO:DICIEMBRE!K175)</f>
        <v>0</v>
      </c>
      <c r="L175" s="295">
        <f>SUM(ENERO:DICIEMBRE!L175)</f>
        <v>0</v>
      </c>
      <c r="M175" s="295">
        <f>SUM(ENERO:DICIEMBRE!M175)</f>
        <v>0</v>
      </c>
      <c r="N175" s="295">
        <f>SUM(ENERO:DICIEMBRE!N175)</f>
        <v>0</v>
      </c>
      <c r="O175" s="295">
        <f>SUM(ENERO:DICIEMBRE!O175)</f>
        <v>0</v>
      </c>
      <c r="P175" s="295">
        <f>SUM(ENERO:DICIEMBRE!P175)</f>
        <v>0</v>
      </c>
      <c r="Q175" s="295">
        <f>SUM(ENERO:DICIEMBRE!Q175)</f>
        <v>0</v>
      </c>
      <c r="R175" s="295">
        <f>SUM(ENERO:DICIEMBRE!R175)</f>
        <v>0</v>
      </c>
      <c r="S175" s="295">
        <f>SUM(ENERO:DICIEMBRE!S175)</f>
        <v>0</v>
      </c>
      <c r="T175" s="295">
        <f>SUM(ENERO:DICIEMBRE!T175)</f>
        <v>0</v>
      </c>
      <c r="U175" s="295">
        <f>SUM(ENERO:DICIEMBRE!U175)</f>
        <v>0</v>
      </c>
      <c r="V175" s="295">
        <f>SUM(ENERO:DICIEMBRE!V175)</f>
        <v>0</v>
      </c>
      <c r="W175" s="295">
        <f>SUM(ENERO:DICIEMBRE!W175)</f>
        <v>0</v>
      </c>
      <c r="X175" s="295">
        <f>SUM(ENERO:DICIEMBRE!X175)</f>
        <v>0</v>
      </c>
      <c r="Y175" s="295">
        <f>SUM(ENERO:DICIEMBRE!Y175)</f>
        <v>0</v>
      </c>
      <c r="Z175" s="295">
        <f>SUM(ENERO:DICIEMBRE!Z175)</f>
        <v>0</v>
      </c>
      <c r="AA175" s="295">
        <f>SUM(ENERO:DICIEMBRE!AA175)</f>
        <v>0</v>
      </c>
      <c r="AB175" s="295">
        <f>SUM(ENERO:DICIEMBRE!AB175)</f>
        <v>0</v>
      </c>
      <c r="AC175" s="295">
        <f>SUM(ENERO:DICIEMBRE!AC175)</f>
        <v>0</v>
      </c>
      <c r="AD175" s="295">
        <f>SUM(ENERO:DICIEMBRE!AD175)</f>
        <v>0</v>
      </c>
      <c r="AE175" s="295">
        <f>SUM(ENERO:DICIEMBRE!AE175)</f>
        <v>0</v>
      </c>
      <c r="AF175" s="295">
        <f>SUM(ENERO:DICIEMBRE!AF175)</f>
        <v>0</v>
      </c>
      <c r="AG175" s="295">
        <f>SUM(ENERO:DICIEMBRE!AG175)</f>
        <v>0</v>
      </c>
      <c r="AH175" s="295">
        <f>SUM(ENERO:DICIEMBRE!AH175)</f>
        <v>0</v>
      </c>
      <c r="AI175" s="295">
        <f>SUM(ENERO:DICIEMBRE!AI175)</f>
        <v>0</v>
      </c>
      <c r="AJ175" s="295">
        <f>SUM(ENERO:DICIEMBRE!AJ175)</f>
        <v>0</v>
      </c>
      <c r="AK175" s="295">
        <f>SUM(ENERO:DICIEMBRE!AK175)</f>
        <v>0</v>
      </c>
      <c r="AL175" s="295">
        <f>SUM(ENERO:DICIEMBRE!AL175)</f>
        <v>0</v>
      </c>
      <c r="AM175" s="295">
        <f>SUM(ENERO:DICIEMBRE!AM175)</f>
        <v>0</v>
      </c>
      <c r="AN175" s="295">
        <f>SUM(ENERO:DICIEMBRE!AN175)</f>
        <v>0</v>
      </c>
      <c r="AO175" s="295">
        <f>SUM(ENERO:DICIEMBRE!AO175)</f>
        <v>0</v>
      </c>
      <c r="AP175" s="30" t="str">
        <f t="shared" si="23"/>
        <v/>
      </c>
      <c r="BU175" s="109"/>
      <c r="BV175" s="109"/>
      <c r="BY175" s="5"/>
      <c r="BZ175" s="5"/>
      <c r="CA175" s="5"/>
      <c r="CB175" s="5"/>
      <c r="CC175" s="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5"/>
      <c r="CR175" s="5"/>
      <c r="CS175" s="5"/>
      <c r="CT175" s="32" t="str">
        <f t="shared" si="20"/>
        <v/>
      </c>
      <c r="CU175" s="4"/>
      <c r="CV175" s="4"/>
      <c r="CW175" s="4"/>
      <c r="CX175" s="4"/>
      <c r="CY175" s="4"/>
      <c r="CZ175" s="33">
        <f t="shared" si="21"/>
        <v>0</v>
      </c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</row>
    <row r="176" spans="1:149" ht="14.1" customHeight="1" x14ac:dyDescent="0.2">
      <c r="A176" s="331" t="s">
        <v>71</v>
      </c>
      <c r="B176" s="324">
        <f t="shared" si="22"/>
        <v>1088</v>
      </c>
      <c r="C176" s="325">
        <f t="shared" si="19"/>
        <v>454</v>
      </c>
      <c r="D176" s="325">
        <f t="shared" si="19"/>
        <v>634</v>
      </c>
      <c r="E176" s="295">
        <f>SUM(ENERO:DICIEMBRE!E176)</f>
        <v>134</v>
      </c>
      <c r="F176" s="295">
        <f>SUM(ENERO:DICIEMBRE!F176)</f>
        <v>97</v>
      </c>
      <c r="G176" s="295">
        <f>SUM(ENERO:DICIEMBRE!G176)</f>
        <v>9</v>
      </c>
      <c r="H176" s="295">
        <f>SUM(ENERO:DICIEMBRE!H176)</f>
        <v>6</v>
      </c>
      <c r="I176" s="295">
        <f>SUM(ENERO:DICIEMBRE!I176)</f>
        <v>6</v>
      </c>
      <c r="J176" s="295">
        <f>SUM(ENERO:DICIEMBRE!J176)</f>
        <v>6</v>
      </c>
      <c r="K176" s="295">
        <f>SUM(ENERO:DICIEMBRE!K176)</f>
        <v>4</v>
      </c>
      <c r="L176" s="295">
        <f>SUM(ENERO:DICIEMBRE!L176)</f>
        <v>17</v>
      </c>
      <c r="M176" s="295">
        <f>SUM(ENERO:DICIEMBRE!M176)</f>
        <v>6</v>
      </c>
      <c r="N176" s="295">
        <f>SUM(ENERO:DICIEMBRE!N176)</f>
        <v>46</v>
      </c>
      <c r="O176" s="295">
        <f>SUM(ENERO:DICIEMBRE!O176)</f>
        <v>4</v>
      </c>
      <c r="P176" s="295">
        <f>SUM(ENERO:DICIEMBRE!P176)</f>
        <v>78</v>
      </c>
      <c r="Q176" s="295">
        <f>SUM(ENERO:DICIEMBRE!Q176)</f>
        <v>3</v>
      </c>
      <c r="R176" s="295">
        <f>SUM(ENERO:DICIEMBRE!R176)</f>
        <v>59</v>
      </c>
      <c r="S176" s="295">
        <f>SUM(ENERO:DICIEMBRE!S176)</f>
        <v>10</v>
      </c>
      <c r="T176" s="295">
        <f>SUM(ENERO:DICIEMBRE!T176)</f>
        <v>27</v>
      </c>
      <c r="U176" s="295">
        <f>SUM(ENERO:DICIEMBRE!U176)</f>
        <v>3</v>
      </c>
      <c r="V176" s="295">
        <f>SUM(ENERO:DICIEMBRE!V176)</f>
        <v>12</v>
      </c>
      <c r="W176" s="295">
        <f>SUM(ENERO:DICIEMBRE!W176)</f>
        <v>15</v>
      </c>
      <c r="X176" s="295">
        <f>SUM(ENERO:DICIEMBRE!X176)</f>
        <v>27</v>
      </c>
      <c r="Y176" s="295">
        <f>SUM(ENERO:DICIEMBRE!Y176)</f>
        <v>15</v>
      </c>
      <c r="Z176" s="295">
        <f>SUM(ENERO:DICIEMBRE!Z176)</f>
        <v>15</v>
      </c>
      <c r="AA176" s="295">
        <f>SUM(ENERO:DICIEMBRE!AA176)</f>
        <v>25</v>
      </c>
      <c r="AB176" s="295">
        <f>SUM(ENERO:DICIEMBRE!AB176)</f>
        <v>25</v>
      </c>
      <c r="AC176" s="295">
        <f>SUM(ENERO:DICIEMBRE!AC176)</f>
        <v>34</v>
      </c>
      <c r="AD176" s="295">
        <f>SUM(ENERO:DICIEMBRE!AD176)</f>
        <v>33</v>
      </c>
      <c r="AE176" s="295">
        <f>SUM(ENERO:DICIEMBRE!AE176)</f>
        <v>51</v>
      </c>
      <c r="AF176" s="295">
        <f>SUM(ENERO:DICIEMBRE!AF176)</f>
        <v>35</v>
      </c>
      <c r="AG176" s="295">
        <f>SUM(ENERO:DICIEMBRE!AG176)</f>
        <v>29</v>
      </c>
      <c r="AH176" s="295">
        <f>SUM(ENERO:DICIEMBRE!AH176)</f>
        <v>45</v>
      </c>
      <c r="AI176" s="295">
        <f>SUM(ENERO:DICIEMBRE!AI176)</f>
        <v>43</v>
      </c>
      <c r="AJ176" s="295">
        <f>SUM(ENERO:DICIEMBRE!AJ176)</f>
        <v>41</v>
      </c>
      <c r="AK176" s="295">
        <f>SUM(ENERO:DICIEMBRE!AK176)</f>
        <v>63</v>
      </c>
      <c r="AL176" s="295">
        <f>SUM(ENERO:DICIEMBRE!AL176)</f>
        <v>65</v>
      </c>
      <c r="AM176" s="295">
        <f>SUM(ENERO:DICIEMBRE!AM176)</f>
        <v>398</v>
      </c>
      <c r="AN176" s="295">
        <f>SUM(ENERO:DICIEMBRE!AN176)</f>
        <v>156</v>
      </c>
      <c r="AO176" s="295">
        <f>SUM(ENERO:DICIEMBRE!AO176)</f>
        <v>534</v>
      </c>
      <c r="AP176" s="30" t="str">
        <f t="shared" si="23"/>
        <v/>
      </c>
      <c r="BU176" s="109"/>
      <c r="BV176" s="109"/>
      <c r="BY176" s="5"/>
      <c r="BZ176" s="5"/>
      <c r="CA176" s="5"/>
      <c r="CB176" s="5"/>
      <c r="CC176" s="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5"/>
      <c r="CR176" s="5"/>
      <c r="CS176" s="5"/>
      <c r="CT176" s="32" t="str">
        <f t="shared" si="20"/>
        <v/>
      </c>
      <c r="CU176" s="4"/>
      <c r="CV176" s="4"/>
      <c r="CW176" s="4"/>
      <c r="CX176" s="4"/>
      <c r="CY176" s="4"/>
      <c r="CZ176" s="33">
        <f t="shared" si="21"/>
        <v>0</v>
      </c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</row>
    <row r="177" spans="1:149" ht="14.1" customHeight="1" x14ac:dyDescent="0.2">
      <c r="A177" s="332" t="s">
        <v>41</v>
      </c>
      <c r="B177" s="333">
        <f>SUM(B178:B182)</f>
        <v>2981</v>
      </c>
      <c r="C177" s="334">
        <f>SUM(C178:C182)</f>
        <v>1373</v>
      </c>
      <c r="D177" s="335">
        <f>SUM(D178:D182)</f>
        <v>1608</v>
      </c>
      <c r="E177" s="336">
        <f>SUM(E178:E182)</f>
        <v>180</v>
      </c>
      <c r="F177" s="336">
        <f t="shared" ref="F177:AO177" si="24">SUM(F178:F182)</f>
        <v>148</v>
      </c>
      <c r="G177" s="336">
        <f t="shared" si="24"/>
        <v>49</v>
      </c>
      <c r="H177" s="336">
        <f>SUM(H178:H182)</f>
        <v>35</v>
      </c>
      <c r="I177" s="336">
        <f t="shared" si="24"/>
        <v>53</v>
      </c>
      <c r="J177" s="336">
        <f t="shared" si="24"/>
        <v>40</v>
      </c>
      <c r="K177" s="336">
        <f t="shared" si="24"/>
        <v>38</v>
      </c>
      <c r="L177" s="336">
        <f t="shared" si="24"/>
        <v>38</v>
      </c>
      <c r="M177" s="336">
        <f t="shared" si="24"/>
        <v>30</v>
      </c>
      <c r="N177" s="336">
        <f t="shared" si="24"/>
        <v>66</v>
      </c>
      <c r="O177" s="336">
        <f t="shared" si="24"/>
        <v>29</v>
      </c>
      <c r="P177" s="336">
        <f t="shared" si="24"/>
        <v>93</v>
      </c>
      <c r="Q177" s="336">
        <f t="shared" si="24"/>
        <v>28</v>
      </c>
      <c r="R177" s="336">
        <f t="shared" si="24"/>
        <v>80</v>
      </c>
      <c r="S177" s="336">
        <f t="shared" si="24"/>
        <v>33</v>
      </c>
      <c r="T177" s="336">
        <f t="shared" si="24"/>
        <v>61</v>
      </c>
      <c r="U177" s="336">
        <f t="shared" si="24"/>
        <v>39</v>
      </c>
      <c r="V177" s="336">
        <f t="shared" si="24"/>
        <v>36</v>
      </c>
      <c r="W177" s="336">
        <f t="shared" si="24"/>
        <v>55</v>
      </c>
      <c r="X177" s="336">
        <f t="shared" si="24"/>
        <v>69</v>
      </c>
      <c r="Y177" s="336">
        <f t="shared" si="24"/>
        <v>72</v>
      </c>
      <c r="Z177" s="336">
        <f t="shared" si="24"/>
        <v>83</v>
      </c>
      <c r="AA177" s="336">
        <f t="shared" si="24"/>
        <v>92</v>
      </c>
      <c r="AB177" s="336">
        <f t="shared" si="24"/>
        <v>102</v>
      </c>
      <c r="AC177" s="336">
        <f t="shared" si="24"/>
        <v>123</v>
      </c>
      <c r="AD177" s="336">
        <f t="shared" si="24"/>
        <v>114</v>
      </c>
      <c r="AE177" s="336">
        <f t="shared" si="24"/>
        <v>133</v>
      </c>
      <c r="AF177" s="336">
        <f t="shared" si="24"/>
        <v>144</v>
      </c>
      <c r="AG177" s="336">
        <f t="shared" si="24"/>
        <v>123</v>
      </c>
      <c r="AH177" s="336">
        <f t="shared" si="24"/>
        <v>145</v>
      </c>
      <c r="AI177" s="336">
        <f t="shared" si="24"/>
        <v>125</v>
      </c>
      <c r="AJ177" s="336">
        <f t="shared" si="24"/>
        <v>125</v>
      </c>
      <c r="AK177" s="337">
        <f t="shared" si="24"/>
        <v>171</v>
      </c>
      <c r="AL177" s="338">
        <f t="shared" si="24"/>
        <v>229</v>
      </c>
      <c r="AM177" s="339">
        <f t="shared" si="24"/>
        <v>503</v>
      </c>
      <c r="AN177" s="340">
        <f t="shared" si="24"/>
        <v>1101</v>
      </c>
      <c r="AO177" s="341">
        <f t="shared" si="24"/>
        <v>1377</v>
      </c>
      <c r="AP177" s="30"/>
      <c r="BU177" s="109"/>
      <c r="BV177" s="109"/>
      <c r="BX177" s="15"/>
      <c r="CA177" s="15"/>
      <c r="CB177" s="15"/>
      <c r="CC177" s="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5"/>
      <c r="CR177" s="5"/>
      <c r="CS177" s="5"/>
      <c r="CT177" s="32"/>
      <c r="CU177" s="32"/>
      <c r="CV177" s="32"/>
      <c r="CW177" s="32"/>
      <c r="CX177" s="32"/>
      <c r="CY177" s="32"/>
      <c r="CZ177" s="33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</row>
    <row r="178" spans="1:149" ht="14.1" customHeight="1" x14ac:dyDescent="0.2">
      <c r="A178" s="155" t="s">
        <v>42</v>
      </c>
      <c r="B178" s="342">
        <f t="shared" si="22"/>
        <v>2513</v>
      </c>
      <c r="C178" s="343">
        <f t="shared" ref="C178:D182" si="25">E178+G178+I178+K178+M178+O178+Q178+S178+U178+W178+Y178+AA178+AC178+AE178+AG178+AI178+AK178</f>
        <v>1115</v>
      </c>
      <c r="D178" s="344">
        <f t="shared" si="25"/>
        <v>1398</v>
      </c>
      <c r="E178" s="295">
        <f>SUM(ENERO:DICIEMBRE!E178)</f>
        <v>171</v>
      </c>
      <c r="F178" s="295">
        <f>SUM(ENERO:DICIEMBRE!F178)</f>
        <v>141</v>
      </c>
      <c r="G178" s="295">
        <f>SUM(ENERO:DICIEMBRE!G178)</f>
        <v>48</v>
      </c>
      <c r="H178" s="295">
        <f>SUM(ENERO:DICIEMBRE!H178)</f>
        <v>35</v>
      </c>
      <c r="I178" s="295">
        <f>SUM(ENERO:DICIEMBRE!I178)</f>
        <v>49</v>
      </c>
      <c r="J178" s="295">
        <f>SUM(ENERO:DICIEMBRE!J178)</f>
        <v>37</v>
      </c>
      <c r="K178" s="295">
        <f>SUM(ENERO:DICIEMBRE!K178)</f>
        <v>36</v>
      </c>
      <c r="L178" s="295">
        <f>SUM(ENERO:DICIEMBRE!L178)</f>
        <v>32</v>
      </c>
      <c r="M178" s="295">
        <f>SUM(ENERO:DICIEMBRE!M178)</f>
        <v>20</v>
      </c>
      <c r="N178" s="295">
        <f>SUM(ENERO:DICIEMBRE!N178)</f>
        <v>61</v>
      </c>
      <c r="O178" s="295">
        <f>SUM(ENERO:DICIEMBRE!O178)</f>
        <v>27</v>
      </c>
      <c r="P178" s="295">
        <f>SUM(ENERO:DICIEMBRE!P178)</f>
        <v>91</v>
      </c>
      <c r="Q178" s="295">
        <f>SUM(ENERO:DICIEMBRE!Q178)</f>
        <v>19</v>
      </c>
      <c r="R178" s="295">
        <f>SUM(ENERO:DICIEMBRE!R178)</f>
        <v>75</v>
      </c>
      <c r="S178" s="295">
        <f>SUM(ENERO:DICIEMBRE!S178)</f>
        <v>28</v>
      </c>
      <c r="T178" s="295">
        <f>SUM(ENERO:DICIEMBRE!T178)</f>
        <v>53</v>
      </c>
      <c r="U178" s="295">
        <f>SUM(ENERO:DICIEMBRE!U178)</f>
        <v>35</v>
      </c>
      <c r="V178" s="295">
        <f>SUM(ENERO:DICIEMBRE!V178)</f>
        <v>29</v>
      </c>
      <c r="W178" s="295">
        <f>SUM(ENERO:DICIEMBRE!W178)</f>
        <v>46</v>
      </c>
      <c r="X178" s="295">
        <f>SUM(ENERO:DICIEMBRE!X178)</f>
        <v>64</v>
      </c>
      <c r="Y178" s="295">
        <f>SUM(ENERO:DICIEMBRE!Y178)</f>
        <v>54</v>
      </c>
      <c r="Z178" s="295">
        <f>SUM(ENERO:DICIEMBRE!Z178)</f>
        <v>59</v>
      </c>
      <c r="AA178" s="295">
        <f>SUM(ENERO:DICIEMBRE!AA178)</f>
        <v>75</v>
      </c>
      <c r="AB178" s="295">
        <f>SUM(ENERO:DICIEMBRE!AB178)</f>
        <v>88</v>
      </c>
      <c r="AC178" s="295">
        <f>SUM(ENERO:DICIEMBRE!AC178)</f>
        <v>93</v>
      </c>
      <c r="AD178" s="295">
        <f>SUM(ENERO:DICIEMBRE!AD178)</f>
        <v>103</v>
      </c>
      <c r="AE178" s="295">
        <f>SUM(ENERO:DICIEMBRE!AE178)</f>
        <v>103</v>
      </c>
      <c r="AF178" s="295">
        <f>SUM(ENERO:DICIEMBRE!AF178)</f>
        <v>118</v>
      </c>
      <c r="AG178" s="295">
        <f>SUM(ENERO:DICIEMBRE!AG178)</f>
        <v>93</v>
      </c>
      <c r="AH178" s="295">
        <f>SUM(ENERO:DICIEMBRE!AH178)</f>
        <v>123</v>
      </c>
      <c r="AI178" s="295">
        <f>SUM(ENERO:DICIEMBRE!AI178)</f>
        <v>86</v>
      </c>
      <c r="AJ178" s="295">
        <f>SUM(ENERO:DICIEMBRE!AJ178)</f>
        <v>101</v>
      </c>
      <c r="AK178" s="295">
        <f>SUM(ENERO:DICIEMBRE!AK178)</f>
        <v>132</v>
      </c>
      <c r="AL178" s="295">
        <f>SUM(ENERO:DICIEMBRE!AL178)</f>
        <v>188</v>
      </c>
      <c r="AM178" s="295">
        <f>SUM(ENERO:DICIEMBRE!AM178)</f>
        <v>440</v>
      </c>
      <c r="AN178" s="295">
        <f>SUM(ENERO:DICIEMBRE!AN178)</f>
        <v>837</v>
      </c>
      <c r="AO178" s="295">
        <f>SUM(ENERO:DICIEMBRE!AO178)</f>
        <v>1236</v>
      </c>
      <c r="AP178" s="30" t="str">
        <f t="shared" si="23"/>
        <v/>
      </c>
      <c r="BU178" s="109"/>
      <c r="BV178" s="109"/>
      <c r="BX178" s="15"/>
      <c r="CA178" s="15"/>
      <c r="CB178" s="15"/>
      <c r="CC178" s="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5"/>
      <c r="CR178" s="5"/>
      <c r="CS178" s="5"/>
      <c r="CT178" s="32" t="str">
        <f>IF(CZ178=1,"* El número de Egresos Según tipo de atención NO DEBE ser diferente al Total. ","")</f>
        <v/>
      </c>
      <c r="CU178" s="32"/>
      <c r="CV178" s="32"/>
      <c r="CW178" s="32"/>
      <c r="CX178" s="32"/>
      <c r="CY178" s="32"/>
      <c r="CZ178" s="33">
        <f>IF(B178&lt;&gt;SUM(AM178:AO178),1,0)</f>
        <v>0</v>
      </c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</row>
    <row r="179" spans="1:149" ht="14.1" customHeight="1" x14ac:dyDescent="0.2">
      <c r="A179" s="155" t="s">
        <v>43</v>
      </c>
      <c r="B179" s="346">
        <f t="shared" si="22"/>
        <v>22</v>
      </c>
      <c r="C179" s="347">
        <f t="shared" si="25"/>
        <v>10</v>
      </c>
      <c r="D179" s="348">
        <f t="shared" si="25"/>
        <v>12</v>
      </c>
      <c r="E179" s="295">
        <f>SUM(ENERO:DICIEMBRE!E179)</f>
        <v>1</v>
      </c>
      <c r="F179" s="295">
        <f>SUM(ENERO:DICIEMBRE!F179)</f>
        <v>0</v>
      </c>
      <c r="G179" s="295">
        <f>SUM(ENERO:DICIEMBRE!G179)</f>
        <v>0</v>
      </c>
      <c r="H179" s="295">
        <f>SUM(ENERO:DICIEMBRE!H179)</f>
        <v>0</v>
      </c>
      <c r="I179" s="295">
        <f>SUM(ENERO:DICIEMBRE!I179)</f>
        <v>1</v>
      </c>
      <c r="J179" s="295">
        <f>SUM(ENERO:DICIEMBRE!J179)</f>
        <v>0</v>
      </c>
      <c r="K179" s="295">
        <f>SUM(ENERO:DICIEMBRE!K179)</f>
        <v>0</v>
      </c>
      <c r="L179" s="295">
        <f>SUM(ENERO:DICIEMBRE!L179)</f>
        <v>2</v>
      </c>
      <c r="M179" s="295">
        <f>SUM(ENERO:DICIEMBRE!M179)</f>
        <v>2</v>
      </c>
      <c r="N179" s="295">
        <f>SUM(ENERO:DICIEMBRE!N179)</f>
        <v>1</v>
      </c>
      <c r="O179" s="295">
        <f>SUM(ENERO:DICIEMBRE!O179)</f>
        <v>0</v>
      </c>
      <c r="P179" s="295">
        <f>SUM(ENERO:DICIEMBRE!P179)</f>
        <v>0</v>
      </c>
      <c r="Q179" s="295">
        <f>SUM(ENERO:DICIEMBRE!Q179)</f>
        <v>0</v>
      </c>
      <c r="R179" s="295">
        <f>SUM(ENERO:DICIEMBRE!R179)</f>
        <v>1</v>
      </c>
      <c r="S179" s="295">
        <f>SUM(ENERO:DICIEMBRE!S179)</f>
        <v>0</v>
      </c>
      <c r="T179" s="295">
        <f>SUM(ENERO:DICIEMBRE!T179)</f>
        <v>0</v>
      </c>
      <c r="U179" s="295">
        <f>SUM(ENERO:DICIEMBRE!U179)</f>
        <v>0</v>
      </c>
      <c r="V179" s="295">
        <f>SUM(ENERO:DICIEMBRE!V179)</f>
        <v>0</v>
      </c>
      <c r="W179" s="295">
        <f>SUM(ENERO:DICIEMBRE!W179)</f>
        <v>0</v>
      </c>
      <c r="X179" s="295">
        <f>SUM(ENERO:DICIEMBRE!X179)</f>
        <v>1</v>
      </c>
      <c r="Y179" s="295">
        <f>SUM(ENERO:DICIEMBRE!Y179)</f>
        <v>1</v>
      </c>
      <c r="Z179" s="295">
        <f>SUM(ENERO:DICIEMBRE!Z179)</f>
        <v>1</v>
      </c>
      <c r="AA179" s="295">
        <f>SUM(ENERO:DICIEMBRE!AA179)</f>
        <v>0</v>
      </c>
      <c r="AB179" s="295">
        <f>SUM(ENERO:DICIEMBRE!AB179)</f>
        <v>0</v>
      </c>
      <c r="AC179" s="295">
        <f>SUM(ENERO:DICIEMBRE!AC179)</f>
        <v>1</v>
      </c>
      <c r="AD179" s="295">
        <f>SUM(ENERO:DICIEMBRE!AD179)</f>
        <v>0</v>
      </c>
      <c r="AE179" s="295">
        <f>SUM(ENERO:DICIEMBRE!AE179)</f>
        <v>2</v>
      </c>
      <c r="AF179" s="295">
        <f>SUM(ENERO:DICIEMBRE!AF179)</f>
        <v>0</v>
      </c>
      <c r="AG179" s="295">
        <f>SUM(ENERO:DICIEMBRE!AG179)</f>
        <v>1</v>
      </c>
      <c r="AH179" s="295">
        <f>SUM(ENERO:DICIEMBRE!AH179)</f>
        <v>1</v>
      </c>
      <c r="AI179" s="295">
        <f>SUM(ENERO:DICIEMBRE!AI179)</f>
        <v>0</v>
      </c>
      <c r="AJ179" s="295">
        <f>SUM(ENERO:DICIEMBRE!AJ179)</f>
        <v>1</v>
      </c>
      <c r="AK179" s="295">
        <f>SUM(ENERO:DICIEMBRE!AK179)</f>
        <v>1</v>
      </c>
      <c r="AL179" s="295">
        <f>SUM(ENERO:DICIEMBRE!AL179)</f>
        <v>4</v>
      </c>
      <c r="AM179" s="295">
        <f>SUM(ENERO:DICIEMBRE!AM179)</f>
        <v>18</v>
      </c>
      <c r="AN179" s="295">
        <f>SUM(ENERO:DICIEMBRE!AN179)</f>
        <v>1</v>
      </c>
      <c r="AO179" s="295">
        <f>SUM(ENERO:DICIEMBRE!AO179)</f>
        <v>3</v>
      </c>
      <c r="AP179" s="30" t="str">
        <f t="shared" si="23"/>
        <v/>
      </c>
      <c r="BU179" s="109"/>
      <c r="BV179" s="109"/>
      <c r="BX179" s="15"/>
      <c r="CA179" s="15"/>
      <c r="CB179" s="15"/>
      <c r="CC179" s="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5"/>
      <c r="CR179" s="5"/>
      <c r="CS179" s="5"/>
      <c r="CT179" s="32" t="str">
        <f>IF(CZ179=1,"* El número de Egresos Según tipo de atención NO DEBE ser diferente al Total. ","")</f>
        <v/>
      </c>
      <c r="CU179" s="32"/>
      <c r="CV179" s="32"/>
      <c r="CW179" s="32"/>
      <c r="CX179" s="32"/>
      <c r="CY179" s="32"/>
      <c r="CZ179" s="33">
        <f>IF(B179&lt;&gt;SUM(AM179:AO179),1,0)</f>
        <v>0</v>
      </c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</row>
    <row r="180" spans="1:149" ht="14.1" customHeight="1" x14ac:dyDescent="0.2">
      <c r="A180" s="155" t="s">
        <v>44</v>
      </c>
      <c r="B180" s="346">
        <f t="shared" si="22"/>
        <v>136</v>
      </c>
      <c r="C180" s="349">
        <f t="shared" si="25"/>
        <v>82</v>
      </c>
      <c r="D180" s="350">
        <f t="shared" si="25"/>
        <v>54</v>
      </c>
      <c r="E180" s="295">
        <f>SUM(ENERO:DICIEMBRE!E180)</f>
        <v>0</v>
      </c>
      <c r="F180" s="295">
        <f>SUM(ENERO:DICIEMBRE!F180)</f>
        <v>0</v>
      </c>
      <c r="G180" s="295">
        <f>SUM(ENERO:DICIEMBRE!G180)</f>
        <v>0</v>
      </c>
      <c r="H180" s="295">
        <f>SUM(ENERO:DICIEMBRE!H180)</f>
        <v>0</v>
      </c>
      <c r="I180" s="295">
        <f>SUM(ENERO:DICIEMBRE!I180)</f>
        <v>0</v>
      </c>
      <c r="J180" s="295">
        <f>SUM(ENERO:DICIEMBRE!J180)</f>
        <v>0</v>
      </c>
      <c r="K180" s="295">
        <f>SUM(ENERO:DICIEMBRE!K180)</f>
        <v>0</v>
      </c>
      <c r="L180" s="295">
        <f>SUM(ENERO:DICIEMBRE!L180)</f>
        <v>1</v>
      </c>
      <c r="M180" s="295">
        <f>SUM(ENERO:DICIEMBRE!M180)</f>
        <v>0</v>
      </c>
      <c r="N180" s="295">
        <f>SUM(ENERO:DICIEMBRE!N180)</f>
        <v>0</v>
      </c>
      <c r="O180" s="295">
        <f>SUM(ENERO:DICIEMBRE!O180)</f>
        <v>0</v>
      </c>
      <c r="P180" s="295">
        <f>SUM(ENERO:DICIEMBRE!P180)</f>
        <v>0</v>
      </c>
      <c r="Q180" s="295">
        <f>SUM(ENERO:DICIEMBRE!Q180)</f>
        <v>2</v>
      </c>
      <c r="R180" s="295">
        <f>SUM(ENERO:DICIEMBRE!R180)</f>
        <v>0</v>
      </c>
      <c r="S180" s="295">
        <f>SUM(ENERO:DICIEMBRE!S180)</f>
        <v>0</v>
      </c>
      <c r="T180" s="295">
        <f>SUM(ENERO:DICIEMBRE!T180)</f>
        <v>1</v>
      </c>
      <c r="U180" s="295">
        <f>SUM(ENERO:DICIEMBRE!U180)</f>
        <v>0</v>
      </c>
      <c r="V180" s="295">
        <f>SUM(ENERO:DICIEMBRE!V180)</f>
        <v>0</v>
      </c>
      <c r="W180" s="295">
        <f>SUM(ENERO:DICIEMBRE!W180)</f>
        <v>0</v>
      </c>
      <c r="X180" s="295">
        <f>SUM(ENERO:DICIEMBRE!X180)</f>
        <v>0</v>
      </c>
      <c r="Y180" s="295">
        <f>SUM(ENERO:DICIEMBRE!Y180)</f>
        <v>6</v>
      </c>
      <c r="Z180" s="295">
        <f>SUM(ENERO:DICIEMBRE!Z180)</f>
        <v>7</v>
      </c>
      <c r="AA180" s="295">
        <f>SUM(ENERO:DICIEMBRE!AA180)</f>
        <v>3</v>
      </c>
      <c r="AB180" s="295">
        <f>SUM(ENERO:DICIEMBRE!AB180)</f>
        <v>2</v>
      </c>
      <c r="AC180" s="295">
        <f>SUM(ENERO:DICIEMBRE!AC180)</f>
        <v>7</v>
      </c>
      <c r="AD180" s="295">
        <f>SUM(ENERO:DICIEMBRE!AD180)</f>
        <v>2</v>
      </c>
      <c r="AE180" s="295">
        <f>SUM(ENERO:DICIEMBRE!AE180)</f>
        <v>8</v>
      </c>
      <c r="AF180" s="295">
        <f>SUM(ENERO:DICIEMBRE!AF180)</f>
        <v>8</v>
      </c>
      <c r="AG180" s="295">
        <f>SUM(ENERO:DICIEMBRE!AG180)</f>
        <v>12</v>
      </c>
      <c r="AH180" s="295">
        <f>SUM(ENERO:DICIEMBRE!AH180)</f>
        <v>8</v>
      </c>
      <c r="AI180" s="295">
        <f>SUM(ENERO:DICIEMBRE!AI180)</f>
        <v>17</v>
      </c>
      <c r="AJ180" s="295">
        <f>SUM(ENERO:DICIEMBRE!AJ180)</f>
        <v>4</v>
      </c>
      <c r="AK180" s="295">
        <f>SUM(ENERO:DICIEMBRE!AK180)</f>
        <v>27</v>
      </c>
      <c r="AL180" s="295">
        <f>SUM(ENERO:DICIEMBRE!AL180)</f>
        <v>21</v>
      </c>
      <c r="AM180" s="295">
        <f>SUM(ENERO:DICIEMBRE!AM180)</f>
        <v>0</v>
      </c>
      <c r="AN180" s="295">
        <f>SUM(ENERO:DICIEMBRE!AN180)</f>
        <v>61</v>
      </c>
      <c r="AO180" s="295">
        <f>SUM(ENERO:DICIEMBRE!AO180)</f>
        <v>75</v>
      </c>
      <c r="AP180" s="30" t="str">
        <f t="shared" si="23"/>
        <v/>
      </c>
      <c r="BU180" s="109"/>
      <c r="BV180" s="109"/>
      <c r="BX180" s="15"/>
      <c r="CA180" s="15"/>
      <c r="CB180" s="15"/>
      <c r="CC180" s="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5"/>
      <c r="CR180" s="5"/>
      <c r="CS180" s="5"/>
      <c r="CT180" s="32" t="str">
        <f>IF(CZ180=1,"* El número de Egresos Según tipo de atención NO DEBE ser diferente al Total. ","")</f>
        <v/>
      </c>
      <c r="CU180" s="32"/>
      <c r="CV180" s="32"/>
      <c r="CW180" s="32"/>
      <c r="CX180" s="32"/>
      <c r="CY180" s="32"/>
      <c r="CZ180" s="33">
        <f>IF(B180&lt;&gt;SUM(AM180:AO180),1,0)</f>
        <v>0</v>
      </c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</row>
    <row r="181" spans="1:149" ht="14.1" customHeight="1" x14ac:dyDescent="0.2">
      <c r="A181" s="155" t="s">
        <v>185</v>
      </c>
      <c r="B181" s="346">
        <f t="shared" si="22"/>
        <v>14</v>
      </c>
      <c r="C181" s="349">
        <f t="shared" si="25"/>
        <v>5</v>
      </c>
      <c r="D181" s="350">
        <f t="shared" si="25"/>
        <v>9</v>
      </c>
      <c r="E181" s="295">
        <f>SUM(ENERO:DICIEMBRE!E181)</f>
        <v>0</v>
      </c>
      <c r="F181" s="295">
        <f>SUM(ENERO:DICIEMBRE!F181)</f>
        <v>0</v>
      </c>
      <c r="G181" s="295">
        <f>SUM(ENERO:DICIEMBRE!G181)</f>
        <v>0</v>
      </c>
      <c r="H181" s="295">
        <f>SUM(ENERO:DICIEMBRE!H181)</f>
        <v>0</v>
      </c>
      <c r="I181" s="295">
        <f>SUM(ENERO:DICIEMBRE!I181)</f>
        <v>0</v>
      </c>
      <c r="J181" s="295">
        <f>SUM(ENERO:DICIEMBRE!J181)</f>
        <v>0</v>
      </c>
      <c r="K181" s="295">
        <f>SUM(ENERO:DICIEMBRE!K181)</f>
        <v>0</v>
      </c>
      <c r="L181" s="295">
        <f>SUM(ENERO:DICIEMBRE!L181)</f>
        <v>0</v>
      </c>
      <c r="M181" s="295">
        <f>SUM(ENERO:DICIEMBRE!M181)</f>
        <v>0</v>
      </c>
      <c r="N181" s="295">
        <f>SUM(ENERO:DICIEMBRE!N181)</f>
        <v>0</v>
      </c>
      <c r="O181" s="295">
        <f>SUM(ENERO:DICIEMBRE!O181)</f>
        <v>0</v>
      </c>
      <c r="P181" s="295">
        <f>SUM(ENERO:DICIEMBRE!P181)</f>
        <v>0</v>
      </c>
      <c r="Q181" s="295">
        <f>SUM(ENERO:DICIEMBRE!Q181)</f>
        <v>0</v>
      </c>
      <c r="R181" s="295">
        <f>SUM(ENERO:DICIEMBRE!R181)</f>
        <v>0</v>
      </c>
      <c r="S181" s="295">
        <f>SUM(ENERO:DICIEMBRE!S181)</f>
        <v>0</v>
      </c>
      <c r="T181" s="295">
        <f>SUM(ENERO:DICIEMBRE!T181)</f>
        <v>0</v>
      </c>
      <c r="U181" s="295">
        <f>SUM(ENERO:DICIEMBRE!U181)</f>
        <v>0</v>
      </c>
      <c r="V181" s="295">
        <f>SUM(ENERO:DICIEMBRE!V181)</f>
        <v>1</v>
      </c>
      <c r="W181" s="295">
        <f>SUM(ENERO:DICIEMBRE!W181)</f>
        <v>0</v>
      </c>
      <c r="X181" s="295">
        <f>SUM(ENERO:DICIEMBRE!X181)</f>
        <v>0</v>
      </c>
      <c r="Y181" s="295">
        <f>SUM(ENERO:DICIEMBRE!Y181)</f>
        <v>0</v>
      </c>
      <c r="Z181" s="295">
        <f>SUM(ENERO:DICIEMBRE!Z181)</f>
        <v>2</v>
      </c>
      <c r="AA181" s="295">
        <f>SUM(ENERO:DICIEMBRE!AA181)</f>
        <v>0</v>
      </c>
      <c r="AB181" s="295">
        <f>SUM(ENERO:DICIEMBRE!AB181)</f>
        <v>2</v>
      </c>
      <c r="AC181" s="295">
        <f>SUM(ENERO:DICIEMBRE!AC181)</f>
        <v>2</v>
      </c>
      <c r="AD181" s="295">
        <f>SUM(ENERO:DICIEMBRE!AD181)</f>
        <v>0</v>
      </c>
      <c r="AE181" s="295">
        <f>SUM(ENERO:DICIEMBRE!AE181)</f>
        <v>0</v>
      </c>
      <c r="AF181" s="295">
        <f>SUM(ENERO:DICIEMBRE!AF181)</f>
        <v>1</v>
      </c>
      <c r="AG181" s="295">
        <f>SUM(ENERO:DICIEMBRE!AG181)</f>
        <v>1</v>
      </c>
      <c r="AH181" s="295">
        <f>SUM(ENERO:DICIEMBRE!AH181)</f>
        <v>0</v>
      </c>
      <c r="AI181" s="295">
        <f>SUM(ENERO:DICIEMBRE!AI181)</f>
        <v>2</v>
      </c>
      <c r="AJ181" s="295">
        <f>SUM(ENERO:DICIEMBRE!AJ181)</f>
        <v>2</v>
      </c>
      <c r="AK181" s="295">
        <f>SUM(ENERO:DICIEMBRE!AK181)</f>
        <v>0</v>
      </c>
      <c r="AL181" s="295">
        <f>SUM(ENERO:DICIEMBRE!AL181)</f>
        <v>1</v>
      </c>
      <c r="AM181" s="295">
        <f>SUM(ENERO:DICIEMBRE!AM181)</f>
        <v>12</v>
      </c>
      <c r="AN181" s="295">
        <f>SUM(ENERO:DICIEMBRE!AN181)</f>
        <v>0</v>
      </c>
      <c r="AO181" s="295">
        <f>SUM(ENERO:DICIEMBRE!AO181)</f>
        <v>2</v>
      </c>
      <c r="AP181" s="30" t="str">
        <f t="shared" si="23"/>
        <v/>
      </c>
      <c r="BU181" s="109"/>
      <c r="BV181" s="109"/>
      <c r="BX181" s="15"/>
      <c r="CA181" s="15"/>
      <c r="CB181" s="15"/>
      <c r="CC181" s="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5"/>
      <c r="CR181" s="5"/>
      <c r="CS181" s="5"/>
      <c r="CT181" s="32" t="str">
        <f>IF(CZ181=1,"* El número de Egresos Según tipo de atención NO DEBE ser diferente al Total. ","")</f>
        <v/>
      </c>
      <c r="CU181" s="32"/>
      <c r="CV181" s="32"/>
      <c r="CW181" s="32"/>
      <c r="CX181" s="32"/>
      <c r="CY181" s="32"/>
      <c r="CZ181" s="33">
        <f>IF(B181&lt;&gt;SUM(AM181:AO181),1,0)</f>
        <v>0</v>
      </c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</row>
    <row r="182" spans="1:149" ht="14.1" customHeight="1" x14ac:dyDescent="0.2">
      <c r="A182" s="351" t="s">
        <v>71</v>
      </c>
      <c r="B182" s="352">
        <f t="shared" si="22"/>
        <v>296</v>
      </c>
      <c r="C182" s="353">
        <f t="shared" si="25"/>
        <v>161</v>
      </c>
      <c r="D182" s="354">
        <f t="shared" si="25"/>
        <v>135</v>
      </c>
      <c r="E182" s="295">
        <f>SUM(ENERO:DICIEMBRE!E182)</f>
        <v>8</v>
      </c>
      <c r="F182" s="295">
        <f>SUM(ENERO:DICIEMBRE!F182)</f>
        <v>7</v>
      </c>
      <c r="G182" s="295">
        <f>SUM(ENERO:DICIEMBRE!G182)</f>
        <v>1</v>
      </c>
      <c r="H182" s="295">
        <f>SUM(ENERO:DICIEMBRE!H182)</f>
        <v>0</v>
      </c>
      <c r="I182" s="295">
        <f>SUM(ENERO:DICIEMBRE!I182)</f>
        <v>3</v>
      </c>
      <c r="J182" s="295">
        <f>SUM(ENERO:DICIEMBRE!J182)</f>
        <v>3</v>
      </c>
      <c r="K182" s="295">
        <f>SUM(ENERO:DICIEMBRE!K182)</f>
        <v>2</v>
      </c>
      <c r="L182" s="295">
        <f>SUM(ENERO:DICIEMBRE!L182)</f>
        <v>3</v>
      </c>
      <c r="M182" s="295">
        <f>SUM(ENERO:DICIEMBRE!M182)</f>
        <v>8</v>
      </c>
      <c r="N182" s="295">
        <f>SUM(ENERO:DICIEMBRE!N182)</f>
        <v>4</v>
      </c>
      <c r="O182" s="295">
        <f>SUM(ENERO:DICIEMBRE!O182)</f>
        <v>2</v>
      </c>
      <c r="P182" s="295">
        <f>SUM(ENERO:DICIEMBRE!P182)</f>
        <v>2</v>
      </c>
      <c r="Q182" s="295">
        <f>SUM(ENERO:DICIEMBRE!Q182)</f>
        <v>7</v>
      </c>
      <c r="R182" s="295">
        <f>SUM(ENERO:DICIEMBRE!R182)</f>
        <v>4</v>
      </c>
      <c r="S182" s="295">
        <f>SUM(ENERO:DICIEMBRE!S182)</f>
        <v>5</v>
      </c>
      <c r="T182" s="295">
        <f>SUM(ENERO:DICIEMBRE!T182)</f>
        <v>7</v>
      </c>
      <c r="U182" s="295">
        <f>SUM(ENERO:DICIEMBRE!U182)</f>
        <v>4</v>
      </c>
      <c r="V182" s="295">
        <f>SUM(ENERO:DICIEMBRE!V182)</f>
        <v>6</v>
      </c>
      <c r="W182" s="295">
        <f>SUM(ENERO:DICIEMBRE!W182)</f>
        <v>9</v>
      </c>
      <c r="X182" s="295">
        <f>SUM(ENERO:DICIEMBRE!X182)</f>
        <v>4</v>
      </c>
      <c r="Y182" s="295">
        <f>SUM(ENERO:DICIEMBRE!Y182)</f>
        <v>11</v>
      </c>
      <c r="Z182" s="295">
        <f>SUM(ENERO:DICIEMBRE!Z182)</f>
        <v>14</v>
      </c>
      <c r="AA182" s="295">
        <f>SUM(ENERO:DICIEMBRE!AA182)</f>
        <v>14</v>
      </c>
      <c r="AB182" s="295">
        <f>SUM(ENERO:DICIEMBRE!AB182)</f>
        <v>10</v>
      </c>
      <c r="AC182" s="295">
        <f>SUM(ENERO:DICIEMBRE!AC182)</f>
        <v>20</v>
      </c>
      <c r="AD182" s="295">
        <f>SUM(ENERO:DICIEMBRE!AD182)</f>
        <v>9</v>
      </c>
      <c r="AE182" s="295">
        <f>SUM(ENERO:DICIEMBRE!AE182)</f>
        <v>20</v>
      </c>
      <c r="AF182" s="295">
        <f>SUM(ENERO:DICIEMBRE!AF182)</f>
        <v>17</v>
      </c>
      <c r="AG182" s="295">
        <f>SUM(ENERO:DICIEMBRE!AG182)</f>
        <v>16</v>
      </c>
      <c r="AH182" s="295">
        <f>SUM(ENERO:DICIEMBRE!AH182)</f>
        <v>13</v>
      </c>
      <c r="AI182" s="295">
        <f>SUM(ENERO:DICIEMBRE!AI182)</f>
        <v>20</v>
      </c>
      <c r="AJ182" s="295">
        <f>SUM(ENERO:DICIEMBRE!AJ182)</f>
        <v>17</v>
      </c>
      <c r="AK182" s="295">
        <f>SUM(ENERO:DICIEMBRE!AK182)</f>
        <v>11</v>
      </c>
      <c r="AL182" s="295">
        <f>SUM(ENERO:DICIEMBRE!AL182)</f>
        <v>15</v>
      </c>
      <c r="AM182" s="295">
        <f>SUM(ENERO:DICIEMBRE!AM182)</f>
        <v>33</v>
      </c>
      <c r="AN182" s="295">
        <f>SUM(ENERO:DICIEMBRE!AN182)</f>
        <v>202</v>
      </c>
      <c r="AO182" s="295">
        <f>SUM(ENERO:DICIEMBRE!AO182)</f>
        <v>61</v>
      </c>
      <c r="AP182" s="30" t="str">
        <f t="shared" si="23"/>
        <v/>
      </c>
      <c r="BU182" s="109"/>
      <c r="BV182" s="109"/>
      <c r="BX182" s="15"/>
      <c r="CA182" s="15"/>
      <c r="CB182" s="15"/>
      <c r="CC182" s="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5"/>
      <c r="CR182" s="5"/>
      <c r="CS182" s="5"/>
      <c r="CT182" s="32" t="str">
        <f>IF(CZ182=1,"* El número de Egresos Según tipo de atención NO DEBE ser diferente al Total. ","")</f>
        <v/>
      </c>
      <c r="CU182" s="32"/>
      <c r="CV182" s="32"/>
      <c r="CW182" s="32"/>
      <c r="CX182" s="32"/>
      <c r="CY182" s="32"/>
      <c r="CZ182" s="33">
        <f>IF(B182&lt;&gt;SUM(AM182:AO182),1,0)</f>
        <v>0</v>
      </c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</row>
    <row r="183" spans="1:149" ht="21" customHeight="1" x14ac:dyDescent="0.2">
      <c r="A183" s="11" t="s">
        <v>186</v>
      </c>
      <c r="D183" s="11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8"/>
      <c r="AR183" s="8"/>
      <c r="AS183" s="8"/>
      <c r="AT183" s="267"/>
      <c r="CA183" s="32"/>
      <c r="CB183" s="32"/>
      <c r="CC183" s="32"/>
      <c r="CD183" s="32"/>
      <c r="CE183" s="32"/>
      <c r="CF183" s="32"/>
      <c r="CG183" s="33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5"/>
      <c r="CV183" s="5"/>
      <c r="CW183" s="5"/>
      <c r="CX183" s="5"/>
      <c r="CY183" s="5"/>
      <c r="CZ183" s="5"/>
    </row>
    <row r="184" spans="1:149" ht="15" customHeight="1" x14ac:dyDescent="0.2">
      <c r="A184" s="1719" t="s">
        <v>75</v>
      </c>
      <c r="B184" s="1720" t="s">
        <v>187</v>
      </c>
      <c r="C184" s="1723" t="s">
        <v>6</v>
      </c>
      <c r="D184" s="1724"/>
      <c r="E184" s="1724"/>
      <c r="F184" s="1724"/>
      <c r="G184" s="1724"/>
      <c r="H184" s="1724"/>
      <c r="I184" s="1724"/>
      <c r="J184" s="1724"/>
      <c r="K184" s="1724"/>
      <c r="L184" s="1724"/>
      <c r="M184" s="1724"/>
      <c r="N184" s="1724"/>
      <c r="O184" s="1724"/>
      <c r="P184" s="1724"/>
      <c r="Q184" s="1724"/>
      <c r="R184" s="1724"/>
      <c r="S184" s="1725"/>
      <c r="T184" s="1729" t="s">
        <v>159</v>
      </c>
      <c r="U184" s="1730"/>
      <c r="V184" s="1730"/>
      <c r="W184" s="1730"/>
      <c r="X184" s="1730"/>
      <c r="AZ184" s="109"/>
      <c r="BA184" s="109"/>
      <c r="BY184" s="5"/>
      <c r="BZ184" s="5"/>
      <c r="CA184" s="32"/>
      <c r="CB184" s="32"/>
      <c r="CC184" s="32"/>
      <c r="CD184" s="32"/>
      <c r="CE184" s="32"/>
      <c r="CF184" s="32"/>
      <c r="CG184" s="33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DA184" s="15"/>
      <c r="DB184" s="15"/>
      <c r="DC184" s="15"/>
      <c r="DD184" s="15"/>
      <c r="DE184" s="15"/>
      <c r="DF184" s="15"/>
      <c r="DG184" s="15"/>
      <c r="DH184" s="15"/>
      <c r="DI184" s="15"/>
    </row>
    <row r="185" spans="1:149" ht="15" customHeight="1" x14ac:dyDescent="0.2">
      <c r="A185" s="1680"/>
      <c r="B185" s="1721"/>
      <c r="C185" s="1726"/>
      <c r="D185" s="1727"/>
      <c r="E185" s="1727"/>
      <c r="F185" s="1727"/>
      <c r="G185" s="1727"/>
      <c r="H185" s="1727"/>
      <c r="I185" s="1727"/>
      <c r="J185" s="1727"/>
      <c r="K185" s="1727"/>
      <c r="L185" s="1727"/>
      <c r="M185" s="1727"/>
      <c r="N185" s="1727"/>
      <c r="O185" s="1727"/>
      <c r="P185" s="1727"/>
      <c r="Q185" s="1727"/>
      <c r="R185" s="1727"/>
      <c r="S185" s="1728"/>
      <c r="T185" s="1731" t="s">
        <v>163</v>
      </c>
      <c r="U185" s="1731"/>
      <c r="V185" s="1732"/>
      <c r="W185" s="1733" t="s">
        <v>188</v>
      </c>
      <c r="X185" s="1734"/>
      <c r="AZ185" s="109"/>
      <c r="BA185" s="109"/>
      <c r="BY185" s="5"/>
      <c r="BZ185" s="5"/>
      <c r="CA185" s="32"/>
      <c r="CB185" s="32"/>
      <c r="CC185" s="32"/>
      <c r="CD185" s="32"/>
      <c r="CE185" s="32"/>
      <c r="CF185" s="32"/>
      <c r="CG185" s="33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DA185" s="15"/>
      <c r="DB185" s="15"/>
      <c r="DC185" s="15"/>
      <c r="DD185" s="15"/>
      <c r="DE185" s="15"/>
      <c r="DF185" s="15"/>
      <c r="DG185" s="15"/>
      <c r="DH185" s="15"/>
      <c r="DI185" s="15"/>
    </row>
    <row r="186" spans="1:149" ht="31.5" customHeight="1" x14ac:dyDescent="0.2">
      <c r="A186" s="1681"/>
      <c r="B186" s="1722"/>
      <c r="C186" s="355" t="s">
        <v>11</v>
      </c>
      <c r="D186" s="355" t="s">
        <v>12</v>
      </c>
      <c r="E186" s="355" t="s">
        <v>13</v>
      </c>
      <c r="F186" s="355" t="s">
        <v>14</v>
      </c>
      <c r="G186" s="355" t="s">
        <v>15</v>
      </c>
      <c r="H186" s="355" t="s">
        <v>16</v>
      </c>
      <c r="I186" s="355" t="s">
        <v>17</v>
      </c>
      <c r="J186" s="355" t="s">
        <v>18</v>
      </c>
      <c r="K186" s="355" t="s">
        <v>19</v>
      </c>
      <c r="L186" s="355" t="s">
        <v>20</v>
      </c>
      <c r="M186" s="355" t="s">
        <v>21</v>
      </c>
      <c r="N186" s="355" t="s">
        <v>22</v>
      </c>
      <c r="O186" s="355" t="s">
        <v>23</v>
      </c>
      <c r="P186" s="355" t="s">
        <v>24</v>
      </c>
      <c r="Q186" s="355" t="s">
        <v>25</v>
      </c>
      <c r="R186" s="355" t="s">
        <v>26</v>
      </c>
      <c r="S186" s="356" t="s">
        <v>27</v>
      </c>
      <c r="T186" s="357" t="s">
        <v>189</v>
      </c>
      <c r="U186" s="357" t="s">
        <v>190</v>
      </c>
      <c r="V186" s="357" t="s">
        <v>191</v>
      </c>
      <c r="W186" s="358" t="s">
        <v>165</v>
      </c>
      <c r="X186" s="357" t="s">
        <v>166</v>
      </c>
      <c r="AZ186" s="109"/>
      <c r="BA186" s="109"/>
      <c r="BY186" s="5"/>
      <c r="BZ186" s="5"/>
      <c r="CA186" s="32"/>
      <c r="CB186" s="32"/>
      <c r="CC186" s="32"/>
      <c r="CD186" s="32"/>
      <c r="CE186" s="32"/>
      <c r="CF186" s="32"/>
      <c r="CG186" s="33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DA186" s="15"/>
      <c r="DB186" s="15"/>
      <c r="DC186" s="15"/>
      <c r="DD186" s="15"/>
      <c r="DE186" s="15"/>
      <c r="DF186" s="15"/>
      <c r="DG186" s="15"/>
      <c r="DH186" s="15"/>
      <c r="DI186" s="15"/>
    </row>
    <row r="187" spans="1:149" ht="14.1" customHeight="1" x14ac:dyDescent="0.2">
      <c r="A187" s="185" t="s">
        <v>81</v>
      </c>
      <c r="B187" s="206">
        <f t="shared" ref="B187:B193" si="26">SUM(C187:S187)</f>
        <v>5085</v>
      </c>
      <c r="C187" s="295">
        <f>SUM(ENERO:DICIEMBRE!C187)</f>
        <v>1260</v>
      </c>
      <c r="D187" s="295">
        <f>SUM(ENERO:DICIEMBRE!D187)</f>
        <v>175</v>
      </c>
      <c r="E187" s="295">
        <f>SUM(ENERO:DICIEMBRE!E187)</f>
        <v>179</v>
      </c>
      <c r="F187" s="295">
        <f>SUM(ENERO:DICIEMBRE!F187)</f>
        <v>104</v>
      </c>
      <c r="G187" s="295">
        <f>SUM(ENERO:DICIEMBRE!G187)</f>
        <v>103</v>
      </c>
      <c r="H187" s="295">
        <f>SUM(ENERO:DICIEMBRE!H187)</f>
        <v>140</v>
      </c>
      <c r="I187" s="295">
        <f>SUM(ENERO:DICIEMBRE!I187)</f>
        <v>123</v>
      </c>
      <c r="J187" s="295">
        <f>SUM(ENERO:DICIEMBRE!J187)</f>
        <v>106</v>
      </c>
      <c r="K187" s="295">
        <f>SUM(ENERO:DICIEMBRE!K187)</f>
        <v>111</v>
      </c>
      <c r="L187" s="295">
        <f>SUM(ENERO:DICIEMBRE!L187)</f>
        <v>152</v>
      </c>
      <c r="M187" s="295">
        <f>SUM(ENERO:DICIEMBRE!M187)</f>
        <v>165</v>
      </c>
      <c r="N187" s="295">
        <f>SUM(ENERO:DICIEMBRE!N187)</f>
        <v>243</v>
      </c>
      <c r="O187" s="295">
        <f>SUM(ENERO:DICIEMBRE!O187)</f>
        <v>325</v>
      </c>
      <c r="P187" s="295">
        <f>SUM(ENERO:DICIEMBRE!P187)</f>
        <v>435</v>
      </c>
      <c r="Q187" s="295">
        <f>SUM(ENERO:DICIEMBRE!Q187)</f>
        <v>387</v>
      </c>
      <c r="R187" s="295">
        <f>SUM(ENERO:DICIEMBRE!R187)</f>
        <v>416</v>
      </c>
      <c r="S187" s="295">
        <f>SUM(ENERO:DICIEMBRE!S187)</f>
        <v>661</v>
      </c>
      <c r="T187" s="295">
        <f>SUM(ENERO:DICIEMBRE!T187)</f>
        <v>2843</v>
      </c>
      <c r="U187" s="295">
        <f>SUM(ENERO:DICIEMBRE!U187)</f>
        <v>0</v>
      </c>
      <c r="V187" s="295">
        <f>SUM(ENERO:DICIEMBRE!V187)</f>
        <v>0</v>
      </c>
      <c r="W187" s="295">
        <f>SUM(ENERO:DICIEMBRE!W187)</f>
        <v>647</v>
      </c>
      <c r="X187" s="295">
        <f>SUM(ENERO:DICIEMBRE!X187)</f>
        <v>1595</v>
      </c>
      <c r="Y187" s="6" t="str">
        <f>CA187</f>
        <v/>
      </c>
      <c r="AZ187" s="109"/>
      <c r="BA187" s="109"/>
      <c r="BY187" s="5"/>
      <c r="BZ187" s="5"/>
      <c r="CA187" s="32" t="str">
        <f>IF(CG187=1," * El total de Evaluaciones según tipo de atencion NO DEBE ser diferente al total.  ","")</f>
        <v/>
      </c>
      <c r="CB187" s="32"/>
      <c r="CC187" s="32"/>
      <c r="CD187" s="32"/>
      <c r="CE187" s="32"/>
      <c r="CF187" s="32"/>
      <c r="CG187" s="33">
        <f>IF(B187&lt;&gt;SUM(T187:X187),1,0)</f>
        <v>0</v>
      </c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5"/>
      <c r="CV187" s="5"/>
      <c r="CW187" s="5"/>
      <c r="DA187" s="15"/>
      <c r="DB187" s="15"/>
      <c r="DC187" s="15"/>
      <c r="DD187" s="15"/>
      <c r="DE187" s="15"/>
      <c r="DF187" s="15"/>
      <c r="DG187" s="15"/>
      <c r="DH187" s="15"/>
      <c r="DI187" s="15"/>
    </row>
    <row r="188" spans="1:149" ht="14.1" customHeight="1" x14ac:dyDescent="0.2">
      <c r="A188" s="155" t="s">
        <v>82</v>
      </c>
      <c r="B188" s="210">
        <f t="shared" si="26"/>
        <v>4</v>
      </c>
      <c r="C188" s="295">
        <f>SUM(ENERO:DICIEMBRE!C188)</f>
        <v>0</v>
      </c>
      <c r="D188" s="295">
        <f>SUM(ENERO:DICIEMBRE!D188)</f>
        <v>0</v>
      </c>
      <c r="E188" s="295">
        <f>SUM(ENERO:DICIEMBRE!E188)</f>
        <v>0</v>
      </c>
      <c r="F188" s="295">
        <f>SUM(ENERO:DICIEMBRE!F188)</f>
        <v>0</v>
      </c>
      <c r="G188" s="295">
        <f>SUM(ENERO:DICIEMBRE!G188)</f>
        <v>0</v>
      </c>
      <c r="H188" s="295">
        <f>SUM(ENERO:DICIEMBRE!H188)</f>
        <v>0</v>
      </c>
      <c r="I188" s="295">
        <f>SUM(ENERO:DICIEMBRE!I188)</f>
        <v>0</v>
      </c>
      <c r="J188" s="295">
        <f>SUM(ENERO:DICIEMBRE!J188)</f>
        <v>0</v>
      </c>
      <c r="K188" s="295">
        <f>SUM(ENERO:DICIEMBRE!K188)</f>
        <v>1</v>
      </c>
      <c r="L188" s="295">
        <f>SUM(ENERO:DICIEMBRE!L188)</f>
        <v>0</v>
      </c>
      <c r="M188" s="295">
        <f>SUM(ENERO:DICIEMBRE!M188)</f>
        <v>1</v>
      </c>
      <c r="N188" s="295">
        <f>SUM(ENERO:DICIEMBRE!N188)</f>
        <v>1</v>
      </c>
      <c r="O188" s="295">
        <f>SUM(ENERO:DICIEMBRE!O188)</f>
        <v>0</v>
      </c>
      <c r="P188" s="295">
        <f>SUM(ENERO:DICIEMBRE!P188)</f>
        <v>1</v>
      </c>
      <c r="Q188" s="295">
        <f>SUM(ENERO:DICIEMBRE!Q188)</f>
        <v>0</v>
      </c>
      <c r="R188" s="295">
        <f>SUM(ENERO:DICIEMBRE!R188)</f>
        <v>0</v>
      </c>
      <c r="S188" s="295">
        <f>SUM(ENERO:DICIEMBRE!S188)</f>
        <v>0</v>
      </c>
      <c r="T188" s="295">
        <f>SUM(ENERO:DICIEMBRE!T188)</f>
        <v>4</v>
      </c>
      <c r="U188" s="295">
        <f>SUM(ENERO:DICIEMBRE!U188)</f>
        <v>0</v>
      </c>
      <c r="V188" s="295">
        <f>SUM(ENERO:DICIEMBRE!V188)</f>
        <v>0</v>
      </c>
      <c r="W188" s="295">
        <f>SUM(ENERO:DICIEMBRE!W188)</f>
        <v>0</v>
      </c>
      <c r="X188" s="295">
        <f>SUM(ENERO:DICIEMBRE!X188)</f>
        <v>0</v>
      </c>
      <c r="Y188" s="6" t="str">
        <f t="shared" ref="Y188:Y193" si="27">CA188</f>
        <v/>
      </c>
      <c r="AZ188" s="109"/>
      <c r="BA188" s="109"/>
      <c r="BY188" s="5"/>
      <c r="BZ188" s="5"/>
      <c r="CA188" s="32" t="str">
        <f t="shared" ref="CA188:CA193" si="28">IF(CG188=1," * El total de Evaluaciones según tipo de atencion NO DEBE ser diferente al total.  ","")</f>
        <v/>
      </c>
      <c r="CB188" s="32"/>
      <c r="CC188" s="32"/>
      <c r="CD188" s="32"/>
      <c r="CE188" s="32"/>
      <c r="CF188" s="32"/>
      <c r="CG188" s="33">
        <f t="shared" ref="CG188:CG193" si="29">IF(B188&lt;&gt;SUM(T188:X188),1,0)</f>
        <v>0</v>
      </c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5"/>
      <c r="CV188" s="5"/>
      <c r="CW188" s="5"/>
      <c r="DA188" s="15"/>
      <c r="DB188" s="15"/>
      <c r="DC188" s="15"/>
      <c r="DD188" s="15"/>
      <c r="DE188" s="15"/>
      <c r="DF188" s="15"/>
      <c r="DG188" s="15"/>
      <c r="DH188" s="15"/>
      <c r="DI188" s="15"/>
    </row>
    <row r="189" spans="1:149" ht="14.1" customHeight="1" x14ac:dyDescent="0.2">
      <c r="A189" s="155" t="s">
        <v>83</v>
      </c>
      <c r="B189" s="210">
        <f t="shared" si="26"/>
        <v>0</v>
      </c>
      <c r="C189" s="295">
        <f>SUM(ENERO:DICIEMBRE!C189)</f>
        <v>0</v>
      </c>
      <c r="D189" s="295">
        <f>SUM(ENERO:DICIEMBRE!D189)</f>
        <v>0</v>
      </c>
      <c r="E189" s="295">
        <f>SUM(ENERO:DICIEMBRE!E189)</f>
        <v>0</v>
      </c>
      <c r="F189" s="295">
        <f>SUM(ENERO:DICIEMBRE!F189)</f>
        <v>0</v>
      </c>
      <c r="G189" s="295">
        <f>SUM(ENERO:DICIEMBRE!G189)</f>
        <v>0</v>
      </c>
      <c r="H189" s="295">
        <f>SUM(ENERO:DICIEMBRE!H189)</f>
        <v>0</v>
      </c>
      <c r="I189" s="295">
        <f>SUM(ENERO:DICIEMBRE!I189)</f>
        <v>0</v>
      </c>
      <c r="J189" s="295">
        <f>SUM(ENERO:DICIEMBRE!J189)</f>
        <v>0</v>
      </c>
      <c r="K189" s="295">
        <f>SUM(ENERO:DICIEMBRE!K189)</f>
        <v>0</v>
      </c>
      <c r="L189" s="295">
        <f>SUM(ENERO:DICIEMBRE!L189)</f>
        <v>0</v>
      </c>
      <c r="M189" s="295">
        <f>SUM(ENERO:DICIEMBRE!M189)</f>
        <v>0</v>
      </c>
      <c r="N189" s="295">
        <f>SUM(ENERO:DICIEMBRE!N189)</f>
        <v>0</v>
      </c>
      <c r="O189" s="295">
        <f>SUM(ENERO:DICIEMBRE!O189)</f>
        <v>0</v>
      </c>
      <c r="P189" s="295">
        <f>SUM(ENERO:DICIEMBRE!P189)</f>
        <v>0</v>
      </c>
      <c r="Q189" s="295">
        <f>SUM(ENERO:DICIEMBRE!Q189)</f>
        <v>0</v>
      </c>
      <c r="R189" s="295">
        <f>SUM(ENERO:DICIEMBRE!R189)</f>
        <v>0</v>
      </c>
      <c r="S189" s="295">
        <f>SUM(ENERO:DICIEMBRE!S189)</f>
        <v>0</v>
      </c>
      <c r="T189" s="295">
        <f>SUM(ENERO:DICIEMBRE!T189)</f>
        <v>0</v>
      </c>
      <c r="U189" s="295">
        <f>SUM(ENERO:DICIEMBRE!U189)</f>
        <v>0</v>
      </c>
      <c r="V189" s="295">
        <f>SUM(ENERO:DICIEMBRE!V189)</f>
        <v>0</v>
      </c>
      <c r="W189" s="295">
        <f>SUM(ENERO:DICIEMBRE!W189)</f>
        <v>0</v>
      </c>
      <c r="X189" s="295">
        <f>SUM(ENERO:DICIEMBRE!X189)</f>
        <v>0</v>
      </c>
      <c r="Y189" s="6" t="str">
        <f t="shared" si="27"/>
        <v/>
      </c>
      <c r="AZ189" s="109"/>
      <c r="BA189" s="109"/>
      <c r="BY189" s="5"/>
      <c r="BZ189" s="5"/>
      <c r="CA189" s="32" t="str">
        <f t="shared" si="28"/>
        <v/>
      </c>
      <c r="CB189" s="32"/>
      <c r="CC189" s="32"/>
      <c r="CD189" s="32"/>
      <c r="CE189" s="32"/>
      <c r="CF189" s="32"/>
      <c r="CG189" s="33">
        <f t="shared" si="29"/>
        <v>0</v>
      </c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5"/>
      <c r="CV189" s="5"/>
      <c r="CW189" s="5"/>
      <c r="DA189" s="15"/>
      <c r="DB189" s="15"/>
      <c r="DC189" s="15"/>
      <c r="DD189" s="15"/>
      <c r="DE189" s="15"/>
      <c r="DF189" s="15"/>
      <c r="DG189" s="15"/>
      <c r="DH189" s="15"/>
      <c r="DI189" s="15"/>
    </row>
    <row r="190" spans="1:149" ht="14.1" customHeight="1" x14ac:dyDescent="0.2">
      <c r="A190" s="359" t="s">
        <v>84</v>
      </c>
      <c r="B190" s="210">
        <f t="shared" si="26"/>
        <v>0</v>
      </c>
      <c r="C190" s="295">
        <f>SUM(ENERO:DICIEMBRE!C190)</f>
        <v>0</v>
      </c>
      <c r="D190" s="295">
        <f>SUM(ENERO:DICIEMBRE!D190)</f>
        <v>0</v>
      </c>
      <c r="E190" s="295">
        <f>SUM(ENERO:DICIEMBRE!E190)</f>
        <v>0</v>
      </c>
      <c r="F190" s="295">
        <f>SUM(ENERO:DICIEMBRE!F190)</f>
        <v>0</v>
      </c>
      <c r="G190" s="295">
        <f>SUM(ENERO:DICIEMBRE!G190)</f>
        <v>0</v>
      </c>
      <c r="H190" s="295">
        <f>SUM(ENERO:DICIEMBRE!H190)</f>
        <v>0</v>
      </c>
      <c r="I190" s="295">
        <f>SUM(ENERO:DICIEMBRE!I190)</f>
        <v>0</v>
      </c>
      <c r="J190" s="295">
        <f>SUM(ENERO:DICIEMBRE!J190)</f>
        <v>0</v>
      </c>
      <c r="K190" s="295">
        <f>SUM(ENERO:DICIEMBRE!K190)</f>
        <v>0</v>
      </c>
      <c r="L190" s="295">
        <f>SUM(ENERO:DICIEMBRE!L190)</f>
        <v>0</v>
      </c>
      <c r="M190" s="295">
        <f>SUM(ENERO:DICIEMBRE!M190)</f>
        <v>0</v>
      </c>
      <c r="N190" s="295">
        <f>SUM(ENERO:DICIEMBRE!N190)</f>
        <v>0</v>
      </c>
      <c r="O190" s="295">
        <f>SUM(ENERO:DICIEMBRE!O190)</f>
        <v>0</v>
      </c>
      <c r="P190" s="295">
        <f>SUM(ENERO:DICIEMBRE!P190)</f>
        <v>0</v>
      </c>
      <c r="Q190" s="295">
        <f>SUM(ENERO:DICIEMBRE!Q190)</f>
        <v>0</v>
      </c>
      <c r="R190" s="295">
        <f>SUM(ENERO:DICIEMBRE!R190)</f>
        <v>0</v>
      </c>
      <c r="S190" s="295">
        <f>SUM(ENERO:DICIEMBRE!S190)</f>
        <v>0</v>
      </c>
      <c r="T190" s="295">
        <f>SUM(ENERO:DICIEMBRE!T190)</f>
        <v>0</v>
      </c>
      <c r="U190" s="295">
        <f>SUM(ENERO:DICIEMBRE!U190)</f>
        <v>0</v>
      </c>
      <c r="V190" s="295">
        <f>SUM(ENERO:DICIEMBRE!V190)</f>
        <v>0</v>
      </c>
      <c r="W190" s="295">
        <f>SUM(ENERO:DICIEMBRE!W190)</f>
        <v>0</v>
      </c>
      <c r="X190" s="295">
        <f>SUM(ENERO:DICIEMBRE!X190)</f>
        <v>0</v>
      </c>
      <c r="Y190" s="6" t="str">
        <f t="shared" si="27"/>
        <v/>
      </c>
      <c r="AZ190" s="109"/>
      <c r="BA190" s="109"/>
      <c r="BY190" s="5"/>
      <c r="BZ190" s="5"/>
      <c r="CA190" s="32" t="str">
        <f t="shared" si="28"/>
        <v/>
      </c>
      <c r="CB190" s="32"/>
      <c r="CC190" s="32"/>
      <c r="CD190" s="32"/>
      <c r="CE190" s="32"/>
      <c r="CF190" s="32"/>
      <c r="CG190" s="33">
        <f t="shared" si="29"/>
        <v>0</v>
      </c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5"/>
      <c r="CV190" s="5"/>
      <c r="CW190" s="5"/>
      <c r="DA190" s="15"/>
      <c r="DB190" s="15"/>
      <c r="DC190" s="15"/>
      <c r="DD190" s="15"/>
      <c r="DE190" s="15"/>
      <c r="DF190" s="15"/>
      <c r="DG190" s="15"/>
      <c r="DH190" s="15"/>
      <c r="DI190" s="15"/>
    </row>
    <row r="191" spans="1:149" ht="14.1" customHeight="1" x14ac:dyDescent="0.2">
      <c r="A191" s="359" t="s">
        <v>118</v>
      </c>
      <c r="B191" s="210">
        <f t="shared" si="26"/>
        <v>0</v>
      </c>
      <c r="C191" s="295">
        <f>SUM(ENERO:DICIEMBRE!C191)</f>
        <v>0</v>
      </c>
      <c r="D191" s="295">
        <f>SUM(ENERO:DICIEMBRE!D191)</f>
        <v>0</v>
      </c>
      <c r="E191" s="295">
        <f>SUM(ENERO:DICIEMBRE!E191)</f>
        <v>0</v>
      </c>
      <c r="F191" s="295">
        <f>SUM(ENERO:DICIEMBRE!F191)</f>
        <v>0</v>
      </c>
      <c r="G191" s="295">
        <f>SUM(ENERO:DICIEMBRE!G191)</f>
        <v>0</v>
      </c>
      <c r="H191" s="295">
        <f>SUM(ENERO:DICIEMBRE!H191)</f>
        <v>0</v>
      </c>
      <c r="I191" s="295">
        <f>SUM(ENERO:DICIEMBRE!I191)</f>
        <v>0</v>
      </c>
      <c r="J191" s="295">
        <f>SUM(ENERO:DICIEMBRE!J191)</f>
        <v>0</v>
      </c>
      <c r="K191" s="295">
        <f>SUM(ENERO:DICIEMBRE!K191)</f>
        <v>0</v>
      </c>
      <c r="L191" s="295">
        <f>SUM(ENERO:DICIEMBRE!L191)</f>
        <v>0</v>
      </c>
      <c r="M191" s="295">
        <f>SUM(ENERO:DICIEMBRE!M191)</f>
        <v>0</v>
      </c>
      <c r="N191" s="295">
        <f>SUM(ENERO:DICIEMBRE!N191)</f>
        <v>0</v>
      </c>
      <c r="O191" s="295">
        <f>SUM(ENERO:DICIEMBRE!O191)</f>
        <v>0</v>
      </c>
      <c r="P191" s="295">
        <f>SUM(ENERO:DICIEMBRE!P191)</f>
        <v>0</v>
      </c>
      <c r="Q191" s="295">
        <f>SUM(ENERO:DICIEMBRE!Q191)</f>
        <v>0</v>
      </c>
      <c r="R191" s="295">
        <f>SUM(ENERO:DICIEMBRE!R191)</f>
        <v>0</v>
      </c>
      <c r="S191" s="295">
        <f>SUM(ENERO:DICIEMBRE!S191)</f>
        <v>0</v>
      </c>
      <c r="T191" s="295">
        <f>SUM(ENERO:DICIEMBRE!T191)</f>
        <v>0</v>
      </c>
      <c r="U191" s="295">
        <f>SUM(ENERO:DICIEMBRE!U191)</f>
        <v>0</v>
      </c>
      <c r="V191" s="295">
        <f>SUM(ENERO:DICIEMBRE!V191)</f>
        <v>0</v>
      </c>
      <c r="W191" s="295">
        <f>SUM(ENERO:DICIEMBRE!W191)</f>
        <v>0</v>
      </c>
      <c r="X191" s="295">
        <f>SUM(ENERO:DICIEMBRE!X191)</f>
        <v>0</v>
      </c>
      <c r="Y191" s="6" t="str">
        <f t="shared" si="27"/>
        <v/>
      </c>
      <c r="AZ191" s="109"/>
      <c r="BA191" s="109"/>
      <c r="BY191" s="5"/>
      <c r="BZ191" s="5"/>
      <c r="CA191" s="32" t="str">
        <f t="shared" si="28"/>
        <v/>
      </c>
      <c r="CB191" s="32"/>
      <c r="CC191" s="32"/>
      <c r="CD191" s="32"/>
      <c r="CE191" s="32"/>
      <c r="CF191" s="32"/>
      <c r="CG191" s="33">
        <f t="shared" si="29"/>
        <v>0</v>
      </c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5"/>
      <c r="CV191" s="5"/>
      <c r="CW191" s="5"/>
      <c r="DA191" s="15"/>
      <c r="DB191" s="15"/>
      <c r="DC191" s="15"/>
      <c r="DD191" s="15"/>
      <c r="DE191" s="15"/>
      <c r="DF191" s="15"/>
      <c r="DG191" s="15"/>
      <c r="DH191" s="15"/>
      <c r="DI191" s="15"/>
    </row>
    <row r="192" spans="1:149" ht="14.1" customHeight="1" x14ac:dyDescent="0.2">
      <c r="A192" s="360" t="s">
        <v>192</v>
      </c>
      <c r="B192" s="210">
        <f t="shared" si="26"/>
        <v>0</v>
      </c>
      <c r="C192" s="295">
        <f>SUM(ENERO:DICIEMBRE!C192)</f>
        <v>0</v>
      </c>
      <c r="D192" s="295">
        <f>SUM(ENERO:DICIEMBRE!D192)</f>
        <v>0</v>
      </c>
      <c r="E192" s="295">
        <f>SUM(ENERO:DICIEMBRE!E192)</f>
        <v>0</v>
      </c>
      <c r="F192" s="295">
        <f>SUM(ENERO:DICIEMBRE!F192)</f>
        <v>0</v>
      </c>
      <c r="G192" s="295">
        <f>SUM(ENERO:DICIEMBRE!G192)</f>
        <v>0</v>
      </c>
      <c r="H192" s="295">
        <f>SUM(ENERO:DICIEMBRE!H192)</f>
        <v>0</v>
      </c>
      <c r="I192" s="295">
        <f>SUM(ENERO:DICIEMBRE!I192)</f>
        <v>0</v>
      </c>
      <c r="J192" s="295">
        <f>SUM(ENERO:DICIEMBRE!J192)</f>
        <v>0</v>
      </c>
      <c r="K192" s="295">
        <f>SUM(ENERO:DICIEMBRE!K192)</f>
        <v>0</v>
      </c>
      <c r="L192" s="295">
        <f>SUM(ENERO:DICIEMBRE!L192)</f>
        <v>0</v>
      </c>
      <c r="M192" s="295">
        <f>SUM(ENERO:DICIEMBRE!M192)</f>
        <v>0</v>
      </c>
      <c r="N192" s="295">
        <f>SUM(ENERO:DICIEMBRE!N192)</f>
        <v>0</v>
      </c>
      <c r="O192" s="295">
        <f>SUM(ENERO:DICIEMBRE!O192)</f>
        <v>0</v>
      </c>
      <c r="P192" s="295">
        <f>SUM(ENERO:DICIEMBRE!P192)</f>
        <v>0</v>
      </c>
      <c r="Q192" s="295">
        <f>SUM(ENERO:DICIEMBRE!Q192)</f>
        <v>0</v>
      </c>
      <c r="R192" s="295">
        <f>SUM(ENERO:DICIEMBRE!R192)</f>
        <v>0</v>
      </c>
      <c r="S192" s="295">
        <f>SUM(ENERO:DICIEMBRE!S192)</f>
        <v>0</v>
      </c>
      <c r="T192" s="295">
        <f>SUM(ENERO:DICIEMBRE!T192)</f>
        <v>0</v>
      </c>
      <c r="U192" s="295">
        <f>SUM(ENERO:DICIEMBRE!U192)</f>
        <v>0</v>
      </c>
      <c r="V192" s="295">
        <f>SUM(ENERO:DICIEMBRE!V192)</f>
        <v>0</v>
      </c>
      <c r="W192" s="295">
        <f>SUM(ENERO:DICIEMBRE!W192)</f>
        <v>0</v>
      </c>
      <c r="X192" s="295">
        <f>SUM(ENERO:DICIEMBRE!X192)</f>
        <v>0</v>
      </c>
      <c r="Y192" s="6" t="str">
        <f t="shared" si="27"/>
        <v/>
      </c>
      <c r="AZ192" s="109"/>
      <c r="BA192" s="109"/>
      <c r="BY192" s="5"/>
      <c r="BZ192" s="5"/>
      <c r="CA192" s="32" t="str">
        <f t="shared" si="28"/>
        <v/>
      </c>
      <c r="CB192" s="32"/>
      <c r="CC192" s="32"/>
      <c r="CD192" s="32"/>
      <c r="CE192" s="32"/>
      <c r="CF192" s="32"/>
      <c r="CG192" s="33">
        <f t="shared" si="29"/>
        <v>0</v>
      </c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5"/>
      <c r="CV192" s="5"/>
      <c r="CW192" s="5"/>
      <c r="DA192" s="15"/>
      <c r="DB192" s="15"/>
      <c r="DC192" s="15"/>
      <c r="DD192" s="15"/>
      <c r="DE192" s="15"/>
      <c r="DF192" s="15"/>
      <c r="DG192" s="15"/>
      <c r="DH192" s="15"/>
      <c r="DI192" s="15"/>
    </row>
    <row r="193" spans="1:116" s="6" customFormat="1" x14ac:dyDescent="0.2">
      <c r="A193" s="361" t="s">
        <v>193</v>
      </c>
      <c r="B193" s="362">
        <f t="shared" si="26"/>
        <v>0</v>
      </c>
      <c r="C193" s="295">
        <f>SUM(ENERO:DICIEMBRE!C193)</f>
        <v>0</v>
      </c>
      <c r="D193" s="295">
        <f>SUM(ENERO:DICIEMBRE!D193)</f>
        <v>0</v>
      </c>
      <c r="E193" s="295">
        <f>SUM(ENERO:DICIEMBRE!E193)</f>
        <v>0</v>
      </c>
      <c r="F193" s="295">
        <f>SUM(ENERO:DICIEMBRE!F193)</f>
        <v>0</v>
      </c>
      <c r="G193" s="295">
        <f>SUM(ENERO:DICIEMBRE!G193)</f>
        <v>0</v>
      </c>
      <c r="H193" s="295">
        <f>SUM(ENERO:DICIEMBRE!H193)</f>
        <v>0</v>
      </c>
      <c r="I193" s="295">
        <f>SUM(ENERO:DICIEMBRE!I193)</f>
        <v>0</v>
      </c>
      <c r="J193" s="295">
        <f>SUM(ENERO:DICIEMBRE!J193)</f>
        <v>0</v>
      </c>
      <c r="K193" s="295">
        <f>SUM(ENERO:DICIEMBRE!K193)</f>
        <v>0</v>
      </c>
      <c r="L193" s="295">
        <f>SUM(ENERO:DICIEMBRE!L193)</f>
        <v>0</v>
      </c>
      <c r="M193" s="295">
        <f>SUM(ENERO:DICIEMBRE!M193)</f>
        <v>0</v>
      </c>
      <c r="N193" s="295">
        <f>SUM(ENERO:DICIEMBRE!N193)</f>
        <v>0</v>
      </c>
      <c r="O193" s="295">
        <f>SUM(ENERO:DICIEMBRE!O193)</f>
        <v>0</v>
      </c>
      <c r="P193" s="295">
        <f>SUM(ENERO:DICIEMBRE!P193)</f>
        <v>0</v>
      </c>
      <c r="Q193" s="295">
        <f>SUM(ENERO:DICIEMBRE!Q193)</f>
        <v>0</v>
      </c>
      <c r="R193" s="295">
        <f>SUM(ENERO:DICIEMBRE!R193)</f>
        <v>0</v>
      </c>
      <c r="S193" s="295">
        <f>SUM(ENERO:DICIEMBRE!S193)</f>
        <v>0</v>
      </c>
      <c r="T193" s="295">
        <f>SUM(ENERO:DICIEMBRE!T193)</f>
        <v>0</v>
      </c>
      <c r="U193" s="295">
        <f>SUM(ENERO:DICIEMBRE!U193)</f>
        <v>0</v>
      </c>
      <c r="V193" s="295">
        <f>SUM(ENERO:DICIEMBRE!V193)</f>
        <v>0</v>
      </c>
      <c r="W193" s="295">
        <f>SUM(ENERO:DICIEMBRE!W193)</f>
        <v>0</v>
      </c>
      <c r="X193" s="295">
        <f>SUM(ENERO:DICIEMBRE!X193)</f>
        <v>0</v>
      </c>
      <c r="Y193" s="6" t="str">
        <f t="shared" si="27"/>
        <v/>
      </c>
      <c r="AZ193" s="109"/>
      <c r="BA193" s="109"/>
      <c r="BU193" s="5"/>
      <c r="BV193" s="5"/>
      <c r="BW193" s="5"/>
      <c r="BX193" s="5"/>
      <c r="BY193" s="5"/>
      <c r="BZ193" s="5"/>
      <c r="CA193" s="32" t="str">
        <f t="shared" si="28"/>
        <v/>
      </c>
      <c r="CB193" s="4"/>
      <c r="CC193" s="4"/>
      <c r="CD193" s="4"/>
      <c r="CE193" s="4"/>
      <c r="CF193" s="4"/>
      <c r="CG193" s="33">
        <f t="shared" si="29"/>
        <v>0</v>
      </c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5"/>
      <c r="CV193" s="5"/>
      <c r="CW193" s="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5"/>
      <c r="DK193" s="5"/>
      <c r="DL193" s="5"/>
    </row>
    <row r="194" spans="1:116" s="6" customFormat="1" x14ac:dyDescent="0.2">
      <c r="A194" s="364" t="s">
        <v>5</v>
      </c>
      <c r="B194" s="365">
        <f>SUM(B187:B193)</f>
        <v>5089</v>
      </c>
      <c r="C194" s="365">
        <f>SUM(C187:C193)</f>
        <v>1260</v>
      </c>
      <c r="D194" s="365">
        <f t="shared" ref="D194:S194" si="30">SUM(D187:D193)</f>
        <v>175</v>
      </c>
      <c r="E194" s="365">
        <f t="shared" si="30"/>
        <v>179</v>
      </c>
      <c r="F194" s="365">
        <f t="shared" si="30"/>
        <v>104</v>
      </c>
      <c r="G194" s="365">
        <f t="shared" si="30"/>
        <v>103</v>
      </c>
      <c r="H194" s="365">
        <f t="shared" si="30"/>
        <v>140</v>
      </c>
      <c r="I194" s="365">
        <f t="shared" si="30"/>
        <v>123</v>
      </c>
      <c r="J194" s="365">
        <f t="shared" si="30"/>
        <v>106</v>
      </c>
      <c r="K194" s="365">
        <f t="shared" si="30"/>
        <v>112</v>
      </c>
      <c r="L194" s="365">
        <f t="shared" si="30"/>
        <v>152</v>
      </c>
      <c r="M194" s="365">
        <f t="shared" si="30"/>
        <v>166</v>
      </c>
      <c r="N194" s="365">
        <f t="shared" si="30"/>
        <v>244</v>
      </c>
      <c r="O194" s="365">
        <f t="shared" si="30"/>
        <v>325</v>
      </c>
      <c r="P194" s="365">
        <f t="shared" si="30"/>
        <v>436</v>
      </c>
      <c r="Q194" s="365">
        <f t="shared" si="30"/>
        <v>387</v>
      </c>
      <c r="R194" s="365">
        <f t="shared" si="30"/>
        <v>416</v>
      </c>
      <c r="S194" s="366">
        <f t="shared" si="30"/>
        <v>661</v>
      </c>
      <c r="T194" s="105">
        <f>SUM(T187:T193)</f>
        <v>2847</v>
      </c>
      <c r="U194" s="367">
        <f>SUM(U187:U193)</f>
        <v>0</v>
      </c>
      <c r="V194" s="367">
        <f>SUM(V187:V193)</f>
        <v>0</v>
      </c>
      <c r="W194" s="367">
        <f>SUM(W187:W193)</f>
        <v>647</v>
      </c>
      <c r="X194" s="367">
        <f>SUM(X187:X193)</f>
        <v>1595</v>
      </c>
      <c r="AZ194" s="109"/>
      <c r="BA194" s="109"/>
      <c r="BU194" s="5"/>
      <c r="BV194" s="5"/>
      <c r="BW194" s="5"/>
      <c r="BX194" s="5"/>
      <c r="BY194" s="5"/>
      <c r="BZ194" s="5"/>
      <c r="CA194" s="32"/>
      <c r="CB194" s="4"/>
      <c r="CC194" s="4"/>
      <c r="CD194" s="4"/>
      <c r="CE194" s="4"/>
      <c r="CF194" s="4"/>
      <c r="CG194" s="33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5"/>
      <c r="DK194" s="5"/>
      <c r="DL194" s="5"/>
    </row>
    <row r="195" spans="1:116" s="6" customFormat="1" x14ac:dyDescent="0.2">
      <c r="A195" s="107" t="s">
        <v>194</v>
      </c>
      <c r="AS195" s="5"/>
      <c r="AT195" s="5"/>
      <c r="BU195" s="5"/>
      <c r="BV195" s="5"/>
      <c r="BW195" s="5"/>
      <c r="BX195" s="5"/>
      <c r="BY195" s="15"/>
      <c r="BZ195" s="15"/>
      <c r="CA195" s="32"/>
      <c r="CB195" s="4"/>
      <c r="CC195" s="4"/>
      <c r="CD195" s="4"/>
      <c r="CE195" s="4"/>
      <c r="CF195" s="4"/>
      <c r="CG195" s="33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</row>
    <row r="196" spans="1:116" s="6" customFormat="1" x14ac:dyDescent="0.2">
      <c r="A196" s="1735" t="s">
        <v>75</v>
      </c>
      <c r="B196" s="1720" t="s">
        <v>187</v>
      </c>
      <c r="C196" s="1723" t="s">
        <v>6</v>
      </c>
      <c r="D196" s="1724"/>
      <c r="E196" s="1724"/>
      <c r="F196" s="1724"/>
      <c r="G196" s="1724"/>
      <c r="H196" s="1724"/>
      <c r="I196" s="1724"/>
      <c r="J196" s="1724"/>
      <c r="K196" s="1724"/>
      <c r="L196" s="1724"/>
      <c r="M196" s="1724"/>
      <c r="N196" s="1724"/>
      <c r="O196" s="1724"/>
      <c r="P196" s="1724"/>
      <c r="Q196" s="1724"/>
      <c r="R196" s="1724"/>
      <c r="S196" s="1725"/>
      <c r="T196" s="1736" t="s">
        <v>159</v>
      </c>
      <c r="U196" s="1736"/>
      <c r="V196" s="1736"/>
      <c r="W196" s="1736"/>
      <c r="X196" s="1729"/>
      <c r="BJ196" s="5"/>
      <c r="BK196" s="5"/>
      <c r="BU196" s="5"/>
      <c r="BV196" s="5"/>
      <c r="BW196" s="5"/>
      <c r="BX196" s="5"/>
      <c r="BY196" s="5"/>
      <c r="BZ196" s="5"/>
      <c r="CA196" s="32"/>
      <c r="CB196" s="4"/>
      <c r="CC196" s="4"/>
      <c r="CD196" s="4"/>
      <c r="CE196" s="4"/>
      <c r="CF196" s="4"/>
      <c r="CG196" s="33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5"/>
    </row>
    <row r="197" spans="1:116" s="6" customFormat="1" x14ac:dyDescent="0.2">
      <c r="A197" s="1658"/>
      <c r="B197" s="1721"/>
      <c r="C197" s="1726"/>
      <c r="D197" s="1727"/>
      <c r="E197" s="1727"/>
      <c r="F197" s="1727"/>
      <c r="G197" s="1727"/>
      <c r="H197" s="1727"/>
      <c r="I197" s="1727"/>
      <c r="J197" s="1727"/>
      <c r="K197" s="1727"/>
      <c r="L197" s="1727"/>
      <c r="M197" s="1727"/>
      <c r="N197" s="1727"/>
      <c r="O197" s="1727"/>
      <c r="P197" s="1727"/>
      <c r="Q197" s="1727"/>
      <c r="R197" s="1727"/>
      <c r="S197" s="1728"/>
      <c r="T197" s="1731" t="s">
        <v>163</v>
      </c>
      <c r="U197" s="1731"/>
      <c r="V197" s="1732"/>
      <c r="W197" s="1733" t="s">
        <v>188</v>
      </c>
      <c r="X197" s="1734"/>
      <c r="BJ197" s="5"/>
      <c r="BK197" s="5"/>
      <c r="BU197" s="5"/>
      <c r="BV197" s="5"/>
      <c r="BW197" s="5"/>
      <c r="BX197" s="5"/>
      <c r="BY197" s="5"/>
      <c r="BZ197" s="5"/>
      <c r="CA197" s="32"/>
      <c r="CB197" s="4"/>
      <c r="CC197" s="4"/>
      <c r="CD197" s="4"/>
      <c r="CE197" s="4"/>
      <c r="CF197" s="4"/>
      <c r="CG197" s="33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5"/>
    </row>
    <row r="198" spans="1:116" s="6" customFormat="1" ht="21" x14ac:dyDescent="0.2">
      <c r="A198" s="1659"/>
      <c r="B198" s="1722"/>
      <c r="C198" s="355" t="s">
        <v>11</v>
      </c>
      <c r="D198" s="355" t="s">
        <v>12</v>
      </c>
      <c r="E198" s="355" t="s">
        <v>13</v>
      </c>
      <c r="F198" s="355" t="s">
        <v>14</v>
      </c>
      <c r="G198" s="355" t="s">
        <v>15</v>
      </c>
      <c r="H198" s="355" t="s">
        <v>16</v>
      </c>
      <c r="I198" s="355" t="s">
        <v>17</v>
      </c>
      <c r="J198" s="355" t="s">
        <v>18</v>
      </c>
      <c r="K198" s="355" t="s">
        <v>19</v>
      </c>
      <c r="L198" s="355" t="s">
        <v>20</v>
      </c>
      <c r="M198" s="355" t="s">
        <v>21</v>
      </c>
      <c r="N198" s="355" t="s">
        <v>22</v>
      </c>
      <c r="O198" s="355" t="s">
        <v>23</v>
      </c>
      <c r="P198" s="355" t="s">
        <v>24</v>
      </c>
      <c r="Q198" s="355" t="s">
        <v>25</v>
      </c>
      <c r="R198" s="355" t="s">
        <v>26</v>
      </c>
      <c r="S198" s="356" t="s">
        <v>27</v>
      </c>
      <c r="T198" s="357" t="s">
        <v>189</v>
      </c>
      <c r="U198" s="357" t="s">
        <v>190</v>
      </c>
      <c r="V198" s="357" t="s">
        <v>191</v>
      </c>
      <c r="W198" s="358" t="s">
        <v>165</v>
      </c>
      <c r="X198" s="357" t="s">
        <v>166</v>
      </c>
      <c r="BJ198" s="5"/>
      <c r="BK198" s="5"/>
      <c r="BU198" s="5"/>
      <c r="BV198" s="5"/>
      <c r="BW198" s="5"/>
      <c r="BX198" s="5"/>
      <c r="BY198" s="5"/>
      <c r="BZ198" s="5"/>
      <c r="CA198" s="32"/>
      <c r="CB198" s="4"/>
      <c r="CC198" s="4"/>
      <c r="CD198" s="4"/>
      <c r="CE198" s="4"/>
      <c r="CF198" s="4"/>
      <c r="CG198" s="33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5"/>
    </row>
    <row r="199" spans="1:116" s="6" customFormat="1" x14ac:dyDescent="0.2">
      <c r="A199" s="185" t="s">
        <v>81</v>
      </c>
      <c r="B199" s="206">
        <f t="shared" ref="B199:B204" si="31">SUM(C199:S199)</f>
        <v>0</v>
      </c>
      <c r="C199" s="295">
        <f>SUM(ENERO:DICIEMBRE!C199)</f>
        <v>0</v>
      </c>
      <c r="D199" s="295">
        <f>SUM(ENERO:DICIEMBRE!D199)</f>
        <v>0</v>
      </c>
      <c r="E199" s="295">
        <f>SUM(ENERO:DICIEMBRE!E199)</f>
        <v>0</v>
      </c>
      <c r="F199" s="295">
        <f>SUM(ENERO:DICIEMBRE!F199)</f>
        <v>0</v>
      </c>
      <c r="G199" s="295">
        <f>SUM(ENERO:DICIEMBRE!G199)</f>
        <v>0</v>
      </c>
      <c r="H199" s="295">
        <f>SUM(ENERO:DICIEMBRE!H199)</f>
        <v>0</v>
      </c>
      <c r="I199" s="295">
        <f>SUM(ENERO:DICIEMBRE!I199)</f>
        <v>0</v>
      </c>
      <c r="J199" s="295">
        <f>SUM(ENERO:DICIEMBRE!J199)</f>
        <v>0</v>
      </c>
      <c r="K199" s="295">
        <f>SUM(ENERO:DICIEMBRE!K199)</f>
        <v>0</v>
      </c>
      <c r="L199" s="295">
        <f>SUM(ENERO:DICIEMBRE!L199)</f>
        <v>0</v>
      </c>
      <c r="M199" s="295">
        <f>SUM(ENERO:DICIEMBRE!M199)</f>
        <v>0</v>
      </c>
      <c r="N199" s="295">
        <f>SUM(ENERO:DICIEMBRE!N199)</f>
        <v>0</v>
      </c>
      <c r="O199" s="295">
        <f>SUM(ENERO:DICIEMBRE!O199)</f>
        <v>0</v>
      </c>
      <c r="P199" s="295">
        <f>SUM(ENERO:DICIEMBRE!P199)</f>
        <v>0</v>
      </c>
      <c r="Q199" s="295">
        <f>SUM(ENERO:DICIEMBRE!Q199)</f>
        <v>0</v>
      </c>
      <c r="R199" s="295">
        <f>SUM(ENERO:DICIEMBRE!R199)</f>
        <v>0</v>
      </c>
      <c r="S199" s="295">
        <f>SUM(ENERO:DICIEMBRE!S199)</f>
        <v>0</v>
      </c>
      <c r="T199" s="295">
        <f>SUM(ENERO:DICIEMBRE!T199)</f>
        <v>0</v>
      </c>
      <c r="U199" s="295">
        <f>SUM(ENERO:DICIEMBRE!U199)</f>
        <v>0</v>
      </c>
      <c r="V199" s="295">
        <f>SUM(ENERO:DICIEMBRE!V199)</f>
        <v>0</v>
      </c>
      <c r="W199" s="295">
        <f>SUM(ENERO:DICIEMBRE!W199)</f>
        <v>0</v>
      </c>
      <c r="X199" s="295">
        <f>SUM(ENERO:DICIEMBRE!X199)</f>
        <v>0</v>
      </c>
      <c r="Y199" s="6" t="str">
        <f t="shared" ref="Y199:Y204" si="32">CA199</f>
        <v/>
      </c>
      <c r="BU199" s="5"/>
      <c r="BV199" s="5"/>
      <c r="BW199" s="5"/>
      <c r="BX199" s="5"/>
      <c r="BY199" s="5"/>
      <c r="BZ199" s="5"/>
      <c r="CA199" s="32" t="str">
        <f t="shared" ref="CA199:CA204" si="33">IF(CG199=1," * El total de Evaluaciones según tipo de atencion NO DEBE ser diferente al total.  ","")</f>
        <v/>
      </c>
      <c r="CB199" s="4"/>
      <c r="CC199" s="4"/>
      <c r="CD199" s="4"/>
      <c r="CE199" s="4"/>
      <c r="CF199" s="4"/>
      <c r="CG199" s="33">
        <f t="shared" ref="CG199:CG204" si="34">IF(B199&lt;&gt;SUM(T199:X199),1,0)</f>
        <v>0</v>
      </c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5"/>
    </row>
    <row r="200" spans="1:116" s="6" customFormat="1" x14ac:dyDescent="0.2">
      <c r="A200" s="155" t="s">
        <v>82</v>
      </c>
      <c r="B200" s="210">
        <f t="shared" si="31"/>
        <v>0</v>
      </c>
      <c r="C200" s="295">
        <f>SUM(ENERO:DICIEMBRE!C200)</f>
        <v>0</v>
      </c>
      <c r="D200" s="295">
        <f>SUM(ENERO:DICIEMBRE!D200)</f>
        <v>0</v>
      </c>
      <c r="E200" s="295">
        <f>SUM(ENERO:DICIEMBRE!E200)</f>
        <v>0</v>
      </c>
      <c r="F200" s="295">
        <f>SUM(ENERO:DICIEMBRE!F200)</f>
        <v>0</v>
      </c>
      <c r="G200" s="295">
        <f>SUM(ENERO:DICIEMBRE!G200)</f>
        <v>0</v>
      </c>
      <c r="H200" s="295">
        <f>SUM(ENERO:DICIEMBRE!H200)</f>
        <v>0</v>
      </c>
      <c r="I200" s="295">
        <f>SUM(ENERO:DICIEMBRE!I200)</f>
        <v>0</v>
      </c>
      <c r="J200" s="295">
        <f>SUM(ENERO:DICIEMBRE!J200)</f>
        <v>0</v>
      </c>
      <c r="K200" s="295">
        <f>SUM(ENERO:DICIEMBRE!K200)</f>
        <v>0</v>
      </c>
      <c r="L200" s="295">
        <f>SUM(ENERO:DICIEMBRE!L200)</f>
        <v>0</v>
      </c>
      <c r="M200" s="295">
        <f>SUM(ENERO:DICIEMBRE!M200)</f>
        <v>0</v>
      </c>
      <c r="N200" s="295">
        <f>SUM(ENERO:DICIEMBRE!N200)</f>
        <v>0</v>
      </c>
      <c r="O200" s="295">
        <f>SUM(ENERO:DICIEMBRE!O200)</f>
        <v>0</v>
      </c>
      <c r="P200" s="295">
        <f>SUM(ENERO:DICIEMBRE!P200)</f>
        <v>0</v>
      </c>
      <c r="Q200" s="295">
        <f>SUM(ENERO:DICIEMBRE!Q200)</f>
        <v>0</v>
      </c>
      <c r="R200" s="295">
        <f>SUM(ENERO:DICIEMBRE!R200)</f>
        <v>0</v>
      </c>
      <c r="S200" s="295">
        <f>SUM(ENERO:DICIEMBRE!S200)</f>
        <v>0</v>
      </c>
      <c r="T200" s="295">
        <f>SUM(ENERO:DICIEMBRE!T200)</f>
        <v>0</v>
      </c>
      <c r="U200" s="295">
        <f>SUM(ENERO:DICIEMBRE!U200)</f>
        <v>0</v>
      </c>
      <c r="V200" s="295">
        <f>SUM(ENERO:DICIEMBRE!V200)</f>
        <v>0</v>
      </c>
      <c r="W200" s="295">
        <f>SUM(ENERO:DICIEMBRE!W200)</f>
        <v>0</v>
      </c>
      <c r="X200" s="295">
        <f>SUM(ENERO:DICIEMBRE!X200)</f>
        <v>0</v>
      </c>
      <c r="Y200" s="6" t="str">
        <f t="shared" si="32"/>
        <v/>
      </c>
      <c r="BU200" s="5"/>
      <c r="BV200" s="5"/>
      <c r="BW200" s="5"/>
      <c r="BX200" s="5"/>
      <c r="BY200" s="5"/>
      <c r="BZ200" s="5"/>
      <c r="CA200" s="32" t="str">
        <f t="shared" si="33"/>
        <v/>
      </c>
      <c r="CB200" s="4"/>
      <c r="CC200" s="4"/>
      <c r="CD200" s="4"/>
      <c r="CE200" s="4"/>
      <c r="CF200" s="4"/>
      <c r="CG200" s="33">
        <f t="shared" si="34"/>
        <v>0</v>
      </c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5"/>
    </row>
    <row r="201" spans="1:116" s="6" customFormat="1" x14ac:dyDescent="0.2">
      <c r="A201" s="155" t="s">
        <v>83</v>
      </c>
      <c r="B201" s="210">
        <f t="shared" si="31"/>
        <v>0</v>
      </c>
      <c r="C201" s="295">
        <f>SUM(ENERO:DICIEMBRE!C201)</f>
        <v>0</v>
      </c>
      <c r="D201" s="295">
        <f>SUM(ENERO:DICIEMBRE!D201)</f>
        <v>0</v>
      </c>
      <c r="E201" s="295">
        <f>SUM(ENERO:DICIEMBRE!E201)</f>
        <v>0</v>
      </c>
      <c r="F201" s="295">
        <f>SUM(ENERO:DICIEMBRE!F201)</f>
        <v>0</v>
      </c>
      <c r="G201" s="295">
        <f>SUM(ENERO:DICIEMBRE!G201)</f>
        <v>0</v>
      </c>
      <c r="H201" s="295">
        <f>SUM(ENERO:DICIEMBRE!H201)</f>
        <v>0</v>
      </c>
      <c r="I201" s="295">
        <f>SUM(ENERO:DICIEMBRE!I201)</f>
        <v>0</v>
      </c>
      <c r="J201" s="295">
        <f>SUM(ENERO:DICIEMBRE!J201)</f>
        <v>0</v>
      </c>
      <c r="K201" s="295">
        <f>SUM(ENERO:DICIEMBRE!K201)</f>
        <v>0</v>
      </c>
      <c r="L201" s="295">
        <f>SUM(ENERO:DICIEMBRE!L201)</f>
        <v>0</v>
      </c>
      <c r="M201" s="295">
        <f>SUM(ENERO:DICIEMBRE!M201)</f>
        <v>0</v>
      </c>
      <c r="N201" s="295">
        <f>SUM(ENERO:DICIEMBRE!N201)</f>
        <v>0</v>
      </c>
      <c r="O201" s="295">
        <f>SUM(ENERO:DICIEMBRE!O201)</f>
        <v>0</v>
      </c>
      <c r="P201" s="295">
        <f>SUM(ENERO:DICIEMBRE!P201)</f>
        <v>0</v>
      </c>
      <c r="Q201" s="295">
        <f>SUM(ENERO:DICIEMBRE!Q201)</f>
        <v>0</v>
      </c>
      <c r="R201" s="295">
        <f>SUM(ENERO:DICIEMBRE!R201)</f>
        <v>0</v>
      </c>
      <c r="S201" s="295">
        <f>SUM(ENERO:DICIEMBRE!S201)</f>
        <v>0</v>
      </c>
      <c r="T201" s="295">
        <f>SUM(ENERO:DICIEMBRE!T201)</f>
        <v>0</v>
      </c>
      <c r="U201" s="295">
        <f>SUM(ENERO:DICIEMBRE!U201)</f>
        <v>0</v>
      </c>
      <c r="V201" s="295">
        <f>SUM(ENERO:DICIEMBRE!V201)</f>
        <v>0</v>
      </c>
      <c r="W201" s="295">
        <f>SUM(ENERO:DICIEMBRE!W201)</f>
        <v>0</v>
      </c>
      <c r="X201" s="295">
        <f>SUM(ENERO:DICIEMBRE!X201)</f>
        <v>0</v>
      </c>
      <c r="Y201" s="6" t="str">
        <f t="shared" si="32"/>
        <v/>
      </c>
      <c r="BU201" s="5"/>
      <c r="BV201" s="5"/>
      <c r="BW201" s="5"/>
      <c r="BX201" s="5"/>
      <c r="BY201" s="5"/>
      <c r="BZ201" s="5"/>
      <c r="CA201" s="32" t="str">
        <f t="shared" si="33"/>
        <v/>
      </c>
      <c r="CB201" s="4"/>
      <c r="CC201" s="4"/>
      <c r="CD201" s="4"/>
      <c r="CE201" s="4"/>
      <c r="CF201" s="4"/>
      <c r="CG201" s="33">
        <f t="shared" si="34"/>
        <v>0</v>
      </c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5"/>
    </row>
    <row r="202" spans="1:116" s="6" customFormat="1" x14ac:dyDescent="0.2">
      <c r="A202" s="359" t="s">
        <v>84</v>
      </c>
      <c r="B202" s="210">
        <f t="shared" si="31"/>
        <v>0</v>
      </c>
      <c r="C202" s="295">
        <f>SUM(ENERO:DICIEMBRE!C202)</f>
        <v>0</v>
      </c>
      <c r="D202" s="295">
        <f>SUM(ENERO:DICIEMBRE!D202)</f>
        <v>0</v>
      </c>
      <c r="E202" s="295">
        <f>SUM(ENERO:DICIEMBRE!E202)</f>
        <v>0</v>
      </c>
      <c r="F202" s="295">
        <f>SUM(ENERO:DICIEMBRE!F202)</f>
        <v>0</v>
      </c>
      <c r="G202" s="295">
        <f>SUM(ENERO:DICIEMBRE!G202)</f>
        <v>0</v>
      </c>
      <c r="H202" s="295">
        <f>SUM(ENERO:DICIEMBRE!H202)</f>
        <v>0</v>
      </c>
      <c r="I202" s="295">
        <f>SUM(ENERO:DICIEMBRE!I202)</f>
        <v>0</v>
      </c>
      <c r="J202" s="295">
        <f>SUM(ENERO:DICIEMBRE!J202)</f>
        <v>0</v>
      </c>
      <c r="K202" s="295">
        <f>SUM(ENERO:DICIEMBRE!K202)</f>
        <v>0</v>
      </c>
      <c r="L202" s="295">
        <f>SUM(ENERO:DICIEMBRE!L202)</f>
        <v>0</v>
      </c>
      <c r="M202" s="295">
        <f>SUM(ENERO:DICIEMBRE!M202)</f>
        <v>0</v>
      </c>
      <c r="N202" s="295">
        <f>SUM(ENERO:DICIEMBRE!N202)</f>
        <v>0</v>
      </c>
      <c r="O202" s="295">
        <f>SUM(ENERO:DICIEMBRE!O202)</f>
        <v>0</v>
      </c>
      <c r="P202" s="295">
        <f>SUM(ENERO:DICIEMBRE!P202)</f>
        <v>0</v>
      </c>
      <c r="Q202" s="295">
        <f>SUM(ENERO:DICIEMBRE!Q202)</f>
        <v>0</v>
      </c>
      <c r="R202" s="295">
        <f>SUM(ENERO:DICIEMBRE!R202)</f>
        <v>0</v>
      </c>
      <c r="S202" s="295">
        <f>SUM(ENERO:DICIEMBRE!S202)</f>
        <v>0</v>
      </c>
      <c r="T202" s="295">
        <f>SUM(ENERO:DICIEMBRE!T202)</f>
        <v>0</v>
      </c>
      <c r="U202" s="295">
        <f>SUM(ENERO:DICIEMBRE!U202)</f>
        <v>0</v>
      </c>
      <c r="V202" s="295">
        <f>SUM(ENERO:DICIEMBRE!V202)</f>
        <v>0</v>
      </c>
      <c r="W202" s="295">
        <f>SUM(ENERO:DICIEMBRE!W202)</f>
        <v>0</v>
      </c>
      <c r="X202" s="295">
        <f>SUM(ENERO:DICIEMBRE!X202)</f>
        <v>0</v>
      </c>
      <c r="Y202" s="6" t="str">
        <f t="shared" si="32"/>
        <v/>
      </c>
      <c r="BU202" s="5"/>
      <c r="BV202" s="5"/>
      <c r="BW202" s="5"/>
      <c r="BX202" s="5"/>
      <c r="BY202" s="5"/>
      <c r="BZ202" s="5"/>
      <c r="CA202" s="32" t="str">
        <f t="shared" si="33"/>
        <v/>
      </c>
      <c r="CB202" s="4"/>
      <c r="CC202" s="4"/>
      <c r="CD202" s="4"/>
      <c r="CE202" s="4"/>
      <c r="CF202" s="4"/>
      <c r="CG202" s="33">
        <f t="shared" si="34"/>
        <v>0</v>
      </c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5"/>
    </row>
    <row r="203" spans="1:116" s="6" customFormat="1" x14ac:dyDescent="0.2">
      <c r="A203" s="368" t="s">
        <v>192</v>
      </c>
      <c r="B203" s="210">
        <f t="shared" si="31"/>
        <v>0</v>
      </c>
      <c r="C203" s="295">
        <f>SUM(ENERO:DICIEMBRE!C203)</f>
        <v>0</v>
      </c>
      <c r="D203" s="295">
        <f>SUM(ENERO:DICIEMBRE!D203)</f>
        <v>0</v>
      </c>
      <c r="E203" s="295">
        <f>SUM(ENERO:DICIEMBRE!E203)</f>
        <v>0</v>
      </c>
      <c r="F203" s="295">
        <f>SUM(ENERO:DICIEMBRE!F203)</f>
        <v>0</v>
      </c>
      <c r="G203" s="295">
        <f>SUM(ENERO:DICIEMBRE!G203)</f>
        <v>0</v>
      </c>
      <c r="H203" s="295">
        <f>SUM(ENERO:DICIEMBRE!H203)</f>
        <v>0</v>
      </c>
      <c r="I203" s="295">
        <f>SUM(ENERO:DICIEMBRE!I203)</f>
        <v>0</v>
      </c>
      <c r="J203" s="295">
        <f>SUM(ENERO:DICIEMBRE!J203)</f>
        <v>0</v>
      </c>
      <c r="K203" s="295">
        <f>SUM(ENERO:DICIEMBRE!K203)</f>
        <v>0</v>
      </c>
      <c r="L203" s="295">
        <f>SUM(ENERO:DICIEMBRE!L203)</f>
        <v>0</v>
      </c>
      <c r="M203" s="295">
        <f>SUM(ENERO:DICIEMBRE!M203)</f>
        <v>0</v>
      </c>
      <c r="N203" s="295">
        <f>SUM(ENERO:DICIEMBRE!N203)</f>
        <v>0</v>
      </c>
      <c r="O203" s="295">
        <f>SUM(ENERO:DICIEMBRE!O203)</f>
        <v>0</v>
      </c>
      <c r="P203" s="295">
        <f>SUM(ENERO:DICIEMBRE!P203)</f>
        <v>0</v>
      </c>
      <c r="Q203" s="295">
        <f>SUM(ENERO:DICIEMBRE!Q203)</f>
        <v>0</v>
      </c>
      <c r="R203" s="295">
        <f>SUM(ENERO:DICIEMBRE!R203)</f>
        <v>0</v>
      </c>
      <c r="S203" s="295">
        <f>SUM(ENERO:DICIEMBRE!S203)</f>
        <v>0</v>
      </c>
      <c r="T203" s="295">
        <f>SUM(ENERO:DICIEMBRE!T203)</f>
        <v>0</v>
      </c>
      <c r="U203" s="295">
        <f>SUM(ENERO:DICIEMBRE!U203)</f>
        <v>0</v>
      </c>
      <c r="V203" s="295">
        <f>SUM(ENERO:DICIEMBRE!V203)</f>
        <v>0</v>
      </c>
      <c r="W203" s="295">
        <f>SUM(ENERO:DICIEMBRE!W203)</f>
        <v>0</v>
      </c>
      <c r="X203" s="295">
        <f>SUM(ENERO:DICIEMBRE!X203)</f>
        <v>0</v>
      </c>
      <c r="Y203" s="6" t="str">
        <f t="shared" si="32"/>
        <v/>
      </c>
      <c r="BU203" s="5"/>
      <c r="BV203" s="5"/>
      <c r="BW203" s="5"/>
      <c r="BX203" s="5"/>
      <c r="BY203" s="5"/>
      <c r="BZ203" s="5"/>
      <c r="CA203" s="32" t="str">
        <f t="shared" si="33"/>
        <v/>
      </c>
      <c r="CB203" s="32"/>
      <c r="CC203" s="32"/>
      <c r="CD203" s="32"/>
      <c r="CE203" s="32"/>
      <c r="CF203" s="32"/>
      <c r="CG203" s="33">
        <f t="shared" si="34"/>
        <v>0</v>
      </c>
      <c r="CH203" s="33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5"/>
    </row>
    <row r="204" spans="1:116" s="6" customFormat="1" x14ac:dyDescent="0.2">
      <c r="A204" s="368" t="s">
        <v>118</v>
      </c>
      <c r="B204" s="369">
        <f t="shared" si="31"/>
        <v>0</v>
      </c>
      <c r="C204" s="295">
        <f>SUM(ENERO:DICIEMBRE!C204)</f>
        <v>0</v>
      </c>
      <c r="D204" s="295">
        <f>SUM(ENERO:DICIEMBRE!D204)</f>
        <v>0</v>
      </c>
      <c r="E204" s="295">
        <f>SUM(ENERO:DICIEMBRE!E204)</f>
        <v>0</v>
      </c>
      <c r="F204" s="295">
        <f>SUM(ENERO:DICIEMBRE!F204)</f>
        <v>0</v>
      </c>
      <c r="G204" s="295">
        <f>SUM(ENERO:DICIEMBRE!G204)</f>
        <v>0</v>
      </c>
      <c r="H204" s="295">
        <f>SUM(ENERO:DICIEMBRE!H204)</f>
        <v>0</v>
      </c>
      <c r="I204" s="295">
        <f>SUM(ENERO:DICIEMBRE!I204)</f>
        <v>0</v>
      </c>
      <c r="J204" s="295">
        <f>SUM(ENERO:DICIEMBRE!J204)</f>
        <v>0</v>
      </c>
      <c r="K204" s="295">
        <f>SUM(ENERO:DICIEMBRE!K204)</f>
        <v>0</v>
      </c>
      <c r="L204" s="295">
        <f>SUM(ENERO:DICIEMBRE!L204)</f>
        <v>0</v>
      </c>
      <c r="M204" s="295">
        <f>SUM(ENERO:DICIEMBRE!M204)</f>
        <v>0</v>
      </c>
      <c r="N204" s="295">
        <f>SUM(ENERO:DICIEMBRE!N204)</f>
        <v>0</v>
      </c>
      <c r="O204" s="295">
        <f>SUM(ENERO:DICIEMBRE!O204)</f>
        <v>0</v>
      </c>
      <c r="P204" s="295">
        <f>SUM(ENERO:DICIEMBRE!P204)</f>
        <v>0</v>
      </c>
      <c r="Q204" s="295">
        <f>SUM(ENERO:DICIEMBRE!Q204)</f>
        <v>0</v>
      </c>
      <c r="R204" s="295">
        <f>SUM(ENERO:DICIEMBRE!R204)</f>
        <v>0</v>
      </c>
      <c r="S204" s="295">
        <f>SUM(ENERO:DICIEMBRE!S204)</f>
        <v>0</v>
      </c>
      <c r="T204" s="295">
        <f>SUM(ENERO:DICIEMBRE!T204)</f>
        <v>0</v>
      </c>
      <c r="U204" s="295">
        <f>SUM(ENERO:DICIEMBRE!U204)</f>
        <v>0</v>
      </c>
      <c r="V204" s="295">
        <f>SUM(ENERO:DICIEMBRE!V204)</f>
        <v>0</v>
      </c>
      <c r="W204" s="295">
        <f>SUM(ENERO:DICIEMBRE!W204)</f>
        <v>0</v>
      </c>
      <c r="X204" s="295">
        <f>SUM(ENERO:DICIEMBRE!X204)</f>
        <v>0</v>
      </c>
      <c r="Y204" s="6" t="str">
        <f t="shared" si="32"/>
        <v/>
      </c>
      <c r="BU204" s="5"/>
      <c r="BV204" s="5"/>
      <c r="BW204" s="5"/>
      <c r="BX204" s="5"/>
      <c r="BY204" s="5"/>
      <c r="BZ204" s="5"/>
      <c r="CA204" s="32" t="str">
        <f t="shared" si="33"/>
        <v/>
      </c>
      <c r="CB204" s="32"/>
      <c r="CC204" s="32"/>
      <c r="CD204" s="32"/>
      <c r="CE204" s="32"/>
      <c r="CF204" s="32"/>
      <c r="CG204" s="33">
        <f t="shared" si="34"/>
        <v>0</v>
      </c>
      <c r="CH204" s="33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5"/>
    </row>
    <row r="205" spans="1:116" s="6" customFormat="1" x14ac:dyDescent="0.2">
      <c r="A205" s="370" t="s">
        <v>5</v>
      </c>
      <c r="B205" s="365">
        <f>SUM(B199:B204)</f>
        <v>0</v>
      </c>
      <c r="C205" s="365">
        <f>SUM(C199:C204)</f>
        <v>0</v>
      </c>
      <c r="D205" s="365">
        <f>SUM(D199:D204)</f>
        <v>0</v>
      </c>
      <c r="E205" s="365">
        <f t="shared" ref="E205:X205" si="35">SUM(E199:E204)</f>
        <v>0</v>
      </c>
      <c r="F205" s="365">
        <f t="shared" si="35"/>
        <v>0</v>
      </c>
      <c r="G205" s="365">
        <f t="shared" si="35"/>
        <v>0</v>
      </c>
      <c r="H205" s="365">
        <f t="shared" si="35"/>
        <v>0</v>
      </c>
      <c r="I205" s="365">
        <f t="shared" si="35"/>
        <v>0</v>
      </c>
      <c r="J205" s="365">
        <f t="shared" si="35"/>
        <v>0</v>
      </c>
      <c r="K205" s="365">
        <f t="shared" si="35"/>
        <v>0</v>
      </c>
      <c r="L205" s="365">
        <f t="shared" si="35"/>
        <v>0</v>
      </c>
      <c r="M205" s="365">
        <f t="shared" si="35"/>
        <v>0</v>
      </c>
      <c r="N205" s="365">
        <f t="shared" si="35"/>
        <v>0</v>
      </c>
      <c r="O205" s="365">
        <f t="shared" si="35"/>
        <v>0</v>
      </c>
      <c r="P205" s="365">
        <f t="shared" si="35"/>
        <v>0</v>
      </c>
      <c r="Q205" s="365">
        <f t="shared" si="35"/>
        <v>0</v>
      </c>
      <c r="R205" s="365">
        <f t="shared" si="35"/>
        <v>0</v>
      </c>
      <c r="S205" s="366">
        <f t="shared" si="35"/>
        <v>0</v>
      </c>
      <c r="T205" s="67">
        <f t="shared" si="35"/>
        <v>0</v>
      </c>
      <c r="U205" s="287">
        <f t="shared" si="35"/>
        <v>0</v>
      </c>
      <c r="V205" s="287">
        <f t="shared" si="35"/>
        <v>0</v>
      </c>
      <c r="W205" s="287">
        <f t="shared" si="35"/>
        <v>0</v>
      </c>
      <c r="X205" s="287">
        <f t="shared" si="35"/>
        <v>0</v>
      </c>
      <c r="BU205" s="5"/>
      <c r="BV205" s="5"/>
      <c r="BW205" s="5"/>
      <c r="BX205" s="5"/>
      <c r="BY205" s="5"/>
      <c r="BZ205" s="5"/>
      <c r="CA205" s="32"/>
      <c r="CB205" s="32"/>
      <c r="CC205" s="32"/>
      <c r="CD205" s="32"/>
      <c r="CE205" s="32"/>
      <c r="CF205" s="32"/>
      <c r="CG205" s="33"/>
      <c r="CH205" s="33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5"/>
    </row>
    <row r="206" spans="1:116" s="6" customFormat="1" x14ac:dyDescent="0.2">
      <c r="A206" s="107" t="s">
        <v>195</v>
      </c>
      <c r="BU206" s="5"/>
      <c r="BV206" s="5"/>
      <c r="BW206" s="5"/>
      <c r="BX206" s="5"/>
      <c r="BY206" s="15"/>
      <c r="BZ206" s="15"/>
      <c r="CA206" s="32"/>
      <c r="CB206" s="32"/>
      <c r="CC206" s="32"/>
      <c r="CD206" s="32"/>
      <c r="CE206" s="32"/>
      <c r="CF206" s="32"/>
      <c r="CG206" s="33"/>
      <c r="CH206" s="33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</row>
    <row r="207" spans="1:116" s="6" customFormat="1" x14ac:dyDescent="0.2">
      <c r="A207" s="1735" t="s">
        <v>75</v>
      </c>
      <c r="B207" s="1720" t="s">
        <v>187</v>
      </c>
      <c r="C207" s="1723" t="s">
        <v>6</v>
      </c>
      <c r="D207" s="1724"/>
      <c r="E207" s="1724"/>
      <c r="F207" s="1724"/>
      <c r="G207" s="1724"/>
      <c r="H207" s="1724"/>
      <c r="I207" s="1724"/>
      <c r="J207" s="1724"/>
      <c r="K207" s="1724"/>
      <c r="L207" s="1724"/>
      <c r="M207" s="1724"/>
      <c r="N207" s="1724"/>
      <c r="O207" s="1724"/>
      <c r="P207" s="1724"/>
      <c r="Q207" s="1724"/>
      <c r="R207" s="1724"/>
      <c r="S207" s="1725"/>
      <c r="T207" s="1736" t="s">
        <v>159</v>
      </c>
      <c r="U207" s="1736"/>
      <c r="V207" s="1736"/>
      <c r="W207" s="1736"/>
      <c r="X207" s="1729"/>
      <c r="BU207" s="5"/>
      <c r="BV207" s="5"/>
      <c r="BW207" s="5"/>
      <c r="BX207" s="5"/>
      <c r="BY207" s="5"/>
      <c r="BZ207" s="5"/>
      <c r="CA207" s="32"/>
      <c r="CB207" s="32"/>
      <c r="CC207" s="32"/>
      <c r="CD207" s="32"/>
      <c r="CE207" s="32"/>
      <c r="CF207" s="32"/>
      <c r="CG207" s="33"/>
      <c r="CH207" s="33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</row>
    <row r="208" spans="1:116" s="6" customFormat="1" x14ac:dyDescent="0.2">
      <c r="A208" s="1658"/>
      <c r="B208" s="1721"/>
      <c r="C208" s="1726"/>
      <c r="D208" s="1727"/>
      <c r="E208" s="1727"/>
      <c r="F208" s="1727"/>
      <c r="G208" s="1727"/>
      <c r="H208" s="1727"/>
      <c r="I208" s="1727"/>
      <c r="J208" s="1727"/>
      <c r="K208" s="1727"/>
      <c r="L208" s="1727"/>
      <c r="M208" s="1727"/>
      <c r="N208" s="1727"/>
      <c r="O208" s="1727"/>
      <c r="P208" s="1727"/>
      <c r="Q208" s="1727"/>
      <c r="R208" s="1727"/>
      <c r="S208" s="1728"/>
      <c r="T208" s="1731" t="s">
        <v>163</v>
      </c>
      <c r="U208" s="1731"/>
      <c r="V208" s="1732"/>
      <c r="W208" s="1733" t="s">
        <v>188</v>
      </c>
      <c r="X208" s="1734"/>
      <c r="BU208" s="5"/>
      <c r="BV208" s="5"/>
      <c r="BW208" s="5"/>
      <c r="BX208" s="5"/>
      <c r="BY208" s="5"/>
      <c r="BZ208" s="5"/>
      <c r="CA208" s="32"/>
      <c r="CB208" s="32"/>
      <c r="CC208" s="32"/>
      <c r="CD208" s="32"/>
      <c r="CE208" s="32"/>
      <c r="CF208" s="32"/>
      <c r="CG208" s="33"/>
      <c r="CH208" s="33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</row>
    <row r="209" spans="1:116" s="6" customFormat="1" ht="21" x14ac:dyDescent="0.2">
      <c r="A209" s="1659"/>
      <c r="B209" s="1722"/>
      <c r="C209" s="355" t="s">
        <v>11</v>
      </c>
      <c r="D209" s="355" t="s">
        <v>12</v>
      </c>
      <c r="E209" s="355" t="s">
        <v>13</v>
      </c>
      <c r="F209" s="355" t="s">
        <v>14</v>
      </c>
      <c r="G209" s="355" t="s">
        <v>15</v>
      </c>
      <c r="H209" s="355" t="s">
        <v>16</v>
      </c>
      <c r="I209" s="355" t="s">
        <v>17</v>
      </c>
      <c r="J209" s="355" t="s">
        <v>18</v>
      </c>
      <c r="K209" s="355" t="s">
        <v>19</v>
      </c>
      <c r="L209" s="355" t="s">
        <v>20</v>
      </c>
      <c r="M209" s="355" t="s">
        <v>21</v>
      </c>
      <c r="N209" s="355" t="s">
        <v>22</v>
      </c>
      <c r="O209" s="355" t="s">
        <v>23</v>
      </c>
      <c r="P209" s="355" t="s">
        <v>24</v>
      </c>
      <c r="Q209" s="355" t="s">
        <v>25</v>
      </c>
      <c r="R209" s="355" t="s">
        <v>26</v>
      </c>
      <c r="S209" s="356" t="s">
        <v>27</v>
      </c>
      <c r="T209" s="357" t="s">
        <v>189</v>
      </c>
      <c r="U209" s="357" t="s">
        <v>190</v>
      </c>
      <c r="V209" s="357" t="s">
        <v>191</v>
      </c>
      <c r="W209" s="358" t="s">
        <v>165</v>
      </c>
      <c r="X209" s="357" t="s">
        <v>166</v>
      </c>
      <c r="BU209" s="5"/>
      <c r="BV209" s="5"/>
      <c r="BW209" s="5"/>
      <c r="BX209" s="5"/>
      <c r="BY209" s="5"/>
      <c r="BZ209" s="5"/>
      <c r="CA209" s="4"/>
      <c r="CB209" s="4"/>
      <c r="CC209" s="4"/>
      <c r="CD209" s="4"/>
      <c r="CE209" s="4"/>
      <c r="CF209" s="4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</row>
    <row r="210" spans="1:116" s="6" customFormat="1" x14ac:dyDescent="0.2">
      <c r="A210" s="185" t="s">
        <v>81</v>
      </c>
      <c r="B210" s="206">
        <f>SUM(C210:S210)</f>
        <v>42734</v>
      </c>
      <c r="C210" s="295">
        <f>SUM(ENERO:DICIEMBRE!C210)</f>
        <v>3981</v>
      </c>
      <c r="D210" s="295">
        <f>SUM(ENERO:DICIEMBRE!D210)</f>
        <v>900</v>
      </c>
      <c r="E210" s="295">
        <f>SUM(ENERO:DICIEMBRE!E210)</f>
        <v>1221</v>
      </c>
      <c r="F210" s="295">
        <f>SUM(ENERO:DICIEMBRE!F210)</f>
        <v>1137</v>
      </c>
      <c r="G210" s="295">
        <f>SUM(ENERO:DICIEMBRE!G210)</f>
        <v>825</v>
      </c>
      <c r="H210" s="295">
        <f>SUM(ENERO:DICIEMBRE!H210)</f>
        <v>799</v>
      </c>
      <c r="I210" s="295">
        <f>SUM(ENERO:DICIEMBRE!I210)</f>
        <v>839</v>
      </c>
      <c r="J210" s="295">
        <f>SUM(ENERO:DICIEMBRE!J210)</f>
        <v>1296</v>
      </c>
      <c r="K210" s="295">
        <f>SUM(ENERO:DICIEMBRE!K210)</f>
        <v>1499</v>
      </c>
      <c r="L210" s="295">
        <f>SUM(ENERO:DICIEMBRE!L210)</f>
        <v>2107</v>
      </c>
      <c r="M210" s="295">
        <f>SUM(ENERO:DICIEMBRE!M210)</f>
        <v>2954</v>
      </c>
      <c r="N210" s="295">
        <f>SUM(ENERO:DICIEMBRE!N210)</f>
        <v>3443</v>
      </c>
      <c r="O210" s="295">
        <f>SUM(ENERO:DICIEMBRE!O210)</f>
        <v>4449</v>
      </c>
      <c r="P210" s="295">
        <f>SUM(ENERO:DICIEMBRE!P210)</f>
        <v>4309</v>
      </c>
      <c r="Q210" s="295">
        <f>SUM(ENERO:DICIEMBRE!Q210)</f>
        <v>4137</v>
      </c>
      <c r="R210" s="295">
        <f>SUM(ENERO:DICIEMBRE!R210)</f>
        <v>4292</v>
      </c>
      <c r="S210" s="295">
        <f>SUM(ENERO:DICIEMBRE!S210)</f>
        <v>4546</v>
      </c>
      <c r="T210" s="295">
        <f>SUM(ENERO:DICIEMBRE!T210)</f>
        <v>14258</v>
      </c>
      <c r="U210" s="295">
        <f>SUM(ENERO:DICIEMBRE!U210)</f>
        <v>0</v>
      </c>
      <c r="V210" s="295">
        <f>SUM(ENERO:DICIEMBRE!V210)</f>
        <v>0</v>
      </c>
      <c r="W210" s="295">
        <f>SUM(ENERO:DICIEMBRE!W210)</f>
        <v>17965</v>
      </c>
      <c r="X210" s="295">
        <f>SUM(ENERO:DICIEMBRE!X210)</f>
        <v>10511</v>
      </c>
      <c r="Y210" s="6" t="str">
        <f>CA210</f>
        <v/>
      </c>
      <c r="BU210" s="5"/>
      <c r="BV210" s="5"/>
      <c r="BW210" s="5"/>
      <c r="BX210" s="5"/>
      <c r="BY210" s="5"/>
      <c r="BZ210" s="5"/>
      <c r="CA210" s="32" t="str">
        <f>IF(CG210=1," * El total de Evaluaciones según tipo de atencion NO DEBE ser diferente al total.  ","")</f>
        <v/>
      </c>
      <c r="CB210" s="4"/>
      <c r="CC210" s="4"/>
      <c r="CD210" s="4"/>
      <c r="CE210" s="4"/>
      <c r="CF210" s="4"/>
      <c r="CG210" s="33">
        <f>IF(B210&lt;&gt;SUM(T210:X210),1,0)</f>
        <v>0</v>
      </c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</row>
    <row r="211" spans="1:116" s="6" customFormat="1" x14ac:dyDescent="0.2">
      <c r="A211" s="155" t="s">
        <v>82</v>
      </c>
      <c r="B211" s="210">
        <f>SUM(C211:S211)</f>
        <v>3340</v>
      </c>
      <c r="C211" s="295">
        <f>SUM(ENERO:DICIEMBRE!C211)</f>
        <v>0</v>
      </c>
      <c r="D211" s="295">
        <f>SUM(ENERO:DICIEMBRE!D211)</f>
        <v>0</v>
      </c>
      <c r="E211" s="295">
        <f>SUM(ENERO:DICIEMBRE!E211)</f>
        <v>1</v>
      </c>
      <c r="F211" s="295">
        <f>SUM(ENERO:DICIEMBRE!F211)</f>
        <v>117</v>
      </c>
      <c r="G211" s="295">
        <f>SUM(ENERO:DICIEMBRE!G211)</f>
        <v>76</v>
      </c>
      <c r="H211" s="295">
        <f>SUM(ENERO:DICIEMBRE!H211)</f>
        <v>59</v>
      </c>
      <c r="I211" s="295">
        <f>SUM(ENERO:DICIEMBRE!I211)</f>
        <v>67</v>
      </c>
      <c r="J211" s="295">
        <f>SUM(ENERO:DICIEMBRE!J211)</f>
        <v>91</v>
      </c>
      <c r="K211" s="295">
        <f>SUM(ENERO:DICIEMBRE!K211)</f>
        <v>154</v>
      </c>
      <c r="L211" s="295">
        <f>SUM(ENERO:DICIEMBRE!L211)</f>
        <v>171</v>
      </c>
      <c r="M211" s="295">
        <f>SUM(ENERO:DICIEMBRE!M211)</f>
        <v>271</v>
      </c>
      <c r="N211" s="295">
        <f>SUM(ENERO:DICIEMBRE!N211)</f>
        <v>291</v>
      </c>
      <c r="O211" s="295">
        <f>SUM(ENERO:DICIEMBRE!O211)</f>
        <v>480</v>
      </c>
      <c r="P211" s="295">
        <f>SUM(ENERO:DICIEMBRE!P211)</f>
        <v>437</v>
      </c>
      <c r="Q211" s="295">
        <f>SUM(ENERO:DICIEMBRE!Q211)</f>
        <v>451</v>
      </c>
      <c r="R211" s="295">
        <f>SUM(ENERO:DICIEMBRE!R211)</f>
        <v>358</v>
      </c>
      <c r="S211" s="295">
        <f>SUM(ENERO:DICIEMBRE!S211)</f>
        <v>316</v>
      </c>
      <c r="T211" s="295">
        <f>SUM(ENERO:DICIEMBRE!T211)</f>
        <v>39</v>
      </c>
      <c r="U211" s="295">
        <f>SUM(ENERO:DICIEMBRE!U211)</f>
        <v>0</v>
      </c>
      <c r="V211" s="295">
        <f>SUM(ENERO:DICIEMBRE!V211)</f>
        <v>0</v>
      </c>
      <c r="W211" s="295">
        <f>SUM(ENERO:DICIEMBRE!W211)</f>
        <v>2885</v>
      </c>
      <c r="X211" s="295">
        <f>SUM(ENERO:DICIEMBRE!X211)</f>
        <v>416</v>
      </c>
      <c r="Y211" s="6" t="str">
        <f>CA211</f>
        <v/>
      </c>
      <c r="BU211" s="5"/>
      <c r="BV211" s="5"/>
      <c r="BW211" s="5"/>
      <c r="BX211" s="5"/>
      <c r="BY211" s="5"/>
      <c r="BZ211" s="5"/>
      <c r="CA211" s="32" t="str">
        <f>IF(CG211=1," * El total de Evaluaciones según tipo de atencion NO DEBE ser diferente al total.  ","")</f>
        <v/>
      </c>
      <c r="CB211" s="4"/>
      <c r="CC211" s="4"/>
      <c r="CD211" s="4"/>
      <c r="CE211" s="4"/>
      <c r="CF211" s="4"/>
      <c r="CG211" s="33">
        <f>IF(B211&lt;&gt;SUM(T211:X211),1,0)</f>
        <v>0</v>
      </c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</row>
    <row r="212" spans="1:116" s="6" customFormat="1" x14ac:dyDescent="0.2">
      <c r="A212" s="155" t="s">
        <v>83</v>
      </c>
      <c r="B212" s="210">
        <f>SUM(C212:S212)</f>
        <v>1534</v>
      </c>
      <c r="C212" s="295">
        <f>SUM(ENERO:DICIEMBRE!C212)</f>
        <v>0</v>
      </c>
      <c r="D212" s="295">
        <f>SUM(ENERO:DICIEMBRE!D212)</f>
        <v>0</v>
      </c>
      <c r="E212" s="295">
        <f>SUM(ENERO:DICIEMBRE!E212)</f>
        <v>0</v>
      </c>
      <c r="F212" s="295">
        <f>SUM(ENERO:DICIEMBRE!F212)</f>
        <v>171</v>
      </c>
      <c r="G212" s="295">
        <f>SUM(ENERO:DICIEMBRE!G212)</f>
        <v>9</v>
      </c>
      <c r="H212" s="295">
        <f>SUM(ENERO:DICIEMBRE!H212)</f>
        <v>23</v>
      </c>
      <c r="I212" s="295">
        <f>SUM(ENERO:DICIEMBRE!I212)</f>
        <v>77</v>
      </c>
      <c r="J212" s="295">
        <f>SUM(ENERO:DICIEMBRE!J212)</f>
        <v>27</v>
      </c>
      <c r="K212" s="295">
        <f>SUM(ENERO:DICIEMBRE!K212)</f>
        <v>78</v>
      </c>
      <c r="L212" s="295">
        <f>SUM(ENERO:DICIEMBRE!L212)</f>
        <v>127</v>
      </c>
      <c r="M212" s="295">
        <f>SUM(ENERO:DICIEMBRE!M212)</f>
        <v>119</v>
      </c>
      <c r="N212" s="295">
        <f>SUM(ENERO:DICIEMBRE!N212)</f>
        <v>116</v>
      </c>
      <c r="O212" s="295">
        <f>SUM(ENERO:DICIEMBRE!O212)</f>
        <v>191</v>
      </c>
      <c r="P212" s="295">
        <f>SUM(ENERO:DICIEMBRE!P212)</f>
        <v>161</v>
      </c>
      <c r="Q212" s="295">
        <f>SUM(ENERO:DICIEMBRE!Q212)</f>
        <v>161</v>
      </c>
      <c r="R212" s="295">
        <f>SUM(ENERO:DICIEMBRE!R212)</f>
        <v>211</v>
      </c>
      <c r="S212" s="295">
        <f>SUM(ENERO:DICIEMBRE!S212)</f>
        <v>63</v>
      </c>
      <c r="T212" s="295">
        <f>SUM(ENERO:DICIEMBRE!T212)</f>
        <v>0</v>
      </c>
      <c r="U212" s="295">
        <f>SUM(ENERO:DICIEMBRE!U212)</f>
        <v>0</v>
      </c>
      <c r="V212" s="295">
        <f>SUM(ENERO:DICIEMBRE!V212)</f>
        <v>0</v>
      </c>
      <c r="W212" s="295">
        <f>SUM(ENERO:DICIEMBRE!W212)</f>
        <v>1511</v>
      </c>
      <c r="X212" s="295">
        <f>SUM(ENERO:DICIEMBRE!X212)</f>
        <v>23</v>
      </c>
      <c r="Y212" s="6" t="str">
        <f>CA212</f>
        <v/>
      </c>
      <c r="BU212" s="5"/>
      <c r="BV212" s="5"/>
      <c r="BW212" s="5"/>
      <c r="BX212" s="5"/>
      <c r="BY212" s="5"/>
      <c r="BZ212" s="5"/>
      <c r="CA212" s="32" t="str">
        <f>IF(CG212=1," * El total de Evaluaciones según tipo de atencion NO DEBE ser diferente al total.  ","")</f>
        <v/>
      </c>
      <c r="CB212" s="4"/>
      <c r="CC212" s="4"/>
      <c r="CD212" s="4"/>
      <c r="CE212" s="4"/>
      <c r="CF212" s="4"/>
      <c r="CG212" s="33">
        <f>IF(B212&lt;&gt;SUM(T212:X212),1,0)</f>
        <v>0</v>
      </c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</row>
    <row r="213" spans="1:116" s="6" customFormat="1" x14ac:dyDescent="0.2">
      <c r="A213" s="361" t="s">
        <v>84</v>
      </c>
      <c r="B213" s="211">
        <f>SUM(C213:S213)</f>
        <v>0</v>
      </c>
      <c r="C213" s="295">
        <f>SUM(ENERO:DICIEMBRE!C213)</f>
        <v>0</v>
      </c>
      <c r="D213" s="295">
        <f>SUM(ENERO:DICIEMBRE!D213)</f>
        <v>0</v>
      </c>
      <c r="E213" s="295">
        <f>SUM(ENERO:DICIEMBRE!E213)</f>
        <v>0</v>
      </c>
      <c r="F213" s="295">
        <f>SUM(ENERO:DICIEMBRE!F213)</f>
        <v>0</v>
      </c>
      <c r="G213" s="295">
        <f>SUM(ENERO:DICIEMBRE!G213)</f>
        <v>0</v>
      </c>
      <c r="H213" s="295">
        <f>SUM(ENERO:DICIEMBRE!H213)</f>
        <v>0</v>
      </c>
      <c r="I213" s="295">
        <f>SUM(ENERO:DICIEMBRE!I213)</f>
        <v>0</v>
      </c>
      <c r="J213" s="295">
        <f>SUM(ENERO:DICIEMBRE!J213)</f>
        <v>0</v>
      </c>
      <c r="K213" s="295">
        <f>SUM(ENERO:DICIEMBRE!K213)</f>
        <v>0</v>
      </c>
      <c r="L213" s="295">
        <f>SUM(ENERO:DICIEMBRE!L213)</f>
        <v>0</v>
      </c>
      <c r="M213" s="295">
        <f>SUM(ENERO:DICIEMBRE!M213)</f>
        <v>0</v>
      </c>
      <c r="N213" s="295">
        <f>SUM(ENERO:DICIEMBRE!N213)</f>
        <v>0</v>
      </c>
      <c r="O213" s="295">
        <f>SUM(ENERO:DICIEMBRE!O213)</f>
        <v>0</v>
      </c>
      <c r="P213" s="295">
        <f>SUM(ENERO:DICIEMBRE!P213)</f>
        <v>0</v>
      </c>
      <c r="Q213" s="295">
        <f>SUM(ENERO:DICIEMBRE!Q213)</f>
        <v>0</v>
      </c>
      <c r="R213" s="295">
        <f>SUM(ENERO:DICIEMBRE!R213)</f>
        <v>0</v>
      </c>
      <c r="S213" s="295">
        <f>SUM(ENERO:DICIEMBRE!S213)</f>
        <v>0</v>
      </c>
      <c r="T213" s="295">
        <f>SUM(ENERO:DICIEMBRE!T213)</f>
        <v>0</v>
      </c>
      <c r="U213" s="295">
        <f>SUM(ENERO:DICIEMBRE!U213)</f>
        <v>0</v>
      </c>
      <c r="V213" s="295">
        <f>SUM(ENERO:DICIEMBRE!V213)</f>
        <v>0</v>
      </c>
      <c r="W213" s="295">
        <f>SUM(ENERO:DICIEMBRE!W213)</f>
        <v>0</v>
      </c>
      <c r="X213" s="295">
        <f>SUM(ENERO:DICIEMBRE!X213)</f>
        <v>0</v>
      </c>
      <c r="Y213" s="6" t="str">
        <f>CA213</f>
        <v/>
      </c>
      <c r="BU213" s="5"/>
      <c r="BV213" s="5"/>
      <c r="BW213" s="5"/>
      <c r="BX213" s="5"/>
      <c r="BY213" s="5"/>
      <c r="BZ213" s="5"/>
      <c r="CA213" s="32" t="str">
        <f>IF(CG213=1," * El total de Evaluaciones según tipo de atencion NO DEBE ser diferente al total.  ","")</f>
        <v/>
      </c>
      <c r="CB213" s="4"/>
      <c r="CC213" s="4"/>
      <c r="CD213" s="4"/>
      <c r="CE213" s="4"/>
      <c r="CF213" s="4"/>
      <c r="CG213" s="33">
        <f>IF(B213&lt;&gt;SUM(T213:X213),1,0)</f>
        <v>0</v>
      </c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</row>
    <row r="214" spans="1:116" s="6" customFormat="1" x14ac:dyDescent="0.2">
      <c r="A214" s="370" t="s">
        <v>5</v>
      </c>
      <c r="B214" s="362">
        <f>SUM(B210:B213)</f>
        <v>47608</v>
      </c>
      <c r="C214" s="362">
        <f>SUM(C210:C213)</f>
        <v>3981</v>
      </c>
      <c r="D214" s="362">
        <f t="shared" ref="D214:X214" si="36">SUM(D210:D213)</f>
        <v>900</v>
      </c>
      <c r="E214" s="362">
        <f t="shared" si="36"/>
        <v>1222</v>
      </c>
      <c r="F214" s="362">
        <f t="shared" si="36"/>
        <v>1425</v>
      </c>
      <c r="G214" s="362">
        <f t="shared" si="36"/>
        <v>910</v>
      </c>
      <c r="H214" s="362">
        <f t="shared" si="36"/>
        <v>881</v>
      </c>
      <c r="I214" s="362">
        <f t="shared" si="36"/>
        <v>983</v>
      </c>
      <c r="J214" s="362">
        <f t="shared" si="36"/>
        <v>1414</v>
      </c>
      <c r="K214" s="362">
        <f t="shared" si="36"/>
        <v>1731</v>
      </c>
      <c r="L214" s="362">
        <f t="shared" si="36"/>
        <v>2405</v>
      </c>
      <c r="M214" s="362">
        <f t="shared" si="36"/>
        <v>3344</v>
      </c>
      <c r="N214" s="362">
        <f t="shared" si="36"/>
        <v>3850</v>
      </c>
      <c r="O214" s="362">
        <f t="shared" si="36"/>
        <v>5120</v>
      </c>
      <c r="P214" s="362">
        <f t="shared" si="36"/>
        <v>4907</v>
      </c>
      <c r="Q214" s="362">
        <f t="shared" si="36"/>
        <v>4749</v>
      </c>
      <c r="R214" s="362">
        <f t="shared" si="36"/>
        <v>4861</v>
      </c>
      <c r="S214" s="371">
        <f t="shared" si="36"/>
        <v>4925</v>
      </c>
      <c r="T214" s="67">
        <f t="shared" si="36"/>
        <v>14297</v>
      </c>
      <c r="U214" s="287">
        <f t="shared" si="36"/>
        <v>0</v>
      </c>
      <c r="V214" s="287">
        <f t="shared" si="36"/>
        <v>0</v>
      </c>
      <c r="W214" s="287">
        <f t="shared" si="36"/>
        <v>22361</v>
      </c>
      <c r="X214" s="287">
        <f t="shared" si="36"/>
        <v>10950</v>
      </c>
      <c r="BU214" s="5"/>
      <c r="BV214" s="5"/>
      <c r="BW214" s="5"/>
      <c r="BX214" s="5"/>
      <c r="BY214" s="5"/>
      <c r="BZ214" s="5"/>
      <c r="CA214" s="4"/>
      <c r="CB214" s="4"/>
      <c r="CC214" s="4"/>
      <c r="CD214" s="4"/>
      <c r="CE214" s="4"/>
      <c r="CF214" s="4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</row>
    <row r="215" spans="1:116" s="6" customFormat="1" x14ac:dyDescent="0.2">
      <c r="A215" s="11" t="s">
        <v>196</v>
      </c>
      <c r="BU215" s="5"/>
      <c r="BV215" s="5"/>
      <c r="BW215" s="5"/>
      <c r="BX215" s="5"/>
      <c r="BY215" s="15"/>
      <c r="BZ215" s="15"/>
      <c r="CA215" s="4"/>
      <c r="CB215" s="4"/>
      <c r="CC215" s="4"/>
      <c r="CD215" s="4"/>
      <c r="CE215" s="4"/>
      <c r="CF215" s="4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</row>
    <row r="216" spans="1:116" s="6" customFormat="1" x14ac:dyDescent="0.2">
      <c r="A216" s="372" t="s">
        <v>197</v>
      </c>
      <c r="B216" s="321" t="s">
        <v>76</v>
      </c>
      <c r="BU216" s="5"/>
      <c r="BV216" s="5"/>
      <c r="BW216" s="5"/>
      <c r="BX216" s="5"/>
      <c r="BY216" s="15"/>
      <c r="BZ216" s="15"/>
      <c r="CA216" s="4"/>
      <c r="CB216" s="4"/>
      <c r="CC216" s="4"/>
      <c r="CD216" s="4"/>
      <c r="CE216" s="4"/>
      <c r="CF216" s="4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</row>
    <row r="217" spans="1:116" s="6" customFormat="1" x14ac:dyDescent="0.2">
      <c r="A217" s="373" t="s">
        <v>198</v>
      </c>
      <c r="B217" s="295">
        <f>SUM(ENERO:DICIEMBRE!B217)</f>
        <v>0</v>
      </c>
      <c r="BU217" s="5"/>
      <c r="BV217" s="5"/>
      <c r="BW217" s="5"/>
      <c r="BX217" s="5"/>
      <c r="BY217" s="15"/>
      <c r="BZ217" s="15"/>
      <c r="CA217" s="4"/>
      <c r="CB217" s="4"/>
      <c r="CC217" s="4"/>
      <c r="CD217" s="4"/>
      <c r="CE217" s="4"/>
      <c r="CF217" s="4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</row>
    <row r="218" spans="1:116" s="6" customFormat="1" x14ac:dyDescent="0.2">
      <c r="A218" s="374" t="s">
        <v>199</v>
      </c>
      <c r="B218" s="295">
        <f>SUM(ENERO:DICIEMBRE!B218)</f>
        <v>0</v>
      </c>
      <c r="BU218" s="5"/>
      <c r="BV218" s="5"/>
      <c r="BW218" s="5"/>
      <c r="BX218" s="5"/>
      <c r="BY218" s="15"/>
      <c r="BZ218" s="15"/>
      <c r="CA218" s="4"/>
      <c r="CB218" s="4"/>
      <c r="CC218" s="4"/>
      <c r="CD218" s="4"/>
      <c r="CE218" s="4"/>
      <c r="CF218" s="4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</row>
    <row r="219" spans="1:116" s="6" customFormat="1" x14ac:dyDescent="0.2">
      <c r="A219" s="374" t="s">
        <v>200</v>
      </c>
      <c r="B219" s="295">
        <f>SUM(ENERO:DICIEMBRE!B219)</f>
        <v>0</v>
      </c>
      <c r="BU219" s="5"/>
      <c r="BV219" s="5"/>
      <c r="BW219" s="5"/>
      <c r="BX219" s="5"/>
      <c r="BY219" s="15"/>
      <c r="BZ219" s="15"/>
      <c r="CA219" s="4"/>
      <c r="CB219" s="4"/>
      <c r="CC219" s="4"/>
      <c r="CD219" s="4"/>
      <c r="CE219" s="4"/>
      <c r="CF219" s="4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</row>
    <row r="220" spans="1:116" s="6" customFormat="1" x14ac:dyDescent="0.2">
      <c r="A220" s="375" t="s">
        <v>201</v>
      </c>
      <c r="B220" s="295">
        <f>SUM(ENERO:DICIEMBRE!B220)</f>
        <v>0</v>
      </c>
      <c r="BU220" s="5"/>
      <c r="BV220" s="5"/>
      <c r="BW220" s="5"/>
      <c r="BX220" s="5"/>
      <c r="BY220" s="15"/>
      <c r="BZ220" s="15"/>
      <c r="CA220" s="4"/>
      <c r="CB220" s="4"/>
      <c r="CC220" s="4"/>
      <c r="CD220" s="4"/>
      <c r="CE220" s="4"/>
      <c r="CF220" s="4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</row>
    <row r="221" spans="1:116" s="6" customFormat="1" x14ac:dyDescent="0.2">
      <c r="A221" s="107" t="s">
        <v>202</v>
      </c>
      <c r="BU221" s="5"/>
      <c r="BV221" s="5"/>
      <c r="BW221" s="5"/>
      <c r="BX221" s="5"/>
      <c r="BY221" s="15"/>
      <c r="BZ221" s="15"/>
      <c r="CA221" s="4"/>
      <c r="CB221" s="4"/>
      <c r="CC221" s="4"/>
      <c r="CD221" s="4"/>
      <c r="CE221" s="4"/>
      <c r="CF221" s="4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</row>
    <row r="222" spans="1:116" s="6" customFormat="1" x14ac:dyDescent="0.2">
      <c r="A222" s="376" t="s">
        <v>92</v>
      </c>
      <c r="B222" s="321" t="s">
        <v>5</v>
      </c>
      <c r="BU222" s="5"/>
      <c r="BV222" s="5"/>
      <c r="BW222" s="5"/>
      <c r="BX222" s="5"/>
      <c r="BY222" s="15"/>
      <c r="BZ222" s="15"/>
      <c r="CA222" s="4"/>
      <c r="CB222" s="4"/>
      <c r="CC222" s="4"/>
      <c r="CD222" s="4"/>
      <c r="CE222" s="4"/>
      <c r="CF222" s="4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</row>
    <row r="223" spans="1:116" s="6" customFormat="1" x14ac:dyDescent="0.2">
      <c r="A223" s="374" t="s">
        <v>96</v>
      </c>
      <c r="B223" s="295">
        <f>SUM(ENERO:DICIEMBRE!B223)</f>
        <v>2204</v>
      </c>
      <c r="BU223" s="5"/>
      <c r="BV223" s="5"/>
      <c r="BW223" s="5"/>
      <c r="BX223" s="5"/>
      <c r="BY223" s="15"/>
      <c r="BZ223" s="15"/>
      <c r="CA223" s="4"/>
      <c r="CB223" s="4"/>
      <c r="CC223" s="4"/>
      <c r="CD223" s="4"/>
      <c r="CE223" s="4"/>
      <c r="CF223" s="4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</row>
    <row r="224" spans="1:116" s="6" customFormat="1" x14ac:dyDescent="0.2">
      <c r="A224" s="374" t="s">
        <v>97</v>
      </c>
      <c r="B224" s="295">
        <f>SUM(ENERO:DICIEMBRE!B224)</f>
        <v>671</v>
      </c>
      <c r="BU224" s="5"/>
      <c r="BV224" s="5"/>
      <c r="BW224" s="5"/>
      <c r="BX224" s="5"/>
      <c r="BY224" s="15"/>
      <c r="BZ224" s="15"/>
      <c r="CA224" s="4"/>
      <c r="CB224" s="4"/>
      <c r="CC224" s="4"/>
      <c r="CD224" s="4"/>
      <c r="CE224" s="4"/>
      <c r="CF224" s="4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</row>
    <row r="225" spans="1:104" s="6" customFormat="1" x14ac:dyDescent="0.2">
      <c r="A225" s="374" t="s">
        <v>98</v>
      </c>
      <c r="B225" s="295">
        <f>SUM(ENERO:DICIEMBRE!B225)</f>
        <v>50152</v>
      </c>
      <c r="BU225" s="5"/>
      <c r="BV225" s="5"/>
      <c r="BW225" s="5"/>
      <c r="BX225" s="5"/>
      <c r="BY225" s="15"/>
      <c r="BZ225" s="15"/>
      <c r="CA225" s="4"/>
      <c r="CB225" s="4"/>
      <c r="CC225" s="4"/>
      <c r="CD225" s="4"/>
      <c r="CE225" s="4"/>
      <c r="CF225" s="4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5"/>
      <c r="CV225" s="5"/>
      <c r="CW225" s="5"/>
      <c r="CX225" s="5"/>
      <c r="CY225" s="5"/>
      <c r="CZ225" s="5"/>
    </row>
    <row r="226" spans="1:104" s="6" customFormat="1" ht="21.75" x14ac:dyDescent="0.2">
      <c r="A226" s="377" t="s">
        <v>99</v>
      </c>
      <c r="B226" s="295">
        <f>SUM(ENERO:DICIEMBRE!B226)</f>
        <v>5842</v>
      </c>
      <c r="BU226" s="5"/>
      <c r="BV226" s="5"/>
      <c r="BW226" s="5"/>
      <c r="BX226" s="5"/>
      <c r="BY226" s="15"/>
      <c r="BZ226" s="15"/>
      <c r="CA226" s="4"/>
      <c r="CB226" s="4"/>
      <c r="CC226" s="4"/>
      <c r="CD226" s="4"/>
      <c r="CE226" s="4"/>
      <c r="CF226" s="4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5"/>
      <c r="CV226" s="5"/>
      <c r="CW226" s="5"/>
      <c r="CX226" s="5"/>
      <c r="CY226" s="5"/>
      <c r="CZ226" s="5"/>
    </row>
    <row r="227" spans="1:104" s="6" customFormat="1" x14ac:dyDescent="0.2">
      <c r="A227" s="374" t="s">
        <v>100</v>
      </c>
      <c r="B227" s="295">
        <f>SUM(ENERO:DICIEMBRE!B227)</f>
        <v>15</v>
      </c>
      <c r="BU227" s="5"/>
      <c r="BV227" s="5"/>
      <c r="BW227" s="5"/>
      <c r="BX227" s="5"/>
      <c r="BY227" s="15"/>
      <c r="BZ227" s="15"/>
      <c r="CA227" s="4"/>
      <c r="CB227" s="4"/>
      <c r="CC227" s="4"/>
      <c r="CD227" s="4"/>
      <c r="CE227" s="4"/>
      <c r="CF227" s="4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5"/>
      <c r="CV227" s="5"/>
      <c r="CW227" s="5"/>
      <c r="CX227" s="5"/>
      <c r="CY227" s="5"/>
      <c r="CZ227" s="5"/>
    </row>
    <row r="228" spans="1:104" s="6" customFormat="1" x14ac:dyDescent="0.2">
      <c r="A228" s="374" t="s">
        <v>101</v>
      </c>
      <c r="B228" s="295">
        <f>SUM(ENERO:DICIEMBRE!B228)</f>
        <v>15</v>
      </c>
      <c r="BU228" s="5"/>
      <c r="BV228" s="5"/>
      <c r="BW228" s="5"/>
      <c r="BX228" s="5"/>
      <c r="BY228" s="5"/>
      <c r="BZ228" s="5"/>
      <c r="CA228" s="4"/>
      <c r="CB228" s="4"/>
      <c r="CC228" s="4"/>
      <c r="CD228" s="4"/>
      <c r="CE228" s="4"/>
      <c r="CF228" s="4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5"/>
      <c r="CV228" s="5"/>
      <c r="CW228" s="5"/>
      <c r="CX228" s="5"/>
      <c r="CY228" s="5"/>
      <c r="CZ228" s="5"/>
    </row>
    <row r="229" spans="1:104" s="6" customFormat="1" x14ac:dyDescent="0.2">
      <c r="A229" s="374" t="s">
        <v>102</v>
      </c>
      <c r="B229" s="295">
        <f>SUM(ENERO:DICIEMBRE!B229)</f>
        <v>1</v>
      </c>
      <c r="BU229" s="5"/>
      <c r="BV229" s="5"/>
      <c r="BW229" s="5"/>
      <c r="BX229" s="5"/>
      <c r="BY229" s="5"/>
      <c r="BZ229" s="5"/>
      <c r="CA229" s="4"/>
      <c r="CB229" s="4"/>
      <c r="CC229" s="4"/>
      <c r="CD229" s="4"/>
      <c r="CE229" s="4"/>
      <c r="CF229" s="4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5"/>
      <c r="CV229" s="5"/>
      <c r="CW229" s="5"/>
      <c r="CX229" s="5"/>
      <c r="CY229" s="5"/>
      <c r="CZ229" s="5"/>
    </row>
    <row r="230" spans="1:104" s="6" customFormat="1" x14ac:dyDescent="0.2">
      <c r="A230" s="374" t="s">
        <v>203</v>
      </c>
      <c r="B230" s="295">
        <f>SUM(ENERO:DICIEMBRE!B230)</f>
        <v>245</v>
      </c>
      <c r="BU230" s="5"/>
      <c r="BV230" s="5"/>
      <c r="BW230" s="5"/>
      <c r="BX230" s="5"/>
      <c r="BY230" s="5"/>
      <c r="BZ230" s="5"/>
      <c r="CA230" s="4"/>
      <c r="CB230" s="4"/>
      <c r="CC230" s="4"/>
      <c r="CD230" s="4"/>
      <c r="CE230" s="4"/>
      <c r="CF230" s="4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5"/>
      <c r="CV230" s="5"/>
      <c r="CW230" s="5"/>
      <c r="CX230" s="5"/>
      <c r="CY230" s="5"/>
      <c r="CZ230" s="5"/>
    </row>
    <row r="231" spans="1:104" s="6" customFormat="1" x14ac:dyDescent="0.2">
      <c r="A231" s="374" t="s">
        <v>106</v>
      </c>
      <c r="B231" s="295">
        <f>SUM(ENERO:DICIEMBRE!B231)</f>
        <v>0</v>
      </c>
      <c r="BU231" s="5"/>
      <c r="BV231" s="5"/>
      <c r="BW231" s="5"/>
      <c r="BX231" s="5"/>
      <c r="BY231" s="5"/>
      <c r="BZ231" s="5"/>
      <c r="CA231" s="4"/>
      <c r="CB231" s="4"/>
      <c r="CC231" s="4"/>
      <c r="CD231" s="4"/>
      <c r="CE231" s="4"/>
      <c r="CF231" s="4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5"/>
      <c r="CV231" s="5"/>
      <c r="CW231" s="5"/>
      <c r="CX231" s="5"/>
      <c r="CY231" s="5"/>
      <c r="CZ231" s="5"/>
    </row>
    <row r="232" spans="1:104" s="6" customFormat="1" x14ac:dyDescent="0.2">
      <c r="A232" s="374" t="s">
        <v>103</v>
      </c>
      <c r="B232" s="295">
        <f>SUM(ENERO:DICIEMBRE!B232)</f>
        <v>0</v>
      </c>
      <c r="BU232" s="5"/>
      <c r="BV232" s="5"/>
      <c r="BW232" s="5"/>
      <c r="BX232" s="5"/>
      <c r="BY232" s="5"/>
      <c r="BZ232" s="5"/>
      <c r="CA232" s="4"/>
      <c r="CB232" s="4"/>
      <c r="CC232" s="4"/>
      <c r="CD232" s="4"/>
      <c r="CE232" s="4"/>
      <c r="CF232" s="4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5"/>
      <c r="CV232" s="5"/>
      <c r="CW232" s="5"/>
      <c r="CX232" s="5"/>
      <c r="CY232" s="5"/>
      <c r="CZ232" s="5"/>
    </row>
    <row r="233" spans="1:104" s="6" customFormat="1" x14ac:dyDescent="0.2">
      <c r="A233" s="374" t="s">
        <v>104</v>
      </c>
      <c r="B233" s="295">
        <f>SUM(ENERO:DICIEMBRE!B233)</f>
        <v>0</v>
      </c>
      <c r="BU233" s="5"/>
      <c r="BV233" s="5"/>
      <c r="BW233" s="5"/>
      <c r="BX233" s="5"/>
      <c r="BY233" s="5"/>
      <c r="BZ233" s="5"/>
      <c r="CA233" s="4"/>
      <c r="CB233" s="4"/>
      <c r="CC233" s="4"/>
      <c r="CD233" s="4"/>
      <c r="CE233" s="4"/>
      <c r="CF233" s="4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5"/>
      <c r="CV233" s="5"/>
      <c r="CW233" s="5"/>
      <c r="CX233" s="5"/>
      <c r="CY233" s="5"/>
      <c r="CZ233" s="5"/>
    </row>
    <row r="234" spans="1:104" s="6" customFormat="1" x14ac:dyDescent="0.2">
      <c r="A234" s="374" t="s">
        <v>105</v>
      </c>
      <c r="B234" s="295">
        <f>SUM(ENERO:DICIEMBRE!B234)</f>
        <v>0</v>
      </c>
      <c r="BU234" s="5"/>
      <c r="BV234" s="5"/>
      <c r="BW234" s="5"/>
      <c r="BX234" s="5"/>
      <c r="BY234" s="5"/>
      <c r="BZ234" s="5"/>
      <c r="CA234" s="4"/>
      <c r="CB234" s="4"/>
      <c r="CC234" s="4"/>
      <c r="CD234" s="4"/>
      <c r="CE234" s="4"/>
      <c r="CF234" s="4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5"/>
      <c r="CV234" s="5"/>
      <c r="CW234" s="5"/>
      <c r="CX234" s="5"/>
      <c r="CY234" s="5"/>
      <c r="CZ234" s="5"/>
    </row>
    <row r="235" spans="1:104" s="6" customFormat="1" x14ac:dyDescent="0.2">
      <c r="A235" s="374" t="s">
        <v>204</v>
      </c>
      <c r="B235" s="295">
        <f>SUM(ENERO:DICIEMBRE!B235)</f>
        <v>0</v>
      </c>
      <c r="BU235" s="5"/>
      <c r="BV235" s="5"/>
      <c r="BW235" s="5"/>
      <c r="BX235" s="5"/>
      <c r="BY235" s="5"/>
      <c r="BZ235" s="5"/>
      <c r="CA235" s="4"/>
      <c r="CB235" s="4"/>
      <c r="CC235" s="4"/>
      <c r="CD235" s="4"/>
      <c r="CE235" s="4"/>
      <c r="CF235" s="4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5"/>
      <c r="CV235" s="5"/>
      <c r="CW235" s="5"/>
      <c r="CX235" s="5"/>
      <c r="CY235" s="5"/>
      <c r="CZ235" s="5"/>
    </row>
    <row r="236" spans="1:104" s="6" customFormat="1" x14ac:dyDescent="0.2">
      <c r="A236" s="374" t="s">
        <v>205</v>
      </c>
      <c r="B236" s="295">
        <f>SUM(ENERO:DICIEMBRE!B236)</f>
        <v>0</v>
      </c>
      <c r="BU236" s="5"/>
      <c r="BV236" s="5"/>
      <c r="BW236" s="5"/>
      <c r="BX236" s="5"/>
      <c r="BY236" s="5"/>
      <c r="BZ236" s="5"/>
      <c r="CA236" s="4"/>
      <c r="CB236" s="4"/>
      <c r="CC236" s="4"/>
      <c r="CD236" s="4"/>
      <c r="CE236" s="4"/>
      <c r="CF236" s="4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5"/>
      <c r="CV236" s="5"/>
      <c r="CW236" s="5"/>
      <c r="CX236" s="5"/>
      <c r="CY236" s="5"/>
      <c r="CZ236" s="5"/>
    </row>
    <row r="237" spans="1:104" s="6" customFormat="1" x14ac:dyDescent="0.2">
      <c r="A237" s="374" t="s">
        <v>107</v>
      </c>
      <c r="B237" s="295">
        <f>SUM(ENERO:DICIEMBRE!B237)</f>
        <v>8148</v>
      </c>
      <c r="BU237" s="5"/>
      <c r="BV237" s="5"/>
      <c r="BW237" s="5"/>
      <c r="BX237" s="5"/>
      <c r="BY237" s="5"/>
      <c r="BZ237" s="5"/>
      <c r="CA237" s="4"/>
      <c r="CB237" s="4"/>
      <c r="CC237" s="4"/>
      <c r="CD237" s="4"/>
      <c r="CE237" s="4"/>
      <c r="CF237" s="4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5"/>
      <c r="CV237" s="5"/>
      <c r="CW237" s="5"/>
      <c r="CX237" s="5"/>
      <c r="CY237" s="5"/>
      <c r="CZ237" s="5"/>
    </row>
    <row r="238" spans="1:104" s="6" customFormat="1" x14ac:dyDescent="0.2">
      <c r="A238" s="374" t="s">
        <v>108</v>
      </c>
      <c r="B238" s="295">
        <f>SUM(ENERO:DICIEMBRE!B238)</f>
        <v>0</v>
      </c>
      <c r="BU238" s="5"/>
      <c r="BV238" s="5"/>
      <c r="BW238" s="5"/>
      <c r="BX238" s="5"/>
      <c r="BY238" s="5"/>
      <c r="BZ238" s="5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5"/>
      <c r="CV238" s="5"/>
      <c r="CW238" s="5"/>
      <c r="CX238" s="5"/>
      <c r="CY238" s="5"/>
      <c r="CZ238" s="5"/>
    </row>
    <row r="239" spans="1:104" s="6" customFormat="1" x14ac:dyDescent="0.2">
      <c r="A239" s="374" t="s">
        <v>109</v>
      </c>
      <c r="B239" s="295">
        <f>SUM(ENERO:DICIEMBRE!B239)</f>
        <v>2602</v>
      </c>
      <c r="BU239" s="5"/>
      <c r="BV239" s="5"/>
      <c r="BW239" s="5"/>
      <c r="BX239" s="5"/>
      <c r="BY239" s="5"/>
      <c r="BZ239" s="5"/>
      <c r="CU239" s="5"/>
      <c r="CV239" s="5"/>
      <c r="CW239" s="5"/>
      <c r="CX239" s="5"/>
      <c r="CY239" s="5"/>
      <c r="CZ239" s="5"/>
    </row>
    <row r="240" spans="1:104" s="6" customFormat="1" x14ac:dyDescent="0.2">
      <c r="A240" s="374" t="s">
        <v>110</v>
      </c>
      <c r="B240" s="295">
        <f>SUM(ENERO:DICIEMBRE!B240)</f>
        <v>0</v>
      </c>
      <c r="BU240" s="5"/>
      <c r="BV240" s="5"/>
      <c r="BW240" s="5"/>
      <c r="BX240" s="5"/>
      <c r="BY240" s="5"/>
      <c r="BZ240" s="5"/>
      <c r="CU240" s="5"/>
      <c r="CV240" s="5"/>
      <c r="CW240" s="5"/>
      <c r="CX240" s="5"/>
      <c r="CY240" s="5"/>
      <c r="CZ240" s="5"/>
    </row>
    <row r="241" spans="1:104" s="6" customFormat="1" x14ac:dyDescent="0.2">
      <c r="A241" s="374" t="s">
        <v>206</v>
      </c>
      <c r="B241" s="295">
        <f>SUM(ENERO:DICIEMBRE!B241)</f>
        <v>383</v>
      </c>
      <c r="BU241" s="5"/>
      <c r="BV241" s="5"/>
      <c r="BW241" s="5"/>
      <c r="BX241" s="5"/>
      <c r="BY241" s="15"/>
      <c r="BZ241" s="15"/>
      <c r="CU241" s="5"/>
      <c r="CV241" s="5"/>
      <c r="CW241" s="5"/>
      <c r="CX241" s="5"/>
      <c r="CY241" s="5"/>
      <c r="CZ241" s="5"/>
    </row>
    <row r="242" spans="1:104" s="6" customFormat="1" x14ac:dyDescent="0.2">
      <c r="A242" s="374" t="s">
        <v>112</v>
      </c>
      <c r="B242" s="295">
        <f>SUM(ENERO:DICIEMBRE!B242)</f>
        <v>0</v>
      </c>
      <c r="BU242" s="5"/>
      <c r="BV242" s="5"/>
      <c r="BW242" s="5"/>
      <c r="BX242" s="5"/>
      <c r="BY242" s="15"/>
      <c r="BZ242" s="15"/>
      <c r="CU242" s="5"/>
      <c r="CV242" s="5"/>
      <c r="CW242" s="5"/>
      <c r="CX242" s="5"/>
      <c r="CY242" s="5"/>
      <c r="CZ242" s="5"/>
    </row>
    <row r="243" spans="1:104" s="6" customFormat="1" x14ac:dyDescent="0.2">
      <c r="A243" s="374" t="s">
        <v>207</v>
      </c>
      <c r="B243" s="295">
        <f>SUM(ENERO:DICIEMBRE!B243)</f>
        <v>4</v>
      </c>
      <c r="BU243" s="5"/>
      <c r="BV243" s="5"/>
      <c r="BW243" s="5"/>
      <c r="BX243" s="5"/>
      <c r="BY243" s="15"/>
      <c r="BZ243" s="15"/>
      <c r="CU243" s="5"/>
      <c r="CV243" s="5"/>
      <c r="CW243" s="5"/>
      <c r="CX243" s="5"/>
      <c r="CY243" s="5"/>
      <c r="CZ243" s="5"/>
    </row>
    <row r="244" spans="1:104" s="6" customFormat="1" x14ac:dyDescent="0.2">
      <c r="A244" s="374" t="s">
        <v>208</v>
      </c>
      <c r="B244" s="295">
        <f>SUM(ENERO:DICIEMBRE!B244)</f>
        <v>1</v>
      </c>
      <c r="BU244" s="5"/>
      <c r="BV244" s="5"/>
      <c r="BW244" s="5"/>
      <c r="BX244" s="5"/>
      <c r="BY244" s="15"/>
      <c r="BZ244" s="15"/>
      <c r="CU244" s="5"/>
      <c r="CV244" s="5"/>
      <c r="CW244" s="5"/>
      <c r="CX244" s="5"/>
      <c r="CY244" s="5"/>
      <c r="CZ244" s="5"/>
    </row>
    <row r="245" spans="1:104" s="6" customFormat="1" x14ac:dyDescent="0.2">
      <c r="A245" s="374" t="s">
        <v>209</v>
      </c>
      <c r="B245" s="295">
        <f>SUM(ENERO:DICIEMBRE!B245)</f>
        <v>24146</v>
      </c>
      <c r="BU245" s="5"/>
      <c r="BV245" s="5"/>
      <c r="BW245" s="5"/>
      <c r="BX245" s="5"/>
      <c r="BY245" s="15"/>
      <c r="BZ245" s="15"/>
      <c r="CU245" s="5"/>
      <c r="CV245" s="5"/>
      <c r="CW245" s="5"/>
      <c r="CX245" s="5"/>
      <c r="CY245" s="5"/>
      <c r="CZ245" s="5"/>
    </row>
    <row r="246" spans="1:104" s="6" customFormat="1" x14ac:dyDescent="0.2">
      <c r="A246" s="374" t="s">
        <v>210</v>
      </c>
      <c r="B246" s="295">
        <f>SUM(ENERO:DICIEMBRE!B246)</f>
        <v>0</v>
      </c>
      <c r="BU246" s="5"/>
      <c r="BV246" s="5"/>
      <c r="BW246" s="5"/>
      <c r="BX246" s="5"/>
      <c r="BY246" s="15"/>
      <c r="BZ246" s="15"/>
      <c r="CU246" s="5"/>
      <c r="CV246" s="5"/>
      <c r="CW246" s="5"/>
      <c r="CX246" s="5"/>
      <c r="CY246" s="5"/>
      <c r="CZ246" s="5"/>
    </row>
    <row r="247" spans="1:104" s="6" customFormat="1" x14ac:dyDescent="0.2">
      <c r="A247" s="375" t="s">
        <v>211</v>
      </c>
      <c r="B247" s="295">
        <f>SUM(ENERO:DICIEMBRE!B247)</f>
        <v>0</v>
      </c>
      <c r="BU247" s="5"/>
      <c r="BV247" s="5"/>
      <c r="BW247" s="5"/>
      <c r="BX247" s="5"/>
      <c r="BY247" s="15"/>
      <c r="BZ247" s="15"/>
      <c r="CU247" s="5"/>
      <c r="CV247" s="5"/>
      <c r="CW247" s="5"/>
      <c r="CX247" s="5"/>
      <c r="CY247" s="5"/>
      <c r="CZ247" s="5"/>
    </row>
    <row r="248" spans="1:104" s="6" customFormat="1" x14ac:dyDescent="0.2">
      <c r="A248" s="378" t="s">
        <v>5</v>
      </c>
      <c r="B248" s="379">
        <f>SUM(B223:B247)</f>
        <v>94429</v>
      </c>
      <c r="BU248" s="5"/>
      <c r="BV248" s="5"/>
      <c r="BW248" s="5"/>
      <c r="BX248" s="5"/>
      <c r="BY248" s="15"/>
      <c r="BZ248" s="15"/>
      <c r="CU248" s="5"/>
      <c r="CV248" s="5"/>
      <c r="CW248" s="5"/>
      <c r="CX248" s="5"/>
      <c r="CY248" s="5"/>
      <c r="CZ248" s="5"/>
    </row>
    <row r="249" spans="1:104" s="6" customFormat="1" x14ac:dyDescent="0.2">
      <c r="A249" s="11" t="s">
        <v>212</v>
      </c>
      <c r="B249" s="11"/>
      <c r="BU249" s="5"/>
      <c r="BV249" s="5"/>
      <c r="BW249" s="5"/>
      <c r="BX249" s="5"/>
      <c r="BY249" s="15"/>
      <c r="BZ249" s="15"/>
      <c r="CU249" s="5"/>
      <c r="CV249" s="5"/>
      <c r="CW249" s="5"/>
      <c r="CX249" s="5"/>
      <c r="CY249" s="5"/>
      <c r="CZ249" s="5"/>
    </row>
    <row r="250" spans="1:104" s="6" customFormat="1" x14ac:dyDescent="0.2">
      <c r="A250" s="11" t="s">
        <v>213</v>
      </c>
      <c r="B250" s="221"/>
      <c r="BU250" s="5"/>
      <c r="BV250" s="5"/>
      <c r="BW250" s="5"/>
      <c r="BX250" s="15"/>
      <c r="BY250" s="15"/>
      <c r="BZ250" s="5"/>
      <c r="CU250" s="5"/>
      <c r="CV250" s="5"/>
      <c r="CW250" s="5"/>
      <c r="CX250" s="5"/>
      <c r="CY250" s="5"/>
      <c r="CZ250" s="5"/>
    </row>
    <row r="251" spans="1:104" s="6" customFormat="1" x14ac:dyDescent="0.2">
      <c r="A251" s="1737" t="s">
        <v>214</v>
      </c>
      <c r="B251" s="1738" t="s">
        <v>5</v>
      </c>
      <c r="C251" s="1740" t="s">
        <v>215</v>
      </c>
      <c r="D251" s="1741"/>
      <c r="E251" s="1741"/>
      <c r="F251" s="1741"/>
      <c r="G251" s="1741"/>
      <c r="H251" s="1741"/>
      <c r="I251" s="1741"/>
      <c r="J251" s="1741"/>
      <c r="K251" s="1741"/>
      <c r="L251" s="1741"/>
      <c r="M251" s="1741"/>
      <c r="N251" s="1741"/>
      <c r="O251" s="1741"/>
      <c r="P251" s="1741"/>
      <c r="Q251" s="1741"/>
      <c r="R251" s="1741"/>
      <c r="S251" s="1742"/>
      <c r="BU251" s="5"/>
      <c r="BV251" s="5"/>
      <c r="BW251" s="5"/>
      <c r="BX251" s="5"/>
      <c r="BY251" s="5"/>
      <c r="BZ251" s="5"/>
      <c r="CU251" s="5"/>
      <c r="CV251" s="5"/>
      <c r="CW251" s="5"/>
      <c r="CX251" s="5"/>
      <c r="CY251" s="5"/>
      <c r="CZ251" s="5"/>
    </row>
    <row r="252" spans="1:104" s="6" customFormat="1" x14ac:dyDescent="0.2">
      <c r="A252" s="1638"/>
      <c r="B252" s="1739"/>
      <c r="C252" s="380" t="s">
        <v>160</v>
      </c>
      <c r="D252" s="380" t="s">
        <v>161</v>
      </c>
      <c r="E252" s="380" t="s">
        <v>13</v>
      </c>
      <c r="F252" s="381" t="s">
        <v>14</v>
      </c>
      <c r="G252" s="381" t="s">
        <v>15</v>
      </c>
      <c r="H252" s="381" t="s">
        <v>16</v>
      </c>
      <c r="I252" s="381" t="s">
        <v>17</v>
      </c>
      <c r="J252" s="381" t="s">
        <v>18</v>
      </c>
      <c r="K252" s="381" t="s">
        <v>19</v>
      </c>
      <c r="L252" s="381" t="s">
        <v>20</v>
      </c>
      <c r="M252" s="381" t="s">
        <v>21</v>
      </c>
      <c r="N252" s="381" t="s">
        <v>22</v>
      </c>
      <c r="O252" s="381" t="s">
        <v>23</v>
      </c>
      <c r="P252" s="381" t="s">
        <v>24</v>
      </c>
      <c r="Q252" s="381" t="s">
        <v>25</v>
      </c>
      <c r="R252" s="381" t="s">
        <v>26</v>
      </c>
      <c r="S252" s="382" t="s">
        <v>27</v>
      </c>
      <c r="BU252" s="5"/>
      <c r="BV252" s="5"/>
      <c r="BW252" s="5"/>
      <c r="BX252" s="5"/>
      <c r="BY252" s="5"/>
      <c r="BZ252" s="5"/>
      <c r="CU252" s="5"/>
      <c r="CV252" s="5"/>
      <c r="CW252" s="5"/>
      <c r="CX252" s="5"/>
      <c r="CY252" s="5"/>
      <c r="CZ252" s="5"/>
    </row>
    <row r="253" spans="1:104" s="6" customFormat="1" x14ac:dyDescent="0.2">
      <c r="A253" s="383" t="s">
        <v>216</v>
      </c>
      <c r="B253" s="384">
        <f>SUM(C253:S253)</f>
        <v>3809</v>
      </c>
      <c r="C253" s="295">
        <f>SUM(ENERO:DICIEMBRE!C253)</f>
        <v>36</v>
      </c>
      <c r="D253" s="295">
        <f>SUM(ENERO:DICIEMBRE!D253)</f>
        <v>191</v>
      </c>
      <c r="E253" s="295">
        <f>SUM(ENERO:DICIEMBRE!E253)</f>
        <v>187</v>
      </c>
      <c r="F253" s="295">
        <f>SUM(ENERO:DICIEMBRE!F253)</f>
        <v>45</v>
      </c>
      <c r="G253" s="295">
        <f>SUM(ENERO:DICIEMBRE!G253)</f>
        <v>7</v>
      </c>
      <c r="H253" s="295">
        <f>SUM(ENERO:DICIEMBRE!H253)</f>
        <v>3</v>
      </c>
      <c r="I253" s="295">
        <f>SUM(ENERO:DICIEMBRE!I253)</f>
        <v>7</v>
      </c>
      <c r="J253" s="295">
        <f>SUM(ENERO:DICIEMBRE!J253)</f>
        <v>6</v>
      </c>
      <c r="K253" s="295">
        <f>SUM(ENERO:DICIEMBRE!K253)</f>
        <v>10</v>
      </c>
      <c r="L253" s="295">
        <f>SUM(ENERO:DICIEMBRE!L253)</f>
        <v>25</v>
      </c>
      <c r="M253" s="295">
        <f>SUM(ENERO:DICIEMBRE!M253)</f>
        <v>31</v>
      </c>
      <c r="N253" s="295">
        <f>SUM(ENERO:DICIEMBRE!N253)</f>
        <v>47</v>
      </c>
      <c r="O253" s="295">
        <f>SUM(ENERO:DICIEMBRE!O253)</f>
        <v>91</v>
      </c>
      <c r="P253" s="295">
        <f>SUM(ENERO:DICIEMBRE!P253)</f>
        <v>939</v>
      </c>
      <c r="Q253" s="295">
        <f>SUM(ENERO:DICIEMBRE!Q253)</f>
        <v>814</v>
      </c>
      <c r="R253" s="295">
        <f>SUM(ENERO:DICIEMBRE!R253)</f>
        <v>659</v>
      </c>
      <c r="S253" s="295">
        <f>SUM(ENERO:DICIEMBRE!S253)</f>
        <v>711</v>
      </c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U253" s="5"/>
      <c r="CV253" s="5"/>
      <c r="CW253" s="5"/>
      <c r="CX253" s="5"/>
      <c r="CY253" s="5"/>
      <c r="CZ253" s="5"/>
    </row>
    <row r="254" spans="1:104" s="6" customFormat="1" ht="21" x14ac:dyDescent="0.2">
      <c r="A254" s="386" t="s">
        <v>217</v>
      </c>
      <c r="B254" s="387">
        <f>SUM(C254:S254)</f>
        <v>3809</v>
      </c>
      <c r="C254" s="295">
        <f>SUM(ENERO:DICIEMBRE!C254)</f>
        <v>36</v>
      </c>
      <c r="D254" s="295">
        <f>SUM(ENERO:DICIEMBRE!D254)</f>
        <v>191</v>
      </c>
      <c r="E254" s="295">
        <f>SUM(ENERO:DICIEMBRE!E254)</f>
        <v>187</v>
      </c>
      <c r="F254" s="295">
        <f>SUM(ENERO:DICIEMBRE!F254)</f>
        <v>45</v>
      </c>
      <c r="G254" s="295">
        <f>SUM(ENERO:DICIEMBRE!G254)</f>
        <v>7</v>
      </c>
      <c r="H254" s="295">
        <f>SUM(ENERO:DICIEMBRE!H254)</f>
        <v>3</v>
      </c>
      <c r="I254" s="295">
        <f>SUM(ENERO:DICIEMBRE!I254)</f>
        <v>7</v>
      </c>
      <c r="J254" s="295">
        <f>SUM(ENERO:DICIEMBRE!J254)</f>
        <v>6</v>
      </c>
      <c r="K254" s="295">
        <f>SUM(ENERO:DICIEMBRE!K254)</f>
        <v>10</v>
      </c>
      <c r="L254" s="295">
        <f>SUM(ENERO:DICIEMBRE!L254)</f>
        <v>25</v>
      </c>
      <c r="M254" s="295">
        <f>SUM(ENERO:DICIEMBRE!M254)</f>
        <v>31</v>
      </c>
      <c r="N254" s="295">
        <f>SUM(ENERO:DICIEMBRE!N254)</f>
        <v>47</v>
      </c>
      <c r="O254" s="295">
        <f>SUM(ENERO:DICIEMBRE!O254)</f>
        <v>91</v>
      </c>
      <c r="P254" s="295">
        <f>SUM(ENERO:DICIEMBRE!P254)</f>
        <v>939</v>
      </c>
      <c r="Q254" s="295">
        <f>SUM(ENERO:DICIEMBRE!Q254)</f>
        <v>815</v>
      </c>
      <c r="R254" s="295">
        <f>SUM(ENERO:DICIEMBRE!R254)</f>
        <v>659</v>
      </c>
      <c r="S254" s="295">
        <f>SUM(ENERO:DICIEMBRE!S254)</f>
        <v>710</v>
      </c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09"/>
      <c r="AJ254" s="109"/>
      <c r="AK254" s="109"/>
      <c r="AL254" s="109"/>
      <c r="AM254" s="109"/>
      <c r="AN254" s="109"/>
      <c r="AO254" s="109"/>
      <c r="AP254" s="109"/>
      <c r="AQ254" s="109"/>
      <c r="AR254" s="109"/>
      <c r="AS254" s="109"/>
      <c r="AT254" s="109"/>
      <c r="AU254" s="109"/>
      <c r="AV254" s="109"/>
      <c r="AW254" s="109"/>
      <c r="AX254" s="109"/>
      <c r="AY254" s="109"/>
      <c r="AZ254" s="109"/>
      <c r="BA254" s="109"/>
      <c r="BB254" s="109"/>
      <c r="BU254" s="5"/>
      <c r="BV254" s="5"/>
      <c r="BW254" s="5"/>
      <c r="BX254" s="5"/>
      <c r="BY254" s="15"/>
      <c r="BZ254" s="15"/>
      <c r="CU254" s="5"/>
      <c r="CV254" s="5"/>
      <c r="CW254" s="5"/>
      <c r="CX254" s="5"/>
      <c r="CY254" s="5"/>
      <c r="CZ254" s="5"/>
    </row>
    <row r="255" spans="1:104" s="6" customFormat="1" x14ac:dyDescent="0.2">
      <c r="A255" s="388" t="s">
        <v>218</v>
      </c>
      <c r="B255" s="389">
        <f>SUM(C255:S255)</f>
        <v>3779</v>
      </c>
      <c r="C255" s="295">
        <f>SUM(ENERO:DICIEMBRE!C255)</f>
        <v>36</v>
      </c>
      <c r="D255" s="295">
        <f>SUM(ENERO:DICIEMBRE!D255)</f>
        <v>191</v>
      </c>
      <c r="E255" s="295">
        <f>SUM(ENERO:DICIEMBRE!E255)</f>
        <v>187</v>
      </c>
      <c r="F255" s="295">
        <f>SUM(ENERO:DICIEMBRE!F255)</f>
        <v>45</v>
      </c>
      <c r="G255" s="295">
        <f>SUM(ENERO:DICIEMBRE!G255)</f>
        <v>7</v>
      </c>
      <c r="H255" s="295">
        <f>SUM(ENERO:DICIEMBRE!H255)</f>
        <v>3</v>
      </c>
      <c r="I255" s="295">
        <f>SUM(ENERO:DICIEMBRE!I255)</f>
        <v>7</v>
      </c>
      <c r="J255" s="295">
        <f>SUM(ENERO:DICIEMBRE!J255)</f>
        <v>6</v>
      </c>
      <c r="K255" s="295">
        <f>SUM(ENERO:DICIEMBRE!K255)</f>
        <v>10</v>
      </c>
      <c r="L255" s="295">
        <f>SUM(ENERO:DICIEMBRE!L255)</f>
        <v>25</v>
      </c>
      <c r="M255" s="295">
        <f>SUM(ENERO:DICIEMBRE!M255)</f>
        <v>31</v>
      </c>
      <c r="N255" s="295">
        <f>SUM(ENERO:DICIEMBRE!N255)</f>
        <v>47</v>
      </c>
      <c r="O255" s="295">
        <f>SUM(ENERO:DICIEMBRE!O255)</f>
        <v>91</v>
      </c>
      <c r="P255" s="295">
        <f>SUM(ENERO:DICIEMBRE!P255)</f>
        <v>939</v>
      </c>
      <c r="Q255" s="295">
        <f>SUM(ENERO:DICIEMBRE!Q255)</f>
        <v>814</v>
      </c>
      <c r="R255" s="295">
        <f>SUM(ENERO:DICIEMBRE!R255)</f>
        <v>659</v>
      </c>
      <c r="S255" s="295">
        <f>SUM(ENERO:DICIEMBRE!S255)</f>
        <v>681</v>
      </c>
      <c r="Z255" s="109"/>
      <c r="AA255" s="109"/>
      <c r="AB255" s="109"/>
      <c r="AC255" s="109"/>
      <c r="AD255" s="109"/>
      <c r="AE255" s="109"/>
      <c r="AF255" s="109"/>
      <c r="AG255" s="109"/>
      <c r="AH255" s="109"/>
      <c r="AI255" s="109"/>
      <c r="AJ255" s="109"/>
      <c r="AK255" s="109"/>
      <c r="AL255" s="109"/>
      <c r="AM255" s="109"/>
      <c r="AN255" s="109"/>
      <c r="AO255" s="109"/>
      <c r="AP255" s="109"/>
      <c r="AQ255" s="109"/>
      <c r="AR255" s="109"/>
      <c r="AS255" s="109"/>
      <c r="AT255" s="109"/>
      <c r="AU255" s="109"/>
      <c r="AV255" s="109"/>
      <c r="AW255" s="109"/>
      <c r="AX255" s="109"/>
      <c r="AY255" s="109"/>
      <c r="AZ255" s="109"/>
      <c r="BA255" s="109"/>
      <c r="BB255" s="109"/>
      <c r="BU255" s="5"/>
      <c r="BV255" s="5"/>
      <c r="BW255" s="5"/>
      <c r="BX255" s="5"/>
      <c r="BY255" s="15"/>
      <c r="BZ255" s="15"/>
      <c r="CU255" s="5"/>
      <c r="CV255" s="5"/>
      <c r="CW255" s="5"/>
      <c r="CX255" s="5"/>
      <c r="CY255" s="5"/>
      <c r="CZ255" s="5"/>
    </row>
    <row r="256" spans="1:104" s="6" customFormat="1" x14ac:dyDescent="0.2">
      <c r="A256" s="11" t="s">
        <v>219</v>
      </c>
      <c r="B256" s="390"/>
      <c r="D256" s="390"/>
      <c r="AX256" s="109"/>
      <c r="AY256" s="109"/>
      <c r="AZ256" s="109"/>
      <c r="BA256" s="109"/>
      <c r="BB256" s="109"/>
      <c r="BC256" s="109"/>
      <c r="BD256" s="109"/>
      <c r="BU256" s="5"/>
      <c r="BV256" s="5"/>
      <c r="BW256" s="5"/>
      <c r="BX256" s="5"/>
      <c r="BY256" s="5"/>
      <c r="BZ256" s="5"/>
      <c r="CU256" s="15"/>
      <c r="CV256" s="15"/>
      <c r="CW256" s="15"/>
      <c r="CX256" s="15"/>
      <c r="CY256" s="15"/>
      <c r="CZ256" s="15"/>
    </row>
    <row r="257" spans="1:130" x14ac:dyDescent="0.2">
      <c r="A257" s="1743" t="s">
        <v>220</v>
      </c>
      <c r="B257" s="1738" t="s">
        <v>221</v>
      </c>
      <c r="C257" s="1740" t="s">
        <v>215</v>
      </c>
      <c r="D257" s="1741"/>
      <c r="E257" s="1741"/>
      <c r="F257" s="1741"/>
      <c r="G257" s="1741"/>
      <c r="H257" s="1741"/>
      <c r="I257" s="1741"/>
      <c r="J257" s="1741"/>
      <c r="K257" s="1741"/>
      <c r="L257" s="1741"/>
      <c r="M257" s="1741"/>
      <c r="N257" s="1741"/>
      <c r="O257" s="1741"/>
      <c r="P257" s="1741"/>
      <c r="Q257" s="1741"/>
      <c r="R257" s="1741"/>
      <c r="S257" s="1742"/>
      <c r="AA257" s="109"/>
      <c r="AB257" s="109"/>
      <c r="AC257" s="109"/>
      <c r="AD257" s="109"/>
      <c r="AE257" s="109"/>
      <c r="AF257" s="109"/>
      <c r="AG257" s="109"/>
      <c r="AH257" s="109"/>
      <c r="AI257" s="109"/>
      <c r="AJ257" s="109"/>
      <c r="AK257" s="109"/>
      <c r="AL257" s="109"/>
      <c r="AM257" s="109"/>
      <c r="AN257" s="109"/>
      <c r="AO257" s="109"/>
      <c r="AP257" s="109"/>
      <c r="AQ257" s="109"/>
      <c r="AR257" s="109"/>
      <c r="AS257" s="109"/>
      <c r="AT257" s="109"/>
      <c r="AU257" s="109"/>
      <c r="AV257" s="109"/>
      <c r="AW257" s="109"/>
      <c r="AX257" s="109"/>
      <c r="AY257" s="109"/>
      <c r="AZ257" s="109"/>
      <c r="BA257" s="109"/>
      <c r="BB257" s="109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5"/>
      <c r="CV257" s="5"/>
      <c r="CW257" s="5"/>
      <c r="CX257" s="5"/>
      <c r="CY257" s="5"/>
      <c r="CZ257" s="5"/>
    </row>
    <row r="258" spans="1:130" ht="15" x14ac:dyDescent="0.25">
      <c r="A258" s="1661"/>
      <c r="B258" s="1739"/>
      <c r="C258" s="380" t="s">
        <v>160</v>
      </c>
      <c r="D258" s="380" t="s">
        <v>161</v>
      </c>
      <c r="E258" s="380" t="s">
        <v>13</v>
      </c>
      <c r="F258" s="381" t="s">
        <v>14</v>
      </c>
      <c r="G258" s="381" t="s">
        <v>15</v>
      </c>
      <c r="H258" s="381" t="s">
        <v>16</v>
      </c>
      <c r="I258" s="381" t="s">
        <v>17</v>
      </c>
      <c r="J258" s="381" t="s">
        <v>18</v>
      </c>
      <c r="K258" s="381" t="s">
        <v>19</v>
      </c>
      <c r="L258" s="381" t="s">
        <v>20</v>
      </c>
      <c r="M258" s="381" t="s">
        <v>21</v>
      </c>
      <c r="N258" s="381" t="s">
        <v>22</v>
      </c>
      <c r="O258" s="381" t="s">
        <v>23</v>
      </c>
      <c r="P258" s="381" t="s">
        <v>24</v>
      </c>
      <c r="Q258" s="381" t="s">
        <v>25</v>
      </c>
      <c r="R258" s="381" t="s">
        <v>26</v>
      </c>
      <c r="S258" s="382" t="s">
        <v>27</v>
      </c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3"/>
      <c r="BV258" s="3"/>
      <c r="BW258" s="3"/>
      <c r="BX258" s="3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5"/>
      <c r="CV258" s="5"/>
      <c r="CW258" s="5"/>
      <c r="CX258" s="5"/>
      <c r="CY258" s="5"/>
      <c r="CZ258" s="5"/>
    </row>
    <row r="259" spans="1:130" ht="15" x14ac:dyDescent="0.25">
      <c r="A259" s="391" t="s">
        <v>222</v>
      </c>
      <c r="B259" s="391">
        <f>SUM(C259:S259)</f>
        <v>212</v>
      </c>
      <c r="C259" s="295">
        <f>SUM(ENERO:DICIEMBRE!C259)</f>
        <v>0</v>
      </c>
      <c r="D259" s="295">
        <f>SUM(ENERO:DICIEMBRE!D259)</f>
        <v>0</v>
      </c>
      <c r="E259" s="295">
        <f>SUM(ENERO:DICIEMBRE!E259)</f>
        <v>0</v>
      </c>
      <c r="F259" s="295">
        <f>SUM(ENERO:DICIEMBRE!F259)</f>
        <v>0</v>
      </c>
      <c r="G259" s="295">
        <f>SUM(ENERO:DICIEMBRE!G259)</f>
        <v>0</v>
      </c>
      <c r="H259" s="295">
        <f>SUM(ENERO:DICIEMBRE!H259)</f>
        <v>0</v>
      </c>
      <c r="I259" s="295">
        <f>SUM(ENERO:DICIEMBRE!I259)</f>
        <v>0</v>
      </c>
      <c r="J259" s="295">
        <f>SUM(ENERO:DICIEMBRE!J259)</f>
        <v>0</v>
      </c>
      <c r="K259" s="295">
        <f>SUM(ENERO:DICIEMBRE!K259)</f>
        <v>1</v>
      </c>
      <c r="L259" s="295">
        <f>SUM(ENERO:DICIEMBRE!L259)</f>
        <v>3</v>
      </c>
      <c r="M259" s="295">
        <f>SUM(ENERO:DICIEMBRE!M259)</f>
        <v>4</v>
      </c>
      <c r="N259" s="295">
        <f>SUM(ENERO:DICIEMBRE!N259)</f>
        <v>6</v>
      </c>
      <c r="O259" s="295">
        <f>SUM(ENERO:DICIEMBRE!O259)</f>
        <v>10</v>
      </c>
      <c r="P259" s="295">
        <f>SUM(ENERO:DICIEMBRE!P259)</f>
        <v>34</v>
      </c>
      <c r="Q259" s="295">
        <f>SUM(ENERO:DICIEMBRE!Q259)</f>
        <v>36</v>
      </c>
      <c r="R259" s="295">
        <f>SUM(ENERO:DICIEMBRE!R259)</f>
        <v>37</v>
      </c>
      <c r="S259" s="295">
        <f>SUM(ENERO:DICIEMBRE!S259)</f>
        <v>81</v>
      </c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3"/>
      <c r="BV259" s="3"/>
      <c r="BW259" s="3"/>
      <c r="BX259" s="3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5"/>
      <c r="CV259" s="5"/>
      <c r="CW259" s="5"/>
      <c r="CX259" s="5"/>
      <c r="CY259" s="5"/>
      <c r="CZ259" s="5"/>
    </row>
    <row r="260" spans="1:130" ht="15" x14ac:dyDescent="0.25">
      <c r="A260" s="284" t="s">
        <v>223</v>
      </c>
      <c r="B260" s="284">
        <f t="shared" ref="B260:B285" si="37">SUM(C260:S260)</f>
        <v>16</v>
      </c>
      <c r="C260" s="295">
        <f>SUM(ENERO:DICIEMBRE!C260)</f>
        <v>0</v>
      </c>
      <c r="D260" s="295">
        <f>SUM(ENERO:DICIEMBRE!D260)</f>
        <v>0</v>
      </c>
      <c r="E260" s="295">
        <f>SUM(ENERO:DICIEMBRE!E260)</f>
        <v>0</v>
      </c>
      <c r="F260" s="295">
        <f>SUM(ENERO:DICIEMBRE!F260)</f>
        <v>0</v>
      </c>
      <c r="G260" s="295">
        <f>SUM(ENERO:DICIEMBRE!G260)</f>
        <v>1</v>
      </c>
      <c r="H260" s="295">
        <f>SUM(ENERO:DICIEMBRE!H260)</f>
        <v>0</v>
      </c>
      <c r="I260" s="295">
        <f>SUM(ENERO:DICIEMBRE!I260)</f>
        <v>1</v>
      </c>
      <c r="J260" s="295">
        <f>SUM(ENERO:DICIEMBRE!J260)</f>
        <v>1</v>
      </c>
      <c r="K260" s="295">
        <f>SUM(ENERO:DICIEMBRE!K260)</f>
        <v>0</v>
      </c>
      <c r="L260" s="295">
        <f>SUM(ENERO:DICIEMBRE!L260)</f>
        <v>1</v>
      </c>
      <c r="M260" s="295">
        <f>SUM(ENERO:DICIEMBRE!M260)</f>
        <v>0</v>
      </c>
      <c r="N260" s="295">
        <f>SUM(ENERO:DICIEMBRE!N260)</f>
        <v>1</v>
      </c>
      <c r="O260" s="295">
        <f>SUM(ENERO:DICIEMBRE!O260)</f>
        <v>4</v>
      </c>
      <c r="P260" s="295">
        <f>SUM(ENERO:DICIEMBRE!P260)</f>
        <v>3</v>
      </c>
      <c r="Q260" s="295">
        <f>SUM(ENERO:DICIEMBRE!Q260)</f>
        <v>0</v>
      </c>
      <c r="R260" s="295">
        <f>SUM(ENERO:DICIEMBRE!R260)</f>
        <v>2</v>
      </c>
      <c r="S260" s="295">
        <f>SUM(ENERO:DICIEMBRE!S260)</f>
        <v>2</v>
      </c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3"/>
      <c r="BV260" s="3"/>
      <c r="BW260" s="3"/>
      <c r="BX260" s="3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5"/>
      <c r="CV260" s="5"/>
      <c r="CW260" s="5"/>
      <c r="CX260" s="5"/>
      <c r="CY260" s="5"/>
      <c r="CZ260" s="5"/>
    </row>
    <row r="261" spans="1:130" ht="15" x14ac:dyDescent="0.25">
      <c r="A261" s="284" t="s">
        <v>224</v>
      </c>
      <c r="B261" s="284">
        <f>SUM(C261:S261)</f>
        <v>141</v>
      </c>
      <c r="C261" s="295">
        <f>SUM(ENERO:DICIEMBRE!C261)</f>
        <v>0</v>
      </c>
      <c r="D261" s="295">
        <f>SUM(ENERO:DICIEMBRE!D261)</f>
        <v>0</v>
      </c>
      <c r="E261" s="295">
        <f>SUM(ENERO:DICIEMBRE!E261)</f>
        <v>0</v>
      </c>
      <c r="F261" s="295">
        <f>SUM(ENERO:DICIEMBRE!F261)</f>
        <v>0</v>
      </c>
      <c r="G261" s="295">
        <f>SUM(ENERO:DICIEMBRE!G261)</f>
        <v>0</v>
      </c>
      <c r="H261" s="295">
        <f>SUM(ENERO:DICIEMBRE!H261)</f>
        <v>0</v>
      </c>
      <c r="I261" s="295">
        <f>SUM(ENERO:DICIEMBRE!I261)</f>
        <v>1</v>
      </c>
      <c r="J261" s="295">
        <f>SUM(ENERO:DICIEMBRE!J261)</f>
        <v>1</v>
      </c>
      <c r="K261" s="295">
        <f>SUM(ENERO:DICIEMBRE!K261)</f>
        <v>1</v>
      </c>
      <c r="L261" s="295">
        <f>SUM(ENERO:DICIEMBRE!L261)</f>
        <v>0</v>
      </c>
      <c r="M261" s="295">
        <f>SUM(ENERO:DICIEMBRE!M261)</f>
        <v>2</v>
      </c>
      <c r="N261" s="295">
        <f>SUM(ENERO:DICIEMBRE!N261)</f>
        <v>6</v>
      </c>
      <c r="O261" s="295">
        <f>SUM(ENERO:DICIEMBRE!O261)</f>
        <v>6</v>
      </c>
      <c r="P261" s="295">
        <f>SUM(ENERO:DICIEMBRE!P261)</f>
        <v>25</v>
      </c>
      <c r="Q261" s="295">
        <f>SUM(ENERO:DICIEMBRE!Q261)</f>
        <v>25</v>
      </c>
      <c r="R261" s="295">
        <f>SUM(ENERO:DICIEMBRE!R261)</f>
        <v>22</v>
      </c>
      <c r="S261" s="295">
        <f>SUM(ENERO:DICIEMBRE!S261)</f>
        <v>52</v>
      </c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3"/>
      <c r="BV261" s="3"/>
      <c r="BW261" s="3"/>
      <c r="BX261" s="3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5"/>
      <c r="CV261" s="5"/>
      <c r="CW261" s="5"/>
      <c r="CX261" s="5"/>
      <c r="CY261" s="5"/>
      <c r="CZ261" s="5"/>
    </row>
    <row r="262" spans="1:130" ht="15" x14ac:dyDescent="0.25">
      <c r="A262" s="284" t="s">
        <v>225</v>
      </c>
      <c r="B262" s="284">
        <f t="shared" si="37"/>
        <v>191</v>
      </c>
      <c r="C262" s="295">
        <f>SUM(ENERO:DICIEMBRE!C262)</f>
        <v>0</v>
      </c>
      <c r="D262" s="295">
        <f>SUM(ENERO:DICIEMBRE!D262)</f>
        <v>0</v>
      </c>
      <c r="E262" s="295">
        <f>SUM(ENERO:DICIEMBRE!E262)</f>
        <v>0</v>
      </c>
      <c r="F262" s="295">
        <f>SUM(ENERO:DICIEMBRE!F262)</f>
        <v>0</v>
      </c>
      <c r="G262" s="295">
        <f>SUM(ENERO:DICIEMBRE!G262)</f>
        <v>0</v>
      </c>
      <c r="H262" s="295">
        <f>SUM(ENERO:DICIEMBRE!H262)</f>
        <v>0</v>
      </c>
      <c r="I262" s="295">
        <f>SUM(ENERO:DICIEMBRE!I262)</f>
        <v>1</v>
      </c>
      <c r="J262" s="295">
        <f>SUM(ENERO:DICIEMBRE!J262)</f>
        <v>1</v>
      </c>
      <c r="K262" s="295">
        <f>SUM(ENERO:DICIEMBRE!K262)</f>
        <v>0</v>
      </c>
      <c r="L262" s="295">
        <f>SUM(ENERO:DICIEMBRE!L262)</f>
        <v>1</v>
      </c>
      <c r="M262" s="295">
        <f>SUM(ENERO:DICIEMBRE!M262)</f>
        <v>2</v>
      </c>
      <c r="N262" s="295">
        <f>SUM(ENERO:DICIEMBRE!N262)</f>
        <v>8</v>
      </c>
      <c r="O262" s="295">
        <f>SUM(ENERO:DICIEMBRE!O262)</f>
        <v>9</v>
      </c>
      <c r="P262" s="295">
        <f>SUM(ENERO:DICIEMBRE!P262)</f>
        <v>31</v>
      </c>
      <c r="Q262" s="295">
        <f>SUM(ENERO:DICIEMBRE!Q262)</f>
        <v>21</v>
      </c>
      <c r="R262" s="295">
        <f>SUM(ENERO:DICIEMBRE!R262)</f>
        <v>29</v>
      </c>
      <c r="S262" s="295">
        <f>SUM(ENERO:DICIEMBRE!S262)</f>
        <v>88</v>
      </c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3"/>
      <c r="BV262" s="3"/>
      <c r="BW262" s="3"/>
      <c r="BX262" s="3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5"/>
      <c r="CV262" s="5"/>
      <c r="CW262" s="5"/>
      <c r="CX262" s="5"/>
      <c r="CY262" s="5"/>
      <c r="CZ262" s="5"/>
    </row>
    <row r="263" spans="1:130" ht="15" x14ac:dyDescent="0.25">
      <c r="A263" s="284" t="s">
        <v>226</v>
      </c>
      <c r="B263" s="284">
        <f t="shared" si="37"/>
        <v>218</v>
      </c>
      <c r="C263" s="295">
        <f>SUM(ENERO:DICIEMBRE!C263)</f>
        <v>0</v>
      </c>
      <c r="D263" s="295">
        <f>SUM(ENERO:DICIEMBRE!D263)</f>
        <v>0</v>
      </c>
      <c r="E263" s="295">
        <f>SUM(ENERO:DICIEMBRE!E263)</f>
        <v>0</v>
      </c>
      <c r="F263" s="295">
        <f>SUM(ENERO:DICIEMBRE!F263)</f>
        <v>0</v>
      </c>
      <c r="G263" s="295">
        <f>SUM(ENERO:DICIEMBRE!G263)</f>
        <v>0</v>
      </c>
      <c r="H263" s="295">
        <f>SUM(ENERO:DICIEMBRE!H263)</f>
        <v>1</v>
      </c>
      <c r="I263" s="295">
        <f>SUM(ENERO:DICIEMBRE!I263)</f>
        <v>0</v>
      </c>
      <c r="J263" s="295">
        <f>SUM(ENERO:DICIEMBRE!J263)</f>
        <v>0</v>
      </c>
      <c r="K263" s="295">
        <f>SUM(ENERO:DICIEMBRE!K263)</f>
        <v>1</v>
      </c>
      <c r="L263" s="295">
        <f>SUM(ENERO:DICIEMBRE!L263)</f>
        <v>5</v>
      </c>
      <c r="M263" s="295">
        <f>SUM(ENERO:DICIEMBRE!M263)</f>
        <v>7</v>
      </c>
      <c r="N263" s="295">
        <f>SUM(ENERO:DICIEMBRE!N263)</f>
        <v>12</v>
      </c>
      <c r="O263" s="295">
        <f>SUM(ENERO:DICIEMBRE!O263)</f>
        <v>21</v>
      </c>
      <c r="P263" s="295">
        <f>SUM(ENERO:DICIEMBRE!P263)</f>
        <v>51</v>
      </c>
      <c r="Q263" s="295">
        <f>SUM(ENERO:DICIEMBRE!Q263)</f>
        <v>38</v>
      </c>
      <c r="R263" s="295">
        <f>SUM(ENERO:DICIEMBRE!R263)</f>
        <v>40</v>
      </c>
      <c r="S263" s="295">
        <f>SUM(ENERO:DICIEMBRE!S263)</f>
        <v>42</v>
      </c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3"/>
      <c r="BV263" s="3"/>
      <c r="BW263" s="3"/>
      <c r="BX263" s="3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5"/>
      <c r="CV263" s="5"/>
      <c r="CW263" s="5"/>
      <c r="CX263" s="5"/>
      <c r="CY263" s="5"/>
      <c r="CZ263" s="5"/>
    </row>
    <row r="264" spans="1:130" s="392" customFormat="1" x14ac:dyDescent="0.2">
      <c r="A264" s="284" t="s">
        <v>227</v>
      </c>
      <c r="B264" s="284">
        <f t="shared" si="37"/>
        <v>239</v>
      </c>
      <c r="C264" s="295">
        <f>SUM(ENERO:DICIEMBRE!C264)</f>
        <v>0</v>
      </c>
      <c r="D264" s="295">
        <f>SUM(ENERO:DICIEMBRE!D264)</f>
        <v>0</v>
      </c>
      <c r="E264" s="295">
        <f>SUM(ENERO:DICIEMBRE!E264)</f>
        <v>0</v>
      </c>
      <c r="F264" s="295">
        <f>SUM(ENERO:DICIEMBRE!F264)</f>
        <v>0</v>
      </c>
      <c r="G264" s="295">
        <f>SUM(ENERO:DICIEMBRE!G264)</f>
        <v>0</v>
      </c>
      <c r="H264" s="295">
        <f>SUM(ENERO:DICIEMBRE!H264)</f>
        <v>0</v>
      </c>
      <c r="I264" s="295">
        <f>SUM(ENERO:DICIEMBRE!I264)</f>
        <v>0</v>
      </c>
      <c r="J264" s="295">
        <f>SUM(ENERO:DICIEMBRE!J264)</f>
        <v>0</v>
      </c>
      <c r="K264" s="295">
        <f>SUM(ENERO:DICIEMBRE!K264)</f>
        <v>1</v>
      </c>
      <c r="L264" s="295">
        <f>SUM(ENERO:DICIEMBRE!L264)</f>
        <v>3</v>
      </c>
      <c r="M264" s="295">
        <f>SUM(ENERO:DICIEMBRE!M264)</f>
        <v>3</v>
      </c>
      <c r="N264" s="295">
        <f>SUM(ENERO:DICIEMBRE!N264)</f>
        <v>11</v>
      </c>
      <c r="O264" s="295">
        <f>SUM(ENERO:DICIEMBRE!O264)</f>
        <v>12</v>
      </c>
      <c r="P264" s="295">
        <f>SUM(ENERO:DICIEMBRE!P264)</f>
        <v>50</v>
      </c>
      <c r="Q264" s="295">
        <f>SUM(ENERO:DICIEMBRE!Q264)</f>
        <v>45</v>
      </c>
      <c r="R264" s="295">
        <f>SUM(ENERO:DICIEMBRE!R264)</f>
        <v>43</v>
      </c>
      <c r="S264" s="295">
        <f>SUM(ENERO:DICIEMBRE!S264)</f>
        <v>71</v>
      </c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5"/>
      <c r="BV264" s="5"/>
      <c r="BW264" s="5"/>
      <c r="BX264" s="5"/>
      <c r="BY264" s="15"/>
      <c r="BZ264" s="15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</row>
    <row r="265" spans="1:130" s="392" customFormat="1" x14ac:dyDescent="0.2">
      <c r="A265" s="284" t="s">
        <v>228</v>
      </c>
      <c r="B265" s="284">
        <f t="shared" si="37"/>
        <v>0</v>
      </c>
      <c r="C265" s="295">
        <f>SUM(ENERO:DICIEMBRE!C265)</f>
        <v>0</v>
      </c>
      <c r="D265" s="295">
        <f>SUM(ENERO:DICIEMBRE!D265)</f>
        <v>0</v>
      </c>
      <c r="E265" s="295">
        <f>SUM(ENERO:DICIEMBRE!E265)</f>
        <v>0</v>
      </c>
      <c r="F265" s="295">
        <f>SUM(ENERO:DICIEMBRE!F265)</f>
        <v>0</v>
      </c>
      <c r="G265" s="295">
        <f>SUM(ENERO:DICIEMBRE!G265)</f>
        <v>0</v>
      </c>
      <c r="H265" s="295">
        <f>SUM(ENERO:DICIEMBRE!H265)</f>
        <v>0</v>
      </c>
      <c r="I265" s="295">
        <f>SUM(ENERO:DICIEMBRE!I265)</f>
        <v>0</v>
      </c>
      <c r="J265" s="295">
        <f>SUM(ENERO:DICIEMBRE!J265)</f>
        <v>0</v>
      </c>
      <c r="K265" s="295">
        <f>SUM(ENERO:DICIEMBRE!K265)</f>
        <v>0</v>
      </c>
      <c r="L265" s="295">
        <f>SUM(ENERO:DICIEMBRE!L265)</f>
        <v>0</v>
      </c>
      <c r="M265" s="295">
        <f>SUM(ENERO:DICIEMBRE!M265)</f>
        <v>0</v>
      </c>
      <c r="N265" s="295">
        <f>SUM(ENERO:DICIEMBRE!N265)</f>
        <v>0</v>
      </c>
      <c r="O265" s="295">
        <f>SUM(ENERO:DICIEMBRE!O265)</f>
        <v>0</v>
      </c>
      <c r="P265" s="295">
        <f>SUM(ENERO:DICIEMBRE!P265)</f>
        <v>0</v>
      </c>
      <c r="Q265" s="295">
        <f>SUM(ENERO:DICIEMBRE!Q265)</f>
        <v>0</v>
      </c>
      <c r="R265" s="295">
        <f>SUM(ENERO:DICIEMBRE!R265)</f>
        <v>0</v>
      </c>
      <c r="S265" s="295">
        <f>SUM(ENERO:DICIEMBRE!S265)</f>
        <v>0</v>
      </c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5"/>
      <c r="BV265" s="5"/>
      <c r="BW265" s="5"/>
      <c r="BX265" s="5"/>
      <c r="BY265" s="15"/>
      <c r="BZ265" s="15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</row>
    <row r="266" spans="1:130" s="392" customFormat="1" x14ac:dyDescent="0.2">
      <c r="A266" s="284" t="s">
        <v>229</v>
      </c>
      <c r="B266" s="284">
        <f t="shared" si="37"/>
        <v>0</v>
      </c>
      <c r="C266" s="295">
        <f>SUM(ENERO:DICIEMBRE!C266)</f>
        <v>0</v>
      </c>
      <c r="D266" s="295">
        <f>SUM(ENERO:DICIEMBRE!D266)</f>
        <v>0</v>
      </c>
      <c r="E266" s="295">
        <f>SUM(ENERO:DICIEMBRE!E266)</f>
        <v>0</v>
      </c>
      <c r="F266" s="295">
        <f>SUM(ENERO:DICIEMBRE!F266)</f>
        <v>0</v>
      </c>
      <c r="G266" s="295">
        <f>SUM(ENERO:DICIEMBRE!G266)</f>
        <v>0</v>
      </c>
      <c r="H266" s="295">
        <f>SUM(ENERO:DICIEMBRE!H266)</f>
        <v>0</v>
      </c>
      <c r="I266" s="295">
        <f>SUM(ENERO:DICIEMBRE!I266)</f>
        <v>0</v>
      </c>
      <c r="J266" s="295">
        <f>SUM(ENERO:DICIEMBRE!J266)</f>
        <v>0</v>
      </c>
      <c r="K266" s="295">
        <f>SUM(ENERO:DICIEMBRE!K266)</f>
        <v>0</v>
      </c>
      <c r="L266" s="295">
        <f>SUM(ENERO:DICIEMBRE!L266)</f>
        <v>0</v>
      </c>
      <c r="M266" s="295">
        <f>SUM(ENERO:DICIEMBRE!M266)</f>
        <v>0</v>
      </c>
      <c r="N266" s="295">
        <f>SUM(ENERO:DICIEMBRE!N266)</f>
        <v>0</v>
      </c>
      <c r="O266" s="295">
        <f>SUM(ENERO:DICIEMBRE!O266)</f>
        <v>0</v>
      </c>
      <c r="P266" s="295">
        <f>SUM(ENERO:DICIEMBRE!P266)</f>
        <v>0</v>
      </c>
      <c r="Q266" s="295">
        <f>SUM(ENERO:DICIEMBRE!Q266)</f>
        <v>0</v>
      </c>
      <c r="R266" s="295">
        <f>SUM(ENERO:DICIEMBRE!R266)</f>
        <v>0</v>
      </c>
      <c r="S266" s="295">
        <f>SUM(ENERO:DICIEMBRE!S266)</f>
        <v>0</v>
      </c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5"/>
      <c r="BV266" s="5"/>
      <c r="BW266" s="5"/>
      <c r="BX266" s="5"/>
      <c r="BY266" s="15"/>
      <c r="BZ266" s="15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</row>
    <row r="267" spans="1:130" s="392" customFormat="1" x14ac:dyDescent="0.2">
      <c r="A267" s="284" t="s">
        <v>230</v>
      </c>
      <c r="B267" s="284">
        <f t="shared" si="37"/>
        <v>0</v>
      </c>
      <c r="C267" s="295">
        <f>SUM(ENERO:DICIEMBRE!C267)</f>
        <v>0</v>
      </c>
      <c r="D267" s="295">
        <f>SUM(ENERO:DICIEMBRE!D267)</f>
        <v>0</v>
      </c>
      <c r="E267" s="295">
        <f>SUM(ENERO:DICIEMBRE!E267)</f>
        <v>0</v>
      </c>
      <c r="F267" s="295">
        <f>SUM(ENERO:DICIEMBRE!F267)</f>
        <v>0</v>
      </c>
      <c r="G267" s="295">
        <f>SUM(ENERO:DICIEMBRE!G267)</f>
        <v>0</v>
      </c>
      <c r="H267" s="295">
        <f>SUM(ENERO:DICIEMBRE!H267)</f>
        <v>0</v>
      </c>
      <c r="I267" s="295">
        <f>SUM(ENERO:DICIEMBRE!I267)</f>
        <v>0</v>
      </c>
      <c r="J267" s="295">
        <f>SUM(ENERO:DICIEMBRE!J267)</f>
        <v>0</v>
      </c>
      <c r="K267" s="295">
        <f>SUM(ENERO:DICIEMBRE!K267)</f>
        <v>0</v>
      </c>
      <c r="L267" s="295">
        <f>SUM(ENERO:DICIEMBRE!L267)</f>
        <v>0</v>
      </c>
      <c r="M267" s="295">
        <f>SUM(ENERO:DICIEMBRE!M267)</f>
        <v>0</v>
      </c>
      <c r="N267" s="295">
        <f>SUM(ENERO:DICIEMBRE!N267)</f>
        <v>0</v>
      </c>
      <c r="O267" s="295">
        <f>SUM(ENERO:DICIEMBRE!O267)</f>
        <v>0</v>
      </c>
      <c r="P267" s="295">
        <f>SUM(ENERO:DICIEMBRE!P267)</f>
        <v>0</v>
      </c>
      <c r="Q267" s="295">
        <f>SUM(ENERO:DICIEMBRE!Q267)</f>
        <v>0</v>
      </c>
      <c r="R267" s="295">
        <f>SUM(ENERO:DICIEMBRE!R267)</f>
        <v>0</v>
      </c>
      <c r="S267" s="295">
        <f>SUM(ENERO:DICIEMBRE!S267)</f>
        <v>0</v>
      </c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5"/>
      <c r="BV267" s="5"/>
      <c r="BW267" s="5"/>
      <c r="BX267" s="5"/>
      <c r="BY267" s="15"/>
      <c r="BZ267" s="15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</row>
    <row r="268" spans="1:130" x14ac:dyDescent="0.2">
      <c r="A268" s="284" t="s">
        <v>231</v>
      </c>
      <c r="B268" s="284">
        <f t="shared" si="37"/>
        <v>0</v>
      </c>
      <c r="C268" s="295">
        <f>SUM(ENERO:DICIEMBRE!C268)</f>
        <v>0</v>
      </c>
      <c r="D268" s="295">
        <f>SUM(ENERO:DICIEMBRE!D268)</f>
        <v>0</v>
      </c>
      <c r="E268" s="295">
        <f>SUM(ENERO:DICIEMBRE!E268)</f>
        <v>0</v>
      </c>
      <c r="F268" s="295">
        <f>SUM(ENERO:DICIEMBRE!F268)</f>
        <v>0</v>
      </c>
      <c r="G268" s="295">
        <f>SUM(ENERO:DICIEMBRE!G268)</f>
        <v>0</v>
      </c>
      <c r="H268" s="295">
        <f>SUM(ENERO:DICIEMBRE!H268)</f>
        <v>0</v>
      </c>
      <c r="I268" s="295">
        <f>SUM(ENERO:DICIEMBRE!I268)</f>
        <v>0</v>
      </c>
      <c r="J268" s="295">
        <f>SUM(ENERO:DICIEMBRE!J268)</f>
        <v>0</v>
      </c>
      <c r="K268" s="295">
        <f>SUM(ENERO:DICIEMBRE!K268)</f>
        <v>0</v>
      </c>
      <c r="L268" s="295">
        <f>SUM(ENERO:DICIEMBRE!L268)</f>
        <v>0</v>
      </c>
      <c r="M268" s="295">
        <f>SUM(ENERO:DICIEMBRE!M268)</f>
        <v>0</v>
      </c>
      <c r="N268" s="295">
        <f>SUM(ENERO:DICIEMBRE!N268)</f>
        <v>0</v>
      </c>
      <c r="O268" s="295">
        <f>SUM(ENERO:DICIEMBRE!O268)</f>
        <v>0</v>
      </c>
      <c r="P268" s="295">
        <f>SUM(ENERO:DICIEMBRE!P268)</f>
        <v>0</v>
      </c>
      <c r="Q268" s="295">
        <f>SUM(ENERO:DICIEMBRE!Q268)</f>
        <v>0</v>
      </c>
      <c r="R268" s="295">
        <f>SUM(ENERO:DICIEMBRE!R268)</f>
        <v>0</v>
      </c>
      <c r="S268" s="295">
        <f>SUM(ENERO:DICIEMBRE!S268)</f>
        <v>0</v>
      </c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5"/>
      <c r="CV268" s="5"/>
      <c r="CW268" s="5"/>
      <c r="CX268" s="5"/>
      <c r="CY268" s="5"/>
      <c r="CZ268" s="5"/>
    </row>
    <row r="269" spans="1:130" ht="21.75" x14ac:dyDescent="0.2">
      <c r="A269" s="393" t="s">
        <v>232</v>
      </c>
      <c r="B269" s="284">
        <f t="shared" si="37"/>
        <v>0</v>
      </c>
      <c r="C269" s="295">
        <f>SUM(ENERO:DICIEMBRE!C269)</f>
        <v>0</v>
      </c>
      <c r="D269" s="295">
        <f>SUM(ENERO:DICIEMBRE!D269)</f>
        <v>0</v>
      </c>
      <c r="E269" s="295">
        <f>SUM(ENERO:DICIEMBRE!E269)</f>
        <v>0</v>
      </c>
      <c r="F269" s="295">
        <f>SUM(ENERO:DICIEMBRE!F269)</f>
        <v>0</v>
      </c>
      <c r="G269" s="295">
        <f>SUM(ENERO:DICIEMBRE!G269)</f>
        <v>0</v>
      </c>
      <c r="H269" s="295">
        <f>SUM(ENERO:DICIEMBRE!H269)</f>
        <v>0</v>
      </c>
      <c r="I269" s="295">
        <f>SUM(ENERO:DICIEMBRE!I269)</f>
        <v>0</v>
      </c>
      <c r="J269" s="295">
        <f>SUM(ENERO:DICIEMBRE!J269)</f>
        <v>0</v>
      </c>
      <c r="K269" s="295">
        <f>SUM(ENERO:DICIEMBRE!K269)</f>
        <v>0</v>
      </c>
      <c r="L269" s="295">
        <f>SUM(ENERO:DICIEMBRE!L269)</f>
        <v>0</v>
      </c>
      <c r="M269" s="295">
        <f>SUM(ENERO:DICIEMBRE!M269)</f>
        <v>0</v>
      </c>
      <c r="N269" s="295">
        <f>SUM(ENERO:DICIEMBRE!N269)</f>
        <v>0</v>
      </c>
      <c r="O269" s="295">
        <f>SUM(ENERO:DICIEMBRE!O269)</f>
        <v>0</v>
      </c>
      <c r="P269" s="295">
        <f>SUM(ENERO:DICIEMBRE!P269)</f>
        <v>0</v>
      </c>
      <c r="Q269" s="295">
        <f>SUM(ENERO:DICIEMBRE!Q269)</f>
        <v>0</v>
      </c>
      <c r="R269" s="295">
        <f>SUM(ENERO:DICIEMBRE!R269)</f>
        <v>0</v>
      </c>
      <c r="S269" s="295">
        <f>SUM(ENERO:DICIEMBRE!S269)</f>
        <v>0</v>
      </c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5"/>
      <c r="CV269" s="5"/>
      <c r="CW269" s="5"/>
      <c r="CX269" s="5"/>
      <c r="CY269" s="5"/>
      <c r="CZ269" s="5"/>
    </row>
    <row r="270" spans="1:130" ht="22.5" x14ac:dyDescent="0.25">
      <c r="A270" s="393" t="s">
        <v>233</v>
      </c>
      <c r="B270" s="284">
        <f>SUM(C270:S270)</f>
        <v>0</v>
      </c>
      <c r="C270" s="295">
        <f>SUM(ENERO:DICIEMBRE!C270)</f>
        <v>0</v>
      </c>
      <c r="D270" s="295">
        <f>SUM(ENERO:DICIEMBRE!D270)</f>
        <v>0</v>
      </c>
      <c r="E270" s="295">
        <f>SUM(ENERO:DICIEMBRE!E270)</f>
        <v>0</v>
      </c>
      <c r="F270" s="295">
        <f>SUM(ENERO:DICIEMBRE!F270)</f>
        <v>0</v>
      </c>
      <c r="G270" s="295">
        <f>SUM(ENERO:DICIEMBRE!G270)</f>
        <v>0</v>
      </c>
      <c r="H270" s="295">
        <f>SUM(ENERO:DICIEMBRE!H270)</f>
        <v>0</v>
      </c>
      <c r="I270" s="295">
        <f>SUM(ENERO:DICIEMBRE!I270)</f>
        <v>0</v>
      </c>
      <c r="J270" s="295">
        <f>SUM(ENERO:DICIEMBRE!J270)</f>
        <v>0</v>
      </c>
      <c r="K270" s="295">
        <f>SUM(ENERO:DICIEMBRE!K270)</f>
        <v>0</v>
      </c>
      <c r="L270" s="295">
        <f>SUM(ENERO:DICIEMBRE!L270)</f>
        <v>0</v>
      </c>
      <c r="M270" s="295">
        <f>SUM(ENERO:DICIEMBRE!M270)</f>
        <v>0</v>
      </c>
      <c r="N270" s="295">
        <f>SUM(ENERO:DICIEMBRE!N270)</f>
        <v>0</v>
      </c>
      <c r="O270" s="295">
        <f>SUM(ENERO:DICIEMBRE!O270)</f>
        <v>0</v>
      </c>
      <c r="P270" s="295">
        <f>SUM(ENERO:DICIEMBRE!P270)</f>
        <v>0</v>
      </c>
      <c r="Q270" s="295">
        <f>SUM(ENERO:DICIEMBRE!Q270)</f>
        <v>0</v>
      </c>
      <c r="R270" s="295">
        <f>SUM(ENERO:DICIEMBRE!R270)</f>
        <v>0</v>
      </c>
      <c r="S270" s="295">
        <f>SUM(ENERO:DICIEMBRE!S270)</f>
        <v>0</v>
      </c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3"/>
      <c r="BV270" s="3"/>
      <c r="BW270" s="3"/>
      <c r="BX270" s="3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5"/>
      <c r="CV270" s="5"/>
      <c r="CW270" s="5"/>
      <c r="CX270" s="5"/>
      <c r="CY270" s="5"/>
      <c r="CZ270" s="5"/>
    </row>
    <row r="271" spans="1:130" x14ac:dyDescent="0.2">
      <c r="A271" s="284" t="s">
        <v>234</v>
      </c>
      <c r="B271" s="284">
        <f t="shared" si="37"/>
        <v>0</v>
      </c>
      <c r="C271" s="295">
        <f>SUM(ENERO:DICIEMBRE!C271)</f>
        <v>0</v>
      </c>
      <c r="D271" s="295">
        <f>SUM(ENERO:DICIEMBRE!D271)</f>
        <v>0</v>
      </c>
      <c r="E271" s="295">
        <f>SUM(ENERO:DICIEMBRE!E271)</f>
        <v>0</v>
      </c>
      <c r="F271" s="295">
        <f>SUM(ENERO:DICIEMBRE!F271)</f>
        <v>0</v>
      </c>
      <c r="G271" s="295">
        <f>SUM(ENERO:DICIEMBRE!G271)</f>
        <v>0</v>
      </c>
      <c r="H271" s="295">
        <f>SUM(ENERO:DICIEMBRE!H271)</f>
        <v>0</v>
      </c>
      <c r="I271" s="295">
        <f>SUM(ENERO:DICIEMBRE!I271)</f>
        <v>0</v>
      </c>
      <c r="J271" s="295">
        <f>SUM(ENERO:DICIEMBRE!J271)</f>
        <v>0</v>
      </c>
      <c r="K271" s="295">
        <f>SUM(ENERO:DICIEMBRE!K271)</f>
        <v>0</v>
      </c>
      <c r="L271" s="295">
        <f>SUM(ENERO:DICIEMBRE!L271)</f>
        <v>0</v>
      </c>
      <c r="M271" s="295">
        <f>SUM(ENERO:DICIEMBRE!M271)</f>
        <v>0</v>
      </c>
      <c r="N271" s="295">
        <f>SUM(ENERO:DICIEMBRE!N271)</f>
        <v>0</v>
      </c>
      <c r="O271" s="295">
        <f>SUM(ENERO:DICIEMBRE!O271)</f>
        <v>0</v>
      </c>
      <c r="P271" s="295">
        <f>SUM(ENERO:DICIEMBRE!P271)</f>
        <v>0</v>
      </c>
      <c r="Q271" s="295">
        <f>SUM(ENERO:DICIEMBRE!Q271)</f>
        <v>0</v>
      </c>
      <c r="R271" s="295">
        <f>SUM(ENERO:DICIEMBRE!R271)</f>
        <v>0</v>
      </c>
      <c r="S271" s="295">
        <f>SUM(ENERO:DICIEMBRE!S271)</f>
        <v>0</v>
      </c>
      <c r="CA271" s="394"/>
      <c r="CB271" s="394"/>
      <c r="CC271" s="394"/>
      <c r="CD271" s="394"/>
      <c r="CE271" s="392"/>
      <c r="CF271" s="392"/>
      <c r="CG271" s="392"/>
      <c r="CH271" s="392"/>
      <c r="CI271" s="392"/>
      <c r="CJ271" s="392"/>
      <c r="CK271" s="392"/>
      <c r="CL271" s="392"/>
      <c r="CM271" s="392"/>
      <c r="CN271" s="392"/>
      <c r="CO271" s="392"/>
      <c r="CP271" s="392"/>
      <c r="CQ271" s="392"/>
      <c r="CR271" s="392"/>
      <c r="CS271" s="392"/>
      <c r="CT271" s="392"/>
      <c r="CU271" s="5"/>
      <c r="CV271" s="5"/>
      <c r="CW271" s="5"/>
      <c r="CX271" s="5"/>
      <c r="CY271" s="5"/>
      <c r="CZ271" s="5"/>
    </row>
    <row r="272" spans="1:130" x14ac:dyDescent="0.2">
      <c r="A272" s="284" t="s">
        <v>235</v>
      </c>
      <c r="B272" s="284">
        <f t="shared" si="37"/>
        <v>0</v>
      </c>
      <c r="C272" s="295">
        <f>SUM(ENERO:DICIEMBRE!C272)</f>
        <v>0</v>
      </c>
      <c r="D272" s="295">
        <f>SUM(ENERO:DICIEMBRE!D272)</f>
        <v>0</v>
      </c>
      <c r="E272" s="295">
        <f>SUM(ENERO:DICIEMBRE!E272)</f>
        <v>0</v>
      </c>
      <c r="F272" s="295">
        <f>SUM(ENERO:DICIEMBRE!F272)</f>
        <v>0</v>
      </c>
      <c r="G272" s="295">
        <f>SUM(ENERO:DICIEMBRE!G272)</f>
        <v>0</v>
      </c>
      <c r="H272" s="295">
        <f>SUM(ENERO:DICIEMBRE!H272)</f>
        <v>0</v>
      </c>
      <c r="I272" s="295">
        <f>SUM(ENERO:DICIEMBRE!I272)</f>
        <v>0</v>
      </c>
      <c r="J272" s="295">
        <f>SUM(ENERO:DICIEMBRE!J272)</f>
        <v>0</v>
      </c>
      <c r="K272" s="295">
        <f>SUM(ENERO:DICIEMBRE!K272)</f>
        <v>0</v>
      </c>
      <c r="L272" s="295">
        <f>SUM(ENERO:DICIEMBRE!L272)</f>
        <v>0</v>
      </c>
      <c r="M272" s="295">
        <f>SUM(ENERO:DICIEMBRE!M272)</f>
        <v>0</v>
      </c>
      <c r="N272" s="295">
        <f>SUM(ENERO:DICIEMBRE!N272)</f>
        <v>0</v>
      </c>
      <c r="O272" s="295">
        <f>SUM(ENERO:DICIEMBRE!O272)</f>
        <v>0</v>
      </c>
      <c r="P272" s="295">
        <f>SUM(ENERO:DICIEMBRE!P272)</f>
        <v>0</v>
      </c>
      <c r="Q272" s="295">
        <f>SUM(ENERO:DICIEMBRE!Q272)</f>
        <v>0</v>
      </c>
      <c r="R272" s="295">
        <f>SUM(ENERO:DICIEMBRE!R272)</f>
        <v>0</v>
      </c>
      <c r="S272" s="295">
        <f>SUM(ENERO:DICIEMBRE!S272)</f>
        <v>0</v>
      </c>
      <c r="CE272" s="392"/>
      <c r="CF272" s="392"/>
      <c r="CG272" s="392"/>
      <c r="CH272" s="392"/>
      <c r="CI272" s="392"/>
      <c r="CJ272" s="392"/>
      <c r="CK272" s="392"/>
      <c r="CL272" s="392"/>
      <c r="CM272" s="392"/>
      <c r="CN272" s="392"/>
      <c r="CO272" s="392"/>
      <c r="CP272" s="392"/>
      <c r="CQ272" s="392"/>
      <c r="CR272" s="392"/>
      <c r="CS272" s="392"/>
      <c r="CT272" s="392"/>
      <c r="CU272" s="5"/>
      <c r="CV272" s="5"/>
      <c r="CW272" s="5"/>
      <c r="CX272" s="5"/>
      <c r="CY272" s="5"/>
      <c r="CZ272" s="5"/>
    </row>
    <row r="273" spans="1:104" s="6" customFormat="1" x14ac:dyDescent="0.2">
      <c r="A273" s="284" t="s">
        <v>236</v>
      </c>
      <c r="B273" s="284">
        <f t="shared" si="37"/>
        <v>0</v>
      </c>
      <c r="C273" s="295">
        <f>SUM(ENERO:DICIEMBRE!C273)</f>
        <v>0</v>
      </c>
      <c r="D273" s="295">
        <f>SUM(ENERO:DICIEMBRE!D273)</f>
        <v>0</v>
      </c>
      <c r="E273" s="295">
        <f>SUM(ENERO:DICIEMBRE!E273)</f>
        <v>0</v>
      </c>
      <c r="F273" s="295">
        <f>SUM(ENERO:DICIEMBRE!F273)</f>
        <v>0</v>
      </c>
      <c r="G273" s="295">
        <f>SUM(ENERO:DICIEMBRE!G273)</f>
        <v>0</v>
      </c>
      <c r="H273" s="295">
        <f>SUM(ENERO:DICIEMBRE!H273)</f>
        <v>0</v>
      </c>
      <c r="I273" s="295">
        <f>SUM(ENERO:DICIEMBRE!I273)</f>
        <v>0</v>
      </c>
      <c r="J273" s="295">
        <f>SUM(ENERO:DICIEMBRE!J273)</f>
        <v>0</v>
      </c>
      <c r="K273" s="295">
        <f>SUM(ENERO:DICIEMBRE!K273)</f>
        <v>0</v>
      </c>
      <c r="L273" s="295">
        <f>SUM(ENERO:DICIEMBRE!L273)</f>
        <v>0</v>
      </c>
      <c r="M273" s="295">
        <f>SUM(ENERO:DICIEMBRE!M273)</f>
        <v>0</v>
      </c>
      <c r="N273" s="295">
        <f>SUM(ENERO:DICIEMBRE!N273)</f>
        <v>0</v>
      </c>
      <c r="O273" s="295">
        <f>SUM(ENERO:DICIEMBRE!O273)</f>
        <v>0</v>
      </c>
      <c r="P273" s="295">
        <f>SUM(ENERO:DICIEMBRE!P273)</f>
        <v>0</v>
      </c>
      <c r="Q273" s="295">
        <f>SUM(ENERO:DICIEMBRE!Q273)</f>
        <v>0</v>
      </c>
      <c r="R273" s="295">
        <f>SUM(ENERO:DICIEMBRE!R273)</f>
        <v>0</v>
      </c>
      <c r="S273" s="295">
        <f>SUM(ENERO:DICIEMBRE!S273)</f>
        <v>0</v>
      </c>
      <c r="BU273" s="5"/>
      <c r="BV273" s="5"/>
      <c r="BW273" s="5"/>
      <c r="BX273" s="5"/>
      <c r="BY273" s="15"/>
      <c r="BZ273" s="15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5"/>
      <c r="CV273" s="5"/>
      <c r="CW273" s="5"/>
      <c r="CX273" s="5"/>
      <c r="CY273" s="5"/>
      <c r="CZ273" s="5"/>
    </row>
    <row r="274" spans="1:104" s="6" customFormat="1" x14ac:dyDescent="0.2">
      <c r="A274" s="284" t="s">
        <v>237</v>
      </c>
      <c r="B274" s="284">
        <f t="shared" si="37"/>
        <v>0</v>
      </c>
      <c r="C274" s="295">
        <f>SUM(ENERO:DICIEMBRE!C274)</f>
        <v>0</v>
      </c>
      <c r="D274" s="295">
        <f>SUM(ENERO:DICIEMBRE!D274)</f>
        <v>0</v>
      </c>
      <c r="E274" s="295">
        <f>SUM(ENERO:DICIEMBRE!E274)</f>
        <v>0</v>
      </c>
      <c r="F274" s="295">
        <f>SUM(ENERO:DICIEMBRE!F274)</f>
        <v>0</v>
      </c>
      <c r="G274" s="295">
        <f>SUM(ENERO:DICIEMBRE!G274)</f>
        <v>0</v>
      </c>
      <c r="H274" s="295">
        <f>SUM(ENERO:DICIEMBRE!H274)</f>
        <v>0</v>
      </c>
      <c r="I274" s="295">
        <f>SUM(ENERO:DICIEMBRE!I274)</f>
        <v>0</v>
      </c>
      <c r="J274" s="295">
        <f>SUM(ENERO:DICIEMBRE!J274)</f>
        <v>0</v>
      </c>
      <c r="K274" s="295">
        <f>SUM(ENERO:DICIEMBRE!K274)</f>
        <v>0</v>
      </c>
      <c r="L274" s="295">
        <f>SUM(ENERO:DICIEMBRE!L274)</f>
        <v>0</v>
      </c>
      <c r="M274" s="295">
        <f>SUM(ENERO:DICIEMBRE!M274)</f>
        <v>0</v>
      </c>
      <c r="N274" s="295">
        <f>SUM(ENERO:DICIEMBRE!N274)</f>
        <v>0</v>
      </c>
      <c r="O274" s="295">
        <f>SUM(ENERO:DICIEMBRE!O274)</f>
        <v>0</v>
      </c>
      <c r="P274" s="295">
        <f>SUM(ENERO:DICIEMBRE!P274)</f>
        <v>0</v>
      </c>
      <c r="Q274" s="295">
        <f>SUM(ENERO:DICIEMBRE!Q274)</f>
        <v>0</v>
      </c>
      <c r="R274" s="295">
        <f>SUM(ENERO:DICIEMBRE!R274)</f>
        <v>0</v>
      </c>
      <c r="S274" s="295">
        <f>SUM(ENERO:DICIEMBRE!S274)</f>
        <v>0</v>
      </c>
      <c r="BU274" s="5"/>
      <c r="BV274" s="5"/>
      <c r="BW274" s="5"/>
      <c r="BX274" s="5"/>
      <c r="BY274" s="15"/>
      <c r="BZ274" s="15"/>
      <c r="CA274" s="4"/>
      <c r="CB274" s="4"/>
      <c r="CC274" s="4"/>
      <c r="CD274" s="4"/>
      <c r="CE274" s="4"/>
      <c r="CF274" s="392"/>
      <c r="CG274" s="392"/>
      <c r="CH274" s="392"/>
      <c r="CI274" s="392"/>
      <c r="CJ274" s="392"/>
      <c r="CK274" s="392"/>
      <c r="CL274" s="392"/>
      <c r="CM274" s="392"/>
      <c r="CN274" s="392"/>
      <c r="CO274" s="392"/>
      <c r="CP274" s="392"/>
      <c r="CQ274" s="392"/>
      <c r="CR274" s="392"/>
      <c r="CS274" s="392"/>
      <c r="CT274" s="392"/>
      <c r="CU274" s="5"/>
      <c r="CV274" s="5"/>
      <c r="CW274" s="5"/>
      <c r="CX274" s="5"/>
      <c r="CY274" s="5"/>
      <c r="CZ274" s="5"/>
    </row>
    <row r="275" spans="1:104" s="6" customFormat="1" x14ac:dyDescent="0.2">
      <c r="A275" s="284" t="s">
        <v>238</v>
      </c>
      <c r="B275" s="284">
        <f t="shared" si="37"/>
        <v>0</v>
      </c>
      <c r="C275" s="295">
        <f>SUM(ENERO:DICIEMBRE!C275)</f>
        <v>0</v>
      </c>
      <c r="D275" s="295">
        <f>SUM(ENERO:DICIEMBRE!D275)</f>
        <v>0</v>
      </c>
      <c r="E275" s="295">
        <f>SUM(ENERO:DICIEMBRE!E275)</f>
        <v>0</v>
      </c>
      <c r="F275" s="295">
        <f>SUM(ENERO:DICIEMBRE!F275)</f>
        <v>0</v>
      </c>
      <c r="G275" s="295">
        <f>SUM(ENERO:DICIEMBRE!G275)</f>
        <v>0</v>
      </c>
      <c r="H275" s="295">
        <f>SUM(ENERO:DICIEMBRE!H275)</f>
        <v>0</v>
      </c>
      <c r="I275" s="295">
        <f>SUM(ENERO:DICIEMBRE!I275)</f>
        <v>0</v>
      </c>
      <c r="J275" s="295">
        <f>SUM(ENERO:DICIEMBRE!J275)</f>
        <v>0</v>
      </c>
      <c r="K275" s="295">
        <f>SUM(ENERO:DICIEMBRE!K275)</f>
        <v>0</v>
      </c>
      <c r="L275" s="295">
        <f>SUM(ENERO:DICIEMBRE!L275)</f>
        <v>0</v>
      </c>
      <c r="M275" s="295">
        <f>SUM(ENERO:DICIEMBRE!M275)</f>
        <v>0</v>
      </c>
      <c r="N275" s="295">
        <f>SUM(ENERO:DICIEMBRE!N275)</f>
        <v>0</v>
      </c>
      <c r="O275" s="295">
        <f>SUM(ENERO:DICIEMBRE!O275)</f>
        <v>0</v>
      </c>
      <c r="P275" s="295">
        <f>SUM(ENERO:DICIEMBRE!P275)</f>
        <v>0</v>
      </c>
      <c r="Q275" s="295">
        <f>SUM(ENERO:DICIEMBRE!Q275)</f>
        <v>0</v>
      </c>
      <c r="R275" s="295">
        <f>SUM(ENERO:DICIEMBRE!R275)</f>
        <v>0</v>
      </c>
      <c r="S275" s="295">
        <f>SUM(ENERO:DICIEMBRE!S275)</f>
        <v>0</v>
      </c>
      <c r="BU275" s="5"/>
      <c r="BV275" s="5"/>
      <c r="BW275" s="5"/>
      <c r="BX275" s="5"/>
      <c r="BY275" s="15"/>
      <c r="BZ275" s="15"/>
      <c r="CA275" s="4"/>
      <c r="CB275" s="4"/>
      <c r="CC275" s="4"/>
      <c r="CD275" s="4"/>
      <c r="CE275" s="4"/>
      <c r="CU275" s="5"/>
      <c r="CV275" s="5"/>
      <c r="CW275" s="5"/>
      <c r="CX275" s="5"/>
      <c r="CY275" s="5"/>
      <c r="CZ275" s="5"/>
    </row>
    <row r="276" spans="1:104" s="6" customFormat="1" x14ac:dyDescent="0.2">
      <c r="A276" s="284" t="s">
        <v>239</v>
      </c>
      <c r="B276" s="284">
        <f t="shared" si="37"/>
        <v>526</v>
      </c>
      <c r="C276" s="295">
        <f>SUM(ENERO:DICIEMBRE!C276)</f>
        <v>0</v>
      </c>
      <c r="D276" s="295">
        <f>SUM(ENERO:DICIEMBRE!D276)</f>
        <v>0</v>
      </c>
      <c r="E276" s="295">
        <f>SUM(ENERO:DICIEMBRE!E276)</f>
        <v>0</v>
      </c>
      <c r="F276" s="295">
        <f>SUM(ENERO:DICIEMBRE!F276)</f>
        <v>0</v>
      </c>
      <c r="G276" s="295">
        <f>SUM(ENERO:DICIEMBRE!G276)</f>
        <v>2</v>
      </c>
      <c r="H276" s="295">
        <f>SUM(ENERO:DICIEMBRE!H276)</f>
        <v>0</v>
      </c>
      <c r="I276" s="295">
        <f>SUM(ENERO:DICIEMBRE!I276)</f>
        <v>0</v>
      </c>
      <c r="J276" s="295">
        <f>SUM(ENERO:DICIEMBRE!J276)</f>
        <v>0</v>
      </c>
      <c r="K276" s="295">
        <f>SUM(ENERO:DICIEMBRE!K276)</f>
        <v>1</v>
      </c>
      <c r="L276" s="295">
        <f>SUM(ENERO:DICIEMBRE!L276)</f>
        <v>2</v>
      </c>
      <c r="M276" s="295">
        <f>SUM(ENERO:DICIEMBRE!M276)</f>
        <v>5</v>
      </c>
      <c r="N276" s="295">
        <f>SUM(ENERO:DICIEMBRE!N276)</f>
        <v>7</v>
      </c>
      <c r="O276" s="295">
        <f>SUM(ENERO:DICIEMBRE!O276)</f>
        <v>3</v>
      </c>
      <c r="P276" s="295">
        <f>SUM(ENERO:DICIEMBRE!P276)</f>
        <v>95</v>
      </c>
      <c r="Q276" s="295">
        <f>SUM(ENERO:DICIEMBRE!Q276)</f>
        <v>121</v>
      </c>
      <c r="R276" s="295">
        <f>SUM(ENERO:DICIEMBRE!R276)</f>
        <v>128</v>
      </c>
      <c r="S276" s="295">
        <f>SUM(ENERO:DICIEMBRE!S276)</f>
        <v>162</v>
      </c>
      <c r="BU276" s="5"/>
      <c r="BV276" s="5"/>
      <c r="BW276" s="5"/>
      <c r="BX276" s="5"/>
      <c r="BY276" s="15"/>
      <c r="BZ276" s="15"/>
      <c r="CA276" s="4"/>
      <c r="CB276" s="4"/>
      <c r="CC276" s="4"/>
      <c r="CD276" s="4"/>
      <c r="CE276" s="4"/>
      <c r="CU276" s="5"/>
      <c r="CV276" s="5"/>
      <c r="CW276" s="5"/>
      <c r="CX276" s="5"/>
      <c r="CY276" s="5"/>
      <c r="CZ276" s="5"/>
    </row>
    <row r="277" spans="1:104" s="6" customFormat="1" x14ac:dyDescent="0.2">
      <c r="A277" s="284" t="s">
        <v>240</v>
      </c>
      <c r="B277" s="284">
        <f t="shared" si="37"/>
        <v>4781</v>
      </c>
      <c r="C277" s="295">
        <f>SUM(ENERO:DICIEMBRE!C277)</f>
        <v>36</v>
      </c>
      <c r="D277" s="295">
        <f>SUM(ENERO:DICIEMBRE!D277)</f>
        <v>194</v>
      </c>
      <c r="E277" s="295">
        <f>SUM(ENERO:DICIEMBRE!E277)</f>
        <v>188</v>
      </c>
      <c r="F277" s="295">
        <f>SUM(ENERO:DICIEMBRE!F277)</f>
        <v>46</v>
      </c>
      <c r="G277" s="295">
        <f>SUM(ENERO:DICIEMBRE!G277)</f>
        <v>5</v>
      </c>
      <c r="H277" s="295">
        <f>SUM(ENERO:DICIEMBRE!H277)</f>
        <v>3</v>
      </c>
      <c r="I277" s="295">
        <f>SUM(ENERO:DICIEMBRE!I277)</f>
        <v>6</v>
      </c>
      <c r="J277" s="295">
        <f>SUM(ENERO:DICIEMBRE!J277)</f>
        <v>5</v>
      </c>
      <c r="K277" s="295">
        <f>SUM(ENERO:DICIEMBRE!K277)</f>
        <v>11</v>
      </c>
      <c r="L277" s="295">
        <f>SUM(ENERO:DICIEMBRE!L277)</f>
        <v>28</v>
      </c>
      <c r="M277" s="295">
        <f>SUM(ENERO:DICIEMBRE!M277)</f>
        <v>26</v>
      </c>
      <c r="N277" s="295">
        <f>SUM(ENERO:DICIEMBRE!N277)</f>
        <v>28</v>
      </c>
      <c r="O277" s="295">
        <f>SUM(ENERO:DICIEMBRE!O277)</f>
        <v>88</v>
      </c>
      <c r="P277" s="295">
        <f>SUM(ENERO:DICIEMBRE!P277)</f>
        <v>1433</v>
      </c>
      <c r="Q277" s="295">
        <f>SUM(ENERO:DICIEMBRE!Q277)</f>
        <v>1191</v>
      </c>
      <c r="R277" s="295">
        <f>SUM(ENERO:DICIEMBRE!R277)</f>
        <v>845</v>
      </c>
      <c r="S277" s="295">
        <f>SUM(ENERO:DICIEMBRE!S277)</f>
        <v>648</v>
      </c>
      <c r="BU277" s="5"/>
      <c r="BV277" s="5"/>
      <c r="BW277" s="5"/>
      <c r="BX277" s="5"/>
      <c r="BY277" s="5"/>
      <c r="BZ277" s="5"/>
      <c r="CA277" s="4"/>
      <c r="CB277" s="4"/>
      <c r="CC277" s="4"/>
      <c r="CD277" s="4"/>
      <c r="CE277" s="4"/>
      <c r="CU277" s="5"/>
      <c r="CV277" s="5"/>
      <c r="CW277" s="5"/>
      <c r="CX277" s="5"/>
      <c r="CY277" s="5"/>
      <c r="CZ277" s="5"/>
    </row>
    <row r="278" spans="1:104" s="6" customFormat="1" x14ac:dyDescent="0.2">
      <c r="A278" s="284" t="s">
        <v>241</v>
      </c>
      <c r="B278" s="284">
        <f t="shared" si="37"/>
        <v>0</v>
      </c>
      <c r="C278" s="295">
        <f>SUM(ENERO:DICIEMBRE!C278)</f>
        <v>0</v>
      </c>
      <c r="D278" s="295">
        <f>SUM(ENERO:DICIEMBRE!D278)</f>
        <v>0</v>
      </c>
      <c r="E278" s="295">
        <f>SUM(ENERO:DICIEMBRE!E278)</f>
        <v>0</v>
      </c>
      <c r="F278" s="295">
        <f>SUM(ENERO:DICIEMBRE!F278)</f>
        <v>0</v>
      </c>
      <c r="G278" s="295">
        <f>SUM(ENERO:DICIEMBRE!G278)</f>
        <v>0</v>
      </c>
      <c r="H278" s="295">
        <f>SUM(ENERO:DICIEMBRE!H278)</f>
        <v>0</v>
      </c>
      <c r="I278" s="295">
        <f>SUM(ENERO:DICIEMBRE!I278)</f>
        <v>0</v>
      </c>
      <c r="J278" s="295">
        <f>SUM(ENERO:DICIEMBRE!J278)</f>
        <v>0</v>
      </c>
      <c r="K278" s="295">
        <f>SUM(ENERO:DICIEMBRE!K278)</f>
        <v>0</v>
      </c>
      <c r="L278" s="295">
        <f>SUM(ENERO:DICIEMBRE!L278)</f>
        <v>0</v>
      </c>
      <c r="M278" s="295">
        <f>SUM(ENERO:DICIEMBRE!M278)</f>
        <v>0</v>
      </c>
      <c r="N278" s="295">
        <f>SUM(ENERO:DICIEMBRE!N278)</f>
        <v>0</v>
      </c>
      <c r="O278" s="295">
        <f>SUM(ENERO:DICIEMBRE!O278)</f>
        <v>0</v>
      </c>
      <c r="P278" s="295">
        <f>SUM(ENERO:DICIEMBRE!P278)</f>
        <v>0</v>
      </c>
      <c r="Q278" s="295">
        <f>SUM(ENERO:DICIEMBRE!Q278)</f>
        <v>0</v>
      </c>
      <c r="R278" s="295">
        <f>SUM(ENERO:DICIEMBRE!R278)</f>
        <v>0</v>
      </c>
      <c r="S278" s="295">
        <f>SUM(ENERO:DICIEMBRE!S278)</f>
        <v>0</v>
      </c>
      <c r="BU278" s="5"/>
      <c r="BV278" s="5"/>
      <c r="BW278" s="5"/>
      <c r="BX278" s="5"/>
      <c r="BY278" s="5"/>
      <c r="BZ278" s="5"/>
      <c r="CA278" s="4"/>
      <c r="CB278" s="4"/>
      <c r="CC278" s="4"/>
      <c r="CD278" s="4"/>
      <c r="CE278" s="4"/>
      <c r="CU278" s="5"/>
      <c r="CV278" s="5"/>
      <c r="CW278" s="5"/>
      <c r="CX278" s="5"/>
      <c r="CY278" s="5"/>
      <c r="CZ278" s="5"/>
    </row>
    <row r="279" spans="1:104" s="6" customFormat="1" x14ac:dyDescent="0.2">
      <c r="A279" s="284" t="s">
        <v>242</v>
      </c>
      <c r="B279" s="284">
        <f t="shared" si="37"/>
        <v>0</v>
      </c>
      <c r="C279" s="295">
        <f>SUM(ENERO:DICIEMBRE!C279)</f>
        <v>0</v>
      </c>
      <c r="D279" s="295">
        <f>SUM(ENERO:DICIEMBRE!D279)</f>
        <v>0</v>
      </c>
      <c r="E279" s="295">
        <f>SUM(ENERO:DICIEMBRE!E279)</f>
        <v>0</v>
      </c>
      <c r="F279" s="295">
        <f>SUM(ENERO:DICIEMBRE!F279)</f>
        <v>0</v>
      </c>
      <c r="G279" s="295">
        <f>SUM(ENERO:DICIEMBRE!G279)</f>
        <v>0</v>
      </c>
      <c r="H279" s="295">
        <f>SUM(ENERO:DICIEMBRE!H279)</f>
        <v>0</v>
      </c>
      <c r="I279" s="295">
        <f>SUM(ENERO:DICIEMBRE!I279)</f>
        <v>0</v>
      </c>
      <c r="J279" s="295">
        <f>SUM(ENERO:DICIEMBRE!J279)</f>
        <v>0</v>
      </c>
      <c r="K279" s="295">
        <f>SUM(ENERO:DICIEMBRE!K279)</f>
        <v>0</v>
      </c>
      <c r="L279" s="295">
        <f>SUM(ENERO:DICIEMBRE!L279)</f>
        <v>0</v>
      </c>
      <c r="M279" s="295">
        <f>SUM(ENERO:DICIEMBRE!M279)</f>
        <v>0</v>
      </c>
      <c r="N279" s="295">
        <f>SUM(ENERO:DICIEMBRE!N279)</f>
        <v>0</v>
      </c>
      <c r="O279" s="295">
        <f>SUM(ENERO:DICIEMBRE!O279)</f>
        <v>0</v>
      </c>
      <c r="P279" s="295">
        <f>SUM(ENERO:DICIEMBRE!P279)</f>
        <v>0</v>
      </c>
      <c r="Q279" s="295">
        <f>SUM(ENERO:DICIEMBRE!Q279)</f>
        <v>0</v>
      </c>
      <c r="R279" s="295">
        <f>SUM(ENERO:DICIEMBRE!R279)</f>
        <v>0</v>
      </c>
      <c r="S279" s="295">
        <f>SUM(ENERO:DICIEMBRE!S279)</f>
        <v>0</v>
      </c>
      <c r="BU279" s="5"/>
      <c r="BV279" s="5"/>
      <c r="BW279" s="5"/>
      <c r="BX279" s="5"/>
      <c r="BY279" s="5"/>
      <c r="BZ279" s="5"/>
      <c r="CA279" s="4"/>
      <c r="CB279" s="4"/>
      <c r="CC279" s="4"/>
      <c r="CD279" s="4"/>
      <c r="CE279" s="4"/>
      <c r="CU279" s="5"/>
      <c r="CV279" s="5"/>
      <c r="CW279" s="5"/>
      <c r="CX279" s="5"/>
      <c r="CY279" s="5"/>
      <c r="CZ279" s="5"/>
    </row>
    <row r="280" spans="1:104" s="6" customFormat="1" x14ac:dyDescent="0.2">
      <c r="A280" s="395" t="s">
        <v>243</v>
      </c>
      <c r="B280" s="284">
        <f t="shared" si="37"/>
        <v>0</v>
      </c>
      <c r="C280" s="295">
        <f>SUM(ENERO:DICIEMBRE!C280)</f>
        <v>0</v>
      </c>
      <c r="D280" s="295">
        <f>SUM(ENERO:DICIEMBRE!D280)</f>
        <v>0</v>
      </c>
      <c r="E280" s="295">
        <f>SUM(ENERO:DICIEMBRE!E280)</f>
        <v>0</v>
      </c>
      <c r="F280" s="295">
        <f>SUM(ENERO:DICIEMBRE!F280)</f>
        <v>0</v>
      </c>
      <c r="G280" s="295">
        <f>SUM(ENERO:DICIEMBRE!G280)</f>
        <v>0</v>
      </c>
      <c r="H280" s="295">
        <f>SUM(ENERO:DICIEMBRE!H280)</f>
        <v>0</v>
      </c>
      <c r="I280" s="295">
        <f>SUM(ENERO:DICIEMBRE!I280)</f>
        <v>0</v>
      </c>
      <c r="J280" s="295">
        <f>SUM(ENERO:DICIEMBRE!J280)</f>
        <v>0</v>
      </c>
      <c r="K280" s="295">
        <f>SUM(ENERO:DICIEMBRE!K280)</f>
        <v>0</v>
      </c>
      <c r="L280" s="295">
        <f>SUM(ENERO:DICIEMBRE!L280)</f>
        <v>0</v>
      </c>
      <c r="M280" s="295">
        <f>SUM(ENERO:DICIEMBRE!M280)</f>
        <v>0</v>
      </c>
      <c r="N280" s="295">
        <f>SUM(ENERO:DICIEMBRE!N280)</f>
        <v>0</v>
      </c>
      <c r="O280" s="295">
        <f>SUM(ENERO:DICIEMBRE!O280)</f>
        <v>0</v>
      </c>
      <c r="P280" s="295">
        <f>SUM(ENERO:DICIEMBRE!P280)</f>
        <v>0</v>
      </c>
      <c r="Q280" s="295">
        <f>SUM(ENERO:DICIEMBRE!Q280)</f>
        <v>0</v>
      </c>
      <c r="R280" s="295">
        <f>SUM(ENERO:DICIEMBRE!R280)</f>
        <v>0</v>
      </c>
      <c r="S280" s="295">
        <f>SUM(ENERO:DICIEMBRE!S280)</f>
        <v>0</v>
      </c>
      <c r="BU280" s="5"/>
      <c r="BV280" s="5"/>
      <c r="BW280" s="5"/>
      <c r="BX280" s="5"/>
      <c r="BY280" s="5"/>
      <c r="BZ280" s="5"/>
      <c r="CA280" s="4"/>
      <c r="CB280" s="4"/>
      <c r="CC280" s="4"/>
      <c r="CD280" s="4"/>
      <c r="CE280" s="4"/>
      <c r="CU280" s="5"/>
      <c r="CV280" s="5"/>
      <c r="CW280" s="5"/>
      <c r="CX280" s="5"/>
      <c r="CY280" s="5"/>
      <c r="CZ280" s="5"/>
    </row>
    <row r="281" spans="1:104" s="6" customFormat="1" x14ac:dyDescent="0.2">
      <c r="A281" s="395" t="s">
        <v>244</v>
      </c>
      <c r="B281" s="284">
        <f t="shared" si="37"/>
        <v>0</v>
      </c>
      <c r="C281" s="295">
        <f>SUM(ENERO:DICIEMBRE!C281)</f>
        <v>0</v>
      </c>
      <c r="D281" s="295">
        <f>SUM(ENERO:DICIEMBRE!D281)</f>
        <v>0</v>
      </c>
      <c r="E281" s="295">
        <f>SUM(ENERO:DICIEMBRE!E281)</f>
        <v>0</v>
      </c>
      <c r="F281" s="295">
        <f>SUM(ENERO:DICIEMBRE!F281)</f>
        <v>0</v>
      </c>
      <c r="G281" s="295">
        <f>SUM(ENERO:DICIEMBRE!G281)</f>
        <v>0</v>
      </c>
      <c r="H281" s="295">
        <f>SUM(ENERO:DICIEMBRE!H281)</f>
        <v>0</v>
      </c>
      <c r="I281" s="295">
        <f>SUM(ENERO:DICIEMBRE!I281)</f>
        <v>0</v>
      </c>
      <c r="J281" s="295">
        <f>SUM(ENERO:DICIEMBRE!J281)</f>
        <v>0</v>
      </c>
      <c r="K281" s="295">
        <f>SUM(ENERO:DICIEMBRE!K281)</f>
        <v>0</v>
      </c>
      <c r="L281" s="295">
        <f>SUM(ENERO:DICIEMBRE!L281)</f>
        <v>0</v>
      </c>
      <c r="M281" s="295">
        <f>SUM(ENERO:DICIEMBRE!M281)</f>
        <v>0</v>
      </c>
      <c r="N281" s="295">
        <f>SUM(ENERO:DICIEMBRE!N281)</f>
        <v>0</v>
      </c>
      <c r="O281" s="295">
        <f>SUM(ENERO:DICIEMBRE!O281)</f>
        <v>0</v>
      </c>
      <c r="P281" s="295">
        <f>SUM(ENERO:DICIEMBRE!P281)</f>
        <v>0</v>
      </c>
      <c r="Q281" s="295">
        <f>SUM(ENERO:DICIEMBRE!Q281)</f>
        <v>0</v>
      </c>
      <c r="R281" s="295">
        <f>SUM(ENERO:DICIEMBRE!R281)</f>
        <v>0</v>
      </c>
      <c r="S281" s="295">
        <f>SUM(ENERO:DICIEMBRE!S281)</f>
        <v>0</v>
      </c>
      <c r="BU281" s="5"/>
      <c r="BV281" s="5"/>
      <c r="BW281" s="5"/>
      <c r="BX281" s="5"/>
      <c r="BY281" s="5"/>
      <c r="BZ281" s="5"/>
      <c r="CA281" s="4"/>
      <c r="CB281" s="4"/>
      <c r="CC281" s="4"/>
      <c r="CD281" s="4"/>
      <c r="CE281" s="4"/>
      <c r="CU281" s="5"/>
      <c r="CV281" s="5"/>
      <c r="CW281" s="5"/>
      <c r="CX281" s="5"/>
      <c r="CY281" s="5"/>
      <c r="CZ281" s="5"/>
    </row>
    <row r="282" spans="1:104" s="6" customFormat="1" ht="21.75" x14ac:dyDescent="0.2">
      <c r="A282" s="396" t="s">
        <v>245</v>
      </c>
      <c r="B282" s="284">
        <f t="shared" si="37"/>
        <v>0</v>
      </c>
      <c r="C282" s="295">
        <f>SUM(ENERO:DICIEMBRE!C282)</f>
        <v>0</v>
      </c>
      <c r="D282" s="295">
        <f>SUM(ENERO:DICIEMBRE!D282)</f>
        <v>0</v>
      </c>
      <c r="E282" s="295">
        <f>SUM(ENERO:DICIEMBRE!E282)</f>
        <v>0</v>
      </c>
      <c r="F282" s="295">
        <f>SUM(ENERO:DICIEMBRE!F282)</f>
        <v>0</v>
      </c>
      <c r="G282" s="295">
        <f>SUM(ENERO:DICIEMBRE!G282)</f>
        <v>0</v>
      </c>
      <c r="H282" s="295">
        <f>SUM(ENERO:DICIEMBRE!H282)</f>
        <v>0</v>
      </c>
      <c r="I282" s="295">
        <f>SUM(ENERO:DICIEMBRE!I282)</f>
        <v>0</v>
      </c>
      <c r="J282" s="295">
        <f>SUM(ENERO:DICIEMBRE!J282)</f>
        <v>0</v>
      </c>
      <c r="K282" s="295">
        <f>SUM(ENERO:DICIEMBRE!K282)</f>
        <v>0</v>
      </c>
      <c r="L282" s="295">
        <f>SUM(ENERO:DICIEMBRE!L282)</f>
        <v>0</v>
      </c>
      <c r="M282" s="295">
        <f>SUM(ENERO:DICIEMBRE!M282)</f>
        <v>0</v>
      </c>
      <c r="N282" s="295">
        <f>SUM(ENERO:DICIEMBRE!N282)</f>
        <v>0</v>
      </c>
      <c r="O282" s="295">
        <f>SUM(ENERO:DICIEMBRE!O282)</f>
        <v>0</v>
      </c>
      <c r="P282" s="295">
        <f>SUM(ENERO:DICIEMBRE!P282)</f>
        <v>0</v>
      </c>
      <c r="Q282" s="295">
        <f>SUM(ENERO:DICIEMBRE!Q282)</f>
        <v>0</v>
      </c>
      <c r="R282" s="295">
        <f>SUM(ENERO:DICIEMBRE!R282)</f>
        <v>0</v>
      </c>
      <c r="S282" s="295">
        <f>SUM(ENERO:DICIEMBRE!S282)</f>
        <v>0</v>
      </c>
      <c r="BU282" s="5"/>
      <c r="BV282" s="5"/>
      <c r="BW282" s="5"/>
      <c r="BX282" s="5"/>
      <c r="BY282" s="5"/>
      <c r="BZ282" s="5"/>
      <c r="CA282" s="4"/>
      <c r="CB282" s="4"/>
      <c r="CC282" s="4"/>
      <c r="CD282" s="4"/>
      <c r="CE282" s="4"/>
      <c r="CU282" s="5"/>
      <c r="CV282" s="5"/>
      <c r="CW282" s="5"/>
      <c r="CX282" s="5"/>
      <c r="CY282" s="5"/>
      <c r="CZ282" s="5"/>
    </row>
    <row r="283" spans="1:104" s="6" customFormat="1" x14ac:dyDescent="0.2">
      <c r="A283" s="395" t="s">
        <v>246</v>
      </c>
      <c r="B283" s="284">
        <f t="shared" si="37"/>
        <v>0</v>
      </c>
      <c r="C283" s="295">
        <f>SUM(ENERO:DICIEMBRE!C283)</f>
        <v>0</v>
      </c>
      <c r="D283" s="295">
        <f>SUM(ENERO:DICIEMBRE!D283)</f>
        <v>0</v>
      </c>
      <c r="E283" s="295">
        <f>SUM(ENERO:DICIEMBRE!E283)</f>
        <v>0</v>
      </c>
      <c r="F283" s="295">
        <f>SUM(ENERO:DICIEMBRE!F283)</f>
        <v>0</v>
      </c>
      <c r="G283" s="295">
        <f>SUM(ENERO:DICIEMBRE!G283)</f>
        <v>0</v>
      </c>
      <c r="H283" s="295">
        <f>SUM(ENERO:DICIEMBRE!H283)</f>
        <v>0</v>
      </c>
      <c r="I283" s="295">
        <f>SUM(ENERO:DICIEMBRE!I283)</f>
        <v>0</v>
      </c>
      <c r="J283" s="295">
        <f>SUM(ENERO:DICIEMBRE!J283)</f>
        <v>0</v>
      </c>
      <c r="K283" s="295">
        <f>SUM(ENERO:DICIEMBRE!K283)</f>
        <v>0</v>
      </c>
      <c r="L283" s="295">
        <f>SUM(ENERO:DICIEMBRE!L283)</f>
        <v>0</v>
      </c>
      <c r="M283" s="295">
        <f>SUM(ENERO:DICIEMBRE!M283)</f>
        <v>0</v>
      </c>
      <c r="N283" s="295">
        <f>SUM(ENERO:DICIEMBRE!N283)</f>
        <v>0</v>
      </c>
      <c r="O283" s="295">
        <f>SUM(ENERO:DICIEMBRE!O283)</f>
        <v>0</v>
      </c>
      <c r="P283" s="295">
        <f>SUM(ENERO:DICIEMBRE!P283)</f>
        <v>0</v>
      </c>
      <c r="Q283" s="295">
        <f>SUM(ENERO:DICIEMBRE!Q283)</f>
        <v>0</v>
      </c>
      <c r="R283" s="295">
        <f>SUM(ENERO:DICIEMBRE!R283)</f>
        <v>0</v>
      </c>
      <c r="S283" s="295">
        <f>SUM(ENERO:DICIEMBRE!S283)</f>
        <v>0</v>
      </c>
      <c r="BU283" s="5"/>
      <c r="BV283" s="5"/>
      <c r="BW283" s="5"/>
      <c r="BX283" s="5"/>
      <c r="BY283" s="5"/>
      <c r="BZ283" s="5"/>
      <c r="CA283" s="4"/>
      <c r="CB283" s="4"/>
      <c r="CC283" s="4"/>
      <c r="CD283" s="4"/>
      <c r="CE283" s="4"/>
      <c r="CU283" s="5"/>
      <c r="CV283" s="5"/>
      <c r="CW283" s="5"/>
      <c r="CX283" s="5"/>
      <c r="CY283" s="5"/>
      <c r="CZ283" s="5"/>
    </row>
    <row r="284" spans="1:104" s="6" customFormat="1" x14ac:dyDescent="0.2">
      <c r="A284" s="395" t="s">
        <v>247</v>
      </c>
      <c r="B284" s="284">
        <f>SUM(C284:S284)</f>
        <v>0</v>
      </c>
      <c r="C284" s="295">
        <f>SUM(ENERO:DICIEMBRE!C284)</f>
        <v>0</v>
      </c>
      <c r="D284" s="295">
        <f>SUM(ENERO:DICIEMBRE!D284)</f>
        <v>0</v>
      </c>
      <c r="E284" s="295">
        <f>SUM(ENERO:DICIEMBRE!E284)</f>
        <v>0</v>
      </c>
      <c r="F284" s="295">
        <f>SUM(ENERO:DICIEMBRE!F284)</f>
        <v>0</v>
      </c>
      <c r="G284" s="295">
        <f>SUM(ENERO:DICIEMBRE!G284)</f>
        <v>0</v>
      </c>
      <c r="H284" s="295">
        <f>SUM(ENERO:DICIEMBRE!H284)</f>
        <v>0</v>
      </c>
      <c r="I284" s="295">
        <f>SUM(ENERO:DICIEMBRE!I284)</f>
        <v>0</v>
      </c>
      <c r="J284" s="295">
        <f>SUM(ENERO:DICIEMBRE!J284)</f>
        <v>0</v>
      </c>
      <c r="K284" s="295">
        <f>SUM(ENERO:DICIEMBRE!K284)</f>
        <v>0</v>
      </c>
      <c r="L284" s="295">
        <f>SUM(ENERO:DICIEMBRE!L284)</f>
        <v>0</v>
      </c>
      <c r="M284" s="295">
        <f>SUM(ENERO:DICIEMBRE!M284)</f>
        <v>0</v>
      </c>
      <c r="N284" s="295">
        <f>SUM(ENERO:DICIEMBRE!N284)</f>
        <v>0</v>
      </c>
      <c r="O284" s="295">
        <f>SUM(ENERO:DICIEMBRE!O284)</f>
        <v>0</v>
      </c>
      <c r="P284" s="295">
        <f>SUM(ENERO:DICIEMBRE!P284)</f>
        <v>0</v>
      </c>
      <c r="Q284" s="295">
        <f>SUM(ENERO:DICIEMBRE!Q284)</f>
        <v>0</v>
      </c>
      <c r="R284" s="295">
        <f>SUM(ENERO:DICIEMBRE!R284)</f>
        <v>0</v>
      </c>
      <c r="S284" s="295">
        <f>SUM(ENERO:DICIEMBRE!S284)</f>
        <v>0</v>
      </c>
      <c r="BU284" s="5"/>
      <c r="BV284" s="5"/>
      <c r="BW284" s="5"/>
      <c r="BX284" s="5"/>
      <c r="BY284" s="5"/>
      <c r="BZ284" s="5"/>
      <c r="CA284" s="4"/>
      <c r="CB284" s="4"/>
      <c r="CC284" s="4"/>
      <c r="CD284" s="4"/>
      <c r="CE284" s="4"/>
      <c r="CU284" s="5"/>
      <c r="CV284" s="5"/>
      <c r="CW284" s="5"/>
      <c r="CX284" s="5"/>
      <c r="CY284" s="5"/>
      <c r="CZ284" s="5"/>
    </row>
    <row r="285" spans="1:104" s="6" customFormat="1" x14ac:dyDescent="0.2">
      <c r="A285" s="397" t="s">
        <v>248</v>
      </c>
      <c r="B285" s="287">
        <f t="shared" si="37"/>
        <v>0</v>
      </c>
      <c r="C285" s="295">
        <f>SUM(ENERO:DICIEMBRE!C285)</f>
        <v>0</v>
      </c>
      <c r="D285" s="295">
        <f>SUM(ENERO:DICIEMBRE!D285)</f>
        <v>0</v>
      </c>
      <c r="E285" s="295">
        <f>SUM(ENERO:DICIEMBRE!E285)</f>
        <v>0</v>
      </c>
      <c r="F285" s="295">
        <f>SUM(ENERO:DICIEMBRE!F285)</f>
        <v>0</v>
      </c>
      <c r="G285" s="295">
        <f>SUM(ENERO:DICIEMBRE!G285)</f>
        <v>0</v>
      </c>
      <c r="H285" s="295">
        <f>SUM(ENERO:DICIEMBRE!H285)</f>
        <v>0</v>
      </c>
      <c r="I285" s="295">
        <f>SUM(ENERO:DICIEMBRE!I285)</f>
        <v>0</v>
      </c>
      <c r="J285" s="295">
        <f>SUM(ENERO:DICIEMBRE!J285)</f>
        <v>0</v>
      </c>
      <c r="K285" s="295">
        <f>SUM(ENERO:DICIEMBRE!K285)</f>
        <v>0</v>
      </c>
      <c r="L285" s="295">
        <f>SUM(ENERO:DICIEMBRE!L285)</f>
        <v>0</v>
      </c>
      <c r="M285" s="295">
        <f>SUM(ENERO:DICIEMBRE!M285)</f>
        <v>0</v>
      </c>
      <c r="N285" s="295">
        <f>SUM(ENERO:DICIEMBRE!N285)</f>
        <v>0</v>
      </c>
      <c r="O285" s="295">
        <f>SUM(ENERO:DICIEMBRE!O285)</f>
        <v>0</v>
      </c>
      <c r="P285" s="295">
        <f>SUM(ENERO:DICIEMBRE!P285)</f>
        <v>0</v>
      </c>
      <c r="Q285" s="295">
        <f>SUM(ENERO:DICIEMBRE!Q285)</f>
        <v>0</v>
      </c>
      <c r="R285" s="295">
        <f>SUM(ENERO:DICIEMBRE!R285)</f>
        <v>0</v>
      </c>
      <c r="S285" s="295">
        <f>SUM(ENERO:DICIEMBRE!S285)</f>
        <v>0</v>
      </c>
      <c r="BU285" s="5"/>
      <c r="BV285" s="5"/>
      <c r="BW285" s="5"/>
      <c r="BX285" s="5"/>
      <c r="BY285" s="5"/>
      <c r="BZ285" s="5"/>
      <c r="CA285" s="4"/>
      <c r="CB285" s="4"/>
      <c r="CC285" s="4"/>
      <c r="CD285" s="4"/>
      <c r="CE285" s="4"/>
      <c r="CU285" s="5"/>
      <c r="CV285" s="5"/>
      <c r="CW285" s="5"/>
      <c r="CX285" s="5"/>
      <c r="CY285" s="5"/>
      <c r="CZ285" s="5"/>
    </row>
    <row r="286" spans="1:104" s="6" customFormat="1" x14ac:dyDescent="0.2">
      <c r="A286" s="221" t="s">
        <v>249</v>
      </c>
      <c r="B286" s="221"/>
      <c r="BU286" s="5"/>
      <c r="BV286" s="5"/>
      <c r="BW286" s="5"/>
      <c r="BX286" s="5"/>
      <c r="BY286" s="15"/>
      <c r="BZ286" s="15"/>
      <c r="CA286" s="4"/>
      <c r="CB286" s="4"/>
      <c r="CC286" s="4"/>
      <c r="CD286" s="4"/>
      <c r="CE286" s="4"/>
      <c r="CU286" s="5"/>
      <c r="CV286" s="5"/>
      <c r="CW286" s="5"/>
      <c r="CX286" s="5"/>
      <c r="CY286" s="5"/>
      <c r="CZ286" s="5"/>
    </row>
    <row r="287" spans="1:104" s="6" customFormat="1" x14ac:dyDescent="0.2">
      <c r="A287" s="1737" t="s">
        <v>250</v>
      </c>
      <c r="B287" s="1738" t="s">
        <v>5</v>
      </c>
      <c r="C287" s="1740" t="s">
        <v>215</v>
      </c>
      <c r="D287" s="1741"/>
      <c r="E287" s="1741"/>
      <c r="F287" s="1741"/>
      <c r="G287" s="1741"/>
      <c r="H287" s="1741"/>
      <c r="I287" s="1741"/>
      <c r="J287" s="1741"/>
      <c r="K287" s="1741"/>
      <c r="L287" s="1741"/>
      <c r="M287" s="1741"/>
      <c r="N287" s="1741"/>
      <c r="O287" s="1741"/>
      <c r="P287" s="1741"/>
      <c r="Q287" s="1741"/>
      <c r="R287" s="1741"/>
      <c r="S287" s="1742"/>
      <c r="BU287" s="5"/>
      <c r="BV287" s="5"/>
      <c r="BW287" s="15"/>
      <c r="BX287" s="15"/>
      <c r="BY287" s="5"/>
      <c r="BZ287" s="5"/>
      <c r="CA287" s="4"/>
      <c r="CB287" s="4"/>
      <c r="CC287" s="4"/>
      <c r="CD287" s="4"/>
      <c r="CE287" s="4"/>
      <c r="CU287" s="5"/>
      <c r="CV287" s="5"/>
      <c r="CW287" s="5"/>
      <c r="CX287" s="5"/>
      <c r="CY287" s="5"/>
      <c r="CZ287" s="5"/>
    </row>
    <row r="288" spans="1:104" s="6" customFormat="1" x14ac:dyDescent="0.2">
      <c r="A288" s="1638"/>
      <c r="B288" s="1739"/>
      <c r="C288" s="380" t="s">
        <v>160</v>
      </c>
      <c r="D288" s="380" t="s">
        <v>161</v>
      </c>
      <c r="E288" s="380" t="s">
        <v>13</v>
      </c>
      <c r="F288" s="381" t="s">
        <v>14</v>
      </c>
      <c r="G288" s="381" t="s">
        <v>15</v>
      </c>
      <c r="H288" s="381" t="s">
        <v>16</v>
      </c>
      <c r="I288" s="381" t="s">
        <v>17</v>
      </c>
      <c r="J288" s="381" t="s">
        <v>18</v>
      </c>
      <c r="K288" s="381" t="s">
        <v>19</v>
      </c>
      <c r="L288" s="381" t="s">
        <v>20</v>
      </c>
      <c r="M288" s="381" t="s">
        <v>21</v>
      </c>
      <c r="N288" s="381" t="s">
        <v>22</v>
      </c>
      <c r="O288" s="381" t="s">
        <v>23</v>
      </c>
      <c r="P288" s="381" t="s">
        <v>24</v>
      </c>
      <c r="Q288" s="381" t="s">
        <v>25</v>
      </c>
      <c r="R288" s="381" t="s">
        <v>26</v>
      </c>
      <c r="S288" s="382" t="s">
        <v>27</v>
      </c>
      <c r="BB288" s="109"/>
      <c r="BC288" s="109"/>
      <c r="BU288" s="5"/>
      <c r="BV288" s="5"/>
      <c r="BW288" s="5"/>
      <c r="BX288" s="5"/>
      <c r="BY288" s="5"/>
      <c r="BZ288" s="5"/>
      <c r="CA288" s="4"/>
      <c r="CB288" s="4"/>
      <c r="CC288" s="4"/>
      <c r="CD288" s="4"/>
      <c r="CE288" s="4"/>
      <c r="CU288" s="5"/>
      <c r="CV288" s="5"/>
      <c r="CW288" s="5"/>
      <c r="CX288" s="5"/>
      <c r="CY288" s="5"/>
      <c r="CZ288" s="5"/>
    </row>
    <row r="289" spans="1:104" s="6" customFormat="1" x14ac:dyDescent="0.2">
      <c r="A289" s="398" t="s">
        <v>61</v>
      </c>
      <c r="B289" s="387">
        <f>SUM(C289:S289)</f>
        <v>2</v>
      </c>
      <c r="C289" s="295">
        <f>SUM(ENERO:DICIEMBRE!C289)</f>
        <v>0</v>
      </c>
      <c r="D289" s="295">
        <f>SUM(ENERO:DICIEMBRE!D289)</f>
        <v>0</v>
      </c>
      <c r="E289" s="295">
        <f>SUM(ENERO:DICIEMBRE!E289)</f>
        <v>0</v>
      </c>
      <c r="F289" s="295">
        <f>SUM(ENERO:DICIEMBRE!F289)</f>
        <v>0</v>
      </c>
      <c r="G289" s="295">
        <f>SUM(ENERO:DICIEMBRE!G289)</f>
        <v>0</v>
      </c>
      <c r="H289" s="295">
        <f>SUM(ENERO:DICIEMBRE!H289)</f>
        <v>0</v>
      </c>
      <c r="I289" s="295">
        <f>SUM(ENERO:DICIEMBRE!I289)</f>
        <v>0</v>
      </c>
      <c r="J289" s="295">
        <f>SUM(ENERO:DICIEMBRE!J289)</f>
        <v>0</v>
      </c>
      <c r="K289" s="295">
        <f>SUM(ENERO:DICIEMBRE!K289)</f>
        <v>0</v>
      </c>
      <c r="L289" s="295">
        <f>SUM(ENERO:DICIEMBRE!L289)</f>
        <v>0</v>
      </c>
      <c r="M289" s="295">
        <f>SUM(ENERO:DICIEMBRE!M289)</f>
        <v>0</v>
      </c>
      <c r="N289" s="295">
        <f>SUM(ENERO:DICIEMBRE!N289)</f>
        <v>0</v>
      </c>
      <c r="O289" s="295">
        <f>SUM(ENERO:DICIEMBRE!O289)</f>
        <v>1</v>
      </c>
      <c r="P289" s="295">
        <f>SUM(ENERO:DICIEMBRE!P289)</f>
        <v>0</v>
      </c>
      <c r="Q289" s="295">
        <f>SUM(ENERO:DICIEMBRE!Q289)</f>
        <v>0</v>
      </c>
      <c r="R289" s="295">
        <f>SUM(ENERO:DICIEMBRE!R289)</f>
        <v>0</v>
      </c>
      <c r="S289" s="295">
        <f>SUM(ENERO:DICIEMBRE!S289)</f>
        <v>1</v>
      </c>
      <c r="BB289" s="109"/>
      <c r="BC289" s="109"/>
      <c r="BU289" s="5"/>
      <c r="BV289" s="5"/>
      <c r="BW289" s="5"/>
      <c r="BX289" s="5"/>
      <c r="BY289" s="5"/>
      <c r="BZ289" s="5"/>
      <c r="CU289" s="5"/>
      <c r="CV289" s="5"/>
      <c r="CW289" s="5"/>
      <c r="CX289" s="5"/>
      <c r="CY289" s="5"/>
      <c r="CZ289" s="5"/>
    </row>
    <row r="290" spans="1:104" s="6" customFormat="1" x14ac:dyDescent="0.2">
      <c r="A290" s="152" t="s">
        <v>66</v>
      </c>
      <c r="B290" s="387">
        <f t="shared" ref="B290:B308" si="38">SUM(C290:S290)</f>
        <v>0</v>
      </c>
      <c r="C290" s="295">
        <f>SUM(ENERO:DICIEMBRE!C290)</f>
        <v>0</v>
      </c>
      <c r="D290" s="295">
        <f>SUM(ENERO:DICIEMBRE!D290)</f>
        <v>0</v>
      </c>
      <c r="E290" s="295">
        <f>SUM(ENERO:DICIEMBRE!E290)</f>
        <v>0</v>
      </c>
      <c r="F290" s="295">
        <f>SUM(ENERO:DICIEMBRE!F290)</f>
        <v>0</v>
      </c>
      <c r="G290" s="295">
        <f>SUM(ENERO:DICIEMBRE!G290)</f>
        <v>0</v>
      </c>
      <c r="H290" s="295">
        <f>SUM(ENERO:DICIEMBRE!H290)</f>
        <v>0</v>
      </c>
      <c r="I290" s="295">
        <f>SUM(ENERO:DICIEMBRE!I290)</f>
        <v>0</v>
      </c>
      <c r="J290" s="295">
        <f>SUM(ENERO:DICIEMBRE!J290)</f>
        <v>0</v>
      </c>
      <c r="K290" s="295">
        <f>SUM(ENERO:DICIEMBRE!K290)</f>
        <v>0</v>
      </c>
      <c r="L290" s="295">
        <f>SUM(ENERO:DICIEMBRE!L290)</f>
        <v>0</v>
      </c>
      <c r="M290" s="295">
        <f>SUM(ENERO:DICIEMBRE!M290)</f>
        <v>0</v>
      </c>
      <c r="N290" s="295">
        <f>SUM(ENERO:DICIEMBRE!N290)</f>
        <v>0</v>
      </c>
      <c r="O290" s="295">
        <f>SUM(ENERO:DICIEMBRE!O290)</f>
        <v>0</v>
      </c>
      <c r="P290" s="295">
        <f>SUM(ENERO:DICIEMBRE!P290)</f>
        <v>0</v>
      </c>
      <c r="Q290" s="295">
        <f>SUM(ENERO:DICIEMBRE!Q290)</f>
        <v>0</v>
      </c>
      <c r="R290" s="295">
        <f>SUM(ENERO:DICIEMBRE!R290)</f>
        <v>0</v>
      </c>
      <c r="S290" s="295">
        <f>SUM(ENERO:DICIEMBRE!S290)</f>
        <v>0</v>
      </c>
      <c r="BB290" s="109"/>
      <c r="BC290" s="109"/>
      <c r="BU290" s="5"/>
      <c r="BV290" s="5"/>
      <c r="BW290" s="5"/>
      <c r="BX290" s="5"/>
      <c r="BY290" s="5"/>
      <c r="BZ290" s="5"/>
      <c r="CU290" s="5"/>
      <c r="CV290" s="5"/>
      <c r="CW290" s="5"/>
      <c r="CX290" s="5"/>
      <c r="CY290" s="5"/>
      <c r="CZ290" s="5"/>
    </row>
    <row r="291" spans="1:104" s="6" customFormat="1" x14ac:dyDescent="0.2">
      <c r="A291" s="359" t="s">
        <v>62</v>
      </c>
      <c r="B291" s="387">
        <f t="shared" si="38"/>
        <v>1</v>
      </c>
      <c r="C291" s="295">
        <f>SUM(ENERO:DICIEMBRE!C291)</f>
        <v>0</v>
      </c>
      <c r="D291" s="295">
        <f>SUM(ENERO:DICIEMBRE!D291)</f>
        <v>0</v>
      </c>
      <c r="E291" s="295">
        <f>SUM(ENERO:DICIEMBRE!E291)</f>
        <v>0</v>
      </c>
      <c r="F291" s="295">
        <f>SUM(ENERO:DICIEMBRE!F291)</f>
        <v>0</v>
      </c>
      <c r="G291" s="295">
        <f>SUM(ENERO:DICIEMBRE!G291)</f>
        <v>0</v>
      </c>
      <c r="H291" s="295">
        <f>SUM(ENERO:DICIEMBRE!H291)</f>
        <v>0</v>
      </c>
      <c r="I291" s="295">
        <f>SUM(ENERO:DICIEMBRE!I291)</f>
        <v>0</v>
      </c>
      <c r="J291" s="295">
        <f>SUM(ENERO:DICIEMBRE!J291)</f>
        <v>0</v>
      </c>
      <c r="K291" s="295">
        <f>SUM(ENERO:DICIEMBRE!K291)</f>
        <v>1</v>
      </c>
      <c r="L291" s="295">
        <f>SUM(ENERO:DICIEMBRE!L291)</f>
        <v>0</v>
      </c>
      <c r="M291" s="295">
        <f>SUM(ENERO:DICIEMBRE!M291)</f>
        <v>0</v>
      </c>
      <c r="N291" s="295">
        <f>SUM(ENERO:DICIEMBRE!N291)</f>
        <v>0</v>
      </c>
      <c r="O291" s="295">
        <f>SUM(ENERO:DICIEMBRE!O291)</f>
        <v>0</v>
      </c>
      <c r="P291" s="295">
        <f>SUM(ENERO:DICIEMBRE!P291)</f>
        <v>0</v>
      </c>
      <c r="Q291" s="295">
        <f>SUM(ENERO:DICIEMBRE!Q291)</f>
        <v>0</v>
      </c>
      <c r="R291" s="295">
        <f>SUM(ENERO:DICIEMBRE!R291)</f>
        <v>0</v>
      </c>
      <c r="S291" s="295">
        <f>SUM(ENERO:DICIEMBRE!S291)</f>
        <v>0</v>
      </c>
      <c r="BB291" s="109"/>
      <c r="BC291" s="109"/>
      <c r="BU291" s="5"/>
      <c r="BV291" s="5"/>
      <c r="BW291" s="5"/>
      <c r="BX291" s="5"/>
      <c r="BY291" s="5"/>
      <c r="BZ291" s="5"/>
      <c r="CU291" s="5"/>
      <c r="CV291" s="5"/>
      <c r="CW291" s="5"/>
      <c r="CX291" s="5"/>
      <c r="CY291" s="5"/>
      <c r="CZ291" s="5"/>
    </row>
    <row r="292" spans="1:104" s="6" customFormat="1" x14ac:dyDescent="0.2">
      <c r="A292" s="359" t="s">
        <v>60</v>
      </c>
      <c r="B292" s="387">
        <f t="shared" si="38"/>
        <v>72</v>
      </c>
      <c r="C292" s="295">
        <f>SUM(ENERO:DICIEMBRE!C292)</f>
        <v>0</v>
      </c>
      <c r="D292" s="295">
        <f>SUM(ENERO:DICIEMBRE!D292)</f>
        <v>0</v>
      </c>
      <c r="E292" s="295">
        <f>SUM(ENERO:DICIEMBRE!E292)</f>
        <v>0</v>
      </c>
      <c r="F292" s="295">
        <f>SUM(ENERO:DICIEMBRE!F292)</f>
        <v>0</v>
      </c>
      <c r="G292" s="295">
        <f>SUM(ENERO:DICIEMBRE!G292)</f>
        <v>0</v>
      </c>
      <c r="H292" s="295">
        <f>SUM(ENERO:DICIEMBRE!H292)</f>
        <v>0</v>
      </c>
      <c r="I292" s="295">
        <f>SUM(ENERO:DICIEMBRE!I292)</f>
        <v>0</v>
      </c>
      <c r="J292" s="295">
        <f>SUM(ENERO:DICIEMBRE!J292)</f>
        <v>1</v>
      </c>
      <c r="K292" s="295">
        <f>SUM(ENERO:DICIEMBRE!K292)</f>
        <v>0</v>
      </c>
      <c r="L292" s="295">
        <f>SUM(ENERO:DICIEMBRE!L292)</f>
        <v>0</v>
      </c>
      <c r="M292" s="295">
        <f>SUM(ENERO:DICIEMBRE!M292)</f>
        <v>2</v>
      </c>
      <c r="N292" s="295">
        <f>SUM(ENERO:DICIEMBRE!N292)</f>
        <v>6</v>
      </c>
      <c r="O292" s="295">
        <f>SUM(ENERO:DICIEMBRE!O292)</f>
        <v>9</v>
      </c>
      <c r="P292" s="295">
        <f>SUM(ENERO:DICIEMBRE!P292)</f>
        <v>14</v>
      </c>
      <c r="Q292" s="295">
        <f>SUM(ENERO:DICIEMBRE!Q292)</f>
        <v>7</v>
      </c>
      <c r="R292" s="295">
        <f>SUM(ENERO:DICIEMBRE!R292)</f>
        <v>11</v>
      </c>
      <c r="S292" s="295">
        <f>SUM(ENERO:DICIEMBRE!S292)</f>
        <v>22</v>
      </c>
      <c r="BB292" s="109"/>
      <c r="BC292" s="109"/>
      <c r="BU292" s="5"/>
      <c r="BV292" s="5"/>
      <c r="BW292" s="5"/>
      <c r="BX292" s="5"/>
      <c r="BY292" s="5"/>
      <c r="BZ292" s="5"/>
      <c r="CU292" s="5"/>
      <c r="CV292" s="5"/>
      <c r="CW292" s="5"/>
      <c r="CX292" s="5"/>
      <c r="CY292" s="5"/>
      <c r="CZ292" s="5"/>
    </row>
    <row r="293" spans="1:104" s="6" customFormat="1" x14ac:dyDescent="0.2">
      <c r="A293" s="152" t="s">
        <v>171</v>
      </c>
      <c r="B293" s="387">
        <f t="shared" si="38"/>
        <v>0</v>
      </c>
      <c r="C293" s="295">
        <f>SUM(ENERO:DICIEMBRE!C293)</f>
        <v>0</v>
      </c>
      <c r="D293" s="295">
        <f>SUM(ENERO:DICIEMBRE!D293)</f>
        <v>0</v>
      </c>
      <c r="E293" s="295">
        <f>SUM(ENERO:DICIEMBRE!E293)</f>
        <v>0</v>
      </c>
      <c r="F293" s="295">
        <f>SUM(ENERO:DICIEMBRE!F293)</f>
        <v>0</v>
      </c>
      <c r="G293" s="295">
        <f>SUM(ENERO:DICIEMBRE!G293)</f>
        <v>0</v>
      </c>
      <c r="H293" s="295">
        <f>SUM(ENERO:DICIEMBRE!H293)</f>
        <v>0</v>
      </c>
      <c r="I293" s="295">
        <f>SUM(ENERO:DICIEMBRE!I293)</f>
        <v>0</v>
      </c>
      <c r="J293" s="295">
        <f>SUM(ENERO:DICIEMBRE!J293)</f>
        <v>0</v>
      </c>
      <c r="K293" s="295">
        <f>SUM(ENERO:DICIEMBRE!K293)</f>
        <v>0</v>
      </c>
      <c r="L293" s="295">
        <f>SUM(ENERO:DICIEMBRE!L293)</f>
        <v>0</v>
      </c>
      <c r="M293" s="295">
        <f>SUM(ENERO:DICIEMBRE!M293)</f>
        <v>0</v>
      </c>
      <c r="N293" s="295">
        <f>SUM(ENERO:DICIEMBRE!N293)</f>
        <v>0</v>
      </c>
      <c r="O293" s="295">
        <f>SUM(ENERO:DICIEMBRE!O293)</f>
        <v>0</v>
      </c>
      <c r="P293" s="295">
        <f>SUM(ENERO:DICIEMBRE!P293)</f>
        <v>0</v>
      </c>
      <c r="Q293" s="295">
        <f>SUM(ENERO:DICIEMBRE!Q293)</f>
        <v>0</v>
      </c>
      <c r="R293" s="295">
        <f>SUM(ENERO:DICIEMBRE!R293)</f>
        <v>0</v>
      </c>
      <c r="S293" s="295">
        <f>SUM(ENERO:DICIEMBRE!S293)</f>
        <v>0</v>
      </c>
      <c r="BB293" s="109"/>
      <c r="BC293" s="109"/>
      <c r="BU293" s="5"/>
      <c r="BV293" s="5"/>
      <c r="BW293" s="5"/>
      <c r="BX293" s="5"/>
      <c r="BY293" s="5"/>
      <c r="BZ293" s="5"/>
      <c r="CU293" s="5"/>
      <c r="CV293" s="5"/>
      <c r="CW293" s="5"/>
      <c r="CX293" s="5"/>
      <c r="CY293" s="5"/>
      <c r="CZ293" s="5"/>
    </row>
    <row r="294" spans="1:104" s="6" customFormat="1" x14ac:dyDescent="0.2">
      <c r="A294" s="155" t="s">
        <v>63</v>
      </c>
      <c r="B294" s="387">
        <f t="shared" si="38"/>
        <v>3</v>
      </c>
      <c r="C294" s="295">
        <f>SUM(ENERO:DICIEMBRE!C294)</f>
        <v>0</v>
      </c>
      <c r="D294" s="295">
        <f>SUM(ENERO:DICIEMBRE!D294)</f>
        <v>0</v>
      </c>
      <c r="E294" s="295">
        <f>SUM(ENERO:DICIEMBRE!E294)</f>
        <v>0</v>
      </c>
      <c r="F294" s="295">
        <f>SUM(ENERO:DICIEMBRE!F294)</f>
        <v>0</v>
      </c>
      <c r="G294" s="295">
        <f>SUM(ENERO:DICIEMBRE!G294)</f>
        <v>0</v>
      </c>
      <c r="H294" s="295">
        <f>SUM(ENERO:DICIEMBRE!H294)</f>
        <v>0</v>
      </c>
      <c r="I294" s="295">
        <f>SUM(ENERO:DICIEMBRE!I294)</f>
        <v>0</v>
      </c>
      <c r="J294" s="295">
        <f>SUM(ENERO:DICIEMBRE!J294)</f>
        <v>0</v>
      </c>
      <c r="K294" s="295">
        <f>SUM(ENERO:DICIEMBRE!K294)</f>
        <v>0</v>
      </c>
      <c r="L294" s="295">
        <f>SUM(ENERO:DICIEMBRE!L294)</f>
        <v>0</v>
      </c>
      <c r="M294" s="295">
        <f>SUM(ENERO:DICIEMBRE!M294)</f>
        <v>0</v>
      </c>
      <c r="N294" s="295">
        <f>SUM(ENERO:DICIEMBRE!N294)</f>
        <v>0</v>
      </c>
      <c r="O294" s="295">
        <f>SUM(ENERO:DICIEMBRE!O294)</f>
        <v>1</v>
      </c>
      <c r="P294" s="295">
        <f>SUM(ENERO:DICIEMBRE!P294)</f>
        <v>0</v>
      </c>
      <c r="Q294" s="295">
        <f>SUM(ENERO:DICIEMBRE!Q294)</f>
        <v>0</v>
      </c>
      <c r="R294" s="295">
        <f>SUM(ENERO:DICIEMBRE!R294)</f>
        <v>1</v>
      </c>
      <c r="S294" s="295">
        <f>SUM(ENERO:DICIEMBRE!S294)</f>
        <v>1</v>
      </c>
      <c r="BB294" s="109"/>
      <c r="BC294" s="109"/>
      <c r="BU294" s="5"/>
      <c r="BV294" s="5"/>
      <c r="BW294" s="5"/>
      <c r="BX294" s="5"/>
      <c r="BY294" s="5"/>
      <c r="BZ294" s="5"/>
      <c r="CU294" s="5"/>
      <c r="CV294" s="5"/>
      <c r="CW294" s="5"/>
      <c r="CX294" s="5"/>
      <c r="CY294" s="5"/>
      <c r="CZ294" s="5"/>
    </row>
    <row r="295" spans="1:104" s="6" customFormat="1" x14ac:dyDescent="0.2">
      <c r="A295" s="155" t="s">
        <v>251</v>
      </c>
      <c r="B295" s="387">
        <f t="shared" si="38"/>
        <v>0</v>
      </c>
      <c r="C295" s="295">
        <f>SUM(ENERO:DICIEMBRE!C295)</f>
        <v>0</v>
      </c>
      <c r="D295" s="295">
        <f>SUM(ENERO:DICIEMBRE!D295)</f>
        <v>0</v>
      </c>
      <c r="E295" s="295">
        <f>SUM(ENERO:DICIEMBRE!E295)</f>
        <v>0</v>
      </c>
      <c r="F295" s="295">
        <f>SUM(ENERO:DICIEMBRE!F295)</f>
        <v>0</v>
      </c>
      <c r="G295" s="295">
        <f>SUM(ENERO:DICIEMBRE!G295)</f>
        <v>0</v>
      </c>
      <c r="H295" s="295">
        <f>SUM(ENERO:DICIEMBRE!H295)</f>
        <v>0</v>
      </c>
      <c r="I295" s="295">
        <f>SUM(ENERO:DICIEMBRE!I295)</f>
        <v>0</v>
      </c>
      <c r="J295" s="295">
        <f>SUM(ENERO:DICIEMBRE!J295)</f>
        <v>0</v>
      </c>
      <c r="K295" s="295">
        <f>SUM(ENERO:DICIEMBRE!K295)</f>
        <v>0</v>
      </c>
      <c r="L295" s="295">
        <f>SUM(ENERO:DICIEMBRE!L295)</f>
        <v>0</v>
      </c>
      <c r="M295" s="295">
        <f>SUM(ENERO:DICIEMBRE!M295)</f>
        <v>0</v>
      </c>
      <c r="N295" s="295">
        <f>SUM(ENERO:DICIEMBRE!N295)</f>
        <v>0</v>
      </c>
      <c r="O295" s="295">
        <f>SUM(ENERO:DICIEMBRE!O295)</f>
        <v>0</v>
      </c>
      <c r="P295" s="295">
        <f>SUM(ENERO:DICIEMBRE!P295)</f>
        <v>0</v>
      </c>
      <c r="Q295" s="295">
        <f>SUM(ENERO:DICIEMBRE!Q295)</f>
        <v>0</v>
      </c>
      <c r="R295" s="295">
        <f>SUM(ENERO:DICIEMBRE!R295)</f>
        <v>0</v>
      </c>
      <c r="S295" s="295">
        <f>SUM(ENERO:DICIEMBRE!S295)</f>
        <v>0</v>
      </c>
      <c r="BU295" s="5"/>
      <c r="BV295" s="5"/>
      <c r="BW295" s="5"/>
      <c r="BX295" s="5"/>
      <c r="BY295" s="5"/>
      <c r="BZ295" s="5"/>
      <c r="CU295" s="5"/>
      <c r="CV295" s="5"/>
      <c r="CW295" s="5"/>
      <c r="CX295" s="5"/>
      <c r="CY295" s="5"/>
      <c r="CZ295" s="5"/>
    </row>
    <row r="296" spans="1:104" s="6" customFormat="1" x14ac:dyDescent="0.2">
      <c r="A296" s="155" t="s">
        <v>252</v>
      </c>
      <c r="B296" s="387">
        <f t="shared" si="38"/>
        <v>0</v>
      </c>
      <c r="C296" s="295">
        <f>SUM(ENERO:DICIEMBRE!C296)</f>
        <v>0</v>
      </c>
      <c r="D296" s="295">
        <f>SUM(ENERO:DICIEMBRE!D296)</f>
        <v>0</v>
      </c>
      <c r="E296" s="295">
        <f>SUM(ENERO:DICIEMBRE!E296)</f>
        <v>0</v>
      </c>
      <c r="F296" s="295">
        <f>SUM(ENERO:DICIEMBRE!F296)</f>
        <v>0</v>
      </c>
      <c r="G296" s="295">
        <f>SUM(ENERO:DICIEMBRE!G296)</f>
        <v>0</v>
      </c>
      <c r="H296" s="295">
        <f>SUM(ENERO:DICIEMBRE!H296)</f>
        <v>0</v>
      </c>
      <c r="I296" s="295">
        <f>SUM(ENERO:DICIEMBRE!I296)</f>
        <v>0</v>
      </c>
      <c r="J296" s="295">
        <f>SUM(ENERO:DICIEMBRE!J296)</f>
        <v>0</v>
      </c>
      <c r="K296" s="295">
        <f>SUM(ENERO:DICIEMBRE!K296)</f>
        <v>0</v>
      </c>
      <c r="L296" s="295">
        <f>SUM(ENERO:DICIEMBRE!L296)</f>
        <v>0</v>
      </c>
      <c r="M296" s="295">
        <f>SUM(ENERO:DICIEMBRE!M296)</f>
        <v>0</v>
      </c>
      <c r="N296" s="295">
        <f>SUM(ENERO:DICIEMBRE!N296)</f>
        <v>0</v>
      </c>
      <c r="O296" s="295">
        <f>SUM(ENERO:DICIEMBRE!O296)</f>
        <v>0</v>
      </c>
      <c r="P296" s="295">
        <f>SUM(ENERO:DICIEMBRE!P296)</f>
        <v>0</v>
      </c>
      <c r="Q296" s="295">
        <f>SUM(ENERO:DICIEMBRE!Q296)</f>
        <v>0</v>
      </c>
      <c r="R296" s="295">
        <f>SUM(ENERO:DICIEMBRE!R296)</f>
        <v>0</v>
      </c>
      <c r="S296" s="295">
        <f>SUM(ENERO:DICIEMBRE!S296)</f>
        <v>0</v>
      </c>
      <c r="BU296" s="5"/>
      <c r="BV296" s="5"/>
      <c r="BW296" s="5"/>
      <c r="BX296" s="5"/>
      <c r="BY296" s="5"/>
      <c r="BZ296" s="5"/>
      <c r="CU296" s="5"/>
      <c r="CV296" s="5"/>
      <c r="CW296" s="5"/>
      <c r="CX296" s="5"/>
      <c r="CY296" s="5"/>
      <c r="CZ296" s="5"/>
    </row>
    <row r="297" spans="1:104" s="6" customFormat="1" x14ac:dyDescent="0.2">
      <c r="A297" s="152" t="s">
        <v>176</v>
      </c>
      <c r="B297" s="387">
        <f t="shared" si="38"/>
        <v>0</v>
      </c>
      <c r="C297" s="295">
        <f>SUM(ENERO:DICIEMBRE!C297)</f>
        <v>0</v>
      </c>
      <c r="D297" s="295">
        <f>SUM(ENERO:DICIEMBRE!D297)</f>
        <v>0</v>
      </c>
      <c r="E297" s="295">
        <f>SUM(ENERO:DICIEMBRE!E297)</f>
        <v>0</v>
      </c>
      <c r="F297" s="295">
        <f>SUM(ENERO:DICIEMBRE!F297)</f>
        <v>0</v>
      </c>
      <c r="G297" s="295">
        <f>SUM(ENERO:DICIEMBRE!G297)</f>
        <v>0</v>
      </c>
      <c r="H297" s="295">
        <f>SUM(ENERO:DICIEMBRE!H297)</f>
        <v>0</v>
      </c>
      <c r="I297" s="295">
        <f>SUM(ENERO:DICIEMBRE!I297)</f>
        <v>0</v>
      </c>
      <c r="J297" s="295">
        <f>SUM(ENERO:DICIEMBRE!J297)</f>
        <v>0</v>
      </c>
      <c r="K297" s="295">
        <f>SUM(ENERO:DICIEMBRE!K297)</f>
        <v>0</v>
      </c>
      <c r="L297" s="295">
        <f>SUM(ENERO:DICIEMBRE!L297)</f>
        <v>0</v>
      </c>
      <c r="M297" s="295">
        <f>SUM(ENERO:DICIEMBRE!M297)</f>
        <v>0</v>
      </c>
      <c r="N297" s="295">
        <f>SUM(ENERO:DICIEMBRE!N297)</f>
        <v>0</v>
      </c>
      <c r="O297" s="295">
        <f>SUM(ENERO:DICIEMBRE!O297)</f>
        <v>0</v>
      </c>
      <c r="P297" s="295">
        <f>SUM(ENERO:DICIEMBRE!P297)</f>
        <v>0</v>
      </c>
      <c r="Q297" s="295">
        <f>SUM(ENERO:DICIEMBRE!Q297)</f>
        <v>0</v>
      </c>
      <c r="R297" s="295">
        <f>SUM(ENERO:DICIEMBRE!R297)</f>
        <v>0</v>
      </c>
      <c r="S297" s="295">
        <f>SUM(ENERO:DICIEMBRE!S297)</f>
        <v>0</v>
      </c>
      <c r="BU297" s="5"/>
      <c r="BV297" s="5"/>
      <c r="BW297" s="5"/>
      <c r="BX297" s="5"/>
      <c r="BY297" s="5"/>
      <c r="BZ297" s="5"/>
      <c r="CU297" s="5"/>
      <c r="CV297" s="5"/>
      <c r="CW297" s="5"/>
      <c r="CX297" s="5"/>
      <c r="CY297" s="5"/>
      <c r="CZ297" s="5"/>
    </row>
    <row r="298" spans="1:104" s="6" customFormat="1" x14ac:dyDescent="0.2">
      <c r="A298" s="155" t="s">
        <v>253</v>
      </c>
      <c r="B298" s="387">
        <f t="shared" si="38"/>
        <v>2</v>
      </c>
      <c r="C298" s="295">
        <f>SUM(ENERO:DICIEMBRE!C298)</f>
        <v>0</v>
      </c>
      <c r="D298" s="295">
        <f>SUM(ENERO:DICIEMBRE!D298)</f>
        <v>0</v>
      </c>
      <c r="E298" s="295">
        <f>SUM(ENERO:DICIEMBRE!E298)</f>
        <v>0</v>
      </c>
      <c r="F298" s="295">
        <f>SUM(ENERO:DICIEMBRE!F298)</f>
        <v>0</v>
      </c>
      <c r="G298" s="295">
        <f>SUM(ENERO:DICIEMBRE!G298)</f>
        <v>0</v>
      </c>
      <c r="H298" s="295">
        <f>SUM(ENERO:DICIEMBRE!H298)</f>
        <v>0</v>
      </c>
      <c r="I298" s="295">
        <f>SUM(ENERO:DICIEMBRE!I298)</f>
        <v>0</v>
      </c>
      <c r="J298" s="295">
        <f>SUM(ENERO:DICIEMBRE!J298)</f>
        <v>0</v>
      </c>
      <c r="K298" s="295">
        <f>SUM(ENERO:DICIEMBRE!K298)</f>
        <v>0</v>
      </c>
      <c r="L298" s="295">
        <f>SUM(ENERO:DICIEMBRE!L298)</f>
        <v>0</v>
      </c>
      <c r="M298" s="295">
        <f>SUM(ENERO:DICIEMBRE!M298)</f>
        <v>0</v>
      </c>
      <c r="N298" s="295">
        <f>SUM(ENERO:DICIEMBRE!N298)</f>
        <v>0</v>
      </c>
      <c r="O298" s="295">
        <f>SUM(ENERO:DICIEMBRE!O298)</f>
        <v>0</v>
      </c>
      <c r="P298" s="295">
        <f>SUM(ENERO:DICIEMBRE!P298)</f>
        <v>2</v>
      </c>
      <c r="Q298" s="295">
        <f>SUM(ENERO:DICIEMBRE!Q298)</f>
        <v>0</v>
      </c>
      <c r="R298" s="295">
        <f>SUM(ENERO:DICIEMBRE!R298)</f>
        <v>0</v>
      </c>
      <c r="S298" s="295">
        <f>SUM(ENERO:DICIEMBRE!S298)</f>
        <v>0</v>
      </c>
      <c r="BU298" s="5"/>
      <c r="BV298" s="5"/>
      <c r="BW298" s="5"/>
      <c r="BX298" s="5"/>
      <c r="BY298" s="5"/>
      <c r="BZ298" s="5"/>
      <c r="CU298" s="5"/>
      <c r="CV298" s="5"/>
      <c r="CW298" s="5"/>
      <c r="CX298" s="5"/>
      <c r="CY298" s="5"/>
      <c r="CZ298" s="5"/>
    </row>
    <row r="299" spans="1:104" s="6" customFormat="1" x14ac:dyDescent="0.2">
      <c r="A299" s="152" t="s">
        <v>68</v>
      </c>
      <c r="B299" s="387">
        <f t="shared" si="38"/>
        <v>33</v>
      </c>
      <c r="C299" s="295">
        <f>SUM(ENERO:DICIEMBRE!C299)</f>
        <v>0</v>
      </c>
      <c r="D299" s="295">
        <f>SUM(ENERO:DICIEMBRE!D299)</f>
        <v>0</v>
      </c>
      <c r="E299" s="295">
        <f>SUM(ENERO:DICIEMBRE!E299)</f>
        <v>0</v>
      </c>
      <c r="F299" s="295">
        <f>SUM(ENERO:DICIEMBRE!F299)</f>
        <v>0</v>
      </c>
      <c r="G299" s="295">
        <f>SUM(ENERO:DICIEMBRE!G299)</f>
        <v>0</v>
      </c>
      <c r="H299" s="295">
        <f>SUM(ENERO:DICIEMBRE!H299)</f>
        <v>1</v>
      </c>
      <c r="I299" s="295">
        <f>SUM(ENERO:DICIEMBRE!I299)</f>
        <v>0</v>
      </c>
      <c r="J299" s="295">
        <f>SUM(ENERO:DICIEMBRE!J299)</f>
        <v>0</v>
      </c>
      <c r="K299" s="295">
        <f>SUM(ENERO:DICIEMBRE!K299)</f>
        <v>0</v>
      </c>
      <c r="L299" s="295">
        <f>SUM(ENERO:DICIEMBRE!L299)</f>
        <v>0</v>
      </c>
      <c r="M299" s="295">
        <f>SUM(ENERO:DICIEMBRE!M299)</f>
        <v>1</v>
      </c>
      <c r="N299" s="295">
        <f>SUM(ENERO:DICIEMBRE!N299)</f>
        <v>1</v>
      </c>
      <c r="O299" s="295">
        <f>SUM(ENERO:DICIEMBRE!O299)</f>
        <v>4</v>
      </c>
      <c r="P299" s="295">
        <f>SUM(ENERO:DICIEMBRE!P299)</f>
        <v>9</v>
      </c>
      <c r="Q299" s="295">
        <f>SUM(ENERO:DICIEMBRE!Q299)</f>
        <v>9</v>
      </c>
      <c r="R299" s="295">
        <f>SUM(ENERO:DICIEMBRE!R299)</f>
        <v>3</v>
      </c>
      <c r="S299" s="295">
        <f>SUM(ENERO:DICIEMBRE!S299)</f>
        <v>5</v>
      </c>
      <c r="BU299" s="5"/>
      <c r="BV299" s="5"/>
      <c r="BW299" s="5"/>
      <c r="BX299" s="5"/>
      <c r="BY299" s="5"/>
      <c r="BZ299" s="5"/>
      <c r="CU299" s="5"/>
      <c r="CV299" s="5"/>
      <c r="CW299" s="5"/>
      <c r="CX299" s="5"/>
      <c r="CY299" s="5"/>
      <c r="CZ299" s="5"/>
    </row>
    <row r="300" spans="1:104" s="6" customFormat="1" x14ac:dyDescent="0.2">
      <c r="A300" s="155" t="s">
        <v>254</v>
      </c>
      <c r="B300" s="387">
        <f t="shared" si="38"/>
        <v>118</v>
      </c>
      <c r="C300" s="295">
        <f>SUM(ENERO:DICIEMBRE!C300)</f>
        <v>0</v>
      </c>
      <c r="D300" s="295">
        <f>SUM(ENERO:DICIEMBRE!D300)</f>
        <v>0</v>
      </c>
      <c r="E300" s="295">
        <f>SUM(ENERO:DICIEMBRE!E300)</f>
        <v>0</v>
      </c>
      <c r="F300" s="295">
        <f>SUM(ENERO:DICIEMBRE!F300)</f>
        <v>0</v>
      </c>
      <c r="G300" s="295">
        <f>SUM(ENERO:DICIEMBRE!G300)</f>
        <v>0</v>
      </c>
      <c r="H300" s="295">
        <f>SUM(ENERO:DICIEMBRE!H300)</f>
        <v>0</v>
      </c>
      <c r="I300" s="295">
        <f>SUM(ENERO:DICIEMBRE!I300)</f>
        <v>0</v>
      </c>
      <c r="J300" s="295">
        <f>SUM(ENERO:DICIEMBRE!J300)</f>
        <v>0</v>
      </c>
      <c r="K300" s="295">
        <f>SUM(ENERO:DICIEMBRE!K300)</f>
        <v>0</v>
      </c>
      <c r="L300" s="295">
        <f>SUM(ENERO:DICIEMBRE!L300)</f>
        <v>0</v>
      </c>
      <c r="M300" s="295">
        <f>SUM(ENERO:DICIEMBRE!M300)</f>
        <v>0</v>
      </c>
      <c r="N300" s="295">
        <f>SUM(ENERO:DICIEMBRE!N300)</f>
        <v>0</v>
      </c>
      <c r="O300" s="295">
        <f>SUM(ENERO:DICIEMBRE!O300)</f>
        <v>0</v>
      </c>
      <c r="P300" s="295">
        <f>SUM(ENERO:DICIEMBRE!P300)</f>
        <v>20</v>
      </c>
      <c r="Q300" s="295">
        <f>SUM(ENERO:DICIEMBRE!Q300)</f>
        <v>20</v>
      </c>
      <c r="R300" s="295">
        <f>SUM(ENERO:DICIEMBRE!R300)</f>
        <v>29</v>
      </c>
      <c r="S300" s="295">
        <f>SUM(ENERO:DICIEMBRE!S300)</f>
        <v>49</v>
      </c>
      <c r="BU300" s="5"/>
      <c r="BV300" s="5"/>
      <c r="BW300" s="5"/>
      <c r="BX300" s="5"/>
      <c r="BY300" s="5"/>
      <c r="BZ300" s="5"/>
      <c r="CU300" s="5"/>
      <c r="CV300" s="5"/>
      <c r="CW300" s="5"/>
      <c r="CX300" s="5"/>
      <c r="CY300" s="5"/>
      <c r="CZ300" s="5"/>
    </row>
    <row r="301" spans="1:104" s="6" customFormat="1" x14ac:dyDescent="0.2">
      <c r="A301" s="152" t="s">
        <v>69</v>
      </c>
      <c r="B301" s="387">
        <f t="shared" si="38"/>
        <v>0</v>
      </c>
      <c r="C301" s="295">
        <f>SUM(ENERO:DICIEMBRE!C301)</f>
        <v>0</v>
      </c>
      <c r="D301" s="295">
        <f>SUM(ENERO:DICIEMBRE!D301)</f>
        <v>0</v>
      </c>
      <c r="E301" s="295">
        <f>SUM(ENERO:DICIEMBRE!E301)</f>
        <v>0</v>
      </c>
      <c r="F301" s="295">
        <f>SUM(ENERO:DICIEMBRE!F301)</f>
        <v>0</v>
      </c>
      <c r="G301" s="295">
        <f>SUM(ENERO:DICIEMBRE!G301)</f>
        <v>0</v>
      </c>
      <c r="H301" s="295">
        <f>SUM(ENERO:DICIEMBRE!H301)</f>
        <v>0</v>
      </c>
      <c r="I301" s="295">
        <f>SUM(ENERO:DICIEMBRE!I301)</f>
        <v>0</v>
      </c>
      <c r="J301" s="295">
        <f>SUM(ENERO:DICIEMBRE!J301)</f>
        <v>0</v>
      </c>
      <c r="K301" s="295">
        <f>SUM(ENERO:DICIEMBRE!K301)</f>
        <v>0</v>
      </c>
      <c r="L301" s="295">
        <f>SUM(ENERO:DICIEMBRE!L301)</f>
        <v>0</v>
      </c>
      <c r="M301" s="295">
        <f>SUM(ENERO:DICIEMBRE!M301)</f>
        <v>0</v>
      </c>
      <c r="N301" s="295">
        <f>SUM(ENERO:DICIEMBRE!N301)</f>
        <v>0</v>
      </c>
      <c r="O301" s="295">
        <f>SUM(ENERO:DICIEMBRE!O301)</f>
        <v>0</v>
      </c>
      <c r="P301" s="295">
        <f>SUM(ENERO:DICIEMBRE!P301)</f>
        <v>0</v>
      </c>
      <c r="Q301" s="295">
        <f>SUM(ENERO:DICIEMBRE!Q301)</f>
        <v>0</v>
      </c>
      <c r="R301" s="295">
        <f>SUM(ENERO:DICIEMBRE!R301)</f>
        <v>0</v>
      </c>
      <c r="S301" s="295">
        <f>SUM(ENERO:DICIEMBRE!S301)</f>
        <v>0</v>
      </c>
      <c r="BU301" s="5"/>
      <c r="BV301" s="5"/>
      <c r="BW301" s="5"/>
      <c r="BX301" s="5"/>
      <c r="BY301" s="5"/>
      <c r="BZ301" s="5"/>
      <c r="CU301" s="5"/>
      <c r="CV301" s="5"/>
      <c r="CW301" s="5"/>
      <c r="CX301" s="5"/>
      <c r="CY301" s="5"/>
      <c r="CZ301" s="5"/>
    </row>
    <row r="302" spans="1:104" s="6" customFormat="1" ht="15" x14ac:dyDescent="0.25">
      <c r="A302" s="155" t="s">
        <v>255</v>
      </c>
      <c r="B302" s="387">
        <f t="shared" si="38"/>
        <v>523</v>
      </c>
      <c r="C302" s="295">
        <f>SUM(ENERO:DICIEMBRE!C302)</f>
        <v>0</v>
      </c>
      <c r="D302" s="295">
        <f>SUM(ENERO:DICIEMBRE!D302)</f>
        <v>0</v>
      </c>
      <c r="E302" s="295">
        <f>SUM(ENERO:DICIEMBRE!E302)</f>
        <v>0</v>
      </c>
      <c r="F302" s="295">
        <f>SUM(ENERO:DICIEMBRE!F302)</f>
        <v>0</v>
      </c>
      <c r="G302" s="295">
        <f>SUM(ENERO:DICIEMBRE!G302)</f>
        <v>1</v>
      </c>
      <c r="H302" s="295">
        <f>SUM(ENERO:DICIEMBRE!H302)</f>
        <v>0</v>
      </c>
      <c r="I302" s="295">
        <f>SUM(ENERO:DICIEMBRE!I302)</f>
        <v>0</v>
      </c>
      <c r="J302" s="295">
        <f>SUM(ENERO:DICIEMBRE!J302)</f>
        <v>0</v>
      </c>
      <c r="K302" s="295">
        <f>SUM(ENERO:DICIEMBRE!K302)</f>
        <v>1</v>
      </c>
      <c r="L302" s="295">
        <f>SUM(ENERO:DICIEMBRE!L302)</f>
        <v>1</v>
      </c>
      <c r="M302" s="295">
        <f>SUM(ENERO:DICIEMBRE!M302)</f>
        <v>5</v>
      </c>
      <c r="N302" s="295">
        <f>SUM(ENERO:DICIEMBRE!N302)</f>
        <v>7</v>
      </c>
      <c r="O302" s="295">
        <f>SUM(ENERO:DICIEMBRE!O302)</f>
        <v>3</v>
      </c>
      <c r="P302" s="295">
        <f>SUM(ENERO:DICIEMBRE!P302)</f>
        <v>95</v>
      </c>
      <c r="Q302" s="295">
        <f>SUM(ENERO:DICIEMBRE!Q302)</f>
        <v>121</v>
      </c>
      <c r="R302" s="295">
        <f>SUM(ENERO:DICIEMBRE!R302)</f>
        <v>128</v>
      </c>
      <c r="S302" s="295">
        <f>SUM(ENERO:DICIEMBRE!S302)</f>
        <v>161</v>
      </c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3"/>
      <c r="BV302" s="3"/>
      <c r="BW302" s="3"/>
      <c r="BX302" s="3"/>
      <c r="BY302" s="5"/>
      <c r="BZ302" s="5"/>
      <c r="CU302" s="5"/>
      <c r="CV302" s="5"/>
      <c r="CW302" s="5"/>
      <c r="CX302" s="5"/>
      <c r="CY302" s="5"/>
      <c r="CZ302" s="5"/>
    </row>
    <row r="303" spans="1:104" s="6" customFormat="1" ht="15" x14ac:dyDescent="0.25">
      <c r="A303" s="155" t="s">
        <v>256</v>
      </c>
      <c r="B303" s="387">
        <f t="shared" si="38"/>
        <v>2788</v>
      </c>
      <c r="C303" s="295">
        <f>SUM(ENERO:DICIEMBRE!C303)</f>
        <v>36</v>
      </c>
      <c r="D303" s="295">
        <f>SUM(ENERO:DICIEMBRE!D303)</f>
        <v>191</v>
      </c>
      <c r="E303" s="295">
        <f>SUM(ENERO:DICIEMBRE!E303)</f>
        <v>187</v>
      </c>
      <c r="F303" s="295">
        <f>SUM(ENERO:DICIEMBRE!F303)</f>
        <v>45</v>
      </c>
      <c r="G303" s="295">
        <f>SUM(ENERO:DICIEMBRE!G303)</f>
        <v>5</v>
      </c>
      <c r="H303" s="295">
        <f>SUM(ENERO:DICIEMBRE!H303)</f>
        <v>2</v>
      </c>
      <c r="I303" s="295">
        <f>SUM(ENERO:DICIEMBRE!I303)</f>
        <v>6</v>
      </c>
      <c r="J303" s="295">
        <f>SUM(ENERO:DICIEMBRE!J303)</f>
        <v>5</v>
      </c>
      <c r="K303" s="295">
        <f>SUM(ENERO:DICIEMBRE!K303)</f>
        <v>7</v>
      </c>
      <c r="L303" s="295">
        <f>SUM(ENERO:DICIEMBRE!L303)</f>
        <v>15</v>
      </c>
      <c r="M303" s="295">
        <f>SUM(ENERO:DICIEMBRE!M303)</f>
        <v>18</v>
      </c>
      <c r="N303" s="295">
        <f>SUM(ENERO:DICIEMBRE!N303)</f>
        <v>16</v>
      </c>
      <c r="O303" s="295">
        <f>SUM(ENERO:DICIEMBRE!O303)</f>
        <v>52</v>
      </c>
      <c r="P303" s="295">
        <f>SUM(ENERO:DICIEMBRE!P303)</f>
        <v>767</v>
      </c>
      <c r="Q303" s="295">
        <f>SUM(ENERO:DICIEMBRE!Q303)</f>
        <v>635</v>
      </c>
      <c r="R303" s="295">
        <f>SUM(ENERO:DICIEMBRE!R303)</f>
        <v>453</v>
      </c>
      <c r="S303" s="295">
        <f>SUM(ENERO:DICIEMBRE!S303)</f>
        <v>348</v>
      </c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3"/>
      <c r="BV303" s="3"/>
      <c r="BW303" s="3"/>
      <c r="BX303" s="3"/>
      <c r="BY303" s="5"/>
      <c r="BZ303" s="5"/>
      <c r="CU303" s="5"/>
      <c r="CV303" s="5"/>
      <c r="CW303" s="5"/>
      <c r="CX303" s="5"/>
      <c r="CY303" s="5"/>
      <c r="CZ303" s="5"/>
    </row>
    <row r="304" spans="1:104" s="6" customFormat="1" ht="15" x14ac:dyDescent="0.25">
      <c r="A304" s="152" t="s">
        <v>70</v>
      </c>
      <c r="B304" s="387">
        <f t="shared" si="38"/>
        <v>1</v>
      </c>
      <c r="C304" s="295">
        <f>SUM(ENERO:DICIEMBRE!C304)</f>
        <v>0</v>
      </c>
      <c r="D304" s="295">
        <f>SUM(ENERO:DICIEMBRE!D304)</f>
        <v>0</v>
      </c>
      <c r="E304" s="295">
        <f>SUM(ENERO:DICIEMBRE!E304)</f>
        <v>0</v>
      </c>
      <c r="F304" s="295">
        <f>SUM(ENERO:DICIEMBRE!F304)</f>
        <v>0</v>
      </c>
      <c r="G304" s="295">
        <f>SUM(ENERO:DICIEMBRE!G304)</f>
        <v>0</v>
      </c>
      <c r="H304" s="295">
        <f>SUM(ENERO:DICIEMBRE!H304)</f>
        <v>0</v>
      </c>
      <c r="I304" s="295">
        <f>SUM(ENERO:DICIEMBRE!I304)</f>
        <v>0</v>
      </c>
      <c r="J304" s="295">
        <f>SUM(ENERO:DICIEMBRE!J304)</f>
        <v>0</v>
      </c>
      <c r="K304" s="295">
        <f>SUM(ENERO:DICIEMBRE!K304)</f>
        <v>0</v>
      </c>
      <c r="L304" s="295">
        <f>SUM(ENERO:DICIEMBRE!L304)</f>
        <v>0</v>
      </c>
      <c r="M304" s="295">
        <f>SUM(ENERO:DICIEMBRE!M304)</f>
        <v>0</v>
      </c>
      <c r="N304" s="295">
        <f>SUM(ENERO:DICIEMBRE!N304)</f>
        <v>0</v>
      </c>
      <c r="O304" s="295">
        <f>SUM(ENERO:DICIEMBRE!O304)</f>
        <v>0</v>
      </c>
      <c r="P304" s="295">
        <f>SUM(ENERO:DICIEMBRE!P304)</f>
        <v>0</v>
      </c>
      <c r="Q304" s="295">
        <f>SUM(ENERO:DICIEMBRE!Q304)</f>
        <v>0</v>
      </c>
      <c r="R304" s="295">
        <f>SUM(ENERO:DICIEMBRE!R304)</f>
        <v>0</v>
      </c>
      <c r="S304" s="295">
        <f>SUM(ENERO:DICIEMBRE!S304)</f>
        <v>1</v>
      </c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3"/>
      <c r="BV304" s="3"/>
      <c r="BW304" s="3"/>
      <c r="BX304" s="3"/>
      <c r="BY304" s="5"/>
      <c r="BZ304" s="5"/>
      <c r="CU304" s="5"/>
      <c r="CV304" s="5"/>
      <c r="CW304" s="5"/>
      <c r="CX304" s="5"/>
      <c r="CY304" s="5"/>
      <c r="CZ304" s="5"/>
    </row>
    <row r="305" spans="1:104" s="6" customFormat="1" ht="15" x14ac:dyDescent="0.25">
      <c r="A305" s="328" t="s">
        <v>173</v>
      </c>
      <c r="B305" s="387">
        <f t="shared" si="38"/>
        <v>10</v>
      </c>
      <c r="C305" s="295">
        <f>SUM(ENERO:DICIEMBRE!C305)</f>
        <v>0</v>
      </c>
      <c r="D305" s="295">
        <f>SUM(ENERO:DICIEMBRE!D305)</f>
        <v>0</v>
      </c>
      <c r="E305" s="295">
        <f>SUM(ENERO:DICIEMBRE!E305)</f>
        <v>0</v>
      </c>
      <c r="F305" s="295">
        <f>SUM(ENERO:DICIEMBRE!F305)</f>
        <v>0</v>
      </c>
      <c r="G305" s="295">
        <f>SUM(ENERO:DICIEMBRE!G305)</f>
        <v>1</v>
      </c>
      <c r="H305" s="295">
        <f>SUM(ENERO:DICIEMBRE!H305)</f>
        <v>0</v>
      </c>
      <c r="I305" s="295">
        <f>SUM(ENERO:DICIEMBRE!I305)</f>
        <v>1</v>
      </c>
      <c r="J305" s="295">
        <f>SUM(ENERO:DICIEMBRE!J305)</f>
        <v>0</v>
      </c>
      <c r="K305" s="295">
        <f>SUM(ENERO:DICIEMBRE!K305)</f>
        <v>0</v>
      </c>
      <c r="L305" s="295">
        <f>SUM(ENERO:DICIEMBRE!L305)</f>
        <v>0</v>
      </c>
      <c r="M305" s="295">
        <f>SUM(ENERO:DICIEMBRE!M305)</f>
        <v>0</v>
      </c>
      <c r="N305" s="295">
        <f>SUM(ENERO:DICIEMBRE!N305)</f>
        <v>0</v>
      </c>
      <c r="O305" s="295">
        <f>SUM(ENERO:DICIEMBRE!O305)</f>
        <v>2</v>
      </c>
      <c r="P305" s="295">
        <f>SUM(ENERO:DICIEMBRE!P305)</f>
        <v>1</v>
      </c>
      <c r="Q305" s="295">
        <f>SUM(ENERO:DICIEMBRE!Q305)</f>
        <v>1</v>
      </c>
      <c r="R305" s="295">
        <f>SUM(ENERO:DICIEMBRE!R305)</f>
        <v>2</v>
      </c>
      <c r="S305" s="295">
        <f>SUM(ENERO:DICIEMBRE!S305)</f>
        <v>2</v>
      </c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3"/>
      <c r="BV305" s="3"/>
      <c r="BW305" s="3"/>
      <c r="BX305" s="3"/>
      <c r="BY305" s="5"/>
      <c r="BZ305" s="5"/>
      <c r="CU305" s="5"/>
      <c r="CV305" s="5"/>
      <c r="CW305" s="5"/>
      <c r="CX305" s="5"/>
      <c r="CY305" s="5"/>
      <c r="CZ305" s="5"/>
    </row>
    <row r="306" spans="1:104" s="6" customFormat="1" ht="15" x14ac:dyDescent="0.25">
      <c r="A306" s="230" t="s">
        <v>257</v>
      </c>
      <c r="B306" s="387">
        <f t="shared" si="38"/>
        <v>63</v>
      </c>
      <c r="C306" s="295">
        <f>SUM(ENERO:DICIEMBRE!C306)</f>
        <v>0</v>
      </c>
      <c r="D306" s="295">
        <f>SUM(ENERO:DICIEMBRE!D306)</f>
        <v>0</v>
      </c>
      <c r="E306" s="295">
        <f>SUM(ENERO:DICIEMBRE!E306)</f>
        <v>0</v>
      </c>
      <c r="F306" s="295">
        <f>SUM(ENERO:DICIEMBRE!F306)</f>
        <v>0</v>
      </c>
      <c r="G306" s="295">
        <f>SUM(ENERO:DICIEMBRE!G306)</f>
        <v>0</v>
      </c>
      <c r="H306" s="295">
        <f>SUM(ENERO:DICIEMBRE!H306)</f>
        <v>0</v>
      </c>
      <c r="I306" s="295">
        <f>SUM(ENERO:DICIEMBRE!I306)</f>
        <v>0</v>
      </c>
      <c r="J306" s="295">
        <f>SUM(ENERO:DICIEMBRE!J306)</f>
        <v>0</v>
      </c>
      <c r="K306" s="295">
        <f>SUM(ENERO:DICIEMBRE!K306)</f>
        <v>0</v>
      </c>
      <c r="L306" s="295">
        <f>SUM(ENERO:DICIEMBRE!L306)</f>
        <v>0</v>
      </c>
      <c r="M306" s="295">
        <f>SUM(ENERO:DICIEMBRE!M306)</f>
        <v>1</v>
      </c>
      <c r="N306" s="295">
        <f>SUM(ENERO:DICIEMBRE!N306)</f>
        <v>0</v>
      </c>
      <c r="O306" s="295">
        <f>SUM(ENERO:DICIEMBRE!O306)</f>
        <v>3</v>
      </c>
      <c r="P306" s="295">
        <f>SUM(ENERO:DICIEMBRE!P306)</f>
        <v>7</v>
      </c>
      <c r="Q306" s="295">
        <f>SUM(ENERO:DICIEMBRE!Q306)</f>
        <v>3</v>
      </c>
      <c r="R306" s="295">
        <f>SUM(ENERO:DICIEMBRE!R306)</f>
        <v>9</v>
      </c>
      <c r="S306" s="295">
        <f>SUM(ENERO:DICIEMBRE!S306)</f>
        <v>40</v>
      </c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3"/>
      <c r="BV306" s="3"/>
      <c r="BW306" s="3"/>
      <c r="BX306" s="3"/>
      <c r="BY306" s="5"/>
      <c r="BZ306" s="5"/>
      <c r="CU306" s="5"/>
      <c r="CV306" s="5"/>
      <c r="CW306" s="5"/>
      <c r="CX306" s="5"/>
      <c r="CY306" s="5"/>
      <c r="CZ306" s="5"/>
    </row>
    <row r="307" spans="1:104" s="6" customFormat="1" ht="15" x14ac:dyDescent="0.25">
      <c r="A307" s="230" t="s">
        <v>58</v>
      </c>
      <c r="B307" s="387">
        <f t="shared" si="38"/>
        <v>1</v>
      </c>
      <c r="C307" s="295">
        <f>SUM(ENERO:DICIEMBRE!C307)</f>
        <v>0</v>
      </c>
      <c r="D307" s="295">
        <f>SUM(ENERO:DICIEMBRE!D307)</f>
        <v>0</v>
      </c>
      <c r="E307" s="295">
        <f>SUM(ENERO:DICIEMBRE!E307)</f>
        <v>0</v>
      </c>
      <c r="F307" s="295">
        <f>SUM(ENERO:DICIEMBRE!F307)</f>
        <v>0</v>
      </c>
      <c r="G307" s="295">
        <f>SUM(ENERO:DICIEMBRE!G307)</f>
        <v>0</v>
      </c>
      <c r="H307" s="295">
        <f>SUM(ENERO:DICIEMBRE!H307)</f>
        <v>0</v>
      </c>
      <c r="I307" s="295">
        <f>SUM(ENERO:DICIEMBRE!I307)</f>
        <v>0</v>
      </c>
      <c r="J307" s="295">
        <f>SUM(ENERO:DICIEMBRE!J307)</f>
        <v>0</v>
      </c>
      <c r="K307" s="295">
        <f>SUM(ENERO:DICIEMBRE!K307)</f>
        <v>0</v>
      </c>
      <c r="L307" s="295">
        <f>SUM(ENERO:DICIEMBRE!L307)</f>
        <v>0</v>
      </c>
      <c r="M307" s="295">
        <f>SUM(ENERO:DICIEMBRE!M307)</f>
        <v>0</v>
      </c>
      <c r="N307" s="295">
        <f>SUM(ENERO:DICIEMBRE!N307)</f>
        <v>0</v>
      </c>
      <c r="O307" s="295">
        <f>SUM(ENERO:DICIEMBRE!O307)</f>
        <v>0</v>
      </c>
      <c r="P307" s="295">
        <f>SUM(ENERO:DICIEMBRE!P307)</f>
        <v>1</v>
      </c>
      <c r="Q307" s="295">
        <f>SUM(ENERO:DICIEMBRE!Q307)</f>
        <v>0</v>
      </c>
      <c r="R307" s="295">
        <f>SUM(ENERO:DICIEMBRE!R307)</f>
        <v>0</v>
      </c>
      <c r="S307" s="295">
        <f>SUM(ENERO:DICIEMBRE!S307)</f>
        <v>0</v>
      </c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3"/>
      <c r="BV307" s="3"/>
      <c r="BW307" s="3"/>
      <c r="BX307" s="3"/>
      <c r="BY307" s="5"/>
      <c r="BZ307" s="5"/>
      <c r="CU307" s="5"/>
      <c r="CV307" s="5"/>
      <c r="CW307" s="5"/>
      <c r="CX307" s="5"/>
      <c r="CY307" s="5"/>
      <c r="CZ307" s="5"/>
    </row>
    <row r="308" spans="1:104" s="6" customFormat="1" ht="15" x14ac:dyDescent="0.25">
      <c r="A308" s="230" t="s">
        <v>177</v>
      </c>
      <c r="B308" s="399">
        <f t="shared" si="38"/>
        <v>12</v>
      </c>
      <c r="C308" s="295">
        <f>SUM(ENERO:DICIEMBRE!C308)</f>
        <v>0</v>
      </c>
      <c r="D308" s="295">
        <f>SUM(ENERO:DICIEMBRE!D308)</f>
        <v>0</v>
      </c>
      <c r="E308" s="295">
        <f>SUM(ENERO:DICIEMBRE!E308)</f>
        <v>0</v>
      </c>
      <c r="F308" s="295">
        <f>SUM(ENERO:DICIEMBRE!F308)</f>
        <v>0</v>
      </c>
      <c r="G308" s="295">
        <f>SUM(ENERO:DICIEMBRE!G308)</f>
        <v>0</v>
      </c>
      <c r="H308" s="295">
        <f>SUM(ENERO:DICIEMBRE!H308)</f>
        <v>0</v>
      </c>
      <c r="I308" s="295">
        <f>SUM(ENERO:DICIEMBRE!I308)</f>
        <v>0</v>
      </c>
      <c r="J308" s="295">
        <f>SUM(ENERO:DICIEMBRE!J308)</f>
        <v>0</v>
      </c>
      <c r="K308" s="295">
        <f>SUM(ENERO:DICIEMBRE!K308)</f>
        <v>0</v>
      </c>
      <c r="L308" s="295">
        <f>SUM(ENERO:DICIEMBRE!L308)</f>
        <v>1</v>
      </c>
      <c r="M308" s="295">
        <f>SUM(ENERO:DICIEMBRE!M308)</f>
        <v>0</v>
      </c>
      <c r="N308" s="295">
        <f>SUM(ENERO:DICIEMBRE!N308)</f>
        <v>4</v>
      </c>
      <c r="O308" s="295">
        <f>SUM(ENERO:DICIEMBRE!O308)</f>
        <v>1</v>
      </c>
      <c r="P308" s="295">
        <f>SUM(ENERO:DICIEMBRE!P308)</f>
        <v>2</v>
      </c>
      <c r="Q308" s="295">
        <f>SUM(ENERO:DICIEMBRE!Q308)</f>
        <v>2</v>
      </c>
      <c r="R308" s="295">
        <f>SUM(ENERO:DICIEMBRE!R308)</f>
        <v>1</v>
      </c>
      <c r="S308" s="295">
        <f>SUM(ENERO:DICIEMBRE!S308)</f>
        <v>1</v>
      </c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3"/>
      <c r="BV308" s="3"/>
      <c r="BW308" s="3"/>
      <c r="BX308" s="3"/>
      <c r="BY308" s="5"/>
      <c r="BZ308" s="5"/>
      <c r="CU308" s="5"/>
      <c r="CV308" s="5"/>
      <c r="CW308" s="5"/>
      <c r="CX308" s="5"/>
      <c r="CY308" s="5"/>
      <c r="CZ308" s="5"/>
    </row>
    <row r="309" spans="1:104" s="6" customFormat="1" ht="15" x14ac:dyDescent="0.25">
      <c r="A309" s="400" t="s">
        <v>258</v>
      </c>
      <c r="B309" s="401">
        <f>SUM(C309:S309)</f>
        <v>324</v>
      </c>
      <c r="C309" s="295">
        <f>SUM(ENERO:DICIEMBRE!C309)</f>
        <v>0</v>
      </c>
      <c r="D309" s="295">
        <f>SUM(ENERO:DICIEMBRE!D309)</f>
        <v>0</v>
      </c>
      <c r="E309" s="295">
        <f>SUM(ENERO:DICIEMBRE!E309)</f>
        <v>0</v>
      </c>
      <c r="F309" s="295">
        <f>SUM(ENERO:DICIEMBRE!F309)</f>
        <v>0</v>
      </c>
      <c r="G309" s="295">
        <f>SUM(ENERO:DICIEMBRE!G309)</f>
        <v>0</v>
      </c>
      <c r="H309" s="295">
        <f>SUM(ENERO:DICIEMBRE!H309)</f>
        <v>0</v>
      </c>
      <c r="I309" s="295">
        <f>SUM(ENERO:DICIEMBRE!I309)</f>
        <v>0</v>
      </c>
      <c r="J309" s="295">
        <f>SUM(ENERO:DICIEMBRE!J309)</f>
        <v>0</v>
      </c>
      <c r="K309" s="295">
        <f>SUM(ENERO:DICIEMBRE!K309)</f>
        <v>1</v>
      </c>
      <c r="L309" s="295">
        <f>SUM(ENERO:DICIEMBRE!L309)</f>
        <v>8</v>
      </c>
      <c r="M309" s="295">
        <f>SUM(ENERO:DICIEMBRE!M309)</f>
        <v>7</v>
      </c>
      <c r="N309" s="295">
        <f>SUM(ENERO:DICIEMBRE!N309)</f>
        <v>14</v>
      </c>
      <c r="O309" s="295">
        <f>SUM(ENERO:DICIEMBRE!O309)</f>
        <v>22</v>
      </c>
      <c r="P309" s="295">
        <f>SUM(ENERO:DICIEMBRE!P309)</f>
        <v>62</v>
      </c>
      <c r="Q309" s="295">
        <f>SUM(ENERO:DICIEMBRE!Q309)</f>
        <v>49</v>
      </c>
      <c r="R309" s="295">
        <f>SUM(ENERO:DICIEMBRE!R309)</f>
        <v>56</v>
      </c>
      <c r="S309" s="295">
        <f>SUM(ENERO:DICIEMBRE!S309)</f>
        <v>105</v>
      </c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3"/>
      <c r="BV309" s="3"/>
      <c r="BW309" s="3"/>
      <c r="BX309" s="3"/>
      <c r="BY309" s="5"/>
      <c r="BZ309" s="5"/>
      <c r="CU309" s="5"/>
      <c r="CV309" s="5"/>
      <c r="CW309" s="5"/>
      <c r="CX309" s="5"/>
      <c r="CY309" s="5"/>
      <c r="CZ309" s="5"/>
    </row>
    <row r="310" spans="1:104" s="6" customFormat="1" ht="15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3"/>
      <c r="BV310" s="3"/>
      <c r="BW310" s="3"/>
      <c r="BX310" s="3"/>
      <c r="BY310" s="3"/>
      <c r="BZ310" s="3"/>
      <c r="CU310" s="3"/>
      <c r="CV310" s="3"/>
      <c r="CW310" s="3"/>
      <c r="CX310" s="3"/>
      <c r="CY310" s="3"/>
      <c r="CZ310" s="3"/>
    </row>
    <row r="311" spans="1:104" s="6" customFormat="1" x14ac:dyDescent="0.2">
      <c r="BU311" s="5"/>
      <c r="BV311" s="5"/>
      <c r="BW311" s="5"/>
      <c r="BX311" s="5"/>
      <c r="BY311" s="15"/>
      <c r="BZ311" s="15"/>
      <c r="CU311" s="15"/>
      <c r="CV311" s="15"/>
      <c r="CW311" s="15"/>
      <c r="CX311" s="15"/>
      <c r="CY311" s="15"/>
      <c r="CZ311" s="15"/>
    </row>
    <row r="312" spans="1:104" s="6" customFormat="1" x14ac:dyDescent="0.2">
      <c r="BU312" s="5"/>
      <c r="BV312" s="5"/>
      <c r="BW312" s="5"/>
      <c r="BX312" s="5"/>
      <c r="BY312" s="15"/>
      <c r="BZ312" s="15"/>
      <c r="CU312" s="15"/>
      <c r="CV312" s="15"/>
      <c r="CW312" s="15"/>
      <c r="CX312" s="15"/>
      <c r="CY312" s="15"/>
      <c r="CZ312" s="15"/>
    </row>
    <row r="313" spans="1:104" s="6" customFormat="1" x14ac:dyDescent="0.2">
      <c r="BU313" s="5"/>
      <c r="BV313" s="5"/>
      <c r="BW313" s="5"/>
      <c r="BX313" s="5"/>
      <c r="BY313" s="15"/>
      <c r="BZ313" s="15"/>
      <c r="CU313" s="15"/>
      <c r="CV313" s="15"/>
      <c r="CW313" s="15"/>
      <c r="CX313" s="15"/>
      <c r="CY313" s="15"/>
      <c r="CZ313" s="15"/>
    </row>
    <row r="314" spans="1:104" s="6" customFormat="1" x14ac:dyDescent="0.2">
      <c r="BU314" s="5"/>
      <c r="BV314" s="5"/>
      <c r="BW314" s="5"/>
      <c r="BX314" s="5"/>
      <c r="BY314" s="15"/>
      <c r="BZ314" s="15"/>
      <c r="CU314" s="15"/>
      <c r="CV314" s="15"/>
      <c r="CW314" s="15"/>
      <c r="CX314" s="15"/>
      <c r="CY314" s="15"/>
      <c r="CZ314" s="15"/>
    </row>
    <row r="315" spans="1:104" s="6" customFormat="1" x14ac:dyDescent="0.2">
      <c r="BU315" s="5"/>
      <c r="BV315" s="5"/>
      <c r="BW315" s="5"/>
      <c r="BX315" s="5"/>
      <c r="BY315" s="15"/>
      <c r="BZ315" s="15"/>
      <c r="CU315" s="15"/>
      <c r="CV315" s="15"/>
      <c r="CW315" s="15"/>
      <c r="CX315" s="15"/>
      <c r="CY315" s="15"/>
      <c r="CZ315" s="15"/>
    </row>
    <row r="316" spans="1:104" s="6" customFormat="1" x14ac:dyDescent="0.2">
      <c r="BU316" s="5"/>
      <c r="BV316" s="5"/>
      <c r="BW316" s="5"/>
      <c r="BX316" s="5"/>
      <c r="BY316" s="15"/>
      <c r="BZ316" s="15"/>
      <c r="CU316" s="15"/>
      <c r="CV316" s="15"/>
      <c r="CW316" s="15"/>
      <c r="CX316" s="15"/>
      <c r="CY316" s="15"/>
      <c r="CZ316" s="15"/>
    </row>
    <row r="317" spans="1:104" s="6" customFormat="1" x14ac:dyDescent="0.2">
      <c r="BU317" s="5"/>
      <c r="BV317" s="5"/>
      <c r="BW317" s="5"/>
      <c r="BX317" s="5"/>
      <c r="BY317" s="15"/>
      <c r="BZ317" s="15"/>
      <c r="CU317" s="15"/>
      <c r="CV317" s="15"/>
      <c r="CW317" s="15"/>
      <c r="CX317" s="15"/>
      <c r="CY317" s="15"/>
      <c r="CZ317" s="15"/>
    </row>
    <row r="318" spans="1:104" s="6" customFormat="1" x14ac:dyDescent="0.2">
      <c r="BU318" s="5"/>
      <c r="BV318" s="5"/>
      <c r="BW318" s="5"/>
      <c r="BX318" s="5"/>
      <c r="BY318" s="15"/>
      <c r="BZ318" s="15"/>
      <c r="CU318" s="15"/>
      <c r="CV318" s="15"/>
      <c r="CW318" s="15"/>
      <c r="CX318" s="15"/>
      <c r="CY318" s="15"/>
      <c r="CZ318" s="15"/>
    </row>
    <row r="319" spans="1:104" s="6" customFormat="1" x14ac:dyDescent="0.2">
      <c r="BU319" s="5"/>
      <c r="BV319" s="5"/>
      <c r="BW319" s="5"/>
      <c r="BX319" s="5"/>
      <c r="BY319" s="15"/>
      <c r="BZ319" s="15"/>
      <c r="CU319" s="15"/>
      <c r="CV319" s="15"/>
      <c r="CW319" s="15"/>
      <c r="CX319" s="15"/>
      <c r="CY319" s="15"/>
      <c r="CZ319" s="15"/>
    </row>
    <row r="320" spans="1:104" s="6" customFormat="1" x14ac:dyDescent="0.2">
      <c r="BU320" s="5"/>
      <c r="BV320" s="5"/>
      <c r="BW320" s="5"/>
      <c r="BX320" s="5"/>
      <c r="BY320" s="15"/>
      <c r="BZ320" s="15"/>
      <c r="CU320" s="15"/>
      <c r="CV320" s="15"/>
      <c r="CW320" s="15"/>
      <c r="CX320" s="15"/>
      <c r="CY320" s="15"/>
      <c r="CZ320" s="15"/>
    </row>
    <row r="321" spans="79:98" s="6" customFormat="1" x14ac:dyDescent="0.2"/>
    <row r="322" spans="79:98" s="6" customFormat="1" x14ac:dyDescent="0.2"/>
    <row r="323" spans="79:98" s="6" customFormat="1" x14ac:dyDescent="0.2"/>
    <row r="324" spans="79:98" s="6" customFormat="1" x14ac:dyDescent="0.2">
      <c r="CA324" s="4"/>
      <c r="CB324" s="4"/>
      <c r="CC324" s="4"/>
      <c r="CD324" s="4"/>
      <c r="CE324" s="4"/>
      <c r="CF324" s="4"/>
      <c r="CG324" s="9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</row>
    <row r="329" spans="79:98" s="6" customFormat="1" x14ac:dyDescent="0.2">
      <c r="CA329" s="32" t="str">
        <f t="shared" ref="CA329:CA340" si="39">IF(CG329=1,"*El Total de Beneficiarios no puede superar el Total por Sexo. ","")</f>
        <v/>
      </c>
      <c r="CB329" s="4"/>
      <c r="CC329" s="4"/>
      <c r="CD329" s="4"/>
      <c r="CE329" s="4"/>
      <c r="CF329" s="4"/>
      <c r="CG329" s="33">
        <f>IF(AR329&gt;C329,1,0)</f>
        <v>0</v>
      </c>
      <c r="CH329" s="9"/>
      <c r="CI329" s="9"/>
      <c r="CJ329" s="9"/>
      <c r="CK329" s="9"/>
      <c r="CL329" s="9"/>
      <c r="CM329" s="4"/>
      <c r="CN329" s="4"/>
      <c r="CO329" s="4"/>
      <c r="CP329" s="4"/>
      <c r="CQ329" s="4"/>
      <c r="CR329" s="4"/>
      <c r="CS329" s="4"/>
      <c r="CT329" s="4"/>
    </row>
    <row r="330" spans="79:98" s="6" customFormat="1" x14ac:dyDescent="0.2">
      <c r="CA330" s="32" t="str">
        <f t="shared" si="39"/>
        <v/>
      </c>
      <c r="CB330" s="4"/>
      <c r="CC330" s="4"/>
      <c r="CD330" s="4"/>
      <c r="CE330" s="4"/>
      <c r="CF330" s="4"/>
      <c r="CG330" s="33">
        <f t="shared" ref="CG330:CG340" si="40">IF(AR330&gt;C330,1,0)</f>
        <v>0</v>
      </c>
      <c r="CH330" s="9"/>
      <c r="CI330" s="9"/>
      <c r="CJ330" s="9"/>
      <c r="CK330" s="9"/>
      <c r="CL330" s="9"/>
      <c r="CM330" s="4"/>
      <c r="CN330" s="4"/>
      <c r="CO330" s="4"/>
      <c r="CP330" s="4"/>
      <c r="CQ330" s="4"/>
      <c r="CR330" s="4"/>
      <c r="CS330" s="4"/>
      <c r="CT330" s="4"/>
    </row>
    <row r="331" spans="79:98" s="6" customFormat="1" x14ac:dyDescent="0.2">
      <c r="CA331" s="32" t="str">
        <f t="shared" si="39"/>
        <v/>
      </c>
      <c r="CB331" s="4"/>
      <c r="CC331" s="4"/>
      <c r="CD331" s="4"/>
      <c r="CE331" s="4"/>
      <c r="CF331" s="4"/>
      <c r="CG331" s="33">
        <f t="shared" si="40"/>
        <v>0</v>
      </c>
      <c r="CH331" s="9"/>
      <c r="CI331" s="9"/>
      <c r="CJ331" s="9"/>
      <c r="CK331" s="9"/>
      <c r="CL331" s="9"/>
      <c r="CM331" s="4"/>
      <c r="CN331" s="4"/>
      <c r="CO331" s="4"/>
      <c r="CP331" s="4"/>
      <c r="CQ331" s="4"/>
      <c r="CR331" s="4"/>
      <c r="CS331" s="4"/>
      <c r="CT331" s="4"/>
    </row>
    <row r="332" spans="79:98" s="6" customFormat="1" x14ac:dyDescent="0.2">
      <c r="CA332" s="32" t="str">
        <f t="shared" si="39"/>
        <v/>
      </c>
      <c r="CB332" s="4"/>
      <c r="CC332" s="4"/>
      <c r="CD332" s="4"/>
      <c r="CE332" s="4"/>
      <c r="CF332" s="4"/>
      <c r="CG332" s="33">
        <f t="shared" si="40"/>
        <v>0</v>
      </c>
      <c r="CH332" s="9"/>
      <c r="CI332" s="9"/>
      <c r="CJ332" s="9"/>
      <c r="CK332" s="9"/>
      <c r="CL332" s="9"/>
      <c r="CM332" s="4"/>
      <c r="CN332" s="4"/>
      <c r="CO332" s="4"/>
      <c r="CP332" s="4"/>
      <c r="CQ332" s="4"/>
      <c r="CR332" s="4"/>
      <c r="CS332" s="4"/>
      <c r="CT332" s="4"/>
    </row>
    <row r="333" spans="79:98" s="6" customFormat="1" x14ac:dyDescent="0.2">
      <c r="CA333" s="32" t="str">
        <f t="shared" si="39"/>
        <v/>
      </c>
      <c r="CB333" s="4"/>
      <c r="CC333" s="4"/>
      <c r="CD333" s="4"/>
      <c r="CE333" s="4"/>
      <c r="CF333" s="4"/>
      <c r="CG333" s="33">
        <f t="shared" si="40"/>
        <v>0</v>
      </c>
      <c r="CH333" s="9"/>
      <c r="CI333" s="9"/>
      <c r="CJ333" s="9"/>
      <c r="CK333" s="9"/>
      <c r="CL333" s="9"/>
      <c r="CM333" s="4"/>
      <c r="CN333" s="4"/>
      <c r="CO333" s="4"/>
      <c r="CP333" s="4"/>
      <c r="CQ333" s="4"/>
      <c r="CR333" s="4"/>
      <c r="CS333" s="4"/>
      <c r="CT333" s="4"/>
    </row>
    <row r="334" spans="79:98" s="6" customFormat="1" x14ac:dyDescent="0.2">
      <c r="CA334" s="32" t="str">
        <f t="shared" si="39"/>
        <v/>
      </c>
      <c r="CB334" s="4"/>
      <c r="CC334" s="4"/>
      <c r="CD334" s="4"/>
      <c r="CE334" s="4"/>
      <c r="CF334" s="4"/>
      <c r="CG334" s="33">
        <f t="shared" si="40"/>
        <v>0</v>
      </c>
      <c r="CH334" s="9"/>
      <c r="CI334" s="9"/>
      <c r="CJ334" s="9"/>
      <c r="CK334" s="9"/>
      <c r="CL334" s="9"/>
      <c r="CM334" s="4"/>
      <c r="CN334" s="4"/>
      <c r="CO334" s="4"/>
      <c r="CP334" s="4"/>
      <c r="CQ334" s="4"/>
      <c r="CR334" s="4"/>
      <c r="CS334" s="4"/>
      <c r="CT334" s="4"/>
    </row>
    <row r="335" spans="79:98" s="6" customFormat="1" x14ac:dyDescent="0.2">
      <c r="CA335" s="32" t="str">
        <f t="shared" si="39"/>
        <v/>
      </c>
      <c r="CB335" s="4"/>
      <c r="CC335" s="4"/>
      <c r="CD335" s="4"/>
      <c r="CE335" s="4"/>
      <c r="CF335" s="4"/>
      <c r="CG335" s="33">
        <f t="shared" si="40"/>
        <v>0</v>
      </c>
      <c r="CH335" s="9"/>
      <c r="CI335" s="9"/>
      <c r="CJ335" s="9"/>
      <c r="CK335" s="9"/>
      <c r="CL335" s="9"/>
      <c r="CM335" s="4"/>
      <c r="CN335" s="4"/>
      <c r="CO335" s="4"/>
      <c r="CP335" s="4"/>
      <c r="CQ335" s="4"/>
      <c r="CR335" s="4"/>
      <c r="CS335" s="4"/>
      <c r="CT335" s="4"/>
    </row>
    <row r="336" spans="79:98" s="6" customFormat="1" x14ac:dyDescent="0.2">
      <c r="CA336" s="32" t="str">
        <f t="shared" si="39"/>
        <v/>
      </c>
      <c r="CB336" s="4"/>
      <c r="CC336" s="4"/>
      <c r="CD336" s="4"/>
      <c r="CE336" s="4"/>
      <c r="CF336" s="4"/>
      <c r="CG336" s="33">
        <f t="shared" si="40"/>
        <v>0</v>
      </c>
      <c r="CH336" s="9"/>
      <c r="CI336" s="9"/>
      <c r="CJ336" s="9"/>
      <c r="CK336" s="9"/>
      <c r="CL336" s="9"/>
      <c r="CM336" s="4"/>
      <c r="CN336" s="4"/>
      <c r="CO336" s="4"/>
      <c r="CP336" s="4"/>
      <c r="CQ336" s="4"/>
      <c r="CR336" s="4"/>
      <c r="CS336" s="4"/>
      <c r="CT336" s="4"/>
    </row>
    <row r="337" spans="1:130" x14ac:dyDescent="0.2">
      <c r="CA337" s="32" t="str">
        <f t="shared" si="39"/>
        <v/>
      </c>
      <c r="CG337" s="33">
        <f t="shared" si="40"/>
        <v>0</v>
      </c>
      <c r="CH337" s="9"/>
      <c r="CI337" s="9"/>
      <c r="CJ337" s="9"/>
      <c r="CK337" s="9"/>
      <c r="CL337" s="9"/>
    </row>
    <row r="338" spans="1:130" x14ac:dyDescent="0.2">
      <c r="CA338" s="32" t="str">
        <f t="shared" si="39"/>
        <v/>
      </c>
      <c r="CG338" s="33">
        <f t="shared" si="40"/>
        <v>0</v>
      </c>
      <c r="CH338" s="9"/>
      <c r="CI338" s="9"/>
      <c r="CJ338" s="9"/>
      <c r="CK338" s="9"/>
      <c r="CL338" s="9"/>
    </row>
    <row r="339" spans="1:130" x14ac:dyDescent="0.2">
      <c r="CA339" s="32" t="str">
        <f t="shared" si="39"/>
        <v/>
      </c>
      <c r="CG339" s="33">
        <f t="shared" si="40"/>
        <v>0</v>
      </c>
      <c r="CH339" s="9"/>
      <c r="CI339" s="9"/>
      <c r="CJ339" s="9"/>
      <c r="CK339" s="9"/>
      <c r="CL339" s="9"/>
    </row>
    <row r="340" spans="1:130" x14ac:dyDescent="0.2">
      <c r="CA340" s="32" t="str">
        <f t="shared" si="39"/>
        <v/>
      </c>
      <c r="CG340" s="33">
        <f t="shared" si="40"/>
        <v>0</v>
      </c>
      <c r="CH340" s="9"/>
      <c r="CI340" s="9"/>
      <c r="CJ340" s="9"/>
      <c r="CK340" s="9"/>
      <c r="CL340" s="9"/>
    </row>
    <row r="341" spans="1:130" x14ac:dyDescent="0.2">
      <c r="CG341" s="9"/>
      <c r="CH341" s="9"/>
      <c r="CI341" s="9"/>
      <c r="CJ341" s="9"/>
      <c r="CK341" s="9"/>
      <c r="CL341" s="9"/>
    </row>
    <row r="342" spans="1:130" x14ac:dyDescent="0.2">
      <c r="CG342" s="9"/>
      <c r="CH342" s="9"/>
      <c r="CI342" s="9"/>
      <c r="CJ342" s="9"/>
      <c r="CK342" s="9"/>
      <c r="CL342" s="9"/>
    </row>
    <row r="343" spans="1:130" x14ac:dyDescent="0.2">
      <c r="CG343" s="9"/>
      <c r="CH343" s="9"/>
      <c r="CI343" s="9"/>
      <c r="CJ343" s="9"/>
      <c r="CK343" s="9"/>
      <c r="CL343" s="9"/>
    </row>
    <row r="344" spans="1:130" x14ac:dyDescent="0.2">
      <c r="CG344" s="9"/>
      <c r="CH344" s="9"/>
      <c r="CI344" s="9"/>
      <c r="CJ344" s="9"/>
      <c r="CK344" s="9"/>
      <c r="CL344" s="9"/>
    </row>
    <row r="345" spans="1:130" x14ac:dyDescent="0.2">
      <c r="CA345" s="32" t="str">
        <f t="shared" ref="CA345:CA356" si="41">IF(CG345=1,"*El Total de Beneficiarios no puede superar el Total por Sexo. ","")</f>
        <v/>
      </c>
      <c r="CG345" s="33">
        <f t="shared" ref="CG345:CG356" si="42">IF(AR345&gt;C345,1,0)</f>
        <v>0</v>
      </c>
      <c r="CH345" s="9"/>
      <c r="CI345" s="9"/>
      <c r="CJ345" s="9"/>
      <c r="CK345" s="9"/>
      <c r="CL345" s="9"/>
    </row>
    <row r="346" spans="1:130" s="402" customFormat="1" ht="15" x14ac:dyDescent="0.25">
      <c r="A346" s="402">
        <f>SUM(B13:B24,C29:C50,B60,B68,B76,B96:E96,B104:E104,B112:E112,B116:B117,B121:B123,C127:L142,B148:B176,B177,B194,B205,B214,B217:B220,B248,B253:B255,B259:B285,B289:B309)</f>
        <v>179960</v>
      </c>
      <c r="B346" s="402">
        <f>SUM(CG6:CZ309)</f>
        <v>0</v>
      </c>
      <c r="BU346" s="403"/>
      <c r="BV346" s="403"/>
      <c r="BW346" s="403"/>
      <c r="BX346" s="403"/>
      <c r="BY346" s="404"/>
      <c r="BZ346" s="404"/>
      <c r="CA346" s="32" t="str">
        <f t="shared" si="41"/>
        <v/>
      </c>
      <c r="CB346" s="4"/>
      <c r="CC346" s="4"/>
      <c r="CD346" s="4"/>
      <c r="CE346" s="4"/>
      <c r="CF346" s="4"/>
      <c r="CG346" s="33">
        <f t="shared" si="42"/>
        <v>0</v>
      </c>
      <c r="CH346" s="9"/>
      <c r="CI346" s="9"/>
      <c r="CJ346" s="9"/>
      <c r="CK346" s="9"/>
      <c r="CL346" s="9"/>
      <c r="CM346" s="4"/>
      <c r="CN346" s="4"/>
      <c r="CO346" s="4"/>
      <c r="CP346" s="4"/>
      <c r="CQ346" s="4"/>
      <c r="CR346" s="4"/>
      <c r="CS346" s="4"/>
      <c r="CT346" s="4"/>
      <c r="CU346" s="404"/>
      <c r="CV346" s="404"/>
      <c r="CW346" s="404"/>
      <c r="CX346" s="404"/>
      <c r="CY346" s="404"/>
      <c r="CZ346" s="404"/>
      <c r="DA346" s="403"/>
      <c r="DB346" s="403"/>
      <c r="DC346" s="403"/>
      <c r="DD346" s="403"/>
      <c r="DE346" s="403"/>
      <c r="DF346" s="403"/>
      <c r="DG346" s="403"/>
      <c r="DH346" s="403"/>
      <c r="DI346" s="403"/>
      <c r="DJ346" s="403"/>
      <c r="DK346" s="403"/>
      <c r="DL346" s="403"/>
      <c r="DM346" s="403"/>
      <c r="DN346" s="403"/>
      <c r="DO346" s="403"/>
      <c r="DP346" s="403"/>
      <c r="DQ346" s="403"/>
      <c r="DR346" s="403"/>
      <c r="DS346" s="403"/>
      <c r="DT346" s="403"/>
      <c r="DU346" s="403"/>
      <c r="DV346" s="403"/>
      <c r="DW346" s="403"/>
      <c r="DX346" s="403"/>
      <c r="DY346" s="403"/>
      <c r="DZ346" s="403"/>
    </row>
    <row r="347" spans="1:130" x14ac:dyDescent="0.2">
      <c r="CA347" s="32" t="str">
        <f t="shared" si="41"/>
        <v/>
      </c>
      <c r="CG347" s="33">
        <f t="shared" si="42"/>
        <v>0</v>
      </c>
      <c r="CH347" s="9"/>
      <c r="CI347" s="9"/>
      <c r="CJ347" s="9"/>
      <c r="CK347" s="9"/>
      <c r="CL347" s="9"/>
    </row>
    <row r="348" spans="1:130" x14ac:dyDescent="0.2">
      <c r="CA348" s="32" t="str">
        <f t="shared" si="41"/>
        <v/>
      </c>
      <c r="CG348" s="33">
        <f t="shared" si="42"/>
        <v>0</v>
      </c>
      <c r="CH348" s="9"/>
      <c r="CI348" s="9"/>
      <c r="CJ348" s="9"/>
      <c r="CK348" s="9"/>
      <c r="CL348" s="9"/>
    </row>
    <row r="349" spans="1:130" x14ac:dyDescent="0.2">
      <c r="CA349" s="32" t="str">
        <f t="shared" si="41"/>
        <v/>
      </c>
      <c r="CG349" s="33">
        <f t="shared" si="42"/>
        <v>0</v>
      </c>
      <c r="CH349" s="9"/>
      <c r="CI349" s="9"/>
      <c r="CJ349" s="9"/>
      <c r="CK349" s="9"/>
      <c r="CL349" s="9"/>
    </row>
    <row r="350" spans="1:130" x14ac:dyDescent="0.2">
      <c r="CA350" s="32" t="str">
        <f t="shared" si="41"/>
        <v/>
      </c>
      <c r="CG350" s="33">
        <f t="shared" si="42"/>
        <v>0</v>
      </c>
      <c r="CH350" s="9"/>
      <c r="CI350" s="9"/>
      <c r="CJ350" s="9"/>
      <c r="CK350" s="9"/>
      <c r="CL350" s="9"/>
    </row>
    <row r="351" spans="1:130" x14ac:dyDescent="0.2">
      <c r="CA351" s="32" t="str">
        <f t="shared" si="41"/>
        <v/>
      </c>
      <c r="CG351" s="33">
        <f t="shared" si="42"/>
        <v>0</v>
      </c>
      <c r="CH351" s="9"/>
      <c r="CI351" s="9"/>
      <c r="CJ351" s="9"/>
      <c r="CK351" s="9"/>
      <c r="CL351" s="9"/>
    </row>
    <row r="352" spans="1:130" x14ac:dyDescent="0.2">
      <c r="CA352" s="32" t="str">
        <f t="shared" si="41"/>
        <v/>
      </c>
      <c r="CG352" s="33">
        <f t="shared" si="42"/>
        <v>0</v>
      </c>
      <c r="CH352" s="9"/>
      <c r="CI352" s="9"/>
      <c r="CJ352" s="9"/>
      <c r="CK352" s="9"/>
      <c r="CL352" s="9"/>
    </row>
    <row r="353" spans="79:90" s="6" customFormat="1" x14ac:dyDescent="0.2">
      <c r="CA353" s="32" t="str">
        <f t="shared" si="41"/>
        <v/>
      </c>
      <c r="CB353" s="4"/>
      <c r="CC353" s="4"/>
      <c r="CD353" s="4"/>
      <c r="CE353" s="4"/>
      <c r="CF353" s="4"/>
      <c r="CG353" s="33">
        <f t="shared" si="42"/>
        <v>0</v>
      </c>
      <c r="CH353" s="9"/>
      <c r="CI353" s="9"/>
      <c r="CJ353" s="9"/>
      <c r="CK353" s="9"/>
      <c r="CL353" s="9"/>
    </row>
    <row r="354" spans="79:90" s="6" customFormat="1" x14ac:dyDescent="0.2">
      <c r="CA354" s="32" t="str">
        <f t="shared" si="41"/>
        <v/>
      </c>
      <c r="CB354" s="4"/>
      <c r="CC354" s="4"/>
      <c r="CD354" s="4"/>
      <c r="CE354" s="4"/>
      <c r="CF354" s="4"/>
      <c r="CG354" s="33">
        <f t="shared" si="42"/>
        <v>0</v>
      </c>
      <c r="CH354" s="9"/>
      <c r="CI354" s="9"/>
      <c r="CJ354" s="9"/>
      <c r="CK354" s="9"/>
      <c r="CL354" s="9"/>
    </row>
    <row r="355" spans="79:90" s="6" customFormat="1" x14ac:dyDescent="0.2">
      <c r="CA355" s="32" t="str">
        <f t="shared" si="41"/>
        <v/>
      </c>
      <c r="CB355" s="4"/>
      <c r="CC355" s="4"/>
      <c r="CD355" s="4"/>
      <c r="CE355" s="4"/>
      <c r="CF355" s="4"/>
      <c r="CG355" s="33">
        <f t="shared" si="42"/>
        <v>0</v>
      </c>
      <c r="CH355" s="9"/>
      <c r="CI355" s="9"/>
      <c r="CJ355" s="9"/>
      <c r="CK355" s="9"/>
      <c r="CL355" s="9"/>
    </row>
    <row r="356" spans="79:90" s="6" customFormat="1" x14ac:dyDescent="0.2">
      <c r="CA356" s="32" t="str">
        <f t="shared" si="41"/>
        <v/>
      </c>
      <c r="CB356" s="4"/>
      <c r="CC356" s="4"/>
      <c r="CD356" s="4"/>
      <c r="CE356" s="4"/>
      <c r="CF356" s="4"/>
      <c r="CG356" s="33">
        <f t="shared" si="42"/>
        <v>0</v>
      </c>
      <c r="CH356" s="9"/>
      <c r="CI356" s="9"/>
      <c r="CJ356" s="9"/>
      <c r="CK356" s="9"/>
      <c r="CL356" s="9"/>
    </row>
    <row r="357" spans="79:90" s="6" customFormat="1" x14ac:dyDescent="0.2">
      <c r="CA357" s="4"/>
      <c r="CB357" s="4"/>
      <c r="CC357" s="4"/>
      <c r="CD357" s="4"/>
      <c r="CE357" s="4"/>
      <c r="CF357" s="4"/>
      <c r="CG357" s="9"/>
      <c r="CH357" s="9"/>
      <c r="CI357" s="9"/>
      <c r="CJ357" s="9"/>
      <c r="CK357" s="9"/>
      <c r="CL357" s="9"/>
    </row>
    <row r="358" spans="79:90" s="6" customFormat="1" x14ac:dyDescent="0.2">
      <c r="CA358" s="4"/>
      <c r="CB358" s="4"/>
      <c r="CC358" s="4"/>
      <c r="CD358" s="4"/>
      <c r="CE358" s="4"/>
      <c r="CF358" s="4"/>
      <c r="CG358" s="9"/>
      <c r="CH358" s="9"/>
      <c r="CI358" s="9"/>
      <c r="CJ358" s="9"/>
      <c r="CK358" s="9"/>
      <c r="CL358" s="9"/>
    </row>
    <row r="359" spans="79:90" s="6" customFormat="1" x14ac:dyDescent="0.2">
      <c r="CA359" s="4"/>
      <c r="CB359" s="4"/>
      <c r="CC359" s="4"/>
      <c r="CD359" s="4"/>
      <c r="CE359" s="4"/>
      <c r="CF359" s="4"/>
      <c r="CG359" s="9"/>
      <c r="CH359" s="9"/>
      <c r="CI359" s="9"/>
      <c r="CJ359" s="9"/>
      <c r="CK359" s="9"/>
      <c r="CL359" s="9"/>
    </row>
    <row r="360" spans="79:90" s="6" customFormat="1" x14ac:dyDescent="0.2">
      <c r="CA360" s="4"/>
      <c r="CB360" s="4"/>
      <c r="CC360" s="4"/>
      <c r="CD360" s="4"/>
      <c r="CE360" s="4"/>
      <c r="CF360" s="4"/>
      <c r="CG360" s="9"/>
      <c r="CH360" s="9"/>
      <c r="CI360" s="9"/>
      <c r="CJ360" s="9"/>
      <c r="CK360" s="9"/>
      <c r="CL360" s="9"/>
    </row>
    <row r="361" spans="79:90" s="6" customFormat="1" x14ac:dyDescent="0.2">
      <c r="CA361" s="32" t="str">
        <f>IF(CG361=1,"*El Total de Beneficiarios no puede superar el Total por Sexo. ","")</f>
        <v/>
      </c>
      <c r="CB361" s="4"/>
      <c r="CC361" s="4"/>
      <c r="CD361" s="4"/>
      <c r="CE361" s="4"/>
      <c r="CF361" s="4"/>
      <c r="CG361" s="33">
        <f>IF(AR361&gt;C361,1,0)</f>
        <v>0</v>
      </c>
      <c r="CH361" s="9"/>
      <c r="CI361" s="9"/>
      <c r="CJ361" s="9"/>
      <c r="CK361" s="9"/>
      <c r="CL361" s="9"/>
    </row>
    <row r="362" spans="79:90" s="6" customFormat="1" x14ac:dyDescent="0.2">
      <c r="CA362" s="32" t="str">
        <f>IF(CG362=1,"*El Total de Beneficiarios no puede superar el Total por Sexo. ","")</f>
        <v/>
      </c>
      <c r="CB362" s="4"/>
      <c r="CC362" s="4"/>
      <c r="CD362" s="4"/>
      <c r="CE362" s="4"/>
      <c r="CF362" s="4"/>
      <c r="CG362" s="33">
        <f>IF(AR362&gt;C362,1,0)</f>
        <v>0</v>
      </c>
      <c r="CH362" s="9"/>
      <c r="CI362" s="9"/>
      <c r="CJ362" s="9"/>
      <c r="CK362" s="9"/>
      <c r="CL362" s="9"/>
    </row>
    <row r="363" spans="79:90" s="6" customFormat="1" x14ac:dyDescent="0.2">
      <c r="CA363" s="32" t="str">
        <f>IF(CG363=1,"*El Total de Beneficiarios no puede superar el Total por Sexo. ","")</f>
        <v/>
      </c>
      <c r="CB363" s="4"/>
      <c r="CC363" s="4"/>
      <c r="CD363" s="4"/>
      <c r="CE363" s="4"/>
      <c r="CF363" s="4"/>
      <c r="CG363" s="33">
        <f>IF(AR363&gt;C363,1,0)</f>
        <v>0</v>
      </c>
      <c r="CH363" s="9"/>
      <c r="CI363" s="9"/>
      <c r="CJ363" s="9"/>
      <c r="CK363" s="9"/>
      <c r="CL363" s="9"/>
    </row>
    <row r="364" spans="79:90" s="6" customFormat="1" x14ac:dyDescent="0.2">
      <c r="CA364" s="32" t="str">
        <f>IF(CG364=1,"*El Total de Beneficiarios no puede superar el Total por Sexo. ","")</f>
        <v/>
      </c>
      <c r="CB364" s="4"/>
      <c r="CC364" s="4"/>
      <c r="CD364" s="4"/>
      <c r="CE364" s="4"/>
      <c r="CF364" s="4"/>
      <c r="CG364" s="33">
        <f>IF(AR364&gt;C364,1,0)</f>
        <v>0</v>
      </c>
      <c r="CH364" s="9"/>
      <c r="CI364" s="9"/>
      <c r="CJ364" s="9"/>
      <c r="CK364" s="9"/>
      <c r="CL364" s="9"/>
    </row>
    <row r="365" spans="79:90" s="6" customFormat="1" x14ac:dyDescent="0.2">
      <c r="CA365" s="4"/>
      <c r="CB365" s="4"/>
      <c r="CC365" s="4"/>
      <c r="CD365" s="4"/>
      <c r="CE365" s="4"/>
      <c r="CF365" s="4"/>
      <c r="CG365" s="9"/>
      <c r="CH365" s="9"/>
      <c r="CI365" s="9"/>
      <c r="CJ365" s="9"/>
      <c r="CK365" s="9"/>
      <c r="CL365" s="9"/>
    </row>
    <row r="366" spans="79:90" s="6" customFormat="1" x14ac:dyDescent="0.2">
      <c r="CA366" s="4"/>
      <c r="CB366" s="4"/>
      <c r="CC366" s="4"/>
      <c r="CD366" s="4"/>
      <c r="CE366" s="4"/>
      <c r="CF366" s="4"/>
      <c r="CG366" s="9"/>
      <c r="CH366" s="9"/>
      <c r="CI366" s="9"/>
      <c r="CJ366" s="9"/>
      <c r="CK366" s="9"/>
      <c r="CL366" s="9"/>
    </row>
    <row r="367" spans="79:90" s="6" customFormat="1" x14ac:dyDescent="0.2">
      <c r="CA367" s="4"/>
      <c r="CB367" s="4"/>
      <c r="CC367" s="4"/>
      <c r="CD367" s="4"/>
      <c r="CE367" s="4"/>
      <c r="CF367" s="4"/>
      <c r="CG367" s="9"/>
      <c r="CH367" s="9"/>
      <c r="CI367" s="9"/>
      <c r="CJ367" s="9"/>
      <c r="CK367" s="9"/>
      <c r="CL367" s="9"/>
    </row>
    <row r="368" spans="79:90" s="6" customFormat="1" x14ac:dyDescent="0.2">
      <c r="CA368" s="4"/>
      <c r="CB368" s="4"/>
      <c r="CC368" s="4"/>
      <c r="CD368" s="4"/>
      <c r="CE368" s="4"/>
      <c r="CF368" s="4"/>
      <c r="CG368" s="9"/>
      <c r="CH368" s="9"/>
      <c r="CI368" s="9"/>
      <c r="CJ368" s="9"/>
      <c r="CK368" s="9"/>
      <c r="CL368" s="9"/>
    </row>
    <row r="369" spans="85:90" s="6" customFormat="1" x14ac:dyDescent="0.2">
      <c r="CG369" s="9"/>
      <c r="CH369" s="9"/>
      <c r="CI369" s="9"/>
      <c r="CJ369" s="9"/>
      <c r="CK369" s="9"/>
      <c r="CL369" s="9"/>
    </row>
    <row r="370" spans="85:90" s="6" customFormat="1" x14ac:dyDescent="0.2">
      <c r="CG370" s="9"/>
      <c r="CH370" s="9"/>
      <c r="CI370" s="9"/>
      <c r="CJ370" s="9"/>
      <c r="CK370" s="9"/>
      <c r="CL370" s="9"/>
    </row>
    <row r="371" spans="85:90" s="6" customFormat="1" x14ac:dyDescent="0.2">
      <c r="CG371" s="9"/>
      <c r="CH371" s="9"/>
      <c r="CI371" s="9"/>
      <c r="CJ371" s="9"/>
      <c r="CK371" s="9"/>
      <c r="CL371" s="9"/>
    </row>
    <row r="372" spans="85:90" s="6" customFormat="1" x14ac:dyDescent="0.2">
      <c r="CG372" s="9"/>
      <c r="CH372" s="9"/>
      <c r="CI372" s="9"/>
      <c r="CJ372" s="9"/>
      <c r="CK372" s="9"/>
      <c r="CL372" s="9"/>
    </row>
    <row r="373" spans="85:90" s="6" customFormat="1" x14ac:dyDescent="0.2">
      <c r="CG373" s="9"/>
      <c r="CH373" s="9"/>
      <c r="CI373" s="9"/>
      <c r="CJ373" s="9"/>
      <c r="CK373" s="9"/>
      <c r="CL373" s="9"/>
    </row>
    <row r="374" spans="85:90" s="6" customFormat="1" x14ac:dyDescent="0.2">
      <c r="CG374" s="9"/>
      <c r="CH374" s="9"/>
      <c r="CI374" s="9"/>
      <c r="CJ374" s="9"/>
      <c r="CK374" s="9"/>
      <c r="CL374" s="9"/>
    </row>
    <row r="375" spans="85:90" s="6" customFormat="1" x14ac:dyDescent="0.2">
      <c r="CG375" s="9"/>
      <c r="CH375" s="9"/>
      <c r="CI375" s="9"/>
      <c r="CJ375" s="9"/>
      <c r="CK375" s="9"/>
      <c r="CL375" s="9"/>
    </row>
    <row r="376" spans="85:90" s="6" customFormat="1" x14ac:dyDescent="0.2">
      <c r="CG376" s="9"/>
      <c r="CH376" s="9"/>
      <c r="CI376" s="9"/>
      <c r="CJ376" s="9"/>
      <c r="CK376" s="9"/>
      <c r="CL376" s="9"/>
    </row>
    <row r="377" spans="85:90" s="6" customFormat="1" x14ac:dyDescent="0.2">
      <c r="CG377" s="9"/>
      <c r="CH377" s="9"/>
      <c r="CI377" s="9"/>
      <c r="CJ377" s="9"/>
      <c r="CK377" s="9"/>
      <c r="CL377" s="9"/>
    </row>
    <row r="378" spans="85:90" s="6" customFormat="1" x14ac:dyDescent="0.2">
      <c r="CG378" s="9"/>
      <c r="CH378" s="9"/>
      <c r="CI378" s="9"/>
      <c r="CJ378" s="9"/>
      <c r="CK378" s="9"/>
      <c r="CL378" s="9"/>
    </row>
    <row r="379" spans="85:90" s="6" customFormat="1" x14ac:dyDescent="0.2">
      <c r="CG379" s="9"/>
      <c r="CH379" s="9"/>
      <c r="CI379" s="9"/>
      <c r="CJ379" s="9"/>
      <c r="CK379" s="9"/>
      <c r="CL379" s="9"/>
    </row>
    <row r="380" spans="85:90" s="6" customFormat="1" x14ac:dyDescent="0.2">
      <c r="CG380" s="9"/>
      <c r="CH380" s="9"/>
      <c r="CI380" s="9"/>
      <c r="CJ380" s="9"/>
      <c r="CK380" s="9"/>
      <c r="CL380" s="9"/>
    </row>
    <row r="400" spans="79:98" s="6" customFormat="1" ht="15" x14ac:dyDescent="0.25">
      <c r="CA400" s="405"/>
      <c r="CB400" s="405"/>
      <c r="CC400" s="405"/>
      <c r="CD400" s="405"/>
      <c r="CE400" s="405"/>
      <c r="CF400" s="405"/>
      <c r="CG400" s="405"/>
      <c r="CH400" s="405"/>
      <c r="CI400" s="405"/>
      <c r="CJ400" s="405"/>
      <c r="CK400" s="405"/>
      <c r="CL400" s="405"/>
      <c r="CM400" s="405"/>
      <c r="CN400" s="405"/>
      <c r="CO400" s="405"/>
      <c r="CP400" s="405"/>
      <c r="CQ400" s="405"/>
      <c r="CR400" s="405"/>
      <c r="CS400" s="405"/>
      <c r="CT400" s="405"/>
    </row>
  </sheetData>
  <mergeCells count="147">
    <mergeCell ref="A287:A288"/>
    <mergeCell ref="B287:B288"/>
    <mergeCell ref="C287:S287"/>
    <mergeCell ref="A251:A252"/>
    <mergeCell ref="B251:B252"/>
    <mergeCell ref="C251:S251"/>
    <mergeCell ref="A257:A258"/>
    <mergeCell ref="B257:B258"/>
    <mergeCell ref="C257:S257"/>
    <mergeCell ref="A207:A209"/>
    <mergeCell ref="B207:B209"/>
    <mergeCell ref="C207:S208"/>
    <mergeCell ref="T207:X207"/>
    <mergeCell ref="T208:V208"/>
    <mergeCell ref="W208:X208"/>
    <mergeCell ref="A196:A198"/>
    <mergeCell ref="B196:B198"/>
    <mergeCell ref="C196:S197"/>
    <mergeCell ref="T196:X196"/>
    <mergeCell ref="T197:V197"/>
    <mergeCell ref="W197:X197"/>
    <mergeCell ref="A184:A186"/>
    <mergeCell ref="B184:B186"/>
    <mergeCell ref="C184:S185"/>
    <mergeCell ref="T184:X184"/>
    <mergeCell ref="T185:V185"/>
    <mergeCell ref="W185:X185"/>
    <mergeCell ref="AC146:AD146"/>
    <mergeCell ref="AE146:AF146"/>
    <mergeCell ref="AG146:AH146"/>
    <mergeCell ref="AM145:AO145"/>
    <mergeCell ref="E146:F146"/>
    <mergeCell ref="G146:H146"/>
    <mergeCell ref="I146:J146"/>
    <mergeCell ref="K146:L146"/>
    <mergeCell ref="M146:N146"/>
    <mergeCell ref="O146:P146"/>
    <mergeCell ref="Q146:R146"/>
    <mergeCell ref="S146:T146"/>
    <mergeCell ref="U146:V146"/>
    <mergeCell ref="AN146:AO146"/>
    <mergeCell ref="AI146:AJ146"/>
    <mergeCell ref="AK146:AL146"/>
    <mergeCell ref="AM146:AM147"/>
    <mergeCell ref="K125:L125"/>
    <mergeCell ref="A127:A130"/>
    <mergeCell ref="A131:A135"/>
    <mergeCell ref="A136:A141"/>
    <mergeCell ref="A145:A147"/>
    <mergeCell ref="B145:D146"/>
    <mergeCell ref="E145:AL145"/>
    <mergeCell ref="W146:X146"/>
    <mergeCell ref="Y146:Z146"/>
    <mergeCell ref="AA146:AB146"/>
    <mergeCell ref="A125:A126"/>
    <mergeCell ref="B125:B126"/>
    <mergeCell ref="C125:D125"/>
    <mergeCell ref="E125:F125"/>
    <mergeCell ref="G125:H125"/>
    <mergeCell ref="I125:J125"/>
    <mergeCell ref="A114:A115"/>
    <mergeCell ref="B114:B115"/>
    <mergeCell ref="C114:F114"/>
    <mergeCell ref="G114:H114"/>
    <mergeCell ref="A119:A120"/>
    <mergeCell ref="B119:B120"/>
    <mergeCell ref="C119:E119"/>
    <mergeCell ref="F119:F120"/>
    <mergeCell ref="G119:G120"/>
    <mergeCell ref="H119:K119"/>
    <mergeCell ref="J27:K27"/>
    <mergeCell ref="L27:M27"/>
    <mergeCell ref="T62:W62"/>
    <mergeCell ref="X62:Z62"/>
    <mergeCell ref="A70:A71"/>
    <mergeCell ref="B70:B71"/>
    <mergeCell ref="C70:S70"/>
    <mergeCell ref="T70:W70"/>
    <mergeCell ref="X70:Z70"/>
    <mergeCell ref="F53:F54"/>
    <mergeCell ref="G53:G54"/>
    <mergeCell ref="H53:H54"/>
    <mergeCell ref="A62:A63"/>
    <mergeCell ref="B62:B63"/>
    <mergeCell ref="C62:S62"/>
    <mergeCell ref="A29:B29"/>
    <mergeCell ref="A30:A48"/>
    <mergeCell ref="A52:A54"/>
    <mergeCell ref="B52:B54"/>
    <mergeCell ref="C52:F52"/>
    <mergeCell ref="G52:H52"/>
    <mergeCell ref="C53:C54"/>
    <mergeCell ref="D53:D54"/>
    <mergeCell ref="E53:E54"/>
    <mergeCell ref="AN27:AN28"/>
    <mergeCell ref="AO27:AO28"/>
    <mergeCell ref="AP27:AP28"/>
    <mergeCell ref="V27:W27"/>
    <mergeCell ref="X27:Y27"/>
    <mergeCell ref="Z27:AA27"/>
    <mergeCell ref="AB27:AC27"/>
    <mergeCell ref="AD27:AE27"/>
    <mergeCell ref="AF27:AG27"/>
    <mergeCell ref="N27:O27"/>
    <mergeCell ref="P27:Q27"/>
    <mergeCell ref="R27:S27"/>
    <mergeCell ref="T27:U27"/>
    <mergeCell ref="AN11:AN12"/>
    <mergeCell ref="AO11:AO12"/>
    <mergeCell ref="AP11:AP12"/>
    <mergeCell ref="A26:A28"/>
    <mergeCell ref="B26:B28"/>
    <mergeCell ref="C26:E27"/>
    <mergeCell ref="F26:AM26"/>
    <mergeCell ref="AN26:AQ26"/>
    <mergeCell ref="F27:G27"/>
    <mergeCell ref="H27:I27"/>
    <mergeCell ref="AC11:AD11"/>
    <mergeCell ref="AE11:AF11"/>
    <mergeCell ref="AG11:AH11"/>
    <mergeCell ref="AI11:AJ11"/>
    <mergeCell ref="AK11:AL11"/>
    <mergeCell ref="AM11:AM12"/>
    <mergeCell ref="AQ27:AQ28"/>
    <mergeCell ref="AH27:AI27"/>
    <mergeCell ref="AJ27:AK27"/>
    <mergeCell ref="AL27:AM27"/>
    <mergeCell ref="AR10:AR12"/>
    <mergeCell ref="AS10:AS12"/>
    <mergeCell ref="E11:F11"/>
    <mergeCell ref="G11:H11"/>
    <mergeCell ref="I11:J11"/>
    <mergeCell ref="K11:L11"/>
    <mergeCell ref="M11:N11"/>
    <mergeCell ref="O11:P11"/>
    <mergeCell ref="Q11:R11"/>
    <mergeCell ref="S11:T11"/>
    <mergeCell ref="A6:N6"/>
    <mergeCell ref="A10:A12"/>
    <mergeCell ref="B10:D11"/>
    <mergeCell ref="E10:AL10"/>
    <mergeCell ref="AM10:AP10"/>
    <mergeCell ref="AQ10:AQ12"/>
    <mergeCell ref="U11:V11"/>
    <mergeCell ref="W11:X11"/>
    <mergeCell ref="Y11:Z11"/>
    <mergeCell ref="AA11:AB11"/>
  </mergeCells>
  <dataValidations count="4">
    <dataValidation type="whole" operator="greaterThanOrEqual" allowBlank="1" showInputMessage="1" showErrorMessage="1" error="Valor no Permitido" sqref="B223:B247 B217:B220 E13:AS24 C72:Z75 B79:E95 B99:E103 B107:E111 C116:H117 C121:K123 C127:L142 F29:AQ50 C55:H59 C64:Z67 C259:S285 E148:AO182 C187:X193 C199:X204 C210:X213 C253:S255 C289:S309">
      <formula1>0</formula1>
    </dataValidation>
    <dataValidation allowBlank="1" showInputMessage="1" showErrorMessage="1" error="Valor no Permitido" sqref="T63 T71"/>
    <dataValidation allowBlank="1" sqref="CA1:CF52 BZ53:CE60 BZ114:CE117 CA61:CF113 BZ125:CE142 CA118:CF124 CT145:CY182 CA143:CF144 CA183:CF1048576"/>
    <dataValidation type="whole" allowBlank="1" showInputMessage="1" showErrorMessage="1" error="Valor no Permitido" sqref="F109 B130:B176 C145:D176 F77:F80 CG118:CT124 F61 F69 T76:Z76 CF53:CS60 CG1:CT52 W62 CF114:CS117 CG61:CT113 CF125:CS142 E147:AL147 CG183:CT1048576 CZ145:DM182 CG143:CT144 C60">
      <formula1>0</formula1>
      <formula2>1E+30</formula2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S400"/>
  <sheetViews>
    <sheetView topLeftCell="A179" workbookViewId="0">
      <selection activeCell="B188" sqref="B188"/>
    </sheetView>
  </sheetViews>
  <sheetFormatPr baseColWidth="10" defaultColWidth="11.42578125" defaultRowHeight="14.25" x14ac:dyDescent="0.2"/>
  <cols>
    <col min="1" max="1" width="49.85546875" style="6" customWidth="1"/>
    <col min="2" max="2" width="43.7109375" style="6" customWidth="1"/>
    <col min="3" max="3" width="16.28515625" style="6" customWidth="1"/>
    <col min="4" max="38" width="19.28515625" style="6" customWidth="1"/>
    <col min="39" max="40" width="12.7109375" style="6" customWidth="1"/>
    <col min="41" max="41" width="14.42578125" style="6" customWidth="1"/>
    <col min="42" max="42" width="12.7109375" style="6" customWidth="1"/>
    <col min="43" max="43" width="14.42578125" style="6" customWidth="1"/>
    <col min="44" max="44" width="12.42578125" style="6" customWidth="1"/>
    <col min="45" max="45" width="11.42578125" style="6"/>
    <col min="46" max="46" width="13.28515625" style="6" customWidth="1"/>
    <col min="47" max="47" width="11.42578125" style="6"/>
    <col min="48" max="48" width="12.28515625" style="6" customWidth="1"/>
    <col min="49" max="72" width="11.42578125" style="6" customWidth="1"/>
    <col min="73" max="73" width="11.42578125" style="5" customWidth="1"/>
    <col min="74" max="76" width="11" style="5" customWidth="1"/>
    <col min="77" max="77" width="11" style="15" customWidth="1"/>
    <col min="78" max="78" width="13.28515625" style="15" customWidth="1"/>
    <col min="79" max="98" width="13.28515625" style="4" hidden="1" customWidth="1"/>
    <col min="99" max="104" width="13.28515625" style="15" hidden="1" customWidth="1"/>
    <col min="105" max="105" width="0" style="5" hidden="1" customWidth="1"/>
    <col min="106" max="130" width="11.42578125" style="5"/>
    <col min="131" max="16384" width="11.42578125" style="6"/>
  </cols>
  <sheetData>
    <row r="1" spans="1:104" s="6" customFormat="1" ht="1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3"/>
      <c r="BV1" s="3"/>
      <c r="BW1" s="3"/>
      <c r="BX1" s="3"/>
      <c r="BY1" s="3"/>
      <c r="BZ1" s="3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5"/>
      <c r="CV1" s="5"/>
      <c r="CW1" s="5"/>
      <c r="CX1" s="5"/>
      <c r="CY1" s="5"/>
      <c r="CZ1" s="5"/>
    </row>
    <row r="2" spans="1:104" s="6" customFormat="1" ht="15" x14ac:dyDescent="0.25">
      <c r="A2" s="1" t="str">
        <f>CONCATENATE("COMUNA: ",[10]NOMBRE!B2," - ","( ",[10]NOMBRE!C2,[10]NOMBRE!D2,[10]NOMBRE!E2,[10]NOMBRE!F2,[10]NOMBRE!G2," )")</f>
        <v>COMUNA: LINARES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3"/>
      <c r="BV2" s="3"/>
      <c r="BW2" s="3"/>
      <c r="BX2" s="3"/>
      <c r="BY2" s="3"/>
      <c r="BZ2" s="3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5"/>
      <c r="CV2" s="5"/>
      <c r="CW2" s="5"/>
      <c r="CX2" s="5"/>
      <c r="CY2" s="5"/>
      <c r="CZ2" s="5"/>
    </row>
    <row r="3" spans="1:104" s="6" customFormat="1" ht="15" x14ac:dyDescent="0.25">
      <c r="A3" s="1" t="str">
        <f>CONCATENATE("ESTABLECIMIENTO/ESTRATEGIA: ",[10]NOMBRE!B3," - ","( ",[10]NOMBRE!C3,[10]NOMBRE!D3,[10]NOMBRE!E3,[10]NOMBRE!F3,[10]NOMBRE!G3,[10]NOMBRE!H3," )")</f>
        <v>ESTABLECIMIENTO/ESTRATEGIA: HOSPITAL PRESIDENTE CARLOS IBAÑEZ DEL CAMPO - ( 116108 )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3"/>
      <c r="BV3" s="3"/>
      <c r="BW3" s="3"/>
      <c r="BX3" s="3"/>
      <c r="BY3" s="3"/>
      <c r="BZ3" s="3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5"/>
      <c r="CV3" s="5"/>
      <c r="CW3" s="5"/>
      <c r="CX3" s="5"/>
      <c r="CY3" s="5"/>
      <c r="CZ3" s="5"/>
    </row>
    <row r="4" spans="1:104" s="6" customFormat="1" ht="15" x14ac:dyDescent="0.25">
      <c r="A4" s="1" t="str">
        <f>CONCATENATE("MES: ",[10]NOMBRE!B6," - ","( ",[10]NOMBRE!C6,[10]NOMBRE!D6," )")</f>
        <v>MES: SEPTIEMBRE - ( 09 )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3"/>
      <c r="BV4" s="3"/>
      <c r="BW4" s="3"/>
      <c r="BX4" s="3"/>
      <c r="BY4" s="3"/>
      <c r="BZ4" s="3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5"/>
      <c r="CV4" s="5"/>
      <c r="CW4" s="5"/>
      <c r="CX4" s="5"/>
      <c r="CY4" s="5"/>
      <c r="CZ4" s="5"/>
    </row>
    <row r="5" spans="1:104" s="6" customFormat="1" ht="15" x14ac:dyDescent="0.25">
      <c r="A5" s="1" t="str">
        <f>CONCATENATE("AÑO: ",[10]NOMBRE!B7)</f>
        <v>AÑO: 2023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3"/>
      <c r="BV5" s="3"/>
      <c r="BW5" s="3"/>
      <c r="BX5" s="3"/>
      <c r="BY5" s="3"/>
      <c r="BZ5" s="3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5"/>
      <c r="CV5" s="5"/>
      <c r="CW5" s="5"/>
      <c r="CX5" s="5"/>
      <c r="CY5" s="5"/>
      <c r="CZ5" s="5"/>
    </row>
    <row r="6" spans="1:104" s="6" customFormat="1" ht="15" customHeight="1" x14ac:dyDescent="0.25">
      <c r="A6" s="1635" t="s">
        <v>1</v>
      </c>
      <c r="B6" s="1635"/>
      <c r="C6" s="1635"/>
      <c r="D6" s="1635"/>
      <c r="E6" s="1635"/>
      <c r="F6" s="1635"/>
      <c r="G6" s="1635"/>
      <c r="H6" s="1635"/>
      <c r="I6" s="1635"/>
      <c r="J6" s="1635"/>
      <c r="K6" s="1635"/>
      <c r="L6" s="1635"/>
      <c r="M6" s="1635"/>
      <c r="N6" s="1635"/>
      <c r="O6" s="7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3"/>
      <c r="BV6" s="3"/>
      <c r="BW6" s="3"/>
      <c r="BX6" s="3"/>
      <c r="BY6" s="3"/>
      <c r="BZ6" s="3"/>
      <c r="CA6" s="4"/>
      <c r="CB6" s="4"/>
      <c r="CC6" s="4"/>
      <c r="CD6" s="4"/>
      <c r="CE6" s="4"/>
      <c r="CF6" s="4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5"/>
      <c r="CV6" s="5"/>
      <c r="CW6" s="5"/>
      <c r="CX6" s="5"/>
      <c r="CY6" s="5"/>
      <c r="CZ6" s="5"/>
    </row>
    <row r="7" spans="1:104" s="6" customFormat="1" ht="15" x14ac:dyDescent="0.2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3"/>
      <c r="BV7" s="3"/>
      <c r="BW7" s="3"/>
      <c r="BX7" s="3"/>
      <c r="BY7" s="3"/>
      <c r="BZ7" s="3"/>
      <c r="CA7" s="4"/>
      <c r="CB7" s="4"/>
      <c r="CC7" s="4"/>
      <c r="CD7" s="4"/>
      <c r="CE7" s="4"/>
      <c r="CF7" s="4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5"/>
      <c r="CV7" s="5"/>
      <c r="CW7" s="5"/>
      <c r="CX7" s="5"/>
      <c r="CY7" s="5"/>
      <c r="CZ7" s="5"/>
    </row>
    <row r="8" spans="1:104" s="6" customFormat="1" ht="15" x14ac:dyDescent="0.25">
      <c r="A8" s="11" t="s">
        <v>2</v>
      </c>
      <c r="B8" s="10"/>
      <c r="C8" s="10"/>
      <c r="D8" s="10"/>
      <c r="E8" s="10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3"/>
      <c r="BV8" s="3"/>
      <c r="BW8" s="3"/>
      <c r="BX8" s="3"/>
      <c r="BY8" s="3"/>
      <c r="BZ8" s="3"/>
      <c r="CA8" s="4"/>
      <c r="CB8" s="4"/>
      <c r="CC8" s="4"/>
      <c r="CD8" s="4"/>
      <c r="CE8" s="4"/>
      <c r="CF8" s="4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5"/>
      <c r="CV8" s="5"/>
      <c r="CW8" s="5"/>
      <c r="CX8" s="5"/>
      <c r="CY8" s="5"/>
      <c r="CZ8" s="5"/>
    </row>
    <row r="9" spans="1:104" s="6" customFormat="1" ht="15" x14ac:dyDescent="0.25">
      <c r="A9" s="12" t="s">
        <v>3</v>
      </c>
      <c r="B9" s="13"/>
      <c r="C9" s="14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3"/>
      <c r="BV9" s="3"/>
      <c r="BW9" s="3"/>
      <c r="BX9" s="3"/>
      <c r="BY9" s="3"/>
      <c r="BZ9" s="3"/>
      <c r="CA9" s="4"/>
      <c r="CB9" s="4"/>
      <c r="CC9" s="4"/>
      <c r="CD9" s="4"/>
      <c r="CE9" s="4"/>
      <c r="CF9" s="4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5"/>
      <c r="CV9" s="5"/>
      <c r="CW9" s="5"/>
      <c r="CX9" s="5"/>
      <c r="CY9" s="5"/>
      <c r="CZ9" s="5"/>
    </row>
    <row r="10" spans="1:104" s="6" customFormat="1" ht="15" customHeight="1" x14ac:dyDescent="0.25">
      <c r="A10" s="2098" t="s">
        <v>4</v>
      </c>
      <c r="B10" s="2076" t="s">
        <v>5</v>
      </c>
      <c r="C10" s="1640"/>
      <c r="D10" s="2077"/>
      <c r="E10" s="2106" t="s">
        <v>6</v>
      </c>
      <c r="F10" s="2100"/>
      <c r="G10" s="2100"/>
      <c r="H10" s="2100"/>
      <c r="I10" s="2100"/>
      <c r="J10" s="2100"/>
      <c r="K10" s="2100"/>
      <c r="L10" s="2100"/>
      <c r="M10" s="2100"/>
      <c r="N10" s="2100"/>
      <c r="O10" s="2100"/>
      <c r="P10" s="2100"/>
      <c r="Q10" s="2100"/>
      <c r="R10" s="2100"/>
      <c r="S10" s="2100"/>
      <c r="T10" s="2100"/>
      <c r="U10" s="2100"/>
      <c r="V10" s="2100"/>
      <c r="W10" s="2100"/>
      <c r="X10" s="2100"/>
      <c r="Y10" s="2100"/>
      <c r="Z10" s="2100"/>
      <c r="AA10" s="2100"/>
      <c r="AB10" s="2100"/>
      <c r="AC10" s="2100"/>
      <c r="AD10" s="2100"/>
      <c r="AE10" s="2100"/>
      <c r="AF10" s="2100"/>
      <c r="AG10" s="2100"/>
      <c r="AH10" s="2100"/>
      <c r="AI10" s="2100"/>
      <c r="AJ10" s="2100"/>
      <c r="AK10" s="2100"/>
      <c r="AL10" s="2107"/>
      <c r="AM10" s="2108" t="s">
        <v>7</v>
      </c>
      <c r="AN10" s="2100"/>
      <c r="AO10" s="2100"/>
      <c r="AP10" s="2102"/>
      <c r="AQ10" s="2098" t="s">
        <v>8</v>
      </c>
      <c r="AR10" s="2098" t="s">
        <v>9</v>
      </c>
      <c r="AS10" s="2098" t="s">
        <v>10</v>
      </c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3"/>
      <c r="BV10" s="3"/>
      <c r="BW10" s="15"/>
      <c r="BX10" s="15"/>
      <c r="BY10" s="15"/>
      <c r="BZ10" s="15"/>
      <c r="CA10" s="4"/>
      <c r="CB10" s="4"/>
      <c r="CC10" s="4"/>
      <c r="CD10" s="4"/>
      <c r="CE10" s="4"/>
      <c r="CF10" s="4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5"/>
      <c r="CV10" s="5"/>
      <c r="CW10" s="5"/>
      <c r="CX10" s="5"/>
      <c r="CY10" s="5"/>
      <c r="CZ10" s="5"/>
    </row>
    <row r="11" spans="1:104" s="6" customFormat="1" ht="15" customHeight="1" x14ac:dyDescent="0.25">
      <c r="A11" s="1637"/>
      <c r="B11" s="1642"/>
      <c r="C11" s="1643"/>
      <c r="D11" s="1644"/>
      <c r="E11" s="2105" t="s">
        <v>11</v>
      </c>
      <c r="F11" s="2104"/>
      <c r="G11" s="2105" t="s">
        <v>12</v>
      </c>
      <c r="H11" s="2104"/>
      <c r="I11" s="2105" t="s">
        <v>13</v>
      </c>
      <c r="J11" s="2104"/>
      <c r="K11" s="2105" t="s">
        <v>14</v>
      </c>
      <c r="L11" s="2104"/>
      <c r="M11" s="2105" t="s">
        <v>15</v>
      </c>
      <c r="N11" s="2104"/>
      <c r="O11" s="2105" t="s">
        <v>16</v>
      </c>
      <c r="P11" s="2104"/>
      <c r="Q11" s="2105" t="s">
        <v>17</v>
      </c>
      <c r="R11" s="2104"/>
      <c r="S11" s="2105" t="s">
        <v>18</v>
      </c>
      <c r="T11" s="2104"/>
      <c r="U11" s="2105" t="s">
        <v>19</v>
      </c>
      <c r="V11" s="2104"/>
      <c r="W11" s="2105" t="s">
        <v>20</v>
      </c>
      <c r="X11" s="2104"/>
      <c r="Y11" s="2105" t="s">
        <v>21</v>
      </c>
      <c r="Z11" s="2104"/>
      <c r="AA11" s="2105" t="s">
        <v>22</v>
      </c>
      <c r="AB11" s="2104"/>
      <c r="AC11" s="2105" t="s">
        <v>23</v>
      </c>
      <c r="AD11" s="2104"/>
      <c r="AE11" s="2105" t="s">
        <v>24</v>
      </c>
      <c r="AF11" s="2104"/>
      <c r="AG11" s="2105" t="s">
        <v>25</v>
      </c>
      <c r="AH11" s="2104"/>
      <c r="AI11" s="2105" t="s">
        <v>26</v>
      </c>
      <c r="AJ11" s="2104"/>
      <c r="AK11" s="2106" t="s">
        <v>27</v>
      </c>
      <c r="AL11" s="2107"/>
      <c r="AM11" s="1637" t="s">
        <v>28</v>
      </c>
      <c r="AN11" s="1652" t="s">
        <v>29</v>
      </c>
      <c r="AO11" s="1654" t="s">
        <v>30</v>
      </c>
      <c r="AP11" s="1643" t="s">
        <v>31</v>
      </c>
      <c r="AQ11" s="1637"/>
      <c r="AR11" s="1637"/>
      <c r="AS11" s="1637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3"/>
      <c r="BV11" s="3"/>
      <c r="BW11" s="15"/>
      <c r="BX11" s="15"/>
      <c r="BY11" s="15"/>
      <c r="BZ11" s="15"/>
      <c r="CA11" s="4"/>
      <c r="CB11" s="4"/>
      <c r="CC11" s="4"/>
      <c r="CD11" s="4"/>
      <c r="CE11" s="4"/>
      <c r="CF11" s="4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5"/>
      <c r="CV11" s="5"/>
      <c r="CW11" s="5"/>
      <c r="CX11" s="5"/>
      <c r="CY11" s="5"/>
      <c r="CZ11" s="5"/>
    </row>
    <row r="12" spans="1:104" s="6" customFormat="1" ht="15" x14ac:dyDescent="0.25">
      <c r="A12" s="1922"/>
      <c r="B12" s="1220" t="s">
        <v>32</v>
      </c>
      <c r="C12" s="1349" t="s">
        <v>33</v>
      </c>
      <c r="D12" s="1240" t="s">
        <v>34</v>
      </c>
      <c r="E12" s="1220" t="s">
        <v>33</v>
      </c>
      <c r="F12" s="1240" t="s">
        <v>34</v>
      </c>
      <c r="G12" s="1220" t="s">
        <v>33</v>
      </c>
      <c r="H12" s="1240" t="s">
        <v>34</v>
      </c>
      <c r="I12" s="1220" t="s">
        <v>33</v>
      </c>
      <c r="J12" s="1240" t="s">
        <v>34</v>
      </c>
      <c r="K12" s="1220" t="s">
        <v>33</v>
      </c>
      <c r="L12" s="1240" t="s">
        <v>34</v>
      </c>
      <c r="M12" s="1220" t="s">
        <v>33</v>
      </c>
      <c r="N12" s="1240" t="s">
        <v>34</v>
      </c>
      <c r="O12" s="1220" t="s">
        <v>33</v>
      </c>
      <c r="P12" s="1240" t="s">
        <v>34</v>
      </c>
      <c r="Q12" s="1220" t="s">
        <v>33</v>
      </c>
      <c r="R12" s="1240" t="s">
        <v>34</v>
      </c>
      <c r="S12" s="1220" t="s">
        <v>33</v>
      </c>
      <c r="T12" s="1240" t="s">
        <v>34</v>
      </c>
      <c r="U12" s="1220" t="s">
        <v>33</v>
      </c>
      <c r="V12" s="1240" t="s">
        <v>34</v>
      </c>
      <c r="W12" s="1220" t="s">
        <v>33</v>
      </c>
      <c r="X12" s="1240" t="s">
        <v>34</v>
      </c>
      <c r="Y12" s="1220" t="s">
        <v>33</v>
      </c>
      <c r="Z12" s="1240" t="s">
        <v>34</v>
      </c>
      <c r="AA12" s="1220" t="s">
        <v>33</v>
      </c>
      <c r="AB12" s="1240" t="s">
        <v>34</v>
      </c>
      <c r="AC12" s="1220" t="s">
        <v>33</v>
      </c>
      <c r="AD12" s="1240" t="s">
        <v>34</v>
      </c>
      <c r="AE12" s="1220" t="s">
        <v>33</v>
      </c>
      <c r="AF12" s="1240" t="s">
        <v>34</v>
      </c>
      <c r="AG12" s="1220" t="s">
        <v>33</v>
      </c>
      <c r="AH12" s="1240" t="s">
        <v>34</v>
      </c>
      <c r="AI12" s="1220" t="s">
        <v>33</v>
      </c>
      <c r="AJ12" s="1240" t="s">
        <v>34</v>
      </c>
      <c r="AK12" s="1220" t="s">
        <v>33</v>
      </c>
      <c r="AL12" s="1221" t="s">
        <v>34</v>
      </c>
      <c r="AM12" s="1922"/>
      <c r="AN12" s="1965"/>
      <c r="AO12" s="2147"/>
      <c r="AP12" s="1933"/>
      <c r="AQ12" s="1922"/>
      <c r="AR12" s="1922"/>
      <c r="AS12" s="1922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3"/>
      <c r="BV12" s="3"/>
      <c r="BW12" s="15"/>
      <c r="BX12" s="15"/>
      <c r="BY12" s="15"/>
      <c r="BZ12" s="15"/>
      <c r="CA12" s="4"/>
      <c r="CB12" s="4"/>
      <c r="CC12" s="4"/>
      <c r="CD12" s="4"/>
      <c r="CE12" s="4"/>
      <c r="CF12" s="4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5"/>
      <c r="CV12" s="5"/>
      <c r="CW12" s="5"/>
      <c r="CX12" s="5"/>
      <c r="CY12" s="5"/>
      <c r="CZ12" s="5"/>
    </row>
    <row r="13" spans="1:104" s="6" customFormat="1" ht="15" x14ac:dyDescent="0.25">
      <c r="A13" s="1222" t="s">
        <v>35</v>
      </c>
      <c r="B13" s="1223">
        <f>SUM(C13:D13)</f>
        <v>0</v>
      </c>
      <c r="C13" s="1350">
        <f>SUM(E13,G13,I13,K13,M13,O13,Q13,S13,U13,W13,Y13,AA13,AC13,AE13,AG13,AI13,AK13)</f>
        <v>0</v>
      </c>
      <c r="D13" s="1225">
        <f>SUM(F13,H13,J13,L13,N13,P13,R13,T13,V13,X13,Z13,AB13,AD13,AF13,AH13,AJ13,AL13)</f>
        <v>0</v>
      </c>
      <c r="E13" s="1226"/>
      <c r="F13" s="1227"/>
      <c r="G13" s="1226"/>
      <c r="H13" s="1228"/>
      <c r="I13" s="1226"/>
      <c r="J13" s="1228"/>
      <c r="K13" s="1226"/>
      <c r="L13" s="1228"/>
      <c r="M13" s="1226"/>
      <c r="N13" s="1228"/>
      <c r="O13" s="1226"/>
      <c r="P13" s="1228"/>
      <c r="Q13" s="1226"/>
      <c r="R13" s="1228"/>
      <c r="S13" s="1226"/>
      <c r="T13" s="1228"/>
      <c r="U13" s="1226"/>
      <c r="V13" s="1228"/>
      <c r="W13" s="1226"/>
      <c r="X13" s="1228"/>
      <c r="Y13" s="1226"/>
      <c r="Z13" s="1228"/>
      <c r="AA13" s="1226"/>
      <c r="AB13" s="1228"/>
      <c r="AC13" s="1226"/>
      <c r="AD13" s="1228"/>
      <c r="AE13" s="1226"/>
      <c r="AF13" s="1228"/>
      <c r="AG13" s="1226"/>
      <c r="AH13" s="1228"/>
      <c r="AI13" s="1226"/>
      <c r="AJ13" s="1228"/>
      <c r="AK13" s="1226"/>
      <c r="AL13" s="1229"/>
      <c r="AM13" s="1228"/>
      <c r="AN13" s="1230"/>
      <c r="AO13" s="1351"/>
      <c r="AP13" s="1227"/>
      <c r="AQ13" s="1228"/>
      <c r="AR13" s="1228"/>
      <c r="AS13" s="1228"/>
      <c r="AT13" s="30" t="str">
        <f>CA13&amp;CB13&amp;CC13&amp;CD13</f>
        <v/>
      </c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5"/>
      <c r="BF13" s="5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3"/>
      <c r="BV13" s="3"/>
      <c r="BW13" s="15"/>
      <c r="BX13" s="15"/>
      <c r="BY13" s="5"/>
      <c r="BZ13" s="5"/>
      <c r="CA13" s="32" t="str">
        <f t="shared" ref="CA13:CA18" si="0">IF(CG13=1,"* Total Ingresos debe ser igual a la suma de los Tipos de Estrategia. ","")</f>
        <v/>
      </c>
      <c r="CB13" s="32" t="str">
        <f t="shared" ref="CB13:CB18" si="1">IF(CH13=1," * El Número de personas con discapacidad NO DEBE superar el total de ingresos. ","")</f>
        <v/>
      </c>
      <c r="CC13" s="32" t="str">
        <f t="shared" ref="CC13:CC18" si="2">IF(CI13=1," * El Número de personas de pueblos originarios NO DEBE superar el total de ingresos. ","")</f>
        <v/>
      </c>
      <c r="CD13" s="32" t="str">
        <f t="shared" ref="CD13:CD18" si="3">IF(CJ13=1," * El Número de personas migrantes NO DEBE superar el total de ingresos. ","")</f>
        <v/>
      </c>
      <c r="CE13" s="32"/>
      <c r="CF13" s="32"/>
      <c r="CG13" s="33">
        <f>IF(B13&lt;&gt;SUM(AM13:AP13),1,0)</f>
        <v>0</v>
      </c>
      <c r="CH13" s="33">
        <f>IF(B13&lt;AQ13,1,0)</f>
        <v>0</v>
      </c>
      <c r="CI13" s="33">
        <f>IF(C13&lt;AR13,1,0)</f>
        <v>0</v>
      </c>
      <c r="CJ13" s="33">
        <f>IF(D13&lt;AS13,1,0)</f>
        <v>0</v>
      </c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5"/>
      <c r="CV13" s="5"/>
      <c r="CW13" s="5"/>
      <c r="CX13" s="5"/>
      <c r="CY13" s="5"/>
      <c r="CZ13" s="5"/>
    </row>
    <row r="14" spans="1:104" s="6" customFormat="1" ht="15" x14ac:dyDescent="0.25">
      <c r="A14" s="34" t="s">
        <v>36</v>
      </c>
      <c r="B14" s="35">
        <f t="shared" ref="B14:B24" si="4">SUM(C14:D14)</f>
        <v>0</v>
      </c>
      <c r="C14" s="36">
        <f t="shared" ref="C14:D24" si="5">SUM(E14,G14,I14,K14,M14,O14,Q14,S14,U14,W14,Y14,AA14,AC14,AE14,AG14,AI14,AK14)</f>
        <v>0</v>
      </c>
      <c r="D14" s="37">
        <f t="shared" si="5"/>
        <v>0</v>
      </c>
      <c r="E14" s="38"/>
      <c r="F14" s="39"/>
      <c r="G14" s="38"/>
      <c r="H14" s="40"/>
      <c r="I14" s="38"/>
      <c r="J14" s="40"/>
      <c r="K14" s="38"/>
      <c r="L14" s="40"/>
      <c r="M14" s="38"/>
      <c r="N14" s="40"/>
      <c r="O14" s="38"/>
      <c r="P14" s="40"/>
      <c r="Q14" s="38"/>
      <c r="R14" s="40"/>
      <c r="S14" s="38"/>
      <c r="T14" s="40"/>
      <c r="U14" s="38"/>
      <c r="V14" s="40"/>
      <c r="W14" s="38"/>
      <c r="X14" s="40"/>
      <c r="Y14" s="38"/>
      <c r="Z14" s="40"/>
      <c r="AA14" s="38"/>
      <c r="AB14" s="40"/>
      <c r="AC14" s="38"/>
      <c r="AD14" s="40"/>
      <c r="AE14" s="38"/>
      <c r="AF14" s="40"/>
      <c r="AG14" s="38"/>
      <c r="AH14" s="40"/>
      <c r="AI14" s="38"/>
      <c r="AJ14" s="40"/>
      <c r="AK14" s="38"/>
      <c r="AL14" s="41"/>
      <c r="AM14" s="40"/>
      <c r="AN14" s="42"/>
      <c r="AO14" s="43"/>
      <c r="AP14" s="39"/>
      <c r="AQ14" s="40"/>
      <c r="AR14" s="40"/>
      <c r="AS14" s="40"/>
      <c r="AT14" s="30" t="str">
        <f t="shared" ref="AT14:AT24" si="6">CA14&amp;CB14&amp;CC14&amp;CD14</f>
        <v/>
      </c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5"/>
      <c r="BF14" s="5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3"/>
      <c r="BV14" s="3"/>
      <c r="BW14" s="15"/>
      <c r="BX14" s="15"/>
      <c r="BY14" s="5"/>
      <c r="BZ14" s="5"/>
      <c r="CA14" s="32" t="str">
        <f t="shared" si="0"/>
        <v/>
      </c>
      <c r="CB14" s="32" t="str">
        <f t="shared" si="1"/>
        <v/>
      </c>
      <c r="CC14" s="32" t="str">
        <f t="shared" si="2"/>
        <v/>
      </c>
      <c r="CD14" s="32" t="str">
        <f t="shared" si="3"/>
        <v/>
      </c>
      <c r="CE14" s="32"/>
      <c r="CF14" s="32"/>
      <c r="CG14" s="33">
        <f t="shared" ref="CG14:CG24" si="7">IF(B14&lt;&gt;SUM(AM14:AP14),1,0)</f>
        <v>0</v>
      </c>
      <c r="CH14" s="33">
        <f t="shared" ref="CH14:CJ24" si="8">IF(B14&lt;AQ14,1,0)</f>
        <v>0</v>
      </c>
      <c r="CI14" s="33">
        <f t="shared" si="8"/>
        <v>0</v>
      </c>
      <c r="CJ14" s="33">
        <f t="shared" si="8"/>
        <v>0</v>
      </c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5"/>
      <c r="CV14" s="5"/>
      <c r="CW14" s="5"/>
      <c r="CX14" s="5"/>
      <c r="CY14" s="5"/>
      <c r="CZ14" s="5"/>
    </row>
    <row r="15" spans="1:104" s="6" customFormat="1" ht="21" x14ac:dyDescent="0.25">
      <c r="A15" s="44" t="s">
        <v>37</v>
      </c>
      <c r="B15" s="45">
        <f t="shared" si="4"/>
        <v>0</v>
      </c>
      <c r="C15" s="46">
        <f t="shared" si="5"/>
        <v>0</v>
      </c>
      <c r="D15" s="47">
        <f t="shared" si="5"/>
        <v>0</v>
      </c>
      <c r="E15" s="48"/>
      <c r="F15" s="49"/>
      <c r="G15" s="48"/>
      <c r="H15" s="50"/>
      <c r="I15" s="48"/>
      <c r="J15" s="50"/>
      <c r="K15" s="48"/>
      <c r="L15" s="50"/>
      <c r="M15" s="38"/>
      <c r="N15" s="40"/>
      <c r="O15" s="38"/>
      <c r="P15" s="40"/>
      <c r="Q15" s="51"/>
      <c r="R15" s="52"/>
      <c r="S15" s="51"/>
      <c r="T15" s="52"/>
      <c r="U15" s="51"/>
      <c r="V15" s="52"/>
      <c r="W15" s="51"/>
      <c r="X15" s="52"/>
      <c r="Y15" s="51"/>
      <c r="Z15" s="52"/>
      <c r="AA15" s="51"/>
      <c r="AB15" s="52"/>
      <c r="AC15" s="51"/>
      <c r="AD15" s="52"/>
      <c r="AE15" s="51"/>
      <c r="AF15" s="52"/>
      <c r="AG15" s="51"/>
      <c r="AH15" s="52"/>
      <c r="AI15" s="51"/>
      <c r="AJ15" s="52"/>
      <c r="AK15" s="51"/>
      <c r="AL15" s="53"/>
      <c r="AM15" s="52"/>
      <c r="AN15" s="54"/>
      <c r="AO15" s="55"/>
      <c r="AP15" s="56"/>
      <c r="AQ15" s="52"/>
      <c r="AR15" s="52"/>
      <c r="AS15" s="52"/>
      <c r="AT15" s="30" t="str">
        <f t="shared" si="6"/>
        <v/>
      </c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5"/>
      <c r="BF15" s="5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3"/>
      <c r="BV15" s="3"/>
      <c r="BW15" s="15"/>
      <c r="BX15" s="15"/>
      <c r="BY15" s="5"/>
      <c r="BZ15" s="5"/>
      <c r="CA15" s="32" t="str">
        <f t="shared" si="0"/>
        <v/>
      </c>
      <c r="CB15" s="32" t="str">
        <f t="shared" si="1"/>
        <v/>
      </c>
      <c r="CC15" s="32" t="str">
        <f t="shared" si="2"/>
        <v/>
      </c>
      <c r="CD15" s="32" t="str">
        <f t="shared" si="3"/>
        <v/>
      </c>
      <c r="CE15" s="32"/>
      <c r="CF15" s="32"/>
      <c r="CG15" s="33">
        <f t="shared" si="7"/>
        <v>0</v>
      </c>
      <c r="CH15" s="33">
        <f t="shared" si="8"/>
        <v>0</v>
      </c>
      <c r="CI15" s="33">
        <f t="shared" si="8"/>
        <v>0</v>
      </c>
      <c r="CJ15" s="33">
        <f t="shared" si="8"/>
        <v>0</v>
      </c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5"/>
      <c r="CV15" s="5"/>
      <c r="CW15" s="5"/>
      <c r="CX15" s="5"/>
      <c r="CY15" s="5"/>
      <c r="CZ15" s="5"/>
    </row>
    <row r="16" spans="1:104" s="6" customFormat="1" ht="15" x14ac:dyDescent="0.25">
      <c r="A16" s="57" t="s">
        <v>38</v>
      </c>
      <c r="B16" s="58">
        <f t="shared" si="4"/>
        <v>0</v>
      </c>
      <c r="C16" s="59">
        <f t="shared" si="5"/>
        <v>0</v>
      </c>
      <c r="D16" s="60">
        <f t="shared" si="5"/>
        <v>0</v>
      </c>
      <c r="E16" s="51"/>
      <c r="F16" s="56"/>
      <c r="G16" s="51"/>
      <c r="H16" s="52"/>
      <c r="I16" s="51"/>
      <c r="J16" s="52"/>
      <c r="K16" s="51"/>
      <c r="L16" s="52"/>
      <c r="M16" s="51"/>
      <c r="N16" s="52"/>
      <c r="O16" s="51"/>
      <c r="P16" s="52"/>
      <c r="Q16" s="51"/>
      <c r="R16" s="52"/>
      <c r="S16" s="51"/>
      <c r="T16" s="52"/>
      <c r="U16" s="51"/>
      <c r="V16" s="52"/>
      <c r="W16" s="51"/>
      <c r="X16" s="52"/>
      <c r="Y16" s="51"/>
      <c r="Z16" s="52"/>
      <c r="AA16" s="51"/>
      <c r="AB16" s="52"/>
      <c r="AC16" s="51"/>
      <c r="AD16" s="52"/>
      <c r="AE16" s="51"/>
      <c r="AF16" s="52"/>
      <c r="AG16" s="51"/>
      <c r="AH16" s="52"/>
      <c r="AI16" s="51"/>
      <c r="AJ16" s="52"/>
      <c r="AK16" s="51"/>
      <c r="AL16" s="53"/>
      <c r="AM16" s="52"/>
      <c r="AN16" s="54"/>
      <c r="AO16" s="55"/>
      <c r="AP16" s="56"/>
      <c r="AQ16" s="52"/>
      <c r="AR16" s="52"/>
      <c r="AS16" s="52"/>
      <c r="AT16" s="30" t="str">
        <f t="shared" si="6"/>
        <v/>
      </c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5"/>
      <c r="BF16" s="5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3"/>
      <c r="BV16" s="3"/>
      <c r="BW16" s="15"/>
      <c r="BX16" s="15"/>
      <c r="BY16" s="5"/>
      <c r="BZ16" s="5"/>
      <c r="CA16" s="32" t="str">
        <f t="shared" si="0"/>
        <v/>
      </c>
      <c r="CB16" s="32" t="str">
        <f t="shared" si="1"/>
        <v/>
      </c>
      <c r="CC16" s="32" t="str">
        <f t="shared" si="2"/>
        <v/>
      </c>
      <c r="CD16" s="32" t="str">
        <f t="shared" si="3"/>
        <v/>
      </c>
      <c r="CE16" s="32"/>
      <c r="CF16" s="32"/>
      <c r="CG16" s="33">
        <f t="shared" si="7"/>
        <v>0</v>
      </c>
      <c r="CH16" s="33">
        <f t="shared" si="8"/>
        <v>0</v>
      </c>
      <c r="CI16" s="33">
        <f t="shared" si="8"/>
        <v>0</v>
      </c>
      <c r="CJ16" s="33">
        <f t="shared" si="8"/>
        <v>0</v>
      </c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5"/>
      <c r="CV16" s="5"/>
      <c r="CW16" s="5"/>
      <c r="CX16" s="5"/>
      <c r="CY16" s="5"/>
      <c r="CZ16" s="5"/>
    </row>
    <row r="17" spans="1:104" s="6" customFormat="1" ht="15" x14ac:dyDescent="0.25">
      <c r="A17" s="44" t="s">
        <v>39</v>
      </c>
      <c r="B17" s="61">
        <f t="shared" si="4"/>
        <v>0</v>
      </c>
      <c r="C17" s="62">
        <f t="shared" si="5"/>
        <v>0</v>
      </c>
      <c r="D17" s="60">
        <f t="shared" si="5"/>
        <v>0</v>
      </c>
      <c r="E17" s="63"/>
      <c r="F17" s="52"/>
      <c r="G17" s="51"/>
      <c r="H17" s="52"/>
      <c r="I17" s="51"/>
      <c r="J17" s="52"/>
      <c r="K17" s="51"/>
      <c r="L17" s="52"/>
      <c r="M17" s="51"/>
      <c r="N17" s="52"/>
      <c r="O17" s="51"/>
      <c r="P17" s="52"/>
      <c r="Q17" s="51"/>
      <c r="R17" s="52"/>
      <c r="S17" s="51"/>
      <c r="T17" s="52"/>
      <c r="U17" s="51"/>
      <c r="V17" s="52"/>
      <c r="W17" s="51"/>
      <c r="X17" s="52"/>
      <c r="Y17" s="51"/>
      <c r="Z17" s="52"/>
      <c r="AA17" s="51"/>
      <c r="AB17" s="52"/>
      <c r="AC17" s="51"/>
      <c r="AD17" s="52"/>
      <c r="AE17" s="51"/>
      <c r="AF17" s="52"/>
      <c r="AG17" s="51"/>
      <c r="AH17" s="52"/>
      <c r="AI17" s="51"/>
      <c r="AJ17" s="52"/>
      <c r="AK17" s="51"/>
      <c r="AL17" s="53"/>
      <c r="AM17" s="64"/>
      <c r="AN17" s="54"/>
      <c r="AO17" s="55"/>
      <c r="AP17" s="56"/>
      <c r="AQ17" s="64"/>
      <c r="AR17" s="64"/>
      <c r="AS17" s="64"/>
      <c r="AT17" s="30" t="str">
        <f t="shared" si="6"/>
        <v/>
      </c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5"/>
      <c r="BF17" s="5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3"/>
      <c r="BV17" s="3"/>
      <c r="BW17" s="15"/>
      <c r="BX17" s="15"/>
      <c r="BY17" s="5"/>
      <c r="BZ17" s="5"/>
      <c r="CA17" s="32" t="str">
        <f t="shared" si="0"/>
        <v/>
      </c>
      <c r="CB17" s="32" t="str">
        <f t="shared" si="1"/>
        <v/>
      </c>
      <c r="CC17" s="32" t="str">
        <f t="shared" si="2"/>
        <v/>
      </c>
      <c r="CD17" s="32" t="str">
        <f t="shared" si="3"/>
        <v/>
      </c>
      <c r="CE17" s="32"/>
      <c r="CF17" s="32"/>
      <c r="CG17" s="33">
        <f t="shared" si="7"/>
        <v>0</v>
      </c>
      <c r="CH17" s="33">
        <f t="shared" si="8"/>
        <v>0</v>
      </c>
      <c r="CI17" s="33">
        <f t="shared" si="8"/>
        <v>0</v>
      </c>
      <c r="CJ17" s="33">
        <f t="shared" si="8"/>
        <v>0</v>
      </c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5"/>
      <c r="CV17" s="5"/>
      <c r="CW17" s="5"/>
      <c r="CX17" s="5"/>
      <c r="CY17" s="5"/>
      <c r="CZ17" s="5"/>
    </row>
    <row r="18" spans="1:104" s="6" customFormat="1" ht="15" x14ac:dyDescent="0.25">
      <c r="A18" s="44" t="s">
        <v>40</v>
      </c>
      <c r="B18" s="65">
        <f t="shared" si="4"/>
        <v>0</v>
      </c>
      <c r="C18" s="1352">
        <f t="shared" si="5"/>
        <v>0</v>
      </c>
      <c r="D18" s="67">
        <f t="shared" si="5"/>
        <v>0</v>
      </c>
      <c r="E18" s="68"/>
      <c r="F18" s="887"/>
      <c r="G18" s="1353"/>
      <c r="H18" s="1354"/>
      <c r="I18" s="1353"/>
      <c r="J18" s="1354"/>
      <c r="K18" s="51"/>
      <c r="L18" s="52"/>
      <c r="M18" s="51"/>
      <c r="N18" s="52"/>
      <c r="O18" s="1355"/>
      <c r="P18" s="1356"/>
      <c r="Q18" s="1355"/>
      <c r="R18" s="1356"/>
      <c r="S18" s="1355"/>
      <c r="T18" s="1356"/>
      <c r="U18" s="1355"/>
      <c r="V18" s="1356"/>
      <c r="W18" s="1355"/>
      <c r="X18" s="1356"/>
      <c r="Y18" s="1355"/>
      <c r="Z18" s="1356"/>
      <c r="AA18" s="1355"/>
      <c r="AB18" s="1356"/>
      <c r="AC18" s="1355"/>
      <c r="AD18" s="1356"/>
      <c r="AE18" s="1355"/>
      <c r="AF18" s="1356"/>
      <c r="AG18" s="1355"/>
      <c r="AH18" s="1356"/>
      <c r="AI18" s="1355"/>
      <c r="AJ18" s="1356"/>
      <c r="AK18" s="1355"/>
      <c r="AL18" s="1357"/>
      <c r="AM18" s="75"/>
      <c r="AN18" s="802"/>
      <c r="AO18" s="1358"/>
      <c r="AP18" s="78"/>
      <c r="AQ18" s="75"/>
      <c r="AR18" s="75"/>
      <c r="AS18" s="75"/>
      <c r="AT18" s="30" t="str">
        <f t="shared" si="6"/>
        <v/>
      </c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5"/>
      <c r="BF18" s="5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3"/>
      <c r="BV18" s="3"/>
      <c r="BW18" s="15"/>
      <c r="BX18" s="15"/>
      <c r="BY18" s="5"/>
      <c r="BZ18" s="5"/>
      <c r="CA18" s="32" t="str">
        <f t="shared" si="0"/>
        <v/>
      </c>
      <c r="CB18" s="32" t="str">
        <f t="shared" si="1"/>
        <v/>
      </c>
      <c r="CC18" s="32" t="str">
        <f t="shared" si="2"/>
        <v/>
      </c>
      <c r="CD18" s="32" t="str">
        <f t="shared" si="3"/>
        <v/>
      </c>
      <c r="CE18" s="32"/>
      <c r="CF18" s="32"/>
      <c r="CG18" s="33">
        <f t="shared" si="7"/>
        <v>0</v>
      </c>
      <c r="CH18" s="33">
        <f t="shared" si="8"/>
        <v>0</v>
      </c>
      <c r="CI18" s="33">
        <f t="shared" si="8"/>
        <v>0</v>
      </c>
      <c r="CJ18" s="33">
        <f t="shared" si="8"/>
        <v>0</v>
      </c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5"/>
      <c r="CV18" s="5"/>
      <c r="CW18" s="5"/>
      <c r="CX18" s="5"/>
      <c r="CY18" s="5"/>
      <c r="CZ18" s="5"/>
    </row>
    <row r="19" spans="1:104" s="6" customFormat="1" ht="15" x14ac:dyDescent="0.25">
      <c r="A19" s="1222" t="s">
        <v>41</v>
      </c>
      <c r="B19" s="65">
        <f t="shared" si="4"/>
        <v>0</v>
      </c>
      <c r="C19" s="79">
        <f t="shared" si="5"/>
        <v>0</v>
      </c>
      <c r="D19" s="1225">
        <f t="shared" si="5"/>
        <v>0</v>
      </c>
      <c r="E19" s="1223">
        <f>SUM(E20:E24)</f>
        <v>0</v>
      </c>
      <c r="F19" s="1225">
        <f t="shared" ref="F19:AS19" si="9">SUM(F20:F24)</f>
        <v>0</v>
      </c>
      <c r="G19" s="1223">
        <f t="shared" si="9"/>
        <v>0</v>
      </c>
      <c r="H19" s="1232">
        <f t="shared" si="9"/>
        <v>0</v>
      </c>
      <c r="I19" s="1223">
        <f t="shared" si="9"/>
        <v>0</v>
      </c>
      <c r="J19" s="1232">
        <f t="shared" si="9"/>
        <v>0</v>
      </c>
      <c r="K19" s="1223">
        <f t="shared" si="9"/>
        <v>0</v>
      </c>
      <c r="L19" s="1232">
        <f t="shared" si="9"/>
        <v>0</v>
      </c>
      <c r="M19" s="1223">
        <f t="shared" si="9"/>
        <v>0</v>
      </c>
      <c r="N19" s="1232">
        <f t="shared" si="9"/>
        <v>0</v>
      </c>
      <c r="O19" s="1223">
        <f t="shared" si="9"/>
        <v>0</v>
      </c>
      <c r="P19" s="1232">
        <f t="shared" si="9"/>
        <v>0</v>
      </c>
      <c r="Q19" s="1223">
        <f t="shared" si="9"/>
        <v>0</v>
      </c>
      <c r="R19" s="1232">
        <f t="shared" si="9"/>
        <v>0</v>
      </c>
      <c r="S19" s="1223">
        <f t="shared" si="9"/>
        <v>0</v>
      </c>
      <c r="T19" s="1232">
        <f t="shared" si="9"/>
        <v>0</v>
      </c>
      <c r="U19" s="1223">
        <f t="shared" si="9"/>
        <v>0</v>
      </c>
      <c r="V19" s="1232">
        <f t="shared" si="9"/>
        <v>0</v>
      </c>
      <c r="W19" s="1223">
        <f t="shared" si="9"/>
        <v>0</v>
      </c>
      <c r="X19" s="1232">
        <f t="shared" si="9"/>
        <v>0</v>
      </c>
      <c r="Y19" s="1223">
        <f t="shared" si="9"/>
        <v>0</v>
      </c>
      <c r="Z19" s="1232">
        <f t="shared" si="9"/>
        <v>0</v>
      </c>
      <c r="AA19" s="1223">
        <f t="shared" si="9"/>
        <v>0</v>
      </c>
      <c r="AB19" s="1232">
        <f t="shared" si="9"/>
        <v>0</v>
      </c>
      <c r="AC19" s="1223">
        <f t="shared" si="9"/>
        <v>0</v>
      </c>
      <c r="AD19" s="1232">
        <f t="shared" si="9"/>
        <v>0</v>
      </c>
      <c r="AE19" s="1223">
        <f t="shared" si="9"/>
        <v>0</v>
      </c>
      <c r="AF19" s="1232">
        <f t="shared" si="9"/>
        <v>0</v>
      </c>
      <c r="AG19" s="1223">
        <f t="shared" si="9"/>
        <v>0</v>
      </c>
      <c r="AH19" s="1232">
        <f t="shared" si="9"/>
        <v>0</v>
      </c>
      <c r="AI19" s="1223">
        <f t="shared" si="9"/>
        <v>0</v>
      </c>
      <c r="AJ19" s="1232">
        <f t="shared" si="9"/>
        <v>0</v>
      </c>
      <c r="AK19" s="1223">
        <f t="shared" si="9"/>
        <v>0</v>
      </c>
      <c r="AL19" s="1233">
        <f t="shared" si="9"/>
        <v>0</v>
      </c>
      <c r="AM19" s="1232">
        <f t="shared" si="9"/>
        <v>0</v>
      </c>
      <c r="AN19" s="1234">
        <f t="shared" si="9"/>
        <v>0</v>
      </c>
      <c r="AO19" s="1350">
        <f t="shared" si="9"/>
        <v>0</v>
      </c>
      <c r="AP19" s="1225">
        <f t="shared" si="9"/>
        <v>0</v>
      </c>
      <c r="AQ19" s="1232">
        <f t="shared" si="9"/>
        <v>0</v>
      </c>
      <c r="AR19" s="1232">
        <f t="shared" si="9"/>
        <v>0</v>
      </c>
      <c r="AS19" s="1232">
        <f t="shared" si="9"/>
        <v>0</v>
      </c>
      <c r="AT19" s="30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3"/>
      <c r="BV19" s="3"/>
      <c r="BW19" s="15"/>
      <c r="BX19" s="15"/>
      <c r="BY19" s="5"/>
      <c r="BZ19" s="5"/>
      <c r="CA19" s="32"/>
      <c r="CB19" s="32"/>
      <c r="CC19" s="32"/>
      <c r="CD19" s="32"/>
      <c r="CE19" s="32"/>
      <c r="CF19" s="32"/>
      <c r="CG19" s="33"/>
      <c r="CH19" s="33"/>
      <c r="CI19" s="33"/>
      <c r="CJ19" s="33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5"/>
      <c r="CV19" s="5"/>
      <c r="CW19" s="5"/>
      <c r="CX19" s="5"/>
      <c r="CY19" s="5"/>
      <c r="CZ19" s="5"/>
    </row>
    <row r="20" spans="1:104" s="6" customFormat="1" ht="15" x14ac:dyDescent="0.25">
      <c r="A20" s="1359" t="s">
        <v>42</v>
      </c>
      <c r="B20" s="61">
        <f t="shared" si="4"/>
        <v>0</v>
      </c>
      <c r="C20" s="59">
        <f t="shared" si="5"/>
        <v>0</v>
      </c>
      <c r="D20" s="1236">
        <f t="shared" si="5"/>
        <v>0</v>
      </c>
      <c r="E20" s="85"/>
      <c r="F20" s="86"/>
      <c r="G20" s="85"/>
      <c r="H20" s="87"/>
      <c r="I20" s="85"/>
      <c r="J20" s="87"/>
      <c r="K20" s="85"/>
      <c r="L20" s="87"/>
      <c r="M20" s="85"/>
      <c r="N20" s="87"/>
      <c r="O20" s="85"/>
      <c r="P20" s="87"/>
      <c r="Q20" s="85"/>
      <c r="R20" s="87"/>
      <c r="S20" s="85"/>
      <c r="T20" s="87"/>
      <c r="U20" s="85"/>
      <c r="V20" s="87"/>
      <c r="W20" s="85"/>
      <c r="X20" s="87"/>
      <c r="Y20" s="85"/>
      <c r="Z20" s="87"/>
      <c r="AA20" s="85"/>
      <c r="AB20" s="87"/>
      <c r="AC20" s="85"/>
      <c r="AD20" s="87"/>
      <c r="AE20" s="85"/>
      <c r="AF20" s="87"/>
      <c r="AG20" s="85"/>
      <c r="AH20" s="87"/>
      <c r="AI20" s="85"/>
      <c r="AJ20" s="87"/>
      <c r="AK20" s="85"/>
      <c r="AL20" s="88"/>
      <c r="AM20" s="1237"/>
      <c r="AN20" s="90"/>
      <c r="AO20" s="91"/>
      <c r="AP20" s="86"/>
      <c r="AQ20" s="1237"/>
      <c r="AR20" s="1237"/>
      <c r="AS20" s="1237"/>
      <c r="AT20" s="30" t="str">
        <f t="shared" si="6"/>
        <v/>
      </c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5"/>
      <c r="BF20" s="5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3"/>
      <c r="BV20" s="3"/>
      <c r="BW20" s="15"/>
      <c r="BX20" s="15"/>
      <c r="BY20" s="5"/>
      <c r="BZ20" s="5"/>
      <c r="CA20" s="32" t="str">
        <f>IF(CG20=1,"* Total Egresos debe ser igual a la suma de los Tipos de Estrategia. ","")</f>
        <v/>
      </c>
      <c r="CB20" s="32" t="str">
        <f>IF(CH20=1," * El Número de personas con discapacidad NO DEBE superar el total de egresos. ","")</f>
        <v/>
      </c>
      <c r="CC20" s="32" t="str">
        <f>IF(CI20=1," * El Número de personas de pueblos originarios NO DEBE superar el total de egresos. ","")</f>
        <v/>
      </c>
      <c r="CD20" s="32" t="str">
        <f>IF(CJ20=1," * El Número de personas migrantes NO DEBE superar el total de egresos. ","")</f>
        <v/>
      </c>
      <c r="CE20" s="32"/>
      <c r="CF20" s="32"/>
      <c r="CG20" s="33">
        <f t="shared" si="7"/>
        <v>0</v>
      </c>
      <c r="CH20" s="33">
        <f t="shared" si="8"/>
        <v>0</v>
      </c>
      <c r="CI20" s="33">
        <f t="shared" si="8"/>
        <v>0</v>
      </c>
      <c r="CJ20" s="33">
        <f t="shared" si="8"/>
        <v>0</v>
      </c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5"/>
      <c r="CV20" s="5"/>
      <c r="CW20" s="5"/>
      <c r="CX20" s="5"/>
      <c r="CY20" s="5"/>
      <c r="CZ20" s="5"/>
    </row>
    <row r="21" spans="1:104" s="6" customFormat="1" ht="15" x14ac:dyDescent="0.25">
      <c r="A21" s="44" t="s">
        <v>43</v>
      </c>
      <c r="B21" s="58">
        <f t="shared" si="4"/>
        <v>0</v>
      </c>
      <c r="C21" s="62">
        <f t="shared" si="5"/>
        <v>0</v>
      </c>
      <c r="D21" s="47">
        <f t="shared" si="5"/>
        <v>0</v>
      </c>
      <c r="E21" s="51"/>
      <c r="F21" s="56"/>
      <c r="G21" s="51"/>
      <c r="H21" s="52"/>
      <c r="I21" s="51"/>
      <c r="J21" s="52"/>
      <c r="K21" s="51"/>
      <c r="L21" s="52"/>
      <c r="M21" s="51"/>
      <c r="N21" s="52"/>
      <c r="O21" s="51"/>
      <c r="P21" s="52"/>
      <c r="Q21" s="51"/>
      <c r="R21" s="52"/>
      <c r="S21" s="51"/>
      <c r="T21" s="52"/>
      <c r="U21" s="51"/>
      <c r="V21" s="52"/>
      <c r="W21" s="51"/>
      <c r="X21" s="52"/>
      <c r="Y21" s="51"/>
      <c r="Z21" s="52"/>
      <c r="AA21" s="51"/>
      <c r="AB21" s="52"/>
      <c r="AC21" s="51"/>
      <c r="AD21" s="52"/>
      <c r="AE21" s="51"/>
      <c r="AF21" s="52"/>
      <c r="AG21" s="51"/>
      <c r="AH21" s="52"/>
      <c r="AI21" s="51"/>
      <c r="AJ21" s="52"/>
      <c r="AK21" s="51"/>
      <c r="AL21" s="53"/>
      <c r="AM21" s="92"/>
      <c r="AN21" s="54"/>
      <c r="AO21" s="55"/>
      <c r="AP21" s="56"/>
      <c r="AQ21" s="92"/>
      <c r="AR21" s="92"/>
      <c r="AS21" s="92"/>
      <c r="AT21" s="30" t="str">
        <f t="shared" si="6"/>
        <v/>
      </c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5"/>
      <c r="BF21" s="5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3"/>
      <c r="BV21" s="3"/>
      <c r="BW21" s="15"/>
      <c r="BX21" s="15"/>
      <c r="BY21" s="5"/>
      <c r="BZ21" s="5"/>
      <c r="CA21" s="32" t="str">
        <f>IF(CG21=1,"* Total Egresos debe ser igual a la suma de los Tipos de Estrategia. ","")</f>
        <v/>
      </c>
      <c r="CB21" s="32" t="str">
        <f>IF(CH21=1," * El Número de personas con discapacidad NO DEBE superar el total de egresos. ","")</f>
        <v/>
      </c>
      <c r="CC21" s="32" t="str">
        <f>IF(CI21=1," * El Número de personas de pueblos originarios NO DEBE superar el total de egresos. ","")</f>
        <v/>
      </c>
      <c r="CD21" s="32" t="str">
        <f>IF(CJ21=1," * El Número de personas migrantes NO DEBE superar el total de egresos. ","")</f>
        <v/>
      </c>
      <c r="CE21" s="32"/>
      <c r="CF21" s="32"/>
      <c r="CG21" s="33">
        <f t="shared" si="7"/>
        <v>0</v>
      </c>
      <c r="CH21" s="33">
        <f t="shared" si="8"/>
        <v>0</v>
      </c>
      <c r="CI21" s="33">
        <f t="shared" si="8"/>
        <v>0</v>
      </c>
      <c r="CJ21" s="33">
        <f t="shared" si="8"/>
        <v>0</v>
      </c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5"/>
      <c r="CV21" s="5"/>
      <c r="CW21" s="5"/>
      <c r="CX21" s="5"/>
      <c r="CY21" s="5"/>
      <c r="CZ21" s="5"/>
    </row>
    <row r="22" spans="1:104" s="6" customFormat="1" ht="15" x14ac:dyDescent="0.25">
      <c r="A22" s="93" t="s">
        <v>44</v>
      </c>
      <c r="B22" s="94">
        <f t="shared" si="4"/>
        <v>0</v>
      </c>
      <c r="C22" s="95">
        <f t="shared" si="5"/>
        <v>0</v>
      </c>
      <c r="D22" s="96">
        <f t="shared" si="5"/>
        <v>0</v>
      </c>
      <c r="E22" s="63"/>
      <c r="F22" s="97"/>
      <c r="G22" s="63"/>
      <c r="H22" s="98"/>
      <c r="I22" s="63"/>
      <c r="J22" s="98"/>
      <c r="K22" s="63"/>
      <c r="L22" s="98"/>
      <c r="M22" s="63"/>
      <c r="N22" s="98"/>
      <c r="O22" s="63"/>
      <c r="P22" s="98"/>
      <c r="Q22" s="63"/>
      <c r="R22" s="98"/>
      <c r="S22" s="63"/>
      <c r="T22" s="98"/>
      <c r="U22" s="63"/>
      <c r="V22" s="98"/>
      <c r="W22" s="63"/>
      <c r="X22" s="98"/>
      <c r="Y22" s="63"/>
      <c r="Z22" s="98"/>
      <c r="AA22" s="63"/>
      <c r="AB22" s="98"/>
      <c r="AC22" s="63"/>
      <c r="AD22" s="98"/>
      <c r="AE22" s="63"/>
      <c r="AF22" s="98"/>
      <c r="AG22" s="63"/>
      <c r="AH22" s="98"/>
      <c r="AI22" s="63"/>
      <c r="AJ22" s="98"/>
      <c r="AK22" s="63"/>
      <c r="AL22" s="99"/>
      <c r="AM22" s="100"/>
      <c r="AN22" s="101"/>
      <c r="AO22" s="102"/>
      <c r="AP22" s="97"/>
      <c r="AQ22" s="100"/>
      <c r="AR22" s="100"/>
      <c r="AS22" s="100"/>
      <c r="AT22" s="30" t="str">
        <f t="shared" si="6"/>
        <v/>
      </c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5"/>
      <c r="BF22" s="5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3"/>
      <c r="BV22" s="3"/>
      <c r="BW22" s="15"/>
      <c r="BX22" s="15"/>
      <c r="BY22" s="5"/>
      <c r="BZ22" s="5"/>
      <c r="CA22" s="32" t="str">
        <f>IF(CG22=1,"* Total Egresos debe ser igual a la suma de los Tipos de Estrategia. ","")</f>
        <v/>
      </c>
      <c r="CB22" s="32" t="str">
        <f>IF(CH22=1," * El Número de personas con discapacidad NO DEBE superar el total de egresos. ","")</f>
        <v/>
      </c>
      <c r="CC22" s="32" t="str">
        <f>IF(CI22=1," * El Número de personas de pueblos originarios NO DEBE superar el total de egresos. ","")</f>
        <v/>
      </c>
      <c r="CD22" s="32" t="str">
        <f>IF(CJ22=1," * El Número de personas migrantes NO DEBE superar el total de egresos. ","")</f>
        <v/>
      </c>
      <c r="CE22" s="32"/>
      <c r="CF22" s="32"/>
      <c r="CG22" s="33">
        <f t="shared" si="7"/>
        <v>0</v>
      </c>
      <c r="CH22" s="33">
        <f t="shared" si="8"/>
        <v>0</v>
      </c>
      <c r="CI22" s="33">
        <f t="shared" si="8"/>
        <v>0</v>
      </c>
      <c r="CJ22" s="33">
        <f t="shared" si="8"/>
        <v>0</v>
      </c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5"/>
      <c r="CV22" s="5"/>
      <c r="CW22" s="5"/>
      <c r="CX22" s="5"/>
      <c r="CY22" s="5"/>
      <c r="CZ22" s="5"/>
    </row>
    <row r="23" spans="1:104" s="6" customFormat="1" ht="15" x14ac:dyDescent="0.25">
      <c r="A23" s="103" t="s">
        <v>45</v>
      </c>
      <c r="B23" s="58">
        <f t="shared" si="4"/>
        <v>0</v>
      </c>
      <c r="C23" s="62">
        <f t="shared" si="5"/>
        <v>0</v>
      </c>
      <c r="D23" s="47">
        <f t="shared" si="5"/>
        <v>0</v>
      </c>
      <c r="E23" s="51"/>
      <c r="F23" s="56"/>
      <c r="G23" s="51"/>
      <c r="H23" s="52"/>
      <c r="I23" s="51"/>
      <c r="J23" s="52"/>
      <c r="K23" s="51"/>
      <c r="L23" s="52"/>
      <c r="M23" s="51"/>
      <c r="N23" s="52"/>
      <c r="O23" s="51"/>
      <c r="P23" s="52"/>
      <c r="Q23" s="51"/>
      <c r="R23" s="52"/>
      <c r="S23" s="51"/>
      <c r="T23" s="52"/>
      <c r="U23" s="51"/>
      <c r="V23" s="52"/>
      <c r="W23" s="51"/>
      <c r="X23" s="52"/>
      <c r="Y23" s="51"/>
      <c r="Z23" s="52"/>
      <c r="AA23" s="51"/>
      <c r="AB23" s="52"/>
      <c r="AC23" s="51"/>
      <c r="AD23" s="52"/>
      <c r="AE23" s="51"/>
      <c r="AF23" s="52"/>
      <c r="AG23" s="51"/>
      <c r="AH23" s="52"/>
      <c r="AI23" s="51"/>
      <c r="AJ23" s="52"/>
      <c r="AK23" s="51"/>
      <c r="AL23" s="53"/>
      <c r="AM23" s="92"/>
      <c r="AN23" s="54"/>
      <c r="AO23" s="55"/>
      <c r="AP23" s="56"/>
      <c r="AQ23" s="92"/>
      <c r="AR23" s="92"/>
      <c r="AS23" s="92"/>
      <c r="AT23" s="30" t="str">
        <f t="shared" si="6"/>
        <v/>
      </c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5"/>
      <c r="BF23" s="5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3"/>
      <c r="BV23" s="3"/>
      <c r="BW23" s="15"/>
      <c r="BX23" s="15"/>
      <c r="BY23" s="5"/>
      <c r="BZ23" s="5"/>
      <c r="CA23" s="32" t="str">
        <f>IF(CG23=1,"* Total Egresos debe ser igual a la suma de los Tipos de Estrategia. ","")</f>
        <v/>
      </c>
      <c r="CB23" s="32" t="str">
        <f>IF(CH23=1," * El Número de personas con discapacidad NO DEBE superar el total de egresos. ","")</f>
        <v/>
      </c>
      <c r="CC23" s="32" t="str">
        <f>IF(CI23=1," * El Número de personas de pueblos originarios NO DEBE superar el total de egresos. ","")</f>
        <v/>
      </c>
      <c r="CD23" s="32" t="str">
        <f>IF(CJ23=1," * El Número de personas migrantes NO DEBE superar el total de egresos. ","")</f>
        <v/>
      </c>
      <c r="CE23" s="32"/>
      <c r="CF23" s="32"/>
      <c r="CG23" s="33">
        <f t="shared" si="7"/>
        <v>0</v>
      </c>
      <c r="CH23" s="33">
        <f t="shared" si="8"/>
        <v>0</v>
      </c>
      <c r="CI23" s="33">
        <f t="shared" si="8"/>
        <v>0</v>
      </c>
      <c r="CJ23" s="33">
        <f t="shared" si="8"/>
        <v>0</v>
      </c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5"/>
      <c r="CV23" s="5"/>
      <c r="CW23" s="5"/>
      <c r="CX23" s="5"/>
      <c r="CY23" s="5"/>
      <c r="CZ23" s="5"/>
    </row>
    <row r="24" spans="1:104" s="6" customFormat="1" ht="15" x14ac:dyDescent="0.25">
      <c r="A24" s="104" t="s">
        <v>46</v>
      </c>
      <c r="B24" s="65">
        <f t="shared" si="4"/>
        <v>0</v>
      </c>
      <c r="C24" s="79">
        <f t="shared" si="5"/>
        <v>0</v>
      </c>
      <c r="D24" s="867">
        <f t="shared" si="5"/>
        <v>0</v>
      </c>
      <c r="E24" s="1355"/>
      <c r="F24" s="803"/>
      <c r="G24" s="1355"/>
      <c r="H24" s="1356"/>
      <c r="I24" s="1355"/>
      <c r="J24" s="1356"/>
      <c r="K24" s="1355"/>
      <c r="L24" s="1356"/>
      <c r="M24" s="1355"/>
      <c r="N24" s="1356"/>
      <c r="O24" s="1355"/>
      <c r="P24" s="1356"/>
      <c r="Q24" s="1355"/>
      <c r="R24" s="1356"/>
      <c r="S24" s="1355"/>
      <c r="T24" s="1356"/>
      <c r="U24" s="1355"/>
      <c r="V24" s="1356"/>
      <c r="W24" s="1355"/>
      <c r="X24" s="1356"/>
      <c r="Y24" s="1355"/>
      <c r="Z24" s="1356"/>
      <c r="AA24" s="1355"/>
      <c r="AB24" s="1356"/>
      <c r="AC24" s="1355"/>
      <c r="AD24" s="1356"/>
      <c r="AE24" s="1355"/>
      <c r="AF24" s="1356"/>
      <c r="AG24" s="1355"/>
      <c r="AH24" s="1356"/>
      <c r="AI24" s="1355"/>
      <c r="AJ24" s="1356"/>
      <c r="AK24" s="1355"/>
      <c r="AL24" s="1357"/>
      <c r="AM24" s="1356"/>
      <c r="AN24" s="802"/>
      <c r="AO24" s="1358"/>
      <c r="AP24" s="803"/>
      <c r="AQ24" s="1356"/>
      <c r="AR24" s="1356"/>
      <c r="AS24" s="1356"/>
      <c r="AT24" s="30" t="str">
        <f t="shared" si="6"/>
        <v/>
      </c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5"/>
      <c r="BF24" s="5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3"/>
      <c r="BV24" s="3"/>
      <c r="BW24" s="15"/>
      <c r="BX24" s="15"/>
      <c r="BY24" s="5"/>
      <c r="BZ24" s="5"/>
      <c r="CA24" s="32" t="str">
        <f>IF(CG24=1,"* Total Egresos debe ser igual a la suma de los Tipos de Estrategia. ","")</f>
        <v/>
      </c>
      <c r="CB24" s="32" t="str">
        <f>IF(CH24=1," * El Número de personas con discapacidad NO DEBE superar el total de egresos. ","")</f>
        <v/>
      </c>
      <c r="CC24" s="32" t="str">
        <f>IF(CI24=1," * El Número de personas de pueblos originarios NO DEBE superar el total de egresos. ","")</f>
        <v/>
      </c>
      <c r="CD24" s="32" t="str">
        <f>IF(CJ24=1," * El Número de personas migrantes NO DEBE superar el total de egresos. ","")</f>
        <v/>
      </c>
      <c r="CE24" s="32"/>
      <c r="CF24" s="32"/>
      <c r="CG24" s="33">
        <f t="shared" si="7"/>
        <v>0</v>
      </c>
      <c r="CH24" s="33">
        <f t="shared" si="8"/>
        <v>0</v>
      </c>
      <c r="CI24" s="33">
        <f t="shared" si="8"/>
        <v>0</v>
      </c>
      <c r="CJ24" s="33">
        <f t="shared" si="8"/>
        <v>0</v>
      </c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5"/>
      <c r="CV24" s="5"/>
      <c r="CW24" s="5"/>
      <c r="CX24" s="5"/>
      <c r="CY24" s="5"/>
      <c r="CZ24" s="5"/>
    </row>
    <row r="25" spans="1:104" s="6" customFormat="1" ht="15" x14ac:dyDescent="0.25">
      <c r="A25" s="107" t="s">
        <v>47</v>
      </c>
      <c r="B25" s="108"/>
      <c r="C25" s="5"/>
      <c r="D25" s="108"/>
      <c r="E25" s="108"/>
      <c r="F25" s="5"/>
      <c r="G25" s="5"/>
      <c r="H25" s="5"/>
      <c r="I25" s="5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3"/>
      <c r="BV25" s="3"/>
      <c r="BW25" s="3"/>
      <c r="BX25" s="3"/>
      <c r="BY25" s="3"/>
      <c r="BZ25" s="3"/>
      <c r="CA25" s="32"/>
      <c r="CB25" s="32"/>
      <c r="CC25" s="32"/>
      <c r="CD25" s="32"/>
      <c r="CE25" s="32"/>
      <c r="CF25" s="32"/>
      <c r="CG25" s="33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3"/>
      <c r="CV25" s="5"/>
      <c r="CW25" s="5"/>
      <c r="CX25" s="5"/>
      <c r="CY25" s="5"/>
      <c r="CZ25" s="5"/>
    </row>
    <row r="26" spans="1:104" s="6" customFormat="1" ht="15" x14ac:dyDescent="0.25">
      <c r="A26" s="2094" t="s">
        <v>48</v>
      </c>
      <c r="B26" s="2098" t="s">
        <v>49</v>
      </c>
      <c r="C26" s="2076" t="s">
        <v>5</v>
      </c>
      <c r="D26" s="1640"/>
      <c r="E26" s="2077"/>
      <c r="F26" s="2106" t="s">
        <v>6</v>
      </c>
      <c r="G26" s="2100"/>
      <c r="H26" s="2100"/>
      <c r="I26" s="2100"/>
      <c r="J26" s="2100"/>
      <c r="K26" s="2100"/>
      <c r="L26" s="2100"/>
      <c r="M26" s="2100"/>
      <c r="N26" s="2100"/>
      <c r="O26" s="2100"/>
      <c r="P26" s="2100"/>
      <c r="Q26" s="2100"/>
      <c r="R26" s="2100"/>
      <c r="S26" s="2100"/>
      <c r="T26" s="2100"/>
      <c r="U26" s="2100"/>
      <c r="V26" s="2100"/>
      <c r="W26" s="2100"/>
      <c r="X26" s="2100"/>
      <c r="Y26" s="2100"/>
      <c r="Z26" s="2100"/>
      <c r="AA26" s="2100"/>
      <c r="AB26" s="2100"/>
      <c r="AC26" s="2100"/>
      <c r="AD26" s="2100"/>
      <c r="AE26" s="2100"/>
      <c r="AF26" s="2100"/>
      <c r="AG26" s="2100"/>
      <c r="AH26" s="2100"/>
      <c r="AI26" s="2100"/>
      <c r="AJ26" s="2100"/>
      <c r="AK26" s="2100"/>
      <c r="AL26" s="2100"/>
      <c r="AM26" s="2107"/>
      <c r="AN26" s="2108" t="s">
        <v>7</v>
      </c>
      <c r="AO26" s="2100"/>
      <c r="AP26" s="2100"/>
      <c r="AQ26" s="2102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109"/>
      <c r="BS26" s="109"/>
      <c r="BT26" s="109"/>
      <c r="BU26" s="15"/>
      <c r="BV26" s="15"/>
      <c r="BW26" s="15"/>
      <c r="BX26" s="15"/>
      <c r="BY26" s="15"/>
      <c r="BZ26" s="15"/>
      <c r="CA26" s="32"/>
      <c r="CB26" s="32"/>
      <c r="CC26" s="32"/>
      <c r="CD26" s="32"/>
      <c r="CE26" s="32"/>
      <c r="CF26" s="32"/>
      <c r="CG26" s="33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5"/>
      <c r="CV26" s="5"/>
      <c r="CW26" s="5"/>
      <c r="CX26" s="5"/>
      <c r="CY26" s="5"/>
      <c r="CZ26" s="5"/>
    </row>
    <row r="27" spans="1:104" s="6" customFormat="1" ht="15" customHeight="1" x14ac:dyDescent="0.25">
      <c r="A27" s="1658"/>
      <c r="B27" s="1637"/>
      <c r="C27" s="1932"/>
      <c r="D27" s="1933"/>
      <c r="E27" s="1934"/>
      <c r="F27" s="2105" t="s">
        <v>11</v>
      </c>
      <c r="G27" s="2104"/>
      <c r="H27" s="2105" t="s">
        <v>12</v>
      </c>
      <c r="I27" s="2104"/>
      <c r="J27" s="2105" t="s">
        <v>13</v>
      </c>
      <c r="K27" s="2104"/>
      <c r="L27" s="2105" t="s">
        <v>14</v>
      </c>
      <c r="M27" s="2104"/>
      <c r="N27" s="2105" t="s">
        <v>15</v>
      </c>
      <c r="O27" s="2104"/>
      <c r="P27" s="2105" t="s">
        <v>16</v>
      </c>
      <c r="Q27" s="2104"/>
      <c r="R27" s="2105" t="s">
        <v>17</v>
      </c>
      <c r="S27" s="2104"/>
      <c r="T27" s="2105" t="s">
        <v>18</v>
      </c>
      <c r="U27" s="2104"/>
      <c r="V27" s="2105" t="s">
        <v>19</v>
      </c>
      <c r="W27" s="2104"/>
      <c r="X27" s="2105" t="s">
        <v>20</v>
      </c>
      <c r="Y27" s="2104"/>
      <c r="Z27" s="2105" t="s">
        <v>21</v>
      </c>
      <c r="AA27" s="2104"/>
      <c r="AB27" s="2105" t="s">
        <v>22</v>
      </c>
      <c r="AC27" s="2104"/>
      <c r="AD27" s="2105" t="s">
        <v>23</v>
      </c>
      <c r="AE27" s="2104"/>
      <c r="AF27" s="2105" t="s">
        <v>24</v>
      </c>
      <c r="AG27" s="2104"/>
      <c r="AH27" s="2105" t="s">
        <v>25</v>
      </c>
      <c r="AI27" s="2104"/>
      <c r="AJ27" s="2105" t="s">
        <v>26</v>
      </c>
      <c r="AK27" s="2104"/>
      <c r="AL27" s="2106" t="s">
        <v>27</v>
      </c>
      <c r="AM27" s="2100"/>
      <c r="AN27" s="1664" t="s">
        <v>50</v>
      </c>
      <c r="AO27" s="1666" t="s">
        <v>29</v>
      </c>
      <c r="AP27" s="1668" t="s">
        <v>30</v>
      </c>
      <c r="AQ27" s="1662" t="s">
        <v>31</v>
      </c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109"/>
      <c r="BS27" s="109"/>
      <c r="BT27" s="109"/>
      <c r="BU27" s="15"/>
      <c r="BV27" s="15"/>
      <c r="BW27" s="15"/>
      <c r="BX27" s="15"/>
      <c r="BY27" s="15"/>
      <c r="BZ27" s="15"/>
      <c r="CA27" s="4"/>
      <c r="CB27" s="4"/>
      <c r="CC27" s="4"/>
      <c r="CD27" s="4"/>
      <c r="CE27" s="4"/>
      <c r="CF27" s="4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5"/>
      <c r="CV27" s="5"/>
      <c r="CW27" s="5"/>
      <c r="CX27" s="5"/>
      <c r="CY27" s="5"/>
      <c r="CZ27" s="5"/>
    </row>
    <row r="28" spans="1:104" s="6" customFormat="1" ht="15" x14ac:dyDescent="0.25">
      <c r="A28" s="1960"/>
      <c r="B28" s="1922"/>
      <c r="C28" s="1239" t="s">
        <v>32</v>
      </c>
      <c r="D28" s="1239" t="s">
        <v>33</v>
      </c>
      <c r="E28" s="1239" t="s">
        <v>34</v>
      </c>
      <c r="F28" s="1220" t="s">
        <v>33</v>
      </c>
      <c r="G28" s="1240" t="s">
        <v>34</v>
      </c>
      <c r="H28" s="1220" t="s">
        <v>33</v>
      </c>
      <c r="I28" s="1240" t="s">
        <v>34</v>
      </c>
      <c r="J28" s="1220" t="s">
        <v>33</v>
      </c>
      <c r="K28" s="1240" t="s">
        <v>34</v>
      </c>
      <c r="L28" s="1220" t="s">
        <v>33</v>
      </c>
      <c r="M28" s="1240" t="s">
        <v>34</v>
      </c>
      <c r="N28" s="1241" t="s">
        <v>33</v>
      </c>
      <c r="O28" s="1240" t="s">
        <v>34</v>
      </c>
      <c r="P28" s="1220" t="s">
        <v>33</v>
      </c>
      <c r="Q28" s="1240" t="s">
        <v>34</v>
      </c>
      <c r="R28" s="1220" t="s">
        <v>33</v>
      </c>
      <c r="S28" s="1240" t="s">
        <v>34</v>
      </c>
      <c r="T28" s="1220" t="s">
        <v>33</v>
      </c>
      <c r="U28" s="1240" t="s">
        <v>34</v>
      </c>
      <c r="V28" s="1220" t="s">
        <v>33</v>
      </c>
      <c r="W28" s="1240" t="s">
        <v>34</v>
      </c>
      <c r="X28" s="1220" t="s">
        <v>33</v>
      </c>
      <c r="Y28" s="1240" t="s">
        <v>34</v>
      </c>
      <c r="Z28" s="1220" t="s">
        <v>33</v>
      </c>
      <c r="AA28" s="1240" t="s">
        <v>34</v>
      </c>
      <c r="AB28" s="1220" t="s">
        <v>33</v>
      </c>
      <c r="AC28" s="1240" t="s">
        <v>34</v>
      </c>
      <c r="AD28" s="1220" t="s">
        <v>33</v>
      </c>
      <c r="AE28" s="1240" t="s">
        <v>34</v>
      </c>
      <c r="AF28" s="1220" t="s">
        <v>33</v>
      </c>
      <c r="AG28" s="1240" t="s">
        <v>34</v>
      </c>
      <c r="AH28" s="1220" t="s">
        <v>33</v>
      </c>
      <c r="AI28" s="1240" t="s">
        <v>34</v>
      </c>
      <c r="AJ28" s="1220" t="s">
        <v>33</v>
      </c>
      <c r="AK28" s="1240" t="s">
        <v>34</v>
      </c>
      <c r="AL28" s="1220" t="s">
        <v>33</v>
      </c>
      <c r="AM28" s="1242" t="s">
        <v>34</v>
      </c>
      <c r="AN28" s="2149"/>
      <c r="AO28" s="1969"/>
      <c r="AP28" s="2150"/>
      <c r="AQ28" s="2148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109"/>
      <c r="BS28" s="109"/>
      <c r="BT28" s="109"/>
      <c r="BU28" s="15"/>
      <c r="BV28" s="15"/>
      <c r="BW28" s="15"/>
      <c r="BX28" s="15"/>
      <c r="BY28" s="15"/>
      <c r="BZ28" s="15"/>
      <c r="CA28" s="4"/>
      <c r="CB28" s="4"/>
      <c r="CC28" s="4"/>
      <c r="CD28" s="4"/>
      <c r="CE28" s="4"/>
      <c r="CF28" s="4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5"/>
      <c r="CV28" s="5"/>
      <c r="CW28" s="5"/>
      <c r="CX28" s="5"/>
      <c r="CY28" s="5"/>
      <c r="CZ28" s="5"/>
    </row>
    <row r="29" spans="1:104" s="6" customFormat="1" ht="15" x14ac:dyDescent="0.25">
      <c r="A29" s="2106" t="s">
        <v>51</v>
      </c>
      <c r="B29" s="2102"/>
      <c r="C29" s="1243">
        <f>SUM(D29:E29)</f>
        <v>0</v>
      </c>
      <c r="D29" s="1244">
        <f>+F29+H29+J29+L29+N29+P29+R29+T29+V29+X29+Z29+AB29+AD29+AF29+AH29+AJ29+AL29</f>
        <v>0</v>
      </c>
      <c r="E29" s="1244">
        <f>+G29+I29+K29+M29+O29+Q29+S29+U29+W29+Y29+AA29+AC29+AE29+AG29+AI29+AK29+AM29</f>
        <v>0</v>
      </c>
      <c r="F29" s="1245"/>
      <c r="G29" s="1246"/>
      <c r="H29" s="1245"/>
      <c r="I29" s="1247"/>
      <c r="J29" s="1245"/>
      <c r="K29" s="1247"/>
      <c r="L29" s="1245"/>
      <c r="M29" s="1246"/>
      <c r="N29" s="1248"/>
      <c r="O29" s="1247"/>
      <c r="P29" s="1248"/>
      <c r="Q29" s="1247"/>
      <c r="R29" s="1248"/>
      <c r="S29" s="1247"/>
      <c r="T29" s="1248"/>
      <c r="U29" s="1247"/>
      <c r="V29" s="1248"/>
      <c r="W29" s="1247"/>
      <c r="X29" s="1248"/>
      <c r="Y29" s="1247"/>
      <c r="Z29" s="1248"/>
      <c r="AA29" s="1247"/>
      <c r="AB29" s="1248"/>
      <c r="AC29" s="1247"/>
      <c r="AD29" s="1248"/>
      <c r="AE29" s="1247"/>
      <c r="AF29" s="1248"/>
      <c r="AG29" s="1247"/>
      <c r="AH29" s="1248"/>
      <c r="AI29" s="1247"/>
      <c r="AJ29" s="1248"/>
      <c r="AK29" s="1247"/>
      <c r="AL29" s="1248"/>
      <c r="AM29" s="1249"/>
      <c r="AN29" s="1250"/>
      <c r="AO29" s="1248"/>
      <c r="AP29" s="1248"/>
      <c r="AQ29" s="1247"/>
      <c r="AR29" s="30" t="str">
        <f>CA29&amp;CB29&amp;CC29&amp;CD29</f>
        <v/>
      </c>
      <c r="AS29" s="31"/>
      <c r="AT29" s="31"/>
      <c r="AU29" s="31"/>
      <c r="AV29" s="31"/>
      <c r="AW29" s="31"/>
      <c r="AX29" s="31"/>
      <c r="AY29" s="31"/>
      <c r="AZ29" s="31"/>
      <c r="BA29" s="5"/>
      <c r="BB29" s="5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109"/>
      <c r="BS29" s="109"/>
      <c r="BT29" s="109"/>
      <c r="BU29" s="5"/>
      <c r="BV29" s="5"/>
      <c r="BW29" s="5"/>
      <c r="BX29" s="5"/>
      <c r="BY29" s="5"/>
      <c r="BZ29" s="5"/>
      <c r="CA29" s="32" t="str">
        <f>IF(CG29=1,"* Existen patologías que son mayores al Total de Ingresos-Persona. ","")</f>
        <v/>
      </c>
      <c r="CB29" s="32" t="str">
        <f>IF(CH29=1,"* EN Rehabilitación Infantil Existen Patologías que son Mayores a los Ingresos-Personas. ","")</f>
        <v/>
      </c>
      <c r="CC29" s="32" t="str">
        <f>IF(CI29=1,"* En RBC existen Patologías que son mayores a los Ingresos-Personas. ","")</f>
        <v/>
      </c>
      <c r="CD29" s="32" t="str">
        <f>IF(CJ29=1,"* En RI Existen Patologías que son mayores a los Ingresos-Personas. ","")</f>
        <v/>
      </c>
      <c r="CE29" s="32" t="str">
        <f>IF(CK29=1,"* En RR existen patologías que son mayores a los Ingresos-Persona. ","")</f>
        <v/>
      </c>
      <c r="CF29" s="32"/>
      <c r="CG29" s="33">
        <f>IF(C29&lt;MAX(C30:C48),1,0)</f>
        <v>0</v>
      </c>
      <c r="CH29" s="33">
        <f>IF(AN29&lt;MAX(AN30:AN48),1,0)</f>
        <v>0</v>
      </c>
      <c r="CI29" s="33">
        <f>IF(AO29&lt;MAX(AO30:AO48),1,0)</f>
        <v>0</v>
      </c>
      <c r="CJ29" s="33">
        <f>IF(AP29&lt;MAX(AP30:AP48),1,0)</f>
        <v>0</v>
      </c>
      <c r="CK29" s="33">
        <f>IF(AQ29&lt;MAX(AQ30:AQ48),1,0)</f>
        <v>0</v>
      </c>
      <c r="CL29" s="33"/>
      <c r="CM29" s="9"/>
      <c r="CN29" s="9"/>
      <c r="CO29" s="9"/>
      <c r="CP29" s="9"/>
      <c r="CQ29" s="9"/>
      <c r="CR29" s="9"/>
      <c r="CS29" s="9"/>
      <c r="CT29" s="9"/>
      <c r="CU29" s="5"/>
      <c r="CV29" s="5"/>
      <c r="CW29" s="5"/>
      <c r="CX29" s="5"/>
      <c r="CY29" s="5"/>
      <c r="CZ29" s="5"/>
    </row>
    <row r="30" spans="1:104" s="6" customFormat="1" ht="15" x14ac:dyDescent="0.25">
      <c r="A30" s="2116" t="s">
        <v>52</v>
      </c>
      <c r="B30" s="121" t="s">
        <v>53</v>
      </c>
      <c r="C30" s="122">
        <f>SUM(D30:E30)</f>
        <v>0</v>
      </c>
      <c r="D30" s="1360">
        <f t="shared" ref="D30:E50" si="10">+F30+H30+J30+L30+N30+P30+R30+T30+V30+X30+Z30+AB30+AD30+AF30+AH30+AJ30+AL30</f>
        <v>0</v>
      </c>
      <c r="E30" s="1360">
        <f t="shared" si="10"/>
        <v>0</v>
      </c>
      <c r="F30" s="124"/>
      <c r="G30" s="125"/>
      <c r="H30" s="124"/>
      <c r="I30" s="126"/>
      <c r="J30" s="124"/>
      <c r="K30" s="126"/>
      <c r="L30" s="124"/>
      <c r="M30" s="125"/>
      <c r="N30" s="127"/>
      <c r="O30" s="126"/>
      <c r="P30" s="127"/>
      <c r="Q30" s="126"/>
      <c r="R30" s="127"/>
      <c r="S30" s="126"/>
      <c r="T30" s="127"/>
      <c r="U30" s="126"/>
      <c r="V30" s="127"/>
      <c r="W30" s="126"/>
      <c r="X30" s="127"/>
      <c r="Y30" s="126"/>
      <c r="Z30" s="127"/>
      <c r="AA30" s="126"/>
      <c r="AB30" s="127"/>
      <c r="AC30" s="126"/>
      <c r="AD30" s="127"/>
      <c r="AE30" s="126"/>
      <c r="AF30" s="127"/>
      <c r="AG30" s="126"/>
      <c r="AH30" s="127"/>
      <c r="AI30" s="126"/>
      <c r="AJ30" s="127"/>
      <c r="AK30" s="126"/>
      <c r="AL30" s="127"/>
      <c r="AM30" s="128"/>
      <c r="AN30" s="129"/>
      <c r="AO30" s="127"/>
      <c r="AP30" s="127"/>
      <c r="AQ30" s="126"/>
      <c r="AR30" s="30" t="str">
        <f t="shared" ref="AR30:AR50" si="11">CA30&amp;CB30&amp;CC30&amp;CD30</f>
        <v/>
      </c>
      <c r="AS30" s="31"/>
      <c r="AT30" s="31"/>
      <c r="AU30" s="31"/>
      <c r="AV30" s="31"/>
      <c r="AW30" s="31"/>
      <c r="AX30" s="31"/>
      <c r="AY30" s="31"/>
      <c r="AZ30" s="31"/>
      <c r="BA30" s="5"/>
      <c r="BB30" s="5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109"/>
      <c r="BS30" s="109"/>
      <c r="BT30" s="109"/>
      <c r="BU30" s="5"/>
      <c r="BV30" s="15"/>
      <c r="BW30" s="15"/>
      <c r="BX30" s="15"/>
      <c r="BY30" s="15"/>
      <c r="BZ30" s="15"/>
      <c r="CA30" s="32" t="str">
        <f>IF(CG30=1," * El total de Ingresos debe ser igual a la suma de los Tipos de Estrategia. ","")</f>
        <v/>
      </c>
      <c r="CB30" s="4"/>
      <c r="CC30" s="4"/>
      <c r="CD30" s="4"/>
      <c r="CE30" s="4"/>
      <c r="CF30" s="4"/>
      <c r="CG30" s="33">
        <f>IF(SUM(AN30:AQ30)=C30,0,1)</f>
        <v>0</v>
      </c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5"/>
      <c r="CV30" s="5"/>
      <c r="CW30" s="5"/>
      <c r="CX30" s="5"/>
      <c r="CY30" s="5"/>
      <c r="CZ30" s="5"/>
    </row>
    <row r="31" spans="1:104" s="6" customFormat="1" ht="15" x14ac:dyDescent="0.25">
      <c r="A31" s="1680"/>
      <c r="B31" s="121" t="s">
        <v>54</v>
      </c>
      <c r="C31" s="130">
        <f t="shared" ref="C31:C48" si="12">SUM(D31:E31)</f>
        <v>0</v>
      </c>
      <c r="D31" s="131">
        <f t="shared" si="10"/>
        <v>0</v>
      </c>
      <c r="E31" s="131">
        <f t="shared" si="10"/>
        <v>0</v>
      </c>
      <c r="F31" s="132"/>
      <c r="G31" s="133"/>
      <c r="H31" s="132"/>
      <c r="I31" s="134"/>
      <c r="J31" s="132"/>
      <c r="K31" s="134"/>
      <c r="L31" s="132"/>
      <c r="M31" s="133"/>
      <c r="N31" s="135"/>
      <c r="O31" s="134"/>
      <c r="P31" s="135"/>
      <c r="Q31" s="134"/>
      <c r="R31" s="135"/>
      <c r="S31" s="134"/>
      <c r="T31" s="135"/>
      <c r="U31" s="134"/>
      <c r="V31" s="135"/>
      <c r="W31" s="134"/>
      <c r="X31" s="135"/>
      <c r="Y31" s="134"/>
      <c r="Z31" s="135"/>
      <c r="AA31" s="134"/>
      <c r="AB31" s="135"/>
      <c r="AC31" s="134"/>
      <c r="AD31" s="135"/>
      <c r="AE31" s="134"/>
      <c r="AF31" s="135"/>
      <c r="AG31" s="134"/>
      <c r="AH31" s="135"/>
      <c r="AI31" s="134"/>
      <c r="AJ31" s="135"/>
      <c r="AK31" s="134"/>
      <c r="AL31" s="135"/>
      <c r="AM31" s="136"/>
      <c r="AN31" s="137"/>
      <c r="AO31" s="135"/>
      <c r="AP31" s="135"/>
      <c r="AQ31" s="134"/>
      <c r="AR31" s="30" t="str">
        <f t="shared" si="11"/>
        <v/>
      </c>
      <c r="AS31" s="31"/>
      <c r="AT31" s="31"/>
      <c r="AU31" s="31"/>
      <c r="AV31" s="31"/>
      <c r="AW31" s="31"/>
      <c r="AX31" s="31"/>
      <c r="AY31" s="31"/>
      <c r="AZ31" s="31"/>
      <c r="BA31" s="5"/>
      <c r="BB31" s="5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109"/>
      <c r="BS31" s="109"/>
      <c r="BT31" s="109"/>
      <c r="BU31" s="5"/>
      <c r="BV31" s="15"/>
      <c r="BW31" s="15"/>
      <c r="BX31" s="15"/>
      <c r="BY31" s="15"/>
      <c r="BZ31" s="15"/>
      <c r="CA31" s="32" t="str">
        <f t="shared" ref="CA31:CA52" si="13">IF(CG31=1," * El total de Ingresos debe ser igual a la suma de los Tipos de Estrategia. ","")</f>
        <v/>
      </c>
      <c r="CB31" s="4"/>
      <c r="CC31" s="4"/>
      <c r="CD31" s="4"/>
      <c r="CE31" s="4"/>
      <c r="CF31" s="4"/>
      <c r="CG31" s="33">
        <f t="shared" ref="CG31:CG50" si="14">IF(SUM(AN31:AQ31)=C31,0,1)</f>
        <v>0</v>
      </c>
      <c r="CH31" s="9"/>
      <c r="CI31" s="9"/>
      <c r="CJ31" s="9"/>
      <c r="CK31" s="9"/>
      <c r="CL31" s="33"/>
      <c r="CM31" s="33"/>
      <c r="CN31" s="33"/>
      <c r="CO31" s="33"/>
      <c r="CP31" s="33"/>
      <c r="CQ31" s="33"/>
      <c r="CR31" s="33"/>
      <c r="CS31" s="33"/>
      <c r="CT31" s="33"/>
      <c r="CU31" s="5"/>
      <c r="CV31" s="5"/>
      <c r="CW31" s="5"/>
      <c r="CX31" s="5"/>
      <c r="CY31" s="5"/>
      <c r="CZ31" s="5"/>
    </row>
    <row r="32" spans="1:104" s="6" customFormat="1" ht="15" x14ac:dyDescent="0.25">
      <c r="A32" s="1680"/>
      <c r="B32" s="138" t="s">
        <v>55</v>
      </c>
      <c r="C32" s="139">
        <f t="shared" si="12"/>
        <v>0</v>
      </c>
      <c r="D32" s="131">
        <f t="shared" si="10"/>
        <v>0</v>
      </c>
      <c r="E32" s="131">
        <f t="shared" si="10"/>
        <v>0</v>
      </c>
      <c r="F32" s="132"/>
      <c r="G32" s="133"/>
      <c r="H32" s="132"/>
      <c r="I32" s="134"/>
      <c r="J32" s="132"/>
      <c r="K32" s="134"/>
      <c r="L32" s="132"/>
      <c r="M32" s="133"/>
      <c r="N32" s="135"/>
      <c r="O32" s="134"/>
      <c r="P32" s="135"/>
      <c r="Q32" s="134"/>
      <c r="R32" s="135"/>
      <c r="S32" s="134"/>
      <c r="T32" s="135"/>
      <c r="U32" s="134"/>
      <c r="V32" s="135"/>
      <c r="W32" s="134"/>
      <c r="X32" s="135"/>
      <c r="Y32" s="134"/>
      <c r="Z32" s="135"/>
      <c r="AA32" s="134"/>
      <c r="AB32" s="135"/>
      <c r="AC32" s="134"/>
      <c r="AD32" s="135"/>
      <c r="AE32" s="134"/>
      <c r="AF32" s="135"/>
      <c r="AG32" s="134"/>
      <c r="AH32" s="135"/>
      <c r="AI32" s="134"/>
      <c r="AJ32" s="135"/>
      <c r="AK32" s="134"/>
      <c r="AL32" s="135"/>
      <c r="AM32" s="136"/>
      <c r="AN32" s="137"/>
      <c r="AO32" s="135"/>
      <c r="AP32" s="135"/>
      <c r="AQ32" s="134"/>
      <c r="AR32" s="30" t="str">
        <f t="shared" si="11"/>
        <v/>
      </c>
      <c r="AS32" s="31"/>
      <c r="AT32" s="31"/>
      <c r="AU32" s="31"/>
      <c r="AV32" s="31"/>
      <c r="AW32" s="31"/>
      <c r="AX32" s="31"/>
      <c r="AY32" s="31"/>
      <c r="AZ32" s="31"/>
      <c r="BA32" s="5"/>
      <c r="BB32" s="5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109"/>
      <c r="BS32" s="109"/>
      <c r="BT32" s="109"/>
      <c r="BU32" s="5"/>
      <c r="BV32" s="15"/>
      <c r="BW32" s="15"/>
      <c r="BX32" s="15"/>
      <c r="BY32" s="15"/>
      <c r="BZ32" s="15"/>
      <c r="CA32" s="32" t="str">
        <f t="shared" si="13"/>
        <v/>
      </c>
      <c r="CB32" s="4"/>
      <c r="CC32" s="4"/>
      <c r="CD32" s="4"/>
      <c r="CE32" s="4"/>
      <c r="CF32" s="4"/>
      <c r="CG32" s="33">
        <f t="shared" si="14"/>
        <v>0</v>
      </c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5"/>
      <c r="CV32" s="5"/>
      <c r="CW32" s="5"/>
      <c r="CX32" s="5"/>
      <c r="CY32" s="5"/>
      <c r="CZ32" s="5"/>
    </row>
    <row r="33" spans="1:104" s="6" customFormat="1" x14ac:dyDescent="0.2">
      <c r="A33" s="1680"/>
      <c r="B33" s="138" t="s">
        <v>56</v>
      </c>
      <c r="C33" s="139">
        <f t="shared" si="12"/>
        <v>0</v>
      </c>
      <c r="D33" s="131">
        <f t="shared" si="10"/>
        <v>0</v>
      </c>
      <c r="E33" s="131">
        <f t="shared" si="10"/>
        <v>0</v>
      </c>
      <c r="F33" s="132"/>
      <c r="G33" s="133"/>
      <c r="H33" s="132"/>
      <c r="I33" s="134"/>
      <c r="J33" s="132"/>
      <c r="K33" s="134"/>
      <c r="L33" s="132"/>
      <c r="M33" s="133"/>
      <c r="N33" s="135"/>
      <c r="O33" s="134"/>
      <c r="P33" s="135"/>
      <c r="Q33" s="134"/>
      <c r="R33" s="135"/>
      <c r="S33" s="134"/>
      <c r="T33" s="135"/>
      <c r="U33" s="134"/>
      <c r="V33" s="135"/>
      <c r="W33" s="134"/>
      <c r="X33" s="135"/>
      <c r="Y33" s="134"/>
      <c r="Z33" s="135"/>
      <c r="AA33" s="134"/>
      <c r="AB33" s="135"/>
      <c r="AC33" s="134"/>
      <c r="AD33" s="135"/>
      <c r="AE33" s="134"/>
      <c r="AF33" s="135"/>
      <c r="AG33" s="134"/>
      <c r="AH33" s="135"/>
      <c r="AI33" s="134"/>
      <c r="AJ33" s="135"/>
      <c r="AK33" s="134"/>
      <c r="AL33" s="135"/>
      <c r="AM33" s="136"/>
      <c r="AN33" s="137"/>
      <c r="AO33" s="135"/>
      <c r="AP33" s="135"/>
      <c r="AQ33" s="134"/>
      <c r="AR33" s="30" t="str">
        <f t="shared" si="11"/>
        <v/>
      </c>
      <c r="AS33" s="5"/>
      <c r="AT33" s="5"/>
      <c r="AU33" s="5"/>
      <c r="AV33" s="5"/>
      <c r="AW33" s="5"/>
      <c r="AX33" s="5"/>
      <c r="AY33" s="5"/>
      <c r="AZ33" s="5"/>
      <c r="BA33" s="5"/>
      <c r="BB33" s="5"/>
      <c r="BR33" s="109"/>
      <c r="BS33" s="109"/>
      <c r="BT33" s="109"/>
      <c r="BU33" s="5"/>
      <c r="BV33" s="15"/>
      <c r="BW33" s="15"/>
      <c r="BX33" s="15"/>
      <c r="BY33" s="15"/>
      <c r="BZ33" s="15"/>
      <c r="CA33" s="32" t="str">
        <f t="shared" si="13"/>
        <v/>
      </c>
      <c r="CB33" s="4"/>
      <c r="CC33" s="4"/>
      <c r="CD33" s="4"/>
      <c r="CE33" s="4"/>
      <c r="CF33" s="4"/>
      <c r="CG33" s="33">
        <f t="shared" si="14"/>
        <v>0</v>
      </c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5"/>
      <c r="CV33" s="5"/>
      <c r="CW33" s="5"/>
      <c r="CX33" s="5"/>
      <c r="CY33" s="5"/>
      <c r="CZ33" s="5"/>
    </row>
    <row r="34" spans="1:104" s="6" customFormat="1" x14ac:dyDescent="0.2">
      <c r="A34" s="1680"/>
      <c r="B34" s="138" t="s">
        <v>57</v>
      </c>
      <c r="C34" s="139">
        <f t="shared" si="12"/>
        <v>0</v>
      </c>
      <c r="D34" s="131">
        <f t="shared" si="10"/>
        <v>0</v>
      </c>
      <c r="E34" s="131">
        <f t="shared" si="10"/>
        <v>0</v>
      </c>
      <c r="F34" s="132"/>
      <c r="G34" s="133"/>
      <c r="H34" s="132"/>
      <c r="I34" s="134"/>
      <c r="J34" s="132"/>
      <c r="K34" s="134"/>
      <c r="L34" s="132"/>
      <c r="M34" s="133"/>
      <c r="N34" s="135"/>
      <c r="O34" s="134"/>
      <c r="P34" s="135"/>
      <c r="Q34" s="134"/>
      <c r="R34" s="135"/>
      <c r="S34" s="134"/>
      <c r="T34" s="135"/>
      <c r="U34" s="134"/>
      <c r="V34" s="135"/>
      <c r="W34" s="134"/>
      <c r="X34" s="135"/>
      <c r="Y34" s="134"/>
      <c r="Z34" s="135"/>
      <c r="AA34" s="134"/>
      <c r="AB34" s="135"/>
      <c r="AC34" s="134"/>
      <c r="AD34" s="135"/>
      <c r="AE34" s="134"/>
      <c r="AF34" s="135"/>
      <c r="AG34" s="134"/>
      <c r="AH34" s="135"/>
      <c r="AI34" s="134"/>
      <c r="AJ34" s="135"/>
      <c r="AK34" s="134"/>
      <c r="AL34" s="135"/>
      <c r="AM34" s="136"/>
      <c r="AN34" s="137"/>
      <c r="AO34" s="135"/>
      <c r="AP34" s="135"/>
      <c r="AQ34" s="134"/>
      <c r="AR34" s="30" t="str">
        <f t="shared" si="11"/>
        <v/>
      </c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S34" s="109"/>
      <c r="BT34" s="109"/>
      <c r="BU34" s="5"/>
      <c r="BV34" s="15"/>
      <c r="BW34" s="15"/>
      <c r="BX34" s="15"/>
      <c r="BY34" s="15"/>
      <c r="BZ34" s="15"/>
      <c r="CA34" s="32" t="str">
        <f t="shared" si="13"/>
        <v/>
      </c>
      <c r="CB34" s="4"/>
      <c r="CC34" s="4"/>
      <c r="CD34" s="4"/>
      <c r="CE34" s="4"/>
      <c r="CF34" s="4"/>
      <c r="CG34" s="33">
        <f t="shared" si="14"/>
        <v>0</v>
      </c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5"/>
      <c r="CV34" s="5"/>
      <c r="CW34" s="5"/>
      <c r="CX34" s="5"/>
      <c r="CY34" s="5"/>
      <c r="CZ34" s="5"/>
    </row>
    <row r="35" spans="1:104" s="6" customFormat="1" x14ac:dyDescent="0.2">
      <c r="A35" s="1680"/>
      <c r="B35" s="138" t="s">
        <v>58</v>
      </c>
      <c r="C35" s="139">
        <f t="shared" si="12"/>
        <v>0</v>
      </c>
      <c r="D35" s="131">
        <f t="shared" si="10"/>
        <v>0</v>
      </c>
      <c r="E35" s="131">
        <f t="shared" si="10"/>
        <v>0</v>
      </c>
      <c r="F35" s="132"/>
      <c r="G35" s="133"/>
      <c r="H35" s="132"/>
      <c r="I35" s="134"/>
      <c r="J35" s="132"/>
      <c r="K35" s="134"/>
      <c r="L35" s="132"/>
      <c r="M35" s="133"/>
      <c r="N35" s="135"/>
      <c r="O35" s="134"/>
      <c r="P35" s="135"/>
      <c r="Q35" s="134"/>
      <c r="R35" s="135"/>
      <c r="S35" s="134"/>
      <c r="T35" s="135"/>
      <c r="U35" s="134"/>
      <c r="V35" s="135"/>
      <c r="W35" s="134"/>
      <c r="X35" s="135"/>
      <c r="Y35" s="134"/>
      <c r="Z35" s="135"/>
      <c r="AA35" s="134"/>
      <c r="AB35" s="135"/>
      <c r="AC35" s="134"/>
      <c r="AD35" s="135"/>
      <c r="AE35" s="134"/>
      <c r="AF35" s="135"/>
      <c r="AG35" s="134"/>
      <c r="AH35" s="135"/>
      <c r="AI35" s="134"/>
      <c r="AJ35" s="135"/>
      <c r="AK35" s="134"/>
      <c r="AL35" s="135"/>
      <c r="AM35" s="136"/>
      <c r="AN35" s="137"/>
      <c r="AO35" s="135"/>
      <c r="AP35" s="135"/>
      <c r="AQ35" s="134"/>
      <c r="AR35" s="30" t="str">
        <f t="shared" si="11"/>
        <v/>
      </c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S35" s="109"/>
      <c r="BT35" s="109"/>
      <c r="BU35" s="5"/>
      <c r="BV35" s="15"/>
      <c r="BW35" s="15"/>
      <c r="BX35" s="15"/>
      <c r="BY35" s="15"/>
      <c r="BZ35" s="15"/>
      <c r="CA35" s="32" t="str">
        <f t="shared" si="13"/>
        <v/>
      </c>
      <c r="CB35" s="4"/>
      <c r="CC35" s="4"/>
      <c r="CD35" s="4"/>
      <c r="CE35" s="4"/>
      <c r="CF35" s="4"/>
      <c r="CG35" s="33">
        <f t="shared" si="14"/>
        <v>0</v>
      </c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5"/>
      <c r="CV35" s="5"/>
      <c r="CW35" s="5"/>
      <c r="CX35" s="5"/>
      <c r="CY35" s="5"/>
      <c r="CZ35" s="5"/>
    </row>
    <row r="36" spans="1:104" s="6" customFormat="1" x14ac:dyDescent="0.2">
      <c r="A36" s="1680"/>
      <c r="B36" s="140" t="s">
        <v>59</v>
      </c>
      <c r="C36" s="141">
        <f t="shared" si="12"/>
        <v>0</v>
      </c>
      <c r="D36" s="131">
        <f t="shared" si="10"/>
        <v>0</v>
      </c>
      <c r="E36" s="131">
        <f t="shared" si="10"/>
        <v>0</v>
      </c>
      <c r="F36" s="132"/>
      <c r="G36" s="133"/>
      <c r="H36" s="132"/>
      <c r="I36" s="134"/>
      <c r="J36" s="132"/>
      <c r="K36" s="134"/>
      <c r="L36" s="132"/>
      <c r="M36" s="133"/>
      <c r="N36" s="135"/>
      <c r="O36" s="134"/>
      <c r="P36" s="135"/>
      <c r="Q36" s="134"/>
      <c r="R36" s="135"/>
      <c r="S36" s="134"/>
      <c r="T36" s="135"/>
      <c r="U36" s="134"/>
      <c r="V36" s="135"/>
      <c r="W36" s="134"/>
      <c r="X36" s="135"/>
      <c r="Y36" s="134"/>
      <c r="Z36" s="135"/>
      <c r="AA36" s="134"/>
      <c r="AB36" s="135"/>
      <c r="AC36" s="134"/>
      <c r="AD36" s="135"/>
      <c r="AE36" s="134"/>
      <c r="AF36" s="135"/>
      <c r="AG36" s="134"/>
      <c r="AH36" s="135"/>
      <c r="AI36" s="134"/>
      <c r="AJ36" s="135"/>
      <c r="AK36" s="134"/>
      <c r="AL36" s="135"/>
      <c r="AM36" s="136"/>
      <c r="AN36" s="137"/>
      <c r="AO36" s="135"/>
      <c r="AP36" s="135"/>
      <c r="AQ36" s="134"/>
      <c r="AR36" s="30" t="str">
        <f t="shared" si="11"/>
        <v/>
      </c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S36" s="109"/>
      <c r="BT36" s="109"/>
      <c r="BU36" s="5"/>
      <c r="BV36" s="15"/>
      <c r="BW36" s="15"/>
      <c r="BX36" s="15"/>
      <c r="BY36" s="15"/>
      <c r="BZ36" s="15"/>
      <c r="CA36" s="32" t="str">
        <f t="shared" si="13"/>
        <v/>
      </c>
      <c r="CB36" s="4"/>
      <c r="CC36" s="4"/>
      <c r="CD36" s="4"/>
      <c r="CE36" s="4"/>
      <c r="CF36" s="4"/>
      <c r="CG36" s="33">
        <f t="shared" si="14"/>
        <v>0</v>
      </c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5"/>
      <c r="CV36" s="5"/>
      <c r="CW36" s="5"/>
      <c r="CX36" s="5"/>
      <c r="CY36" s="5"/>
      <c r="CZ36" s="5"/>
    </row>
    <row r="37" spans="1:104" s="6" customFormat="1" x14ac:dyDescent="0.2">
      <c r="A37" s="1680"/>
      <c r="B37" s="142" t="s">
        <v>60</v>
      </c>
      <c r="C37" s="143">
        <f t="shared" si="12"/>
        <v>0</v>
      </c>
      <c r="D37" s="131">
        <f t="shared" si="10"/>
        <v>0</v>
      </c>
      <c r="E37" s="131">
        <f t="shared" si="10"/>
        <v>0</v>
      </c>
      <c r="F37" s="132"/>
      <c r="G37" s="133"/>
      <c r="H37" s="132"/>
      <c r="I37" s="134"/>
      <c r="J37" s="132"/>
      <c r="K37" s="134"/>
      <c r="L37" s="132"/>
      <c r="M37" s="133"/>
      <c r="N37" s="135"/>
      <c r="O37" s="134"/>
      <c r="P37" s="135"/>
      <c r="Q37" s="134"/>
      <c r="R37" s="135"/>
      <c r="S37" s="134"/>
      <c r="T37" s="135"/>
      <c r="U37" s="134"/>
      <c r="V37" s="135"/>
      <c r="W37" s="134"/>
      <c r="X37" s="135"/>
      <c r="Y37" s="134"/>
      <c r="Z37" s="135"/>
      <c r="AA37" s="134"/>
      <c r="AB37" s="135"/>
      <c r="AC37" s="134"/>
      <c r="AD37" s="135"/>
      <c r="AE37" s="134"/>
      <c r="AF37" s="135"/>
      <c r="AG37" s="134"/>
      <c r="AH37" s="135"/>
      <c r="AI37" s="134"/>
      <c r="AJ37" s="135"/>
      <c r="AK37" s="134"/>
      <c r="AL37" s="135"/>
      <c r="AM37" s="136"/>
      <c r="AN37" s="137"/>
      <c r="AO37" s="135"/>
      <c r="AP37" s="135"/>
      <c r="AQ37" s="134"/>
      <c r="AR37" s="30" t="str">
        <f t="shared" si="11"/>
        <v/>
      </c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S37" s="109"/>
      <c r="BT37" s="109"/>
      <c r="BU37" s="5"/>
      <c r="BV37" s="15"/>
      <c r="BW37" s="15"/>
      <c r="BX37" s="15"/>
      <c r="BY37" s="15"/>
      <c r="BZ37" s="15"/>
      <c r="CA37" s="32" t="str">
        <f t="shared" si="13"/>
        <v/>
      </c>
      <c r="CB37" s="4"/>
      <c r="CC37" s="4"/>
      <c r="CD37" s="4"/>
      <c r="CE37" s="4"/>
      <c r="CF37" s="4"/>
      <c r="CG37" s="33">
        <f t="shared" si="14"/>
        <v>0</v>
      </c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5"/>
      <c r="CV37" s="5"/>
      <c r="CW37" s="5"/>
      <c r="CX37" s="5"/>
      <c r="CY37" s="5"/>
      <c r="CZ37" s="5"/>
    </row>
    <row r="38" spans="1:104" s="6" customFormat="1" x14ac:dyDescent="0.2">
      <c r="A38" s="1680"/>
      <c r="B38" s="144" t="s">
        <v>61</v>
      </c>
      <c r="C38" s="145">
        <f t="shared" si="12"/>
        <v>0</v>
      </c>
      <c r="D38" s="131">
        <f t="shared" si="10"/>
        <v>0</v>
      </c>
      <c r="E38" s="131">
        <f t="shared" si="10"/>
        <v>0</v>
      </c>
      <c r="F38" s="132"/>
      <c r="G38" s="133"/>
      <c r="H38" s="132"/>
      <c r="I38" s="134"/>
      <c r="J38" s="132"/>
      <c r="K38" s="134"/>
      <c r="L38" s="132"/>
      <c r="M38" s="133"/>
      <c r="N38" s="135"/>
      <c r="O38" s="134"/>
      <c r="P38" s="135"/>
      <c r="Q38" s="134"/>
      <c r="R38" s="135"/>
      <c r="S38" s="134"/>
      <c r="T38" s="135"/>
      <c r="U38" s="134"/>
      <c r="V38" s="135"/>
      <c r="W38" s="134"/>
      <c r="X38" s="135"/>
      <c r="Y38" s="134"/>
      <c r="Z38" s="135"/>
      <c r="AA38" s="134"/>
      <c r="AB38" s="135"/>
      <c r="AC38" s="134"/>
      <c r="AD38" s="135"/>
      <c r="AE38" s="134"/>
      <c r="AF38" s="135"/>
      <c r="AG38" s="134"/>
      <c r="AH38" s="135"/>
      <c r="AI38" s="134"/>
      <c r="AJ38" s="135"/>
      <c r="AK38" s="134"/>
      <c r="AL38" s="135"/>
      <c r="AM38" s="136"/>
      <c r="AN38" s="137"/>
      <c r="AO38" s="135"/>
      <c r="AP38" s="135"/>
      <c r="AQ38" s="134"/>
      <c r="AR38" s="30" t="str">
        <f t="shared" si="11"/>
        <v/>
      </c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S38" s="109"/>
      <c r="BT38" s="109"/>
      <c r="BU38" s="5"/>
      <c r="BV38" s="15"/>
      <c r="BW38" s="15"/>
      <c r="BX38" s="15"/>
      <c r="BY38" s="15"/>
      <c r="BZ38" s="15"/>
      <c r="CA38" s="32" t="str">
        <f t="shared" si="13"/>
        <v/>
      </c>
      <c r="CB38" s="4"/>
      <c r="CC38" s="4"/>
      <c r="CD38" s="4"/>
      <c r="CE38" s="4"/>
      <c r="CF38" s="4"/>
      <c r="CG38" s="33">
        <f t="shared" si="14"/>
        <v>0</v>
      </c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5"/>
      <c r="CV38" s="5"/>
      <c r="CW38" s="5"/>
      <c r="CX38" s="5"/>
      <c r="CY38" s="5"/>
      <c r="CZ38" s="5"/>
    </row>
    <row r="39" spans="1:104" s="6" customFormat="1" x14ac:dyDescent="0.2">
      <c r="A39" s="1680"/>
      <c r="B39" s="142" t="s">
        <v>62</v>
      </c>
      <c r="C39" s="143">
        <f t="shared" si="12"/>
        <v>0</v>
      </c>
      <c r="D39" s="131">
        <f t="shared" si="10"/>
        <v>0</v>
      </c>
      <c r="E39" s="131">
        <f t="shared" si="10"/>
        <v>0</v>
      </c>
      <c r="F39" s="132"/>
      <c r="G39" s="133"/>
      <c r="H39" s="132"/>
      <c r="I39" s="134"/>
      <c r="J39" s="132"/>
      <c r="K39" s="134"/>
      <c r="L39" s="132"/>
      <c r="M39" s="133"/>
      <c r="N39" s="135"/>
      <c r="O39" s="134"/>
      <c r="P39" s="135"/>
      <c r="Q39" s="134"/>
      <c r="R39" s="135"/>
      <c r="S39" s="134"/>
      <c r="T39" s="135"/>
      <c r="U39" s="134"/>
      <c r="V39" s="135"/>
      <c r="W39" s="134"/>
      <c r="X39" s="135"/>
      <c r="Y39" s="134"/>
      <c r="Z39" s="135"/>
      <c r="AA39" s="134"/>
      <c r="AB39" s="135"/>
      <c r="AC39" s="134"/>
      <c r="AD39" s="135"/>
      <c r="AE39" s="134"/>
      <c r="AF39" s="135"/>
      <c r="AG39" s="134"/>
      <c r="AH39" s="135"/>
      <c r="AI39" s="134"/>
      <c r="AJ39" s="135"/>
      <c r="AK39" s="134"/>
      <c r="AL39" s="135"/>
      <c r="AM39" s="136"/>
      <c r="AN39" s="137"/>
      <c r="AO39" s="135"/>
      <c r="AP39" s="135"/>
      <c r="AQ39" s="134"/>
      <c r="AR39" s="30" t="str">
        <f t="shared" si="11"/>
        <v/>
      </c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S39" s="109"/>
      <c r="BT39" s="109"/>
      <c r="BU39" s="5"/>
      <c r="BV39" s="15"/>
      <c r="BW39" s="15"/>
      <c r="BX39" s="15"/>
      <c r="BY39" s="15"/>
      <c r="BZ39" s="15"/>
      <c r="CA39" s="32" t="str">
        <f t="shared" si="13"/>
        <v/>
      </c>
      <c r="CB39" s="4"/>
      <c r="CC39" s="4"/>
      <c r="CD39" s="4"/>
      <c r="CE39" s="4"/>
      <c r="CF39" s="4"/>
      <c r="CG39" s="33">
        <f t="shared" si="14"/>
        <v>0</v>
      </c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5"/>
      <c r="CV39" s="5"/>
      <c r="CW39" s="5"/>
      <c r="CX39" s="5"/>
      <c r="CY39" s="5"/>
      <c r="CZ39" s="5"/>
    </row>
    <row r="40" spans="1:104" s="6" customFormat="1" x14ac:dyDescent="0.2">
      <c r="A40" s="1680"/>
      <c r="B40" s="142" t="s">
        <v>63</v>
      </c>
      <c r="C40" s="143">
        <f t="shared" si="12"/>
        <v>0</v>
      </c>
      <c r="D40" s="131">
        <f t="shared" si="10"/>
        <v>0</v>
      </c>
      <c r="E40" s="131">
        <f t="shared" si="10"/>
        <v>0</v>
      </c>
      <c r="F40" s="132"/>
      <c r="G40" s="133"/>
      <c r="H40" s="132"/>
      <c r="I40" s="134"/>
      <c r="J40" s="132"/>
      <c r="K40" s="134"/>
      <c r="L40" s="132"/>
      <c r="M40" s="133"/>
      <c r="N40" s="135"/>
      <c r="O40" s="134"/>
      <c r="P40" s="135"/>
      <c r="Q40" s="134"/>
      <c r="R40" s="135"/>
      <c r="S40" s="134"/>
      <c r="T40" s="135"/>
      <c r="U40" s="134"/>
      <c r="V40" s="135"/>
      <c r="W40" s="134"/>
      <c r="X40" s="135"/>
      <c r="Y40" s="134"/>
      <c r="Z40" s="135"/>
      <c r="AA40" s="134"/>
      <c r="AB40" s="135"/>
      <c r="AC40" s="134"/>
      <c r="AD40" s="135"/>
      <c r="AE40" s="134"/>
      <c r="AF40" s="135"/>
      <c r="AG40" s="134"/>
      <c r="AH40" s="135"/>
      <c r="AI40" s="134"/>
      <c r="AJ40" s="135"/>
      <c r="AK40" s="134"/>
      <c r="AL40" s="135"/>
      <c r="AM40" s="136"/>
      <c r="AN40" s="137"/>
      <c r="AO40" s="135"/>
      <c r="AP40" s="135"/>
      <c r="AQ40" s="134"/>
      <c r="AR40" s="30" t="str">
        <f t="shared" si="11"/>
        <v/>
      </c>
      <c r="BS40" s="109"/>
      <c r="BT40" s="109"/>
      <c r="BU40" s="5"/>
      <c r="BV40" s="15"/>
      <c r="BW40" s="15"/>
      <c r="BX40" s="15"/>
      <c r="BY40" s="15"/>
      <c r="BZ40" s="15"/>
      <c r="CA40" s="32" t="str">
        <f t="shared" si="13"/>
        <v/>
      </c>
      <c r="CB40" s="4"/>
      <c r="CC40" s="4"/>
      <c r="CD40" s="4"/>
      <c r="CE40" s="4"/>
      <c r="CF40" s="4"/>
      <c r="CG40" s="33">
        <f t="shared" si="14"/>
        <v>0</v>
      </c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5"/>
      <c r="CV40" s="5"/>
      <c r="CW40" s="5"/>
      <c r="CX40" s="5"/>
      <c r="CY40" s="5"/>
      <c r="CZ40" s="5"/>
    </row>
    <row r="41" spans="1:104" s="6" customFormat="1" x14ac:dyDescent="0.2">
      <c r="A41" s="1680"/>
      <c r="B41" s="146" t="s">
        <v>64</v>
      </c>
      <c r="C41" s="147">
        <f t="shared" si="12"/>
        <v>0</v>
      </c>
      <c r="D41" s="131">
        <f t="shared" si="10"/>
        <v>0</v>
      </c>
      <c r="E41" s="131">
        <f t="shared" si="10"/>
        <v>0</v>
      </c>
      <c r="F41" s="132"/>
      <c r="G41" s="133"/>
      <c r="H41" s="132"/>
      <c r="I41" s="134"/>
      <c r="J41" s="132"/>
      <c r="K41" s="134"/>
      <c r="L41" s="132"/>
      <c r="M41" s="133"/>
      <c r="N41" s="135"/>
      <c r="O41" s="134"/>
      <c r="P41" s="135"/>
      <c r="Q41" s="134"/>
      <c r="R41" s="135"/>
      <c r="S41" s="134"/>
      <c r="T41" s="135"/>
      <c r="U41" s="134"/>
      <c r="V41" s="135"/>
      <c r="W41" s="134"/>
      <c r="X41" s="135"/>
      <c r="Y41" s="134"/>
      <c r="Z41" s="135"/>
      <c r="AA41" s="134"/>
      <c r="AB41" s="135"/>
      <c r="AC41" s="134"/>
      <c r="AD41" s="135"/>
      <c r="AE41" s="134"/>
      <c r="AF41" s="135"/>
      <c r="AG41" s="134"/>
      <c r="AH41" s="135"/>
      <c r="AI41" s="134"/>
      <c r="AJ41" s="135"/>
      <c r="AK41" s="134"/>
      <c r="AL41" s="135"/>
      <c r="AM41" s="136"/>
      <c r="AN41" s="137"/>
      <c r="AO41" s="135"/>
      <c r="AP41" s="135"/>
      <c r="AQ41" s="134"/>
      <c r="AR41" s="30" t="str">
        <f t="shared" si="11"/>
        <v/>
      </c>
      <c r="BS41" s="109"/>
      <c r="BT41" s="109"/>
      <c r="BU41" s="5"/>
      <c r="BV41" s="15"/>
      <c r="BW41" s="15"/>
      <c r="BX41" s="15"/>
      <c r="BY41" s="15"/>
      <c r="BZ41" s="15"/>
      <c r="CA41" s="32" t="str">
        <f t="shared" si="13"/>
        <v/>
      </c>
      <c r="CB41" s="4"/>
      <c r="CC41" s="4"/>
      <c r="CD41" s="4"/>
      <c r="CE41" s="4"/>
      <c r="CF41" s="4"/>
      <c r="CG41" s="33">
        <f t="shared" si="14"/>
        <v>0</v>
      </c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5"/>
      <c r="CV41" s="5"/>
      <c r="CW41" s="5"/>
      <c r="CX41" s="5"/>
      <c r="CY41" s="5"/>
      <c r="CZ41" s="5"/>
    </row>
    <row r="42" spans="1:104" s="6" customFormat="1" x14ac:dyDescent="0.2">
      <c r="A42" s="1680"/>
      <c r="B42" s="140" t="s">
        <v>65</v>
      </c>
      <c r="C42" s="148">
        <f t="shared" si="12"/>
        <v>0</v>
      </c>
      <c r="D42" s="149">
        <f t="shared" si="10"/>
        <v>0</v>
      </c>
      <c r="E42" s="149">
        <f t="shared" si="10"/>
        <v>0</v>
      </c>
      <c r="F42" s="132"/>
      <c r="G42" s="133"/>
      <c r="H42" s="132"/>
      <c r="I42" s="133"/>
      <c r="J42" s="132"/>
      <c r="K42" s="134"/>
      <c r="L42" s="132"/>
      <c r="M42" s="133"/>
      <c r="N42" s="135"/>
      <c r="O42" s="133"/>
      <c r="P42" s="150"/>
      <c r="Q42" s="133"/>
      <c r="R42" s="150"/>
      <c r="S42" s="133"/>
      <c r="T42" s="150"/>
      <c r="U42" s="133"/>
      <c r="V42" s="150"/>
      <c r="W42" s="133"/>
      <c r="X42" s="150"/>
      <c r="Y42" s="133"/>
      <c r="Z42" s="150"/>
      <c r="AA42" s="133"/>
      <c r="AB42" s="150"/>
      <c r="AC42" s="133"/>
      <c r="AD42" s="150"/>
      <c r="AE42" s="133"/>
      <c r="AF42" s="150"/>
      <c r="AG42" s="133"/>
      <c r="AH42" s="150"/>
      <c r="AI42" s="133"/>
      <c r="AJ42" s="150"/>
      <c r="AK42" s="133"/>
      <c r="AL42" s="150"/>
      <c r="AM42" s="151"/>
      <c r="AN42" s="137"/>
      <c r="AO42" s="135"/>
      <c r="AP42" s="150"/>
      <c r="AQ42" s="133"/>
      <c r="AR42" s="30" t="str">
        <f t="shared" si="11"/>
        <v/>
      </c>
      <c r="BS42" s="109"/>
      <c r="BT42" s="109"/>
      <c r="BU42" s="5"/>
      <c r="BV42" s="15"/>
      <c r="BW42" s="15"/>
      <c r="BX42" s="15"/>
      <c r="BY42" s="15"/>
      <c r="BZ42" s="15"/>
      <c r="CA42" s="32" t="str">
        <f t="shared" si="13"/>
        <v/>
      </c>
      <c r="CB42" s="4"/>
      <c r="CC42" s="4"/>
      <c r="CD42" s="4"/>
      <c r="CE42" s="4"/>
      <c r="CF42" s="4"/>
      <c r="CG42" s="33">
        <f t="shared" si="14"/>
        <v>0</v>
      </c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5"/>
      <c r="CV42" s="5"/>
      <c r="CW42" s="5"/>
      <c r="CX42" s="5"/>
      <c r="CY42" s="5"/>
      <c r="CZ42" s="5"/>
    </row>
    <row r="43" spans="1:104" s="6" customFormat="1" x14ac:dyDescent="0.2">
      <c r="A43" s="1680"/>
      <c r="B43" s="152" t="s">
        <v>66</v>
      </c>
      <c r="C43" s="153">
        <f t="shared" si="12"/>
        <v>0</v>
      </c>
      <c r="D43" s="154">
        <f t="shared" si="10"/>
        <v>0</v>
      </c>
      <c r="E43" s="154">
        <f t="shared" si="10"/>
        <v>0</v>
      </c>
      <c r="F43" s="132"/>
      <c r="G43" s="133"/>
      <c r="H43" s="132"/>
      <c r="I43" s="133"/>
      <c r="J43" s="132"/>
      <c r="K43" s="134"/>
      <c r="L43" s="132"/>
      <c r="M43" s="133"/>
      <c r="N43" s="135"/>
      <c r="O43" s="133"/>
      <c r="P43" s="150"/>
      <c r="Q43" s="133"/>
      <c r="R43" s="150"/>
      <c r="S43" s="133"/>
      <c r="T43" s="150"/>
      <c r="U43" s="133"/>
      <c r="V43" s="150"/>
      <c r="W43" s="133"/>
      <c r="X43" s="150"/>
      <c r="Y43" s="133"/>
      <c r="Z43" s="150"/>
      <c r="AA43" s="133"/>
      <c r="AB43" s="150"/>
      <c r="AC43" s="133"/>
      <c r="AD43" s="150"/>
      <c r="AE43" s="133"/>
      <c r="AF43" s="150"/>
      <c r="AG43" s="133"/>
      <c r="AH43" s="150"/>
      <c r="AI43" s="133"/>
      <c r="AJ43" s="150"/>
      <c r="AK43" s="133"/>
      <c r="AL43" s="150"/>
      <c r="AM43" s="151"/>
      <c r="AN43" s="137"/>
      <c r="AO43" s="135"/>
      <c r="AP43" s="150"/>
      <c r="AQ43" s="133"/>
      <c r="AR43" s="30" t="str">
        <f t="shared" si="11"/>
        <v/>
      </c>
      <c r="BS43" s="109"/>
      <c r="BT43" s="109"/>
      <c r="BU43" s="5"/>
      <c r="BV43" s="15"/>
      <c r="BW43" s="15"/>
      <c r="BX43" s="15"/>
      <c r="BY43" s="15"/>
      <c r="BZ43" s="15"/>
      <c r="CA43" s="32" t="str">
        <f t="shared" si="13"/>
        <v/>
      </c>
      <c r="CB43" s="4"/>
      <c r="CC43" s="4"/>
      <c r="CD43" s="4"/>
      <c r="CE43" s="4"/>
      <c r="CF43" s="4"/>
      <c r="CG43" s="33">
        <f t="shared" si="14"/>
        <v>0</v>
      </c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5"/>
      <c r="CV43" s="5"/>
      <c r="CW43" s="5"/>
      <c r="CX43" s="5"/>
      <c r="CY43" s="5"/>
      <c r="CZ43" s="5"/>
    </row>
    <row r="44" spans="1:104" s="6" customFormat="1" x14ac:dyDescent="0.2">
      <c r="A44" s="1680"/>
      <c r="B44" s="155" t="s">
        <v>67</v>
      </c>
      <c r="C44" s="153">
        <f t="shared" si="12"/>
        <v>0</v>
      </c>
      <c r="D44" s="154">
        <f t="shared" si="10"/>
        <v>0</v>
      </c>
      <c r="E44" s="154">
        <f t="shared" si="10"/>
        <v>0</v>
      </c>
      <c r="F44" s="132"/>
      <c r="G44" s="133"/>
      <c r="H44" s="132"/>
      <c r="I44" s="133"/>
      <c r="J44" s="132"/>
      <c r="K44" s="134"/>
      <c r="L44" s="132"/>
      <c r="M44" s="133"/>
      <c r="N44" s="135"/>
      <c r="O44" s="133"/>
      <c r="P44" s="150"/>
      <c r="Q44" s="133"/>
      <c r="R44" s="150"/>
      <c r="S44" s="133"/>
      <c r="T44" s="150"/>
      <c r="U44" s="133"/>
      <c r="V44" s="150"/>
      <c r="W44" s="133"/>
      <c r="X44" s="150"/>
      <c r="Y44" s="133"/>
      <c r="Z44" s="150"/>
      <c r="AA44" s="133"/>
      <c r="AB44" s="150"/>
      <c r="AC44" s="133"/>
      <c r="AD44" s="150"/>
      <c r="AE44" s="133"/>
      <c r="AF44" s="150"/>
      <c r="AG44" s="133"/>
      <c r="AH44" s="150"/>
      <c r="AI44" s="133"/>
      <c r="AJ44" s="150"/>
      <c r="AK44" s="133"/>
      <c r="AL44" s="150"/>
      <c r="AM44" s="151"/>
      <c r="AN44" s="137"/>
      <c r="AO44" s="135"/>
      <c r="AP44" s="150"/>
      <c r="AQ44" s="133"/>
      <c r="AR44" s="30" t="str">
        <f t="shared" si="11"/>
        <v/>
      </c>
      <c r="BS44" s="109"/>
      <c r="BT44" s="109"/>
      <c r="BU44" s="5"/>
      <c r="BV44" s="15"/>
      <c r="BW44" s="15"/>
      <c r="BX44" s="15"/>
      <c r="BY44" s="15"/>
      <c r="BZ44" s="15"/>
      <c r="CA44" s="32" t="str">
        <f t="shared" si="13"/>
        <v/>
      </c>
      <c r="CB44" s="4"/>
      <c r="CC44" s="4"/>
      <c r="CD44" s="4"/>
      <c r="CE44" s="4"/>
      <c r="CF44" s="4"/>
      <c r="CG44" s="33">
        <f t="shared" si="14"/>
        <v>0</v>
      </c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5"/>
      <c r="CV44" s="5"/>
      <c r="CW44" s="5"/>
      <c r="CX44" s="5"/>
      <c r="CY44" s="5"/>
      <c r="CZ44" s="5"/>
    </row>
    <row r="45" spans="1:104" s="6" customFormat="1" x14ac:dyDescent="0.2">
      <c r="A45" s="1680"/>
      <c r="B45" s="152" t="s">
        <v>68</v>
      </c>
      <c r="C45" s="153">
        <f t="shared" si="12"/>
        <v>0</v>
      </c>
      <c r="D45" s="154">
        <f t="shared" si="10"/>
        <v>0</v>
      </c>
      <c r="E45" s="154">
        <f t="shared" si="10"/>
        <v>0</v>
      </c>
      <c r="F45" s="132"/>
      <c r="G45" s="133"/>
      <c r="H45" s="132"/>
      <c r="I45" s="133"/>
      <c r="J45" s="132"/>
      <c r="K45" s="134"/>
      <c r="L45" s="132"/>
      <c r="M45" s="133"/>
      <c r="N45" s="135"/>
      <c r="O45" s="133"/>
      <c r="P45" s="150"/>
      <c r="Q45" s="133"/>
      <c r="R45" s="150"/>
      <c r="S45" s="133"/>
      <c r="T45" s="150"/>
      <c r="U45" s="133"/>
      <c r="V45" s="150"/>
      <c r="W45" s="133"/>
      <c r="X45" s="150"/>
      <c r="Y45" s="133"/>
      <c r="Z45" s="150"/>
      <c r="AA45" s="133"/>
      <c r="AB45" s="150"/>
      <c r="AC45" s="133"/>
      <c r="AD45" s="150"/>
      <c r="AE45" s="133"/>
      <c r="AF45" s="150"/>
      <c r="AG45" s="133"/>
      <c r="AH45" s="150"/>
      <c r="AI45" s="133"/>
      <c r="AJ45" s="150"/>
      <c r="AK45" s="133"/>
      <c r="AL45" s="150"/>
      <c r="AM45" s="151"/>
      <c r="AN45" s="137"/>
      <c r="AO45" s="135"/>
      <c r="AP45" s="150"/>
      <c r="AQ45" s="133"/>
      <c r="AR45" s="30" t="str">
        <f t="shared" si="11"/>
        <v/>
      </c>
      <c r="BS45" s="109"/>
      <c r="BT45" s="109"/>
      <c r="BU45" s="5"/>
      <c r="BV45" s="15"/>
      <c r="BW45" s="15"/>
      <c r="BX45" s="15"/>
      <c r="BY45" s="15"/>
      <c r="BZ45" s="15"/>
      <c r="CA45" s="32" t="str">
        <f t="shared" si="13"/>
        <v/>
      </c>
      <c r="CB45" s="4"/>
      <c r="CC45" s="4"/>
      <c r="CD45" s="4"/>
      <c r="CE45" s="4"/>
      <c r="CF45" s="4"/>
      <c r="CG45" s="33">
        <f t="shared" si="14"/>
        <v>0</v>
      </c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5"/>
      <c r="CV45" s="5"/>
      <c r="CW45" s="5"/>
      <c r="CX45" s="5"/>
      <c r="CY45" s="5"/>
      <c r="CZ45" s="5"/>
    </row>
    <row r="46" spans="1:104" s="6" customFormat="1" x14ac:dyDescent="0.2">
      <c r="A46" s="1680"/>
      <c r="B46" s="152" t="s">
        <v>69</v>
      </c>
      <c r="C46" s="153">
        <f t="shared" si="12"/>
        <v>0</v>
      </c>
      <c r="D46" s="154">
        <f t="shared" si="10"/>
        <v>0</v>
      </c>
      <c r="E46" s="154">
        <f t="shared" si="10"/>
        <v>0</v>
      </c>
      <c r="F46" s="132"/>
      <c r="G46" s="133"/>
      <c r="H46" s="132"/>
      <c r="I46" s="133"/>
      <c r="J46" s="132"/>
      <c r="K46" s="134"/>
      <c r="L46" s="132"/>
      <c r="M46" s="133"/>
      <c r="N46" s="135"/>
      <c r="O46" s="133"/>
      <c r="P46" s="150"/>
      <c r="Q46" s="133"/>
      <c r="R46" s="150"/>
      <c r="S46" s="133"/>
      <c r="T46" s="150"/>
      <c r="U46" s="133"/>
      <c r="V46" s="150"/>
      <c r="W46" s="133"/>
      <c r="X46" s="150"/>
      <c r="Y46" s="133"/>
      <c r="Z46" s="150"/>
      <c r="AA46" s="133"/>
      <c r="AB46" s="150"/>
      <c r="AC46" s="133"/>
      <c r="AD46" s="150"/>
      <c r="AE46" s="133"/>
      <c r="AF46" s="150"/>
      <c r="AG46" s="133"/>
      <c r="AH46" s="150"/>
      <c r="AI46" s="133"/>
      <c r="AJ46" s="150"/>
      <c r="AK46" s="133"/>
      <c r="AL46" s="150"/>
      <c r="AM46" s="151"/>
      <c r="AN46" s="137"/>
      <c r="AO46" s="135"/>
      <c r="AP46" s="150"/>
      <c r="AQ46" s="133"/>
      <c r="AR46" s="30" t="str">
        <f t="shared" si="11"/>
        <v/>
      </c>
      <c r="BS46" s="109"/>
      <c r="BT46" s="109"/>
      <c r="BU46" s="5"/>
      <c r="BV46" s="15"/>
      <c r="BW46" s="15"/>
      <c r="BX46" s="15"/>
      <c r="BY46" s="15"/>
      <c r="BZ46" s="15"/>
      <c r="CA46" s="32" t="str">
        <f t="shared" si="13"/>
        <v/>
      </c>
      <c r="CB46" s="4"/>
      <c r="CC46" s="4"/>
      <c r="CD46" s="4"/>
      <c r="CE46" s="4"/>
      <c r="CF46" s="4"/>
      <c r="CG46" s="33">
        <f t="shared" si="14"/>
        <v>0</v>
      </c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5"/>
      <c r="CV46" s="5"/>
      <c r="CW46" s="5"/>
      <c r="CX46" s="5"/>
      <c r="CY46" s="5"/>
      <c r="CZ46" s="5"/>
    </row>
    <row r="47" spans="1:104" s="6" customFormat="1" x14ac:dyDescent="0.2">
      <c r="A47" s="1680"/>
      <c r="B47" s="152" t="s">
        <v>70</v>
      </c>
      <c r="C47" s="156">
        <f t="shared" si="12"/>
        <v>0</v>
      </c>
      <c r="D47" s="157">
        <f t="shared" si="10"/>
        <v>0</v>
      </c>
      <c r="E47" s="157">
        <f t="shared" si="10"/>
        <v>0</v>
      </c>
      <c r="F47" s="158"/>
      <c r="G47" s="159"/>
      <c r="H47" s="158"/>
      <c r="I47" s="159"/>
      <c r="J47" s="158"/>
      <c r="K47" s="160"/>
      <c r="L47" s="158"/>
      <c r="M47" s="159"/>
      <c r="N47" s="161"/>
      <c r="O47" s="159"/>
      <c r="P47" s="162"/>
      <c r="Q47" s="159"/>
      <c r="R47" s="162"/>
      <c r="S47" s="159"/>
      <c r="T47" s="162"/>
      <c r="U47" s="159"/>
      <c r="V47" s="162"/>
      <c r="W47" s="159"/>
      <c r="X47" s="162"/>
      <c r="Y47" s="159"/>
      <c r="Z47" s="162"/>
      <c r="AA47" s="159"/>
      <c r="AB47" s="162"/>
      <c r="AC47" s="159"/>
      <c r="AD47" s="162"/>
      <c r="AE47" s="159"/>
      <c r="AF47" s="162"/>
      <c r="AG47" s="159"/>
      <c r="AH47" s="162"/>
      <c r="AI47" s="159"/>
      <c r="AJ47" s="162"/>
      <c r="AK47" s="159"/>
      <c r="AL47" s="162"/>
      <c r="AM47" s="163"/>
      <c r="AN47" s="164"/>
      <c r="AO47" s="161"/>
      <c r="AP47" s="162"/>
      <c r="AQ47" s="159"/>
      <c r="AR47" s="30" t="str">
        <f t="shared" si="11"/>
        <v/>
      </c>
      <c r="BS47" s="109"/>
      <c r="BT47" s="109"/>
      <c r="BU47" s="5"/>
      <c r="BV47" s="15"/>
      <c r="BW47" s="15"/>
      <c r="BX47" s="15"/>
      <c r="BY47" s="15"/>
      <c r="BZ47" s="15"/>
      <c r="CA47" s="32" t="str">
        <f t="shared" si="13"/>
        <v/>
      </c>
      <c r="CB47" s="4"/>
      <c r="CC47" s="4"/>
      <c r="CD47" s="4"/>
      <c r="CE47" s="4"/>
      <c r="CF47" s="4"/>
      <c r="CG47" s="33">
        <f t="shared" si="14"/>
        <v>0</v>
      </c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5"/>
      <c r="CV47" s="5"/>
      <c r="CW47" s="5"/>
      <c r="CX47" s="5"/>
      <c r="CY47" s="5"/>
      <c r="CZ47" s="5"/>
    </row>
    <row r="48" spans="1:104" s="6" customFormat="1" x14ac:dyDescent="0.2">
      <c r="A48" s="1921"/>
      <c r="B48" s="165" t="s">
        <v>71</v>
      </c>
      <c r="C48" s="166">
        <f t="shared" si="12"/>
        <v>0</v>
      </c>
      <c r="D48" s="167">
        <f t="shared" si="10"/>
        <v>0</v>
      </c>
      <c r="E48" s="167">
        <f t="shared" si="10"/>
        <v>0</v>
      </c>
      <c r="F48" s="168"/>
      <c r="G48" s="169"/>
      <c r="H48" s="168"/>
      <c r="I48" s="169"/>
      <c r="J48" s="168"/>
      <c r="K48" s="170"/>
      <c r="L48" s="168"/>
      <c r="M48" s="169"/>
      <c r="N48" s="171"/>
      <c r="O48" s="169"/>
      <c r="P48" s="172"/>
      <c r="Q48" s="169"/>
      <c r="R48" s="172"/>
      <c r="S48" s="169"/>
      <c r="T48" s="172"/>
      <c r="U48" s="169"/>
      <c r="V48" s="172"/>
      <c r="W48" s="169"/>
      <c r="X48" s="172"/>
      <c r="Y48" s="169"/>
      <c r="Z48" s="172"/>
      <c r="AA48" s="169"/>
      <c r="AB48" s="172"/>
      <c r="AC48" s="169"/>
      <c r="AD48" s="172"/>
      <c r="AE48" s="169"/>
      <c r="AF48" s="172"/>
      <c r="AG48" s="169"/>
      <c r="AH48" s="172"/>
      <c r="AI48" s="169"/>
      <c r="AJ48" s="172"/>
      <c r="AK48" s="169"/>
      <c r="AL48" s="172"/>
      <c r="AM48" s="173"/>
      <c r="AN48" s="174"/>
      <c r="AO48" s="171"/>
      <c r="AP48" s="172"/>
      <c r="AQ48" s="169"/>
      <c r="AR48" s="30" t="str">
        <f t="shared" si="11"/>
        <v/>
      </c>
      <c r="BS48" s="109"/>
      <c r="BT48" s="109"/>
      <c r="BU48" s="5"/>
      <c r="BV48" s="15"/>
      <c r="BW48" s="15"/>
      <c r="BX48" s="15"/>
      <c r="BY48" s="15"/>
      <c r="BZ48" s="15"/>
      <c r="CA48" s="32" t="str">
        <f t="shared" si="13"/>
        <v/>
      </c>
      <c r="CB48" s="4"/>
      <c r="CC48" s="4"/>
      <c r="CD48" s="4"/>
      <c r="CE48" s="4"/>
      <c r="CF48" s="4"/>
      <c r="CG48" s="33">
        <f t="shared" si="14"/>
        <v>0</v>
      </c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5"/>
      <c r="CV48" s="5"/>
      <c r="CW48" s="5"/>
      <c r="CX48" s="5"/>
      <c r="CY48" s="5"/>
      <c r="CZ48" s="5"/>
    </row>
    <row r="49" spans="1:130" x14ac:dyDescent="0.2">
      <c r="A49" s="1117" t="s">
        <v>72</v>
      </c>
      <c r="B49" s="176"/>
      <c r="C49" s="177">
        <f>SUM(D49:E49)</f>
        <v>0</v>
      </c>
      <c r="D49" s="149">
        <f t="shared" si="10"/>
        <v>0</v>
      </c>
      <c r="E49" s="149">
        <f t="shared" si="10"/>
        <v>0</v>
      </c>
      <c r="F49" s="124"/>
      <c r="G49" s="125"/>
      <c r="H49" s="124"/>
      <c r="I49" s="126"/>
      <c r="J49" s="124"/>
      <c r="K49" s="126"/>
      <c r="L49" s="124"/>
      <c r="M49" s="125"/>
      <c r="N49" s="127"/>
      <c r="O49" s="126"/>
      <c r="P49" s="127"/>
      <c r="Q49" s="126"/>
      <c r="R49" s="127"/>
      <c r="S49" s="126"/>
      <c r="T49" s="127"/>
      <c r="U49" s="126"/>
      <c r="V49" s="127"/>
      <c r="W49" s="126"/>
      <c r="X49" s="127"/>
      <c r="Y49" s="126"/>
      <c r="Z49" s="127"/>
      <c r="AA49" s="126"/>
      <c r="AB49" s="127"/>
      <c r="AC49" s="126"/>
      <c r="AD49" s="127"/>
      <c r="AE49" s="126"/>
      <c r="AF49" s="127"/>
      <c r="AG49" s="126"/>
      <c r="AH49" s="127"/>
      <c r="AI49" s="126"/>
      <c r="AJ49" s="127"/>
      <c r="AK49" s="126"/>
      <c r="AL49" s="127"/>
      <c r="AM49" s="128"/>
      <c r="AN49" s="129"/>
      <c r="AO49" s="127"/>
      <c r="AP49" s="127"/>
      <c r="AQ49" s="126"/>
      <c r="AR49" s="30" t="str">
        <f t="shared" si="11"/>
        <v/>
      </c>
      <c r="BS49" s="109"/>
      <c r="BT49" s="109"/>
      <c r="BV49" s="15"/>
      <c r="BW49" s="15"/>
      <c r="BX49" s="15"/>
      <c r="CA49" s="32" t="str">
        <f t="shared" si="13"/>
        <v/>
      </c>
      <c r="CG49" s="33">
        <f t="shared" si="14"/>
        <v>0</v>
      </c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5"/>
      <c r="CV49" s="5"/>
      <c r="CW49" s="5"/>
      <c r="CX49" s="5"/>
      <c r="CY49" s="5"/>
      <c r="CZ49" s="5"/>
    </row>
    <row r="50" spans="1:130" x14ac:dyDescent="0.2">
      <c r="A50" s="178" t="s">
        <v>73</v>
      </c>
      <c r="B50" s="179"/>
      <c r="C50" s="180">
        <f>SUM(D50:E50)</f>
        <v>0</v>
      </c>
      <c r="D50" s="181">
        <f t="shared" si="10"/>
        <v>0</v>
      </c>
      <c r="E50" s="181">
        <f t="shared" si="10"/>
        <v>0</v>
      </c>
      <c r="F50" s="168"/>
      <c r="G50" s="169"/>
      <c r="H50" s="168"/>
      <c r="I50" s="170"/>
      <c r="J50" s="168"/>
      <c r="K50" s="170"/>
      <c r="L50" s="168"/>
      <c r="M50" s="169"/>
      <c r="N50" s="171"/>
      <c r="O50" s="170"/>
      <c r="P50" s="171"/>
      <c r="Q50" s="170"/>
      <c r="R50" s="171"/>
      <c r="S50" s="170"/>
      <c r="T50" s="171"/>
      <c r="U50" s="170"/>
      <c r="V50" s="171"/>
      <c r="W50" s="170"/>
      <c r="X50" s="171"/>
      <c r="Y50" s="170"/>
      <c r="Z50" s="171"/>
      <c r="AA50" s="170"/>
      <c r="AB50" s="171"/>
      <c r="AC50" s="170"/>
      <c r="AD50" s="171"/>
      <c r="AE50" s="170"/>
      <c r="AF50" s="171"/>
      <c r="AG50" s="170"/>
      <c r="AH50" s="171"/>
      <c r="AI50" s="170"/>
      <c r="AJ50" s="171"/>
      <c r="AK50" s="170"/>
      <c r="AL50" s="171"/>
      <c r="AM50" s="182"/>
      <c r="AN50" s="174"/>
      <c r="AO50" s="171"/>
      <c r="AP50" s="171"/>
      <c r="AQ50" s="170"/>
      <c r="AR50" s="30" t="str">
        <f t="shared" si="11"/>
        <v/>
      </c>
      <c r="BS50" s="109"/>
      <c r="BT50" s="109"/>
      <c r="BV50" s="15"/>
      <c r="BW50" s="15"/>
      <c r="BX50" s="15"/>
      <c r="CA50" s="32" t="str">
        <f t="shared" si="13"/>
        <v/>
      </c>
      <c r="CG50" s="33">
        <f t="shared" si="14"/>
        <v>0</v>
      </c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5"/>
      <c r="CV50" s="5"/>
      <c r="CW50" s="5"/>
      <c r="CX50" s="5"/>
      <c r="CY50" s="5"/>
      <c r="CZ50" s="5"/>
    </row>
    <row r="51" spans="1:130" x14ac:dyDescent="0.2">
      <c r="A51" s="107" t="s">
        <v>74</v>
      </c>
      <c r="B51" s="11"/>
      <c r="C51" s="183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CA51" s="32" t="str">
        <f t="shared" si="13"/>
        <v/>
      </c>
      <c r="CG51" s="33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5"/>
      <c r="CV51" s="5"/>
      <c r="CW51" s="5"/>
      <c r="CX51" s="5"/>
      <c r="CY51" s="5"/>
      <c r="CZ51" s="5"/>
    </row>
    <row r="52" spans="1:130" x14ac:dyDescent="0.2">
      <c r="A52" s="2116" t="s">
        <v>75</v>
      </c>
      <c r="B52" s="2098" t="s">
        <v>76</v>
      </c>
      <c r="C52" s="2100" t="s">
        <v>7</v>
      </c>
      <c r="D52" s="2100"/>
      <c r="E52" s="2100"/>
      <c r="F52" s="2107"/>
      <c r="G52" s="2117" t="s">
        <v>77</v>
      </c>
      <c r="H52" s="2111"/>
      <c r="I52" s="184"/>
      <c r="AI52" s="109"/>
      <c r="AJ52" s="109"/>
      <c r="BY52" s="5"/>
      <c r="CA52" s="32" t="str">
        <f t="shared" si="13"/>
        <v/>
      </c>
      <c r="CG52" s="33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5"/>
      <c r="CV52" s="5"/>
      <c r="CW52" s="5"/>
      <c r="CX52" s="5"/>
      <c r="CY52" s="5"/>
      <c r="CZ52" s="5"/>
    </row>
    <row r="53" spans="1:130" ht="14.25" customHeight="1" x14ac:dyDescent="0.2">
      <c r="A53" s="1680"/>
      <c r="B53" s="1637"/>
      <c r="C53" s="1644" t="s">
        <v>50</v>
      </c>
      <c r="D53" s="1683" t="s">
        <v>29</v>
      </c>
      <c r="E53" s="1654" t="s">
        <v>30</v>
      </c>
      <c r="F53" s="1675" t="s">
        <v>31</v>
      </c>
      <c r="G53" s="2114" t="s">
        <v>78</v>
      </c>
      <c r="H53" s="2115" t="s">
        <v>79</v>
      </c>
      <c r="AH53" s="109"/>
      <c r="AI53" s="109"/>
      <c r="BT53" s="5"/>
      <c r="BZ53" s="32"/>
      <c r="CF53" s="33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5"/>
      <c r="CU53" s="5"/>
      <c r="CV53" s="5"/>
      <c r="CW53" s="5"/>
      <c r="CX53" s="5"/>
      <c r="CY53" s="5"/>
      <c r="CZ53" s="5"/>
      <c r="DZ53" s="6"/>
    </row>
    <row r="54" spans="1:130" x14ac:dyDescent="0.2">
      <c r="A54" s="1921"/>
      <c r="B54" s="1922"/>
      <c r="C54" s="1934"/>
      <c r="D54" s="2152"/>
      <c r="E54" s="2147"/>
      <c r="F54" s="2151"/>
      <c r="G54" s="2114"/>
      <c r="H54" s="2115"/>
      <c r="AH54" s="109"/>
      <c r="AI54" s="109"/>
      <c r="BT54" s="5"/>
      <c r="BZ54" s="32"/>
      <c r="CF54" s="33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5"/>
      <c r="CU54" s="5"/>
      <c r="CV54" s="5"/>
      <c r="CW54" s="5"/>
      <c r="CX54" s="5"/>
      <c r="CY54" s="5"/>
      <c r="CZ54" s="5"/>
      <c r="DZ54" s="6"/>
    </row>
    <row r="55" spans="1:130" x14ac:dyDescent="0.2">
      <c r="A55" s="185" t="s">
        <v>80</v>
      </c>
      <c r="B55" s="186">
        <f>SUM(C55:F55)</f>
        <v>0</v>
      </c>
      <c r="C55" s="187"/>
      <c r="D55" s="188"/>
      <c r="E55" s="189"/>
      <c r="F55" s="190"/>
      <c r="G55" s="187"/>
      <c r="H55" s="187"/>
      <c r="AH55" s="109"/>
      <c r="AI55" s="109"/>
      <c r="BT55" s="5"/>
      <c r="BY55" s="5"/>
      <c r="BZ55" s="32" t="str">
        <f>IF(CF55=1," * El total de Ingresos debe ser igual a la suma de los Tipos de Estrategia. ","")</f>
        <v/>
      </c>
      <c r="CF55" s="33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5"/>
      <c r="CU55" s="5"/>
      <c r="CV55" s="5"/>
      <c r="CW55" s="5"/>
      <c r="CX55" s="5"/>
      <c r="CY55" s="5"/>
      <c r="CZ55" s="5"/>
      <c r="DZ55" s="6"/>
    </row>
    <row r="56" spans="1:130" x14ac:dyDescent="0.2">
      <c r="A56" s="155" t="s">
        <v>81</v>
      </c>
      <c r="B56" s="186">
        <f>SUM(C56:F56)</f>
        <v>0</v>
      </c>
      <c r="C56" s="191"/>
      <c r="D56" s="188"/>
      <c r="E56" s="189"/>
      <c r="F56" s="192"/>
      <c r="G56" s="191"/>
      <c r="H56" s="191"/>
      <c r="AH56" s="109"/>
      <c r="AI56" s="109"/>
      <c r="BT56" s="5"/>
      <c r="BY56" s="5"/>
      <c r="BZ56" s="32" t="str">
        <f>IF(CF56=1," * El total de Ingresos debe ser igual a la suma de los Tipos de Estrategia. ","")</f>
        <v/>
      </c>
      <c r="CF56" s="33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5"/>
      <c r="CU56" s="5"/>
      <c r="CV56" s="5"/>
      <c r="CW56" s="5"/>
      <c r="CX56" s="5"/>
      <c r="CY56" s="5"/>
      <c r="CZ56" s="5"/>
      <c r="DZ56" s="6"/>
    </row>
    <row r="57" spans="1:130" x14ac:dyDescent="0.2">
      <c r="A57" s="155" t="s">
        <v>82</v>
      </c>
      <c r="B57" s="186">
        <f>SUM(C57:F57)</f>
        <v>0</v>
      </c>
      <c r="C57" s="191"/>
      <c r="D57" s="188"/>
      <c r="E57" s="189"/>
      <c r="F57" s="192"/>
      <c r="G57" s="191"/>
      <c r="H57" s="191"/>
      <c r="AH57" s="109"/>
      <c r="AI57" s="109"/>
      <c r="BT57" s="5"/>
      <c r="BY57" s="5"/>
      <c r="BZ57" s="4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5"/>
      <c r="CU57" s="5"/>
      <c r="CV57" s="5"/>
      <c r="CW57" s="5"/>
      <c r="CX57" s="5"/>
      <c r="CY57" s="5"/>
      <c r="CZ57" s="5"/>
      <c r="DZ57" s="6"/>
    </row>
    <row r="58" spans="1:130" x14ac:dyDescent="0.2">
      <c r="A58" s="155" t="s">
        <v>83</v>
      </c>
      <c r="B58" s="186">
        <f>SUM(C58:F58)</f>
        <v>0</v>
      </c>
      <c r="C58" s="191"/>
      <c r="D58" s="188"/>
      <c r="E58" s="189"/>
      <c r="F58" s="192"/>
      <c r="G58" s="191"/>
      <c r="H58" s="191"/>
      <c r="AH58" s="109"/>
      <c r="AI58" s="109"/>
      <c r="BT58" s="5"/>
      <c r="BY58" s="5"/>
      <c r="BZ58" s="4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5"/>
      <c r="CU58" s="5"/>
      <c r="CV58" s="5"/>
      <c r="CW58" s="5"/>
      <c r="CX58" s="5"/>
      <c r="CY58" s="5"/>
      <c r="CZ58" s="5"/>
      <c r="DZ58" s="6"/>
    </row>
    <row r="59" spans="1:130" x14ac:dyDescent="0.2">
      <c r="A59" s="155" t="s">
        <v>84</v>
      </c>
      <c r="B59" s="186">
        <f>SUM(C59:F59)</f>
        <v>0</v>
      </c>
      <c r="C59" s="193"/>
      <c r="D59" s="194"/>
      <c r="E59" s="195"/>
      <c r="F59" s="196"/>
      <c r="G59" s="193"/>
      <c r="H59" s="193"/>
      <c r="AH59" s="109"/>
      <c r="AI59" s="109"/>
      <c r="BT59" s="5"/>
      <c r="BY59" s="5"/>
      <c r="BZ59" s="4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5"/>
      <c r="CU59" s="5"/>
      <c r="CV59" s="5"/>
      <c r="CW59" s="5"/>
      <c r="CX59" s="5"/>
      <c r="CY59" s="5"/>
      <c r="CZ59" s="5"/>
      <c r="DZ59" s="6"/>
    </row>
    <row r="60" spans="1:130" x14ac:dyDescent="0.2">
      <c r="A60" s="1254" t="s">
        <v>5</v>
      </c>
      <c r="B60" s="1255">
        <f t="shared" ref="B60:G60" si="15">SUM(B55:B59)</f>
        <v>0</v>
      </c>
      <c r="C60" s="199">
        <f t="shared" si="15"/>
        <v>0</v>
      </c>
      <c r="D60" s="200">
        <f t="shared" si="15"/>
        <v>0</v>
      </c>
      <c r="E60" s="201">
        <f t="shared" si="15"/>
        <v>0</v>
      </c>
      <c r="F60" s="202">
        <f t="shared" si="15"/>
        <v>0</v>
      </c>
      <c r="G60" s="199">
        <f t="shared" si="15"/>
        <v>0</v>
      </c>
      <c r="H60" s="199">
        <f>SUM(H55:H59)</f>
        <v>0</v>
      </c>
      <c r="AH60" s="109"/>
      <c r="AI60" s="109"/>
      <c r="BT60" s="5"/>
      <c r="BZ60" s="4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5"/>
      <c r="CU60" s="5"/>
      <c r="CV60" s="5"/>
      <c r="CW60" s="5"/>
      <c r="CX60" s="5"/>
      <c r="CY60" s="5"/>
      <c r="CZ60" s="5"/>
      <c r="DZ60" s="6"/>
    </row>
    <row r="61" spans="1:130" x14ac:dyDescent="0.2">
      <c r="A61" s="107" t="s">
        <v>85</v>
      </c>
      <c r="D61" s="11"/>
      <c r="E61" s="11"/>
      <c r="F61" s="11"/>
      <c r="G61" s="11"/>
      <c r="H61" s="11"/>
      <c r="I61" s="11"/>
      <c r="J61" s="11"/>
      <c r="K61" s="11"/>
      <c r="CA61" s="32"/>
      <c r="CB61" s="32"/>
      <c r="CC61" s="32"/>
      <c r="CD61" s="32"/>
      <c r="CE61" s="32"/>
      <c r="CF61" s="32"/>
      <c r="CG61" s="33"/>
      <c r="CH61" s="33"/>
      <c r="CI61" s="33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5"/>
      <c r="CV61" s="5"/>
      <c r="CW61" s="5"/>
      <c r="CX61" s="5"/>
      <c r="CY61" s="5"/>
      <c r="CZ61" s="5"/>
    </row>
    <row r="62" spans="1:130" x14ac:dyDescent="0.2">
      <c r="A62" s="2094" t="s">
        <v>75</v>
      </c>
      <c r="B62" s="2077" t="s">
        <v>76</v>
      </c>
      <c r="C62" s="2112" t="s">
        <v>6</v>
      </c>
      <c r="D62" s="2112"/>
      <c r="E62" s="2112"/>
      <c r="F62" s="2112"/>
      <c r="G62" s="2112"/>
      <c r="H62" s="2112"/>
      <c r="I62" s="2112"/>
      <c r="J62" s="2112"/>
      <c r="K62" s="2112"/>
      <c r="L62" s="2112"/>
      <c r="M62" s="2112"/>
      <c r="N62" s="2112"/>
      <c r="O62" s="2112"/>
      <c r="P62" s="2112"/>
      <c r="Q62" s="2112"/>
      <c r="R62" s="2112"/>
      <c r="S62" s="2113"/>
      <c r="T62" s="2100" t="s">
        <v>7</v>
      </c>
      <c r="U62" s="2100"/>
      <c r="V62" s="2100"/>
      <c r="W62" s="2102"/>
      <c r="X62" s="2109" t="s">
        <v>86</v>
      </c>
      <c r="Y62" s="2110"/>
      <c r="Z62" s="2111"/>
      <c r="AA62" s="11"/>
      <c r="AB62" s="11"/>
      <c r="BY62" s="5"/>
      <c r="BZ62" s="5"/>
      <c r="CA62" s="32"/>
      <c r="CB62" s="32"/>
      <c r="CC62" s="32"/>
      <c r="CD62" s="32"/>
      <c r="CE62" s="32"/>
      <c r="CF62" s="32"/>
      <c r="CG62" s="33"/>
      <c r="CH62" s="33"/>
      <c r="CI62" s="33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</row>
    <row r="63" spans="1:130" ht="21" x14ac:dyDescent="0.2">
      <c r="A63" s="1960"/>
      <c r="B63" s="1934"/>
      <c r="C63" s="1256" t="s">
        <v>11</v>
      </c>
      <c r="D63" s="1256" t="s">
        <v>12</v>
      </c>
      <c r="E63" s="1256" t="s">
        <v>13</v>
      </c>
      <c r="F63" s="1256" t="s">
        <v>14</v>
      </c>
      <c r="G63" s="1256" t="s">
        <v>15</v>
      </c>
      <c r="H63" s="1256" t="s">
        <v>16</v>
      </c>
      <c r="I63" s="1256" t="s">
        <v>17</v>
      </c>
      <c r="J63" s="1256" t="s">
        <v>18</v>
      </c>
      <c r="K63" s="1256" t="s">
        <v>19</v>
      </c>
      <c r="L63" s="1256" t="s">
        <v>20</v>
      </c>
      <c r="M63" s="1256" t="s">
        <v>21</v>
      </c>
      <c r="N63" s="1256" t="s">
        <v>22</v>
      </c>
      <c r="O63" s="1256" t="s">
        <v>23</v>
      </c>
      <c r="P63" s="1256" t="s">
        <v>24</v>
      </c>
      <c r="Q63" s="1256" t="s">
        <v>25</v>
      </c>
      <c r="R63" s="1256" t="s">
        <v>26</v>
      </c>
      <c r="S63" s="1257" t="s">
        <v>27</v>
      </c>
      <c r="T63" s="1220" t="s">
        <v>50</v>
      </c>
      <c r="U63" s="1241" t="s">
        <v>29</v>
      </c>
      <c r="V63" s="1085" t="s">
        <v>87</v>
      </c>
      <c r="W63" s="1085" t="s">
        <v>31</v>
      </c>
      <c r="X63" s="1258" t="s">
        <v>88</v>
      </c>
      <c r="Y63" s="1240" t="s">
        <v>89</v>
      </c>
      <c r="Z63" s="1240" t="s">
        <v>79</v>
      </c>
      <c r="AA63" s="8"/>
      <c r="BK63" s="8"/>
      <c r="BY63" s="5"/>
      <c r="BZ63" s="5"/>
      <c r="CA63" s="32"/>
      <c r="CB63" s="32"/>
      <c r="CC63" s="32"/>
      <c r="CD63" s="32"/>
      <c r="CE63" s="32"/>
      <c r="CF63" s="32"/>
      <c r="CG63" s="33"/>
      <c r="CH63" s="33"/>
      <c r="CI63" s="33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DA63" s="15"/>
      <c r="DB63" s="15"/>
      <c r="DC63" s="15"/>
      <c r="DD63" s="15"/>
      <c r="DE63" s="15"/>
      <c r="DF63" s="15"/>
      <c r="DG63" s="15"/>
      <c r="DH63" s="15"/>
      <c r="DI63" s="15"/>
      <c r="DJ63" s="15"/>
    </row>
    <row r="64" spans="1:130" x14ac:dyDescent="0.2">
      <c r="A64" s="185" t="s">
        <v>81</v>
      </c>
      <c r="B64" s="206">
        <f>SUM(C64:S64)</f>
        <v>0</v>
      </c>
      <c r="C64" s="207"/>
      <c r="D64" s="191"/>
      <c r="E64" s="191"/>
      <c r="F64" s="191"/>
      <c r="G64" s="191"/>
      <c r="H64" s="191"/>
      <c r="I64" s="191"/>
      <c r="J64" s="191"/>
      <c r="K64" s="191"/>
      <c r="L64" s="191"/>
      <c r="M64" s="191"/>
      <c r="N64" s="191"/>
      <c r="O64" s="191"/>
      <c r="P64" s="191"/>
      <c r="Q64" s="191"/>
      <c r="R64" s="191"/>
      <c r="S64" s="208"/>
      <c r="T64" s="42"/>
      <c r="U64" s="43"/>
      <c r="V64" s="43"/>
      <c r="W64" s="39"/>
      <c r="X64" s="209"/>
      <c r="Y64" s="209"/>
      <c r="Z64" s="209"/>
      <c r="AA64" s="8"/>
      <c r="BK64" s="8"/>
      <c r="BY64" s="5"/>
      <c r="BZ64" s="5"/>
      <c r="CA64" s="32"/>
      <c r="CB64" s="32"/>
      <c r="CC64" s="32"/>
      <c r="CD64" s="32"/>
      <c r="CE64" s="32"/>
      <c r="CF64" s="32"/>
      <c r="CG64" s="33"/>
      <c r="CH64" s="33"/>
      <c r="CI64" s="33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DA64" s="15"/>
      <c r="DB64" s="15"/>
      <c r="DC64" s="15"/>
      <c r="DD64" s="15"/>
      <c r="DE64" s="15"/>
      <c r="DF64" s="15"/>
      <c r="DG64" s="15"/>
      <c r="DH64" s="15"/>
      <c r="DI64" s="15"/>
      <c r="DJ64" s="15"/>
    </row>
    <row r="65" spans="1:115" s="6" customFormat="1" x14ac:dyDescent="0.2">
      <c r="A65" s="155" t="s">
        <v>82</v>
      </c>
      <c r="B65" s="210">
        <f>SUM(C65:S65)</f>
        <v>0</v>
      </c>
      <c r="C65" s="207"/>
      <c r="D65" s="191"/>
      <c r="E65" s="191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208"/>
      <c r="T65" s="54"/>
      <c r="U65" s="55"/>
      <c r="V65" s="55"/>
      <c r="W65" s="56"/>
      <c r="X65" s="92"/>
      <c r="Y65" s="92"/>
      <c r="Z65" s="92"/>
      <c r="AA65" s="8"/>
      <c r="BK65" s="8"/>
      <c r="BU65" s="5"/>
      <c r="BV65" s="5"/>
      <c r="BW65" s="5"/>
      <c r="BX65" s="5"/>
      <c r="BY65" s="5"/>
      <c r="BZ65" s="5"/>
      <c r="CA65" s="32"/>
      <c r="CB65" s="32"/>
      <c r="CC65" s="32"/>
      <c r="CD65" s="32"/>
      <c r="CE65" s="32"/>
      <c r="CF65" s="32"/>
      <c r="CG65" s="33"/>
      <c r="CH65" s="33"/>
      <c r="CI65" s="33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5"/>
    </row>
    <row r="66" spans="1:115" s="6" customFormat="1" x14ac:dyDescent="0.2">
      <c r="A66" s="155" t="s">
        <v>83</v>
      </c>
      <c r="B66" s="210">
        <f>SUM(C66:S66)</f>
        <v>0</v>
      </c>
      <c r="C66" s="207"/>
      <c r="D66" s="191"/>
      <c r="E66" s="191"/>
      <c r="F66" s="191"/>
      <c r="G66" s="191"/>
      <c r="H66" s="191"/>
      <c r="I66" s="191"/>
      <c r="J66" s="191"/>
      <c r="K66" s="191"/>
      <c r="L66" s="191"/>
      <c r="M66" s="191"/>
      <c r="N66" s="191"/>
      <c r="O66" s="191"/>
      <c r="P66" s="191"/>
      <c r="Q66" s="191"/>
      <c r="R66" s="191"/>
      <c r="S66" s="208"/>
      <c r="T66" s="54"/>
      <c r="U66" s="55"/>
      <c r="V66" s="55"/>
      <c r="W66" s="56"/>
      <c r="X66" s="92"/>
      <c r="Y66" s="92"/>
      <c r="Z66" s="92"/>
      <c r="AA66" s="8"/>
      <c r="BK66" s="8"/>
      <c r="BU66" s="5"/>
      <c r="BV66" s="5"/>
      <c r="BW66" s="5"/>
      <c r="BX66" s="5"/>
      <c r="BY66" s="5"/>
      <c r="BZ66" s="5"/>
      <c r="CA66" s="4"/>
      <c r="CB66" s="4"/>
      <c r="CC66" s="4"/>
      <c r="CD66" s="4"/>
      <c r="CE66" s="4"/>
      <c r="CF66" s="4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5"/>
    </row>
    <row r="67" spans="1:115" s="6" customFormat="1" x14ac:dyDescent="0.2">
      <c r="A67" s="155" t="s">
        <v>84</v>
      </c>
      <c r="B67" s="211">
        <f>SUM(C67:S67)</f>
        <v>0</v>
      </c>
      <c r="C67" s="207"/>
      <c r="D67" s="191"/>
      <c r="E67" s="19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208"/>
      <c r="T67" s="212"/>
      <c r="U67" s="213"/>
      <c r="V67" s="213"/>
      <c r="W67" s="78"/>
      <c r="X67" s="75"/>
      <c r="Y67" s="75"/>
      <c r="Z67" s="75"/>
      <c r="AA67" s="8"/>
      <c r="BK67" s="8"/>
      <c r="BU67" s="5"/>
      <c r="BV67" s="5"/>
      <c r="BW67" s="5"/>
      <c r="BX67" s="5"/>
      <c r="BY67" s="5"/>
      <c r="BZ67" s="5"/>
      <c r="CA67" s="4"/>
      <c r="CB67" s="4"/>
      <c r="CC67" s="4"/>
      <c r="CD67" s="4"/>
      <c r="CE67" s="4"/>
      <c r="CF67" s="4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5"/>
    </row>
    <row r="68" spans="1:115" s="6" customFormat="1" x14ac:dyDescent="0.2">
      <c r="A68" s="1259" t="s">
        <v>5</v>
      </c>
      <c r="B68" s="1260">
        <f>SUM(B64:B67)</f>
        <v>0</v>
      </c>
      <c r="C68" s="1261">
        <f>SUM(C64:C67)</f>
        <v>0</v>
      </c>
      <c r="D68" s="1261">
        <f t="shared" ref="D68:Z68" si="16">SUM(D64:D67)</f>
        <v>0</v>
      </c>
      <c r="E68" s="1261">
        <f t="shared" si="16"/>
        <v>0</v>
      </c>
      <c r="F68" s="1261">
        <f t="shared" si="16"/>
        <v>0</v>
      </c>
      <c r="G68" s="1261">
        <f t="shared" si="16"/>
        <v>0</v>
      </c>
      <c r="H68" s="1261">
        <f t="shared" si="16"/>
        <v>0</v>
      </c>
      <c r="I68" s="1261">
        <f t="shared" si="16"/>
        <v>0</v>
      </c>
      <c r="J68" s="1261">
        <f t="shared" si="16"/>
        <v>0</v>
      </c>
      <c r="K68" s="1261">
        <f t="shared" si="16"/>
        <v>0</v>
      </c>
      <c r="L68" s="1261">
        <f t="shared" si="16"/>
        <v>0</v>
      </c>
      <c r="M68" s="1261">
        <f t="shared" si="16"/>
        <v>0</v>
      </c>
      <c r="N68" s="1261">
        <f t="shared" si="16"/>
        <v>0</v>
      </c>
      <c r="O68" s="1261">
        <f t="shared" si="16"/>
        <v>0</v>
      </c>
      <c r="P68" s="1261">
        <f t="shared" si="16"/>
        <v>0</v>
      </c>
      <c r="Q68" s="1261">
        <f t="shared" si="16"/>
        <v>0</v>
      </c>
      <c r="R68" s="1261">
        <f t="shared" si="16"/>
        <v>0</v>
      </c>
      <c r="S68" s="1262">
        <f t="shared" si="16"/>
        <v>0</v>
      </c>
      <c r="T68" s="1263">
        <f t="shared" si="16"/>
        <v>0</v>
      </c>
      <c r="U68" s="1261">
        <f t="shared" si="16"/>
        <v>0</v>
      </c>
      <c r="V68" s="1261">
        <f t="shared" si="16"/>
        <v>0</v>
      </c>
      <c r="W68" s="1261">
        <f t="shared" si="16"/>
        <v>0</v>
      </c>
      <c r="X68" s="1261">
        <f t="shared" si="16"/>
        <v>0</v>
      </c>
      <c r="Y68" s="1261">
        <f t="shared" si="16"/>
        <v>0</v>
      </c>
      <c r="Z68" s="1262">
        <f t="shared" si="16"/>
        <v>0</v>
      </c>
      <c r="AA68" s="8"/>
      <c r="BK68" s="8"/>
      <c r="BU68" s="5"/>
      <c r="BV68" s="5"/>
      <c r="BW68" s="5"/>
      <c r="BX68" s="5"/>
      <c r="BY68" s="5"/>
      <c r="BZ68" s="5"/>
      <c r="CA68" s="4"/>
      <c r="CB68" s="4"/>
      <c r="CC68" s="4"/>
      <c r="CD68" s="4"/>
      <c r="CE68" s="4"/>
      <c r="CF68" s="4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5"/>
    </row>
    <row r="69" spans="1:115" s="6" customFormat="1" x14ac:dyDescent="0.2">
      <c r="A69" s="107" t="s">
        <v>90</v>
      </c>
      <c r="D69" s="8"/>
      <c r="E69" s="8"/>
      <c r="F69" s="8"/>
      <c r="G69" s="8"/>
      <c r="H69" s="8"/>
      <c r="I69" s="8"/>
      <c r="J69" s="8"/>
      <c r="K69" s="8"/>
      <c r="AU69" s="8"/>
      <c r="BU69" s="5"/>
      <c r="BV69" s="5"/>
      <c r="BW69" s="5"/>
      <c r="BX69" s="5"/>
      <c r="BY69" s="15"/>
      <c r="BZ69" s="15"/>
      <c r="CA69" s="4"/>
      <c r="CB69" s="4"/>
      <c r="CC69" s="4"/>
      <c r="CD69" s="4"/>
      <c r="CE69" s="4"/>
      <c r="CF69" s="4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</row>
    <row r="70" spans="1:115" s="6" customFormat="1" x14ac:dyDescent="0.2">
      <c r="A70" s="2094" t="s">
        <v>75</v>
      </c>
      <c r="B70" s="2098" t="s">
        <v>76</v>
      </c>
      <c r="C70" s="2112" t="s">
        <v>6</v>
      </c>
      <c r="D70" s="2112"/>
      <c r="E70" s="2112"/>
      <c r="F70" s="2112"/>
      <c r="G70" s="2112"/>
      <c r="H70" s="2112"/>
      <c r="I70" s="2112"/>
      <c r="J70" s="2112"/>
      <c r="K70" s="2112"/>
      <c r="L70" s="2112"/>
      <c r="M70" s="2112"/>
      <c r="N70" s="2112"/>
      <c r="O70" s="2112"/>
      <c r="P70" s="2112"/>
      <c r="Q70" s="2112"/>
      <c r="R70" s="2112"/>
      <c r="S70" s="2113"/>
      <c r="T70" s="2106" t="s">
        <v>7</v>
      </c>
      <c r="U70" s="2100"/>
      <c r="V70" s="2100"/>
      <c r="W70" s="2102"/>
      <c r="X70" s="2109" t="s">
        <v>86</v>
      </c>
      <c r="Y70" s="2110"/>
      <c r="Z70" s="2111"/>
      <c r="AA70" s="8"/>
      <c r="AB70" s="8"/>
      <c r="BL70" s="8"/>
      <c r="BU70" s="5"/>
      <c r="BV70" s="5"/>
      <c r="BW70" s="5"/>
      <c r="BX70" s="5"/>
      <c r="BY70" s="5"/>
      <c r="BZ70" s="5"/>
      <c r="CA70" s="4"/>
      <c r="CB70" s="4"/>
      <c r="CC70" s="4"/>
      <c r="CD70" s="4"/>
      <c r="CE70" s="4"/>
      <c r="CF70" s="4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</row>
    <row r="71" spans="1:115" s="6" customFormat="1" ht="21" x14ac:dyDescent="0.2">
      <c r="A71" s="1960"/>
      <c r="B71" s="1922"/>
      <c r="C71" s="1256" t="s">
        <v>11</v>
      </c>
      <c r="D71" s="1256" t="s">
        <v>12</v>
      </c>
      <c r="E71" s="1256" t="s">
        <v>13</v>
      </c>
      <c r="F71" s="1256" t="s">
        <v>14</v>
      </c>
      <c r="G71" s="1256" t="s">
        <v>15</v>
      </c>
      <c r="H71" s="1256" t="s">
        <v>16</v>
      </c>
      <c r="I71" s="1256" t="s">
        <v>17</v>
      </c>
      <c r="J71" s="1256" t="s">
        <v>18</v>
      </c>
      <c r="K71" s="1256" t="s">
        <v>19</v>
      </c>
      <c r="L71" s="1256" t="s">
        <v>20</v>
      </c>
      <c r="M71" s="1256" t="s">
        <v>21</v>
      </c>
      <c r="N71" s="1256" t="s">
        <v>22</v>
      </c>
      <c r="O71" s="1256" t="s">
        <v>23</v>
      </c>
      <c r="P71" s="1256" t="s">
        <v>24</v>
      </c>
      <c r="Q71" s="1256" t="s">
        <v>25</v>
      </c>
      <c r="R71" s="1256" t="s">
        <v>26</v>
      </c>
      <c r="S71" s="1257" t="s">
        <v>27</v>
      </c>
      <c r="T71" s="1220" t="s">
        <v>50</v>
      </c>
      <c r="U71" s="1241" t="s">
        <v>29</v>
      </c>
      <c r="V71" s="1085" t="s">
        <v>87</v>
      </c>
      <c r="W71" s="1085" t="s">
        <v>31</v>
      </c>
      <c r="X71" s="1258" t="s">
        <v>88</v>
      </c>
      <c r="Y71" s="1240" t="s">
        <v>89</v>
      </c>
      <c r="Z71" s="1240" t="s">
        <v>79</v>
      </c>
      <c r="AA71" s="8"/>
      <c r="BK71" s="8"/>
      <c r="BU71" s="5"/>
      <c r="BV71" s="5"/>
      <c r="BW71" s="5"/>
      <c r="BX71" s="5"/>
      <c r="BY71" s="5"/>
      <c r="BZ71" s="5"/>
      <c r="CA71" s="4"/>
      <c r="CB71" s="4"/>
      <c r="CC71" s="4"/>
      <c r="CD71" s="4"/>
      <c r="CE71" s="4"/>
      <c r="CF71" s="4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5"/>
    </row>
    <row r="72" spans="1:115" s="6" customFormat="1" x14ac:dyDescent="0.2">
      <c r="A72" s="185" t="s">
        <v>81</v>
      </c>
      <c r="B72" s="206">
        <f>SUM(C72:S72)</f>
        <v>0</v>
      </c>
      <c r="C72" s="207"/>
      <c r="D72" s="191"/>
      <c r="E72" s="191"/>
      <c r="F72" s="191"/>
      <c r="G72" s="191"/>
      <c r="H72" s="191"/>
      <c r="I72" s="191"/>
      <c r="J72" s="191"/>
      <c r="K72" s="191"/>
      <c r="L72" s="191"/>
      <c r="M72" s="191"/>
      <c r="N72" s="191"/>
      <c r="O72" s="191"/>
      <c r="P72" s="191"/>
      <c r="Q72" s="191"/>
      <c r="R72" s="191"/>
      <c r="S72" s="208"/>
      <c r="T72" s="38"/>
      <c r="U72" s="42"/>
      <c r="V72" s="43"/>
      <c r="W72" s="43"/>
      <c r="X72" s="209"/>
      <c r="Y72" s="209"/>
      <c r="Z72" s="209"/>
      <c r="AA72" s="8"/>
      <c r="BK72" s="8"/>
      <c r="BU72" s="5"/>
      <c r="BV72" s="5"/>
      <c r="BW72" s="5"/>
      <c r="BX72" s="5"/>
      <c r="BY72" s="5"/>
      <c r="BZ72" s="5"/>
      <c r="CA72" s="4"/>
      <c r="CB72" s="4"/>
      <c r="CC72" s="4"/>
      <c r="CD72" s="4"/>
      <c r="CE72" s="4"/>
      <c r="CF72" s="4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5"/>
    </row>
    <row r="73" spans="1:115" s="6" customFormat="1" x14ac:dyDescent="0.2">
      <c r="A73" s="155" t="s">
        <v>82</v>
      </c>
      <c r="B73" s="210">
        <f>SUM(C73:S73)</f>
        <v>0</v>
      </c>
      <c r="C73" s="207"/>
      <c r="D73" s="191"/>
      <c r="E73" s="19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208"/>
      <c r="T73" s="51"/>
      <c r="U73" s="54"/>
      <c r="V73" s="55"/>
      <c r="W73" s="55"/>
      <c r="X73" s="92"/>
      <c r="Y73" s="92"/>
      <c r="Z73" s="92"/>
      <c r="AA73" s="8"/>
      <c r="BK73" s="8"/>
      <c r="BU73" s="5"/>
      <c r="BV73" s="5"/>
      <c r="BW73" s="5"/>
      <c r="BX73" s="5"/>
      <c r="BY73" s="5"/>
      <c r="BZ73" s="5"/>
      <c r="CA73" s="4"/>
      <c r="CB73" s="4"/>
      <c r="CC73" s="4"/>
      <c r="CD73" s="4"/>
      <c r="CE73" s="4"/>
      <c r="CF73" s="4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5"/>
    </row>
    <row r="74" spans="1:115" s="6" customFormat="1" x14ac:dyDescent="0.2">
      <c r="A74" s="155" t="s">
        <v>83</v>
      </c>
      <c r="B74" s="210">
        <f>SUM(C74:S74)</f>
        <v>0</v>
      </c>
      <c r="C74" s="207"/>
      <c r="D74" s="191"/>
      <c r="E74" s="191"/>
      <c r="F74" s="191"/>
      <c r="G74" s="191"/>
      <c r="H74" s="191"/>
      <c r="I74" s="191"/>
      <c r="J74" s="191"/>
      <c r="K74" s="191"/>
      <c r="L74" s="191"/>
      <c r="M74" s="191"/>
      <c r="N74" s="191"/>
      <c r="O74" s="191"/>
      <c r="P74" s="191"/>
      <c r="Q74" s="191"/>
      <c r="R74" s="191"/>
      <c r="S74" s="208"/>
      <c r="T74" s="51"/>
      <c r="U74" s="54"/>
      <c r="V74" s="55"/>
      <c r="W74" s="55"/>
      <c r="X74" s="92"/>
      <c r="Y74" s="92"/>
      <c r="Z74" s="92"/>
      <c r="AA74" s="8"/>
      <c r="BK74" s="8"/>
      <c r="BU74" s="5"/>
      <c r="BV74" s="5"/>
      <c r="BW74" s="5"/>
      <c r="BX74" s="5"/>
      <c r="BY74" s="5"/>
      <c r="BZ74" s="5"/>
      <c r="CA74" s="4"/>
      <c r="CB74" s="4"/>
      <c r="CC74" s="4"/>
      <c r="CD74" s="4"/>
      <c r="CE74" s="4"/>
      <c r="CF74" s="4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5"/>
    </row>
    <row r="75" spans="1:115" s="6" customFormat="1" x14ac:dyDescent="0.2">
      <c r="A75" s="155" t="s">
        <v>84</v>
      </c>
      <c r="B75" s="211">
        <f>SUM(C75:S75)</f>
        <v>0</v>
      </c>
      <c r="C75" s="207"/>
      <c r="D75" s="191"/>
      <c r="E75" s="191"/>
      <c r="F75" s="191"/>
      <c r="G75" s="191"/>
      <c r="H75" s="191"/>
      <c r="I75" s="191"/>
      <c r="J75" s="191"/>
      <c r="K75" s="191"/>
      <c r="L75" s="191"/>
      <c r="M75" s="191"/>
      <c r="N75" s="191"/>
      <c r="O75" s="191"/>
      <c r="P75" s="191"/>
      <c r="Q75" s="191"/>
      <c r="R75" s="191"/>
      <c r="S75" s="208"/>
      <c r="T75" s="219"/>
      <c r="U75" s="212"/>
      <c r="V75" s="213"/>
      <c r="W75" s="213"/>
      <c r="X75" s="75"/>
      <c r="Y75" s="75"/>
      <c r="Z75" s="75"/>
      <c r="AA75" s="8"/>
      <c r="BK75" s="8"/>
      <c r="BU75" s="5"/>
      <c r="BV75" s="5"/>
      <c r="BW75" s="5"/>
      <c r="BX75" s="5"/>
      <c r="BY75" s="5"/>
      <c r="BZ75" s="5"/>
      <c r="CA75" s="4"/>
      <c r="CB75" s="4"/>
      <c r="CC75" s="4"/>
      <c r="CD75" s="4"/>
      <c r="CE75" s="4"/>
      <c r="CF75" s="4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5"/>
    </row>
    <row r="76" spans="1:115" s="6" customFormat="1" x14ac:dyDescent="0.2">
      <c r="A76" s="1259" t="s">
        <v>5</v>
      </c>
      <c r="B76" s="1260">
        <f>SUM(B72:B75)</f>
        <v>0</v>
      </c>
      <c r="C76" s="1261">
        <f>SUM(C72:C75)</f>
        <v>0</v>
      </c>
      <c r="D76" s="1261">
        <f t="shared" ref="D76:R76" si="17">SUM(D72:D75)</f>
        <v>0</v>
      </c>
      <c r="E76" s="1261">
        <f t="shared" si="17"/>
        <v>0</v>
      </c>
      <c r="F76" s="1261">
        <f t="shared" si="17"/>
        <v>0</v>
      </c>
      <c r="G76" s="1261">
        <f t="shared" si="17"/>
        <v>0</v>
      </c>
      <c r="H76" s="1261">
        <f t="shared" si="17"/>
        <v>0</v>
      </c>
      <c r="I76" s="1261">
        <f t="shared" si="17"/>
        <v>0</v>
      </c>
      <c r="J76" s="1261">
        <f t="shared" si="17"/>
        <v>0</v>
      </c>
      <c r="K76" s="1261">
        <f t="shared" si="17"/>
        <v>0</v>
      </c>
      <c r="L76" s="1261">
        <f t="shared" si="17"/>
        <v>0</v>
      </c>
      <c r="M76" s="1261">
        <f t="shared" si="17"/>
        <v>0</v>
      </c>
      <c r="N76" s="1261">
        <f t="shared" si="17"/>
        <v>0</v>
      </c>
      <c r="O76" s="1261">
        <f t="shared" si="17"/>
        <v>0</v>
      </c>
      <c r="P76" s="1261">
        <f t="shared" si="17"/>
        <v>0</v>
      </c>
      <c r="Q76" s="1261">
        <f t="shared" si="17"/>
        <v>0</v>
      </c>
      <c r="R76" s="1261">
        <f t="shared" si="17"/>
        <v>0</v>
      </c>
      <c r="S76" s="1262">
        <f>SUM(S72:S75)</f>
        <v>0</v>
      </c>
      <c r="T76" s="1264">
        <f>SUM(T72:T75)</f>
        <v>0</v>
      </c>
      <c r="U76" s="1264">
        <f t="shared" ref="U76:Z76" si="18">SUM(U72:U75)</f>
        <v>0</v>
      </c>
      <c r="V76" s="1264">
        <f t="shared" si="18"/>
        <v>0</v>
      </c>
      <c r="W76" s="1264">
        <f t="shared" si="18"/>
        <v>0</v>
      </c>
      <c r="X76" s="1264">
        <f t="shared" si="18"/>
        <v>0</v>
      </c>
      <c r="Y76" s="1264">
        <f t="shared" si="18"/>
        <v>0</v>
      </c>
      <c r="Z76" s="1264">
        <f t="shared" si="18"/>
        <v>0</v>
      </c>
      <c r="AA76" s="8"/>
      <c r="BK76" s="8"/>
      <c r="BU76" s="5"/>
      <c r="BV76" s="5"/>
      <c r="BW76" s="5"/>
      <c r="BX76" s="5"/>
      <c r="BY76" s="5"/>
      <c r="BZ76" s="5"/>
      <c r="CA76" s="4"/>
      <c r="CB76" s="4"/>
      <c r="CC76" s="4"/>
      <c r="CD76" s="4"/>
      <c r="CE76" s="4"/>
      <c r="CF76" s="4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5"/>
    </row>
    <row r="77" spans="1:115" s="6" customFormat="1" x14ac:dyDescent="0.2">
      <c r="A77" s="221" t="s">
        <v>91</v>
      </c>
      <c r="B77" s="222"/>
      <c r="C77" s="223"/>
      <c r="D77" s="224"/>
      <c r="F77" s="8"/>
      <c r="G77" s="8"/>
      <c r="I77" s="8"/>
      <c r="J77" s="8"/>
      <c r="K77" s="8"/>
      <c r="AU77" s="8"/>
      <c r="BU77" s="5"/>
      <c r="BV77" s="5"/>
      <c r="BW77" s="5"/>
      <c r="BX77" s="5"/>
      <c r="BY77" s="15"/>
      <c r="BZ77" s="15"/>
      <c r="CA77" s="4"/>
      <c r="CB77" s="4"/>
      <c r="CC77" s="4"/>
      <c r="CD77" s="4"/>
      <c r="CE77" s="4"/>
      <c r="CF77" s="4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</row>
    <row r="78" spans="1:115" s="6" customFormat="1" ht="31.5" x14ac:dyDescent="0.2">
      <c r="A78" s="1265" t="s">
        <v>92</v>
      </c>
      <c r="B78" s="1220" t="s">
        <v>50</v>
      </c>
      <c r="C78" s="1266" t="s">
        <v>93</v>
      </c>
      <c r="D78" s="1131" t="s">
        <v>94</v>
      </c>
      <c r="E78" s="1268" t="s">
        <v>95</v>
      </c>
      <c r="F78" s="8"/>
      <c r="H78" s="8"/>
      <c r="I78" s="8"/>
      <c r="J78" s="8"/>
      <c r="AT78" s="8"/>
      <c r="BU78" s="5"/>
      <c r="BV78" s="5"/>
      <c r="BW78" s="5"/>
      <c r="BX78" s="15"/>
      <c r="BY78" s="15"/>
      <c r="BZ78" s="15"/>
      <c r="CA78" s="4"/>
      <c r="CB78" s="4"/>
      <c r="CC78" s="4"/>
      <c r="CD78" s="4"/>
      <c r="CE78" s="4"/>
      <c r="CF78" s="4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</row>
    <row r="79" spans="1:115" s="6" customFormat="1" x14ac:dyDescent="0.2">
      <c r="A79" s="229" t="s">
        <v>96</v>
      </c>
      <c r="B79" s="38"/>
      <c r="C79" s="42"/>
      <c r="D79" s="43"/>
      <c r="E79" s="40"/>
      <c r="F79" s="8"/>
      <c r="H79" s="8"/>
      <c r="I79" s="8"/>
      <c r="J79" s="8"/>
      <c r="AT79" s="8"/>
      <c r="BU79" s="5"/>
      <c r="BV79" s="5"/>
      <c r="BW79" s="5"/>
      <c r="BX79" s="15"/>
      <c r="BY79" s="15"/>
      <c r="BZ79" s="15"/>
      <c r="CA79" s="4"/>
      <c r="CB79" s="4"/>
      <c r="CC79" s="4"/>
      <c r="CD79" s="4"/>
      <c r="CE79" s="4"/>
      <c r="CF79" s="4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</row>
    <row r="80" spans="1:115" s="6" customFormat="1" x14ac:dyDescent="0.2">
      <c r="A80" s="229" t="s">
        <v>97</v>
      </c>
      <c r="B80" s="51"/>
      <c r="C80" s="54"/>
      <c r="D80" s="55"/>
      <c r="E80" s="52"/>
      <c r="F80" s="8"/>
      <c r="H80" s="8"/>
      <c r="I80" s="8"/>
      <c r="J80" s="8"/>
      <c r="AT80" s="8"/>
      <c r="BU80" s="5"/>
      <c r="BV80" s="5"/>
      <c r="BW80" s="5"/>
      <c r="BX80" s="15"/>
      <c r="BY80" s="15"/>
      <c r="BZ80" s="15"/>
      <c r="CA80" s="4"/>
      <c r="CB80" s="4"/>
      <c r="CC80" s="4"/>
      <c r="CD80" s="4"/>
      <c r="CE80" s="4"/>
      <c r="CF80" s="4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</row>
    <row r="81" spans="1:104" s="6" customFormat="1" x14ac:dyDescent="0.2">
      <c r="A81" s="229" t="s">
        <v>98</v>
      </c>
      <c r="B81" s="51"/>
      <c r="C81" s="54"/>
      <c r="D81" s="55"/>
      <c r="E81" s="52"/>
      <c r="F81" s="8"/>
      <c r="H81" s="8"/>
      <c r="I81" s="8"/>
      <c r="J81" s="8"/>
      <c r="AT81" s="8"/>
      <c r="BU81" s="5"/>
      <c r="BV81" s="5"/>
      <c r="BW81" s="5"/>
      <c r="BX81" s="15"/>
      <c r="BY81" s="15"/>
      <c r="BZ81" s="15"/>
      <c r="CA81" s="4"/>
      <c r="CB81" s="4"/>
      <c r="CC81" s="4"/>
      <c r="CD81" s="4"/>
      <c r="CE81" s="4"/>
      <c r="CF81" s="4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5"/>
      <c r="CV81" s="5"/>
      <c r="CW81" s="5"/>
      <c r="CX81" s="5"/>
      <c r="CY81" s="5"/>
      <c r="CZ81" s="5"/>
    </row>
    <row r="82" spans="1:104" s="6" customFormat="1" ht="21" x14ac:dyDescent="0.2">
      <c r="A82" s="230" t="s">
        <v>99</v>
      </c>
      <c r="B82" s="51"/>
      <c r="C82" s="54"/>
      <c r="D82" s="55"/>
      <c r="E82" s="52"/>
      <c r="F82" s="8"/>
      <c r="H82" s="8"/>
      <c r="I82" s="8"/>
      <c r="J82" s="8"/>
      <c r="AT82" s="8"/>
      <c r="BU82" s="5"/>
      <c r="BV82" s="5"/>
      <c r="BW82" s="5"/>
      <c r="BX82" s="15"/>
      <c r="BY82" s="15"/>
      <c r="BZ82" s="15"/>
      <c r="CA82" s="4"/>
      <c r="CB82" s="4"/>
      <c r="CC82" s="4"/>
      <c r="CD82" s="4"/>
      <c r="CE82" s="4"/>
      <c r="CF82" s="4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5"/>
      <c r="CV82" s="5"/>
      <c r="CW82" s="5"/>
      <c r="CX82" s="5"/>
      <c r="CY82" s="5"/>
      <c r="CZ82" s="5"/>
    </row>
    <row r="83" spans="1:104" s="6" customFormat="1" x14ac:dyDescent="0.2">
      <c r="A83" s="229" t="s">
        <v>100</v>
      </c>
      <c r="B83" s="85"/>
      <c r="C83" s="101"/>
      <c r="D83" s="91"/>
      <c r="E83" s="87"/>
      <c r="F83" s="8"/>
      <c r="H83" s="8"/>
      <c r="I83" s="8"/>
      <c r="J83" s="8"/>
      <c r="AT83" s="8"/>
      <c r="BU83" s="5"/>
      <c r="BV83" s="5"/>
      <c r="BW83" s="5"/>
      <c r="BX83" s="15"/>
      <c r="BY83" s="15"/>
      <c r="BZ83" s="15"/>
      <c r="CA83" s="4"/>
      <c r="CB83" s="4"/>
      <c r="CC83" s="4"/>
      <c r="CD83" s="4"/>
      <c r="CE83" s="4"/>
      <c r="CF83" s="4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5"/>
      <c r="CV83" s="5"/>
      <c r="CW83" s="5"/>
      <c r="CX83" s="5"/>
      <c r="CY83" s="5"/>
      <c r="CZ83" s="5"/>
    </row>
    <row r="84" spans="1:104" s="6" customFormat="1" x14ac:dyDescent="0.2">
      <c r="A84" s="229" t="s">
        <v>101</v>
      </c>
      <c r="B84" s="85"/>
      <c r="C84" s="54"/>
      <c r="D84" s="91"/>
      <c r="E84" s="87"/>
      <c r="F84" s="8"/>
      <c r="H84" s="8"/>
      <c r="I84" s="8"/>
      <c r="J84" s="8"/>
      <c r="AT84" s="8"/>
      <c r="BU84" s="5"/>
      <c r="BV84" s="5"/>
      <c r="BW84" s="5"/>
      <c r="BX84" s="15"/>
      <c r="BY84" s="15"/>
      <c r="BZ84" s="15"/>
      <c r="CA84" s="4"/>
      <c r="CB84" s="4"/>
      <c r="CC84" s="4"/>
      <c r="CD84" s="4"/>
      <c r="CE84" s="4"/>
      <c r="CF84" s="4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5"/>
      <c r="CV84" s="5"/>
      <c r="CW84" s="5"/>
      <c r="CX84" s="5"/>
      <c r="CY84" s="5"/>
      <c r="CZ84" s="5"/>
    </row>
    <row r="85" spans="1:104" s="6" customFormat="1" x14ac:dyDescent="0.2">
      <c r="A85" s="229" t="s">
        <v>102</v>
      </c>
      <c r="B85" s="85"/>
      <c r="C85" s="54"/>
      <c r="D85" s="91"/>
      <c r="E85" s="87"/>
      <c r="F85" s="8"/>
      <c r="H85" s="8"/>
      <c r="I85" s="8"/>
      <c r="J85" s="8"/>
      <c r="AT85" s="8"/>
      <c r="BU85" s="5"/>
      <c r="BV85" s="5"/>
      <c r="BW85" s="5"/>
      <c r="BX85" s="15"/>
      <c r="BY85" s="15"/>
      <c r="BZ85" s="15"/>
      <c r="CA85" s="4"/>
      <c r="CB85" s="4"/>
      <c r="CC85" s="4"/>
      <c r="CD85" s="4"/>
      <c r="CE85" s="4"/>
      <c r="CF85" s="4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5"/>
      <c r="CV85" s="5"/>
      <c r="CW85" s="5"/>
      <c r="CX85" s="5"/>
      <c r="CY85" s="5"/>
      <c r="CZ85" s="5"/>
    </row>
    <row r="86" spans="1:104" s="6" customFormat="1" x14ac:dyDescent="0.2">
      <c r="A86" s="229" t="s">
        <v>103</v>
      </c>
      <c r="B86" s="85"/>
      <c r="C86" s="54"/>
      <c r="D86" s="91"/>
      <c r="E86" s="87"/>
      <c r="F86" s="8"/>
      <c r="H86" s="8"/>
      <c r="I86" s="8"/>
      <c r="J86" s="8"/>
      <c r="AT86" s="8"/>
      <c r="BU86" s="5"/>
      <c r="BV86" s="5"/>
      <c r="BW86" s="5"/>
      <c r="BX86" s="15"/>
      <c r="BY86" s="15"/>
      <c r="BZ86" s="15"/>
      <c r="CA86" s="4"/>
      <c r="CB86" s="4"/>
      <c r="CC86" s="4"/>
      <c r="CD86" s="4"/>
      <c r="CE86" s="4"/>
      <c r="CF86" s="4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5"/>
      <c r="CV86" s="5"/>
      <c r="CW86" s="5"/>
      <c r="CX86" s="5"/>
      <c r="CY86" s="5"/>
      <c r="CZ86" s="5"/>
    </row>
    <row r="87" spans="1:104" s="6" customFormat="1" x14ac:dyDescent="0.2">
      <c r="A87" s="229" t="s">
        <v>104</v>
      </c>
      <c r="B87" s="85"/>
      <c r="C87" s="54"/>
      <c r="D87" s="91"/>
      <c r="E87" s="87"/>
      <c r="F87" s="8"/>
      <c r="H87" s="8"/>
      <c r="I87" s="8"/>
      <c r="J87" s="8"/>
      <c r="AT87" s="8"/>
      <c r="BU87" s="5"/>
      <c r="BV87" s="5"/>
      <c r="BW87" s="5"/>
      <c r="BX87" s="15"/>
      <c r="BY87" s="15"/>
      <c r="BZ87" s="15"/>
      <c r="CA87" s="4"/>
      <c r="CB87" s="4"/>
      <c r="CC87" s="4"/>
      <c r="CD87" s="4"/>
      <c r="CE87" s="4"/>
      <c r="CF87" s="4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5"/>
      <c r="CV87" s="5"/>
      <c r="CW87" s="5"/>
      <c r="CX87" s="5"/>
      <c r="CY87" s="5"/>
      <c r="CZ87" s="5"/>
    </row>
    <row r="88" spans="1:104" s="6" customFormat="1" x14ac:dyDescent="0.2">
      <c r="A88" s="231" t="s">
        <v>105</v>
      </c>
      <c r="B88" s="85"/>
      <c r="C88" s="54"/>
      <c r="D88" s="91"/>
      <c r="E88" s="87"/>
      <c r="F88" s="8"/>
      <c r="H88" s="8"/>
      <c r="I88" s="8"/>
      <c r="J88" s="8"/>
      <c r="AT88" s="8"/>
      <c r="BU88" s="5"/>
      <c r="BV88" s="5"/>
      <c r="BW88" s="5"/>
      <c r="BX88" s="15"/>
      <c r="BY88" s="15"/>
      <c r="BZ88" s="15"/>
      <c r="CA88" s="4"/>
      <c r="CB88" s="4"/>
      <c r="CC88" s="4"/>
      <c r="CD88" s="4"/>
      <c r="CE88" s="4"/>
      <c r="CF88" s="4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5"/>
      <c r="CV88" s="5"/>
      <c r="CW88" s="5"/>
      <c r="CX88" s="5"/>
      <c r="CY88" s="5"/>
      <c r="CZ88" s="5"/>
    </row>
    <row r="89" spans="1:104" s="6" customFormat="1" x14ac:dyDescent="0.2">
      <c r="A89" s="229" t="s">
        <v>106</v>
      </c>
      <c r="B89" s="85"/>
      <c r="C89" s="54"/>
      <c r="D89" s="91"/>
      <c r="E89" s="87"/>
      <c r="F89" s="8"/>
      <c r="H89" s="8"/>
      <c r="I89" s="8"/>
      <c r="J89" s="8"/>
      <c r="AT89" s="8"/>
      <c r="BU89" s="5"/>
      <c r="BV89" s="5"/>
      <c r="BW89" s="5"/>
      <c r="BX89" s="15"/>
      <c r="BY89" s="15"/>
      <c r="BZ89" s="15"/>
      <c r="CA89" s="4"/>
      <c r="CB89" s="4"/>
      <c r="CC89" s="4"/>
      <c r="CD89" s="4"/>
      <c r="CE89" s="4"/>
      <c r="CF89" s="4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5"/>
      <c r="CV89" s="5"/>
      <c r="CW89" s="5"/>
      <c r="CX89" s="5"/>
      <c r="CY89" s="5"/>
      <c r="CZ89" s="5"/>
    </row>
    <row r="90" spans="1:104" s="6" customFormat="1" x14ac:dyDescent="0.2">
      <c r="A90" s="229" t="s">
        <v>107</v>
      </c>
      <c r="B90" s="85"/>
      <c r="C90" s="54"/>
      <c r="D90" s="91"/>
      <c r="E90" s="87"/>
      <c r="F90" s="8"/>
      <c r="H90" s="8"/>
      <c r="I90" s="8"/>
      <c r="J90" s="8"/>
      <c r="AT90" s="8"/>
      <c r="BU90" s="5"/>
      <c r="BV90" s="5"/>
      <c r="BW90" s="5"/>
      <c r="BX90" s="15"/>
      <c r="BY90" s="15"/>
      <c r="BZ90" s="15"/>
      <c r="CA90" s="4"/>
      <c r="CB90" s="4"/>
      <c r="CC90" s="4"/>
      <c r="CD90" s="4"/>
      <c r="CE90" s="4"/>
      <c r="CF90" s="4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5"/>
      <c r="CV90" s="5"/>
      <c r="CW90" s="5"/>
      <c r="CX90" s="5"/>
      <c r="CY90" s="5"/>
      <c r="CZ90" s="5"/>
    </row>
    <row r="91" spans="1:104" s="6" customFormat="1" x14ac:dyDescent="0.2">
      <c r="A91" s="230" t="s">
        <v>108</v>
      </c>
      <c r="B91" s="85"/>
      <c r="C91" s="54"/>
      <c r="D91" s="91"/>
      <c r="E91" s="87"/>
      <c r="F91" s="8"/>
      <c r="H91" s="8"/>
      <c r="I91" s="8"/>
      <c r="J91" s="8"/>
      <c r="AT91" s="8"/>
      <c r="BU91" s="5"/>
      <c r="BV91" s="5"/>
      <c r="BW91" s="5"/>
      <c r="BX91" s="15"/>
      <c r="BY91" s="15"/>
      <c r="BZ91" s="15"/>
      <c r="CA91" s="4"/>
      <c r="CB91" s="4"/>
      <c r="CC91" s="4"/>
      <c r="CD91" s="4"/>
      <c r="CE91" s="4"/>
      <c r="CF91" s="4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5"/>
      <c r="CV91" s="5"/>
      <c r="CW91" s="5"/>
      <c r="CX91" s="5"/>
      <c r="CY91" s="5"/>
      <c r="CZ91" s="5"/>
    </row>
    <row r="92" spans="1:104" s="6" customFormat="1" x14ac:dyDescent="0.2">
      <c r="A92" s="232" t="s">
        <v>109</v>
      </c>
      <c r="B92" s="85"/>
      <c r="C92" s="54"/>
      <c r="D92" s="91"/>
      <c r="E92" s="87"/>
      <c r="F92" s="8"/>
      <c r="H92" s="8"/>
      <c r="I92" s="8"/>
      <c r="J92" s="8"/>
      <c r="AT92" s="8"/>
      <c r="BU92" s="5"/>
      <c r="BV92" s="5"/>
      <c r="BW92" s="5"/>
      <c r="BX92" s="15"/>
      <c r="BY92" s="15"/>
      <c r="BZ92" s="15"/>
      <c r="CA92" s="4"/>
      <c r="CB92" s="4"/>
      <c r="CC92" s="4"/>
      <c r="CD92" s="4"/>
      <c r="CE92" s="4"/>
      <c r="CF92" s="4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5"/>
      <c r="CV92" s="5"/>
      <c r="CW92" s="5"/>
      <c r="CX92" s="5"/>
      <c r="CY92" s="5"/>
      <c r="CZ92" s="5"/>
    </row>
    <row r="93" spans="1:104" s="6" customFormat="1" x14ac:dyDescent="0.2">
      <c r="A93" s="233" t="s">
        <v>110</v>
      </c>
      <c r="B93" s="85"/>
      <c r="C93" s="54"/>
      <c r="D93" s="91"/>
      <c r="E93" s="87"/>
      <c r="F93" s="8"/>
      <c r="H93" s="8"/>
      <c r="I93" s="8"/>
      <c r="J93" s="8"/>
      <c r="AT93" s="8"/>
      <c r="BU93" s="5"/>
      <c r="BV93" s="5"/>
      <c r="BW93" s="5"/>
      <c r="BX93" s="15"/>
      <c r="BY93" s="15"/>
      <c r="BZ93" s="15"/>
      <c r="CA93" s="4"/>
      <c r="CB93" s="4"/>
      <c r="CC93" s="4"/>
      <c r="CD93" s="4"/>
      <c r="CE93" s="4"/>
      <c r="CF93" s="4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5"/>
      <c r="CV93" s="5"/>
      <c r="CW93" s="5"/>
      <c r="CX93" s="5"/>
      <c r="CY93" s="5"/>
      <c r="CZ93" s="5"/>
    </row>
    <row r="94" spans="1:104" s="6" customFormat="1" ht="21.75" x14ac:dyDescent="0.2">
      <c r="A94" s="229" t="s">
        <v>111</v>
      </c>
      <c r="B94" s="85"/>
      <c r="C94" s="54"/>
      <c r="D94" s="91"/>
      <c r="E94" s="87"/>
      <c r="F94" s="8"/>
      <c r="H94" s="8"/>
      <c r="I94" s="8"/>
      <c r="J94" s="8"/>
      <c r="AT94" s="8"/>
      <c r="BU94" s="5"/>
      <c r="BV94" s="5"/>
      <c r="BW94" s="5"/>
      <c r="BX94" s="15"/>
      <c r="BY94" s="15"/>
      <c r="BZ94" s="15"/>
      <c r="CA94" s="4"/>
      <c r="CB94" s="4"/>
      <c r="CC94" s="4"/>
      <c r="CD94" s="4"/>
      <c r="CE94" s="4"/>
      <c r="CF94" s="4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5"/>
      <c r="CV94" s="5"/>
      <c r="CW94" s="5"/>
      <c r="CX94" s="5"/>
      <c r="CY94" s="5"/>
      <c r="CZ94" s="5"/>
    </row>
    <row r="95" spans="1:104" s="6" customFormat="1" x14ac:dyDescent="0.2">
      <c r="A95" s="229" t="s">
        <v>112</v>
      </c>
      <c r="B95" s="85"/>
      <c r="C95" s="54"/>
      <c r="D95" s="91"/>
      <c r="E95" s="87"/>
      <c r="F95" s="8"/>
      <c r="H95" s="8"/>
      <c r="I95" s="8"/>
      <c r="J95" s="8"/>
      <c r="AT95" s="8"/>
      <c r="BU95" s="5"/>
      <c r="BV95" s="5"/>
      <c r="BW95" s="5"/>
      <c r="BX95" s="15"/>
      <c r="BY95" s="15"/>
      <c r="BZ95" s="15"/>
      <c r="CA95" s="4"/>
      <c r="CB95" s="4"/>
      <c r="CC95" s="4"/>
      <c r="CD95" s="4"/>
      <c r="CE95" s="4"/>
      <c r="CF95" s="4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5"/>
      <c r="CV95" s="5"/>
      <c r="CW95" s="5"/>
      <c r="CX95" s="5"/>
      <c r="CY95" s="5"/>
      <c r="CZ95" s="5"/>
    </row>
    <row r="96" spans="1:104" s="6" customFormat="1" x14ac:dyDescent="0.2">
      <c r="A96" s="1269" t="s">
        <v>5</v>
      </c>
      <c r="B96" s="1264">
        <f>SUM(B79:B95)</f>
        <v>0</v>
      </c>
      <c r="C96" s="1270">
        <f>SUM(C79:C95)</f>
        <v>0</v>
      </c>
      <c r="D96" s="1135">
        <f>SUM(D79:D95)</f>
        <v>0</v>
      </c>
      <c r="E96" s="1272">
        <f>SUM(E79:E95)</f>
        <v>0</v>
      </c>
      <c r="F96" s="8"/>
      <c r="H96" s="8"/>
      <c r="I96" s="8"/>
      <c r="J96" s="8"/>
      <c r="AT96" s="8"/>
      <c r="BU96" s="5"/>
      <c r="BV96" s="5"/>
      <c r="BW96" s="5"/>
      <c r="BX96" s="15"/>
      <c r="BY96" s="15"/>
      <c r="BZ96" s="15"/>
      <c r="CA96" s="4"/>
      <c r="CB96" s="4"/>
      <c r="CC96" s="4"/>
      <c r="CD96" s="4"/>
      <c r="CE96" s="4"/>
      <c r="CF96" s="4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5"/>
      <c r="CV96" s="5"/>
      <c r="CW96" s="5"/>
      <c r="CX96" s="5"/>
      <c r="CY96" s="5"/>
      <c r="CZ96" s="5"/>
    </row>
    <row r="97" spans="1:104" s="6" customFormat="1" x14ac:dyDescent="0.2">
      <c r="A97" s="238" t="s">
        <v>113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BU97" s="5"/>
      <c r="BV97" s="5"/>
      <c r="BW97" s="5"/>
      <c r="BX97" s="15"/>
      <c r="BY97" s="15"/>
      <c r="BZ97" s="15"/>
      <c r="CA97" s="4"/>
      <c r="CB97" s="4"/>
      <c r="CC97" s="4"/>
      <c r="CD97" s="4"/>
      <c r="CE97" s="4"/>
      <c r="CF97" s="4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5"/>
      <c r="CV97" s="5"/>
      <c r="CW97" s="5"/>
      <c r="CX97" s="5"/>
      <c r="CY97" s="5"/>
      <c r="CZ97" s="5"/>
    </row>
    <row r="98" spans="1:104" s="6" customFormat="1" ht="31.5" x14ac:dyDescent="0.3">
      <c r="A98" s="1273" t="s">
        <v>75</v>
      </c>
      <c r="B98" s="1085" t="s">
        <v>50</v>
      </c>
      <c r="C98" s="1266" t="s">
        <v>93</v>
      </c>
      <c r="D98" s="1131" t="s">
        <v>94</v>
      </c>
      <c r="E98" s="1268" t="s">
        <v>95</v>
      </c>
      <c r="F98" s="240"/>
      <c r="G98" s="10"/>
      <c r="H98" s="10"/>
      <c r="I98" s="10"/>
      <c r="J98" s="10"/>
      <c r="K98" s="10"/>
      <c r="L98" s="10"/>
      <c r="M98" s="10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BU98" s="5"/>
      <c r="BV98" s="5"/>
      <c r="BW98" s="5"/>
      <c r="BX98" s="15"/>
      <c r="BY98" s="15"/>
      <c r="BZ98" s="15"/>
      <c r="CA98" s="4"/>
      <c r="CB98" s="4"/>
      <c r="CC98" s="4"/>
      <c r="CD98" s="4"/>
      <c r="CE98" s="4"/>
      <c r="CF98" s="4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5"/>
      <c r="CV98" s="5"/>
      <c r="CW98" s="5"/>
      <c r="CX98" s="5"/>
      <c r="CY98" s="5"/>
      <c r="CZ98" s="5"/>
    </row>
    <row r="99" spans="1:104" s="6" customFormat="1" x14ac:dyDescent="0.2">
      <c r="A99" s="1361" t="s">
        <v>81</v>
      </c>
      <c r="B99" s="55"/>
      <c r="C99" s="54"/>
      <c r="D99" s="55"/>
      <c r="E99" s="52"/>
      <c r="F99" s="10"/>
      <c r="G99" s="10"/>
      <c r="H99" s="10"/>
      <c r="I99" s="10"/>
      <c r="J99" s="10"/>
      <c r="K99" s="10"/>
      <c r="L99" s="10"/>
      <c r="M99" s="10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BU99" s="5"/>
      <c r="BV99" s="5"/>
      <c r="BW99" s="5"/>
      <c r="BX99" s="15"/>
      <c r="BY99" s="15"/>
      <c r="BZ99" s="15"/>
      <c r="CA99" s="4"/>
      <c r="CB99" s="4"/>
      <c r="CC99" s="4"/>
      <c r="CD99" s="4"/>
      <c r="CE99" s="4"/>
      <c r="CF99" s="4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5"/>
      <c r="CV99" s="5"/>
      <c r="CW99" s="5"/>
      <c r="CX99" s="5"/>
      <c r="CY99" s="5"/>
      <c r="CZ99" s="5"/>
    </row>
    <row r="100" spans="1:104" s="6" customFormat="1" x14ac:dyDescent="0.2">
      <c r="A100" s="242" t="s">
        <v>82</v>
      </c>
      <c r="B100" s="55"/>
      <c r="C100" s="54"/>
      <c r="D100" s="55"/>
      <c r="E100" s="52"/>
      <c r="F100" s="10"/>
      <c r="G100" s="10"/>
      <c r="H100" s="10"/>
      <c r="I100" s="10"/>
      <c r="J100" s="10"/>
      <c r="K100" s="10"/>
      <c r="L100" s="10"/>
      <c r="M100" s="10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BU100" s="5"/>
      <c r="BV100" s="5"/>
      <c r="BW100" s="5"/>
      <c r="BX100" s="15"/>
      <c r="BY100" s="15"/>
      <c r="BZ100" s="15"/>
      <c r="CA100" s="4"/>
      <c r="CB100" s="4"/>
      <c r="CC100" s="4"/>
      <c r="CD100" s="4"/>
      <c r="CE100" s="4"/>
      <c r="CF100" s="4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5"/>
      <c r="CV100" s="5"/>
      <c r="CW100" s="5"/>
      <c r="CX100" s="5"/>
      <c r="CY100" s="5"/>
      <c r="CZ100" s="5"/>
    </row>
    <row r="101" spans="1:104" s="6" customFormat="1" x14ac:dyDescent="0.2">
      <c r="A101" s="242" t="s">
        <v>83</v>
      </c>
      <c r="B101" s="55"/>
      <c r="C101" s="54"/>
      <c r="D101" s="55"/>
      <c r="E101" s="52"/>
      <c r="F101" s="10"/>
      <c r="G101" s="10"/>
      <c r="H101" s="10"/>
      <c r="I101" s="10"/>
      <c r="J101" s="10"/>
      <c r="K101" s="10"/>
      <c r="L101" s="10"/>
      <c r="M101" s="10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BU101" s="5"/>
      <c r="BV101" s="5"/>
      <c r="BW101" s="5"/>
      <c r="BX101" s="15"/>
      <c r="BY101" s="15"/>
      <c r="BZ101" s="15"/>
      <c r="CA101" s="4"/>
      <c r="CB101" s="4"/>
      <c r="CC101" s="4"/>
      <c r="CD101" s="4"/>
      <c r="CE101" s="4"/>
      <c r="CF101" s="4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5"/>
      <c r="CV101" s="5"/>
      <c r="CW101" s="5"/>
      <c r="CX101" s="5"/>
      <c r="CY101" s="5"/>
      <c r="CZ101" s="5"/>
    </row>
    <row r="102" spans="1:104" s="6" customFormat="1" x14ac:dyDescent="0.2">
      <c r="A102" s="242" t="s">
        <v>84</v>
      </c>
      <c r="B102" s="55"/>
      <c r="C102" s="54"/>
      <c r="D102" s="55"/>
      <c r="E102" s="52"/>
      <c r="F102" s="10"/>
      <c r="G102" s="10"/>
      <c r="H102" s="10"/>
      <c r="I102" s="10"/>
      <c r="J102" s="10"/>
      <c r="K102" s="10"/>
      <c r="L102" s="10"/>
      <c r="M102" s="10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BU102" s="5"/>
      <c r="BV102" s="5"/>
      <c r="BW102" s="5"/>
      <c r="BX102" s="15"/>
      <c r="BY102" s="15"/>
      <c r="BZ102" s="15"/>
      <c r="CA102" s="4"/>
      <c r="CB102" s="4"/>
      <c r="CC102" s="4"/>
      <c r="CD102" s="4"/>
      <c r="CE102" s="4"/>
      <c r="CF102" s="4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5"/>
      <c r="CV102" s="5"/>
      <c r="CW102" s="5"/>
      <c r="CX102" s="5"/>
      <c r="CY102" s="5"/>
      <c r="CZ102" s="5"/>
    </row>
    <row r="103" spans="1:104" s="6" customFormat="1" x14ac:dyDescent="0.2">
      <c r="A103" s="243" t="s">
        <v>114</v>
      </c>
      <c r="B103" s="213"/>
      <c r="C103" s="212"/>
      <c r="D103" s="213"/>
      <c r="E103" s="244"/>
      <c r="F103" s="10"/>
      <c r="G103" s="10"/>
      <c r="H103" s="10"/>
      <c r="I103" s="10"/>
      <c r="J103" s="10"/>
      <c r="K103" s="10"/>
      <c r="L103" s="10"/>
      <c r="M103" s="10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BU103" s="5"/>
      <c r="BV103" s="5"/>
      <c r="BW103" s="5"/>
      <c r="BX103" s="15"/>
      <c r="BY103" s="15"/>
      <c r="BZ103" s="15"/>
      <c r="CA103" s="4"/>
      <c r="CB103" s="4"/>
      <c r="CC103" s="4"/>
      <c r="CD103" s="4"/>
      <c r="CE103" s="4"/>
      <c r="CF103" s="4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5"/>
      <c r="CV103" s="5"/>
      <c r="CW103" s="5"/>
      <c r="CX103" s="5"/>
      <c r="CY103" s="5"/>
      <c r="CZ103" s="5"/>
    </row>
    <row r="104" spans="1:104" s="6" customFormat="1" x14ac:dyDescent="0.2">
      <c r="A104" s="1254" t="s">
        <v>5</v>
      </c>
      <c r="B104" s="1135">
        <f>SUM(B99:B103)</f>
        <v>0</v>
      </c>
      <c r="C104" s="1270">
        <f>SUM(C99:C103)</f>
        <v>0</v>
      </c>
      <c r="D104" s="1135">
        <f>SUM(D99:D103)</f>
        <v>0</v>
      </c>
      <c r="E104" s="1272">
        <f>SUM(E99:E103)</f>
        <v>0</v>
      </c>
      <c r="F104" s="10"/>
      <c r="G104" s="10"/>
      <c r="H104" s="10"/>
      <c r="I104" s="10"/>
      <c r="J104" s="10"/>
      <c r="K104" s="10"/>
      <c r="L104" s="10"/>
      <c r="M104" s="10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BU104" s="5"/>
      <c r="BV104" s="5"/>
      <c r="BW104" s="5"/>
      <c r="BX104" s="15"/>
      <c r="BY104" s="15"/>
      <c r="BZ104" s="15"/>
      <c r="CA104" s="4"/>
      <c r="CB104" s="4"/>
      <c r="CC104" s="4"/>
      <c r="CD104" s="4"/>
      <c r="CE104" s="4"/>
      <c r="CF104" s="4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5"/>
      <c r="CV104" s="5"/>
      <c r="CW104" s="5"/>
      <c r="CX104" s="5"/>
      <c r="CY104" s="5"/>
      <c r="CZ104" s="5"/>
    </row>
    <row r="105" spans="1:104" s="6" customFormat="1" x14ac:dyDescent="0.2">
      <c r="A105" s="238" t="s">
        <v>115</v>
      </c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BU105" s="5"/>
      <c r="BV105" s="5"/>
      <c r="BW105" s="5"/>
      <c r="BX105" s="5"/>
      <c r="BY105" s="15"/>
      <c r="BZ105" s="15"/>
      <c r="CA105" s="4"/>
      <c r="CB105" s="4"/>
      <c r="CC105" s="4"/>
      <c r="CD105" s="4"/>
      <c r="CE105" s="4"/>
      <c r="CF105" s="4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5"/>
      <c r="CV105" s="5"/>
      <c r="CW105" s="5"/>
      <c r="CX105" s="5"/>
      <c r="CY105" s="5"/>
      <c r="CZ105" s="5"/>
    </row>
    <row r="106" spans="1:104" s="6" customFormat="1" ht="31.5" x14ac:dyDescent="0.2">
      <c r="A106" s="1273" t="s">
        <v>75</v>
      </c>
      <c r="B106" s="1085" t="s">
        <v>50</v>
      </c>
      <c r="C106" s="1266" t="s">
        <v>93</v>
      </c>
      <c r="D106" s="1131" t="s">
        <v>94</v>
      </c>
      <c r="E106" s="1268" t="s">
        <v>95</v>
      </c>
      <c r="F106" s="10"/>
      <c r="G106" s="10"/>
      <c r="H106" s="10"/>
      <c r="I106" s="10"/>
      <c r="J106" s="10"/>
      <c r="K106" s="10"/>
      <c r="L106" s="10"/>
      <c r="M106" s="10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BU106" s="5"/>
      <c r="BV106" s="5"/>
      <c r="BW106" s="5"/>
      <c r="BX106" s="15"/>
      <c r="BY106" s="15"/>
      <c r="BZ106" s="15"/>
      <c r="CA106" s="4"/>
      <c r="CB106" s="4"/>
      <c r="CC106" s="4"/>
      <c r="CD106" s="4"/>
      <c r="CE106" s="4"/>
      <c r="CF106" s="4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5"/>
      <c r="CV106" s="5"/>
      <c r="CW106" s="5"/>
      <c r="CX106" s="5"/>
      <c r="CY106" s="5"/>
      <c r="CZ106" s="5"/>
    </row>
    <row r="107" spans="1:104" s="6" customFormat="1" x14ac:dyDescent="0.2">
      <c r="A107" s="1361" t="s">
        <v>116</v>
      </c>
      <c r="B107" s="55"/>
      <c r="C107" s="54"/>
      <c r="D107" s="55"/>
      <c r="E107" s="52"/>
      <c r="F107" s="10"/>
      <c r="G107" s="10"/>
      <c r="H107" s="10"/>
      <c r="I107" s="10"/>
      <c r="J107" s="10"/>
      <c r="K107" s="10"/>
      <c r="L107" s="10"/>
      <c r="M107" s="10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BU107" s="5"/>
      <c r="BV107" s="5"/>
      <c r="BW107" s="5"/>
      <c r="BX107" s="15"/>
      <c r="BY107" s="15"/>
      <c r="BZ107" s="15"/>
      <c r="CA107" s="4"/>
      <c r="CB107" s="4"/>
      <c r="CC107" s="4"/>
      <c r="CD107" s="4"/>
      <c r="CE107" s="4"/>
      <c r="CF107" s="4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5"/>
      <c r="CV107" s="5"/>
      <c r="CW107" s="5"/>
      <c r="CX107" s="5"/>
      <c r="CY107" s="5"/>
      <c r="CZ107" s="5"/>
    </row>
    <row r="108" spans="1:104" s="6" customFormat="1" x14ac:dyDescent="0.2">
      <c r="A108" s="242" t="s">
        <v>82</v>
      </c>
      <c r="B108" s="55"/>
      <c r="C108" s="54"/>
      <c r="D108" s="55"/>
      <c r="E108" s="52"/>
      <c r="F108" s="10"/>
      <c r="G108" s="10"/>
      <c r="H108" s="10"/>
      <c r="I108" s="10"/>
      <c r="J108" s="10"/>
      <c r="K108" s="10"/>
      <c r="L108" s="10"/>
      <c r="M108" s="10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BU108" s="5"/>
      <c r="BV108" s="5"/>
      <c r="BW108" s="5"/>
      <c r="BX108" s="15"/>
      <c r="BY108" s="15"/>
      <c r="BZ108" s="15"/>
      <c r="CA108" s="4"/>
      <c r="CB108" s="4"/>
      <c r="CC108" s="4"/>
      <c r="CD108" s="4"/>
      <c r="CE108" s="4"/>
      <c r="CF108" s="4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5"/>
      <c r="CV108" s="5"/>
      <c r="CW108" s="5"/>
      <c r="CX108" s="5"/>
      <c r="CY108" s="5"/>
      <c r="CZ108" s="5"/>
    </row>
    <row r="109" spans="1:104" s="6" customFormat="1" x14ac:dyDescent="0.2">
      <c r="A109" s="242" t="s">
        <v>117</v>
      </c>
      <c r="B109" s="55"/>
      <c r="C109" s="54"/>
      <c r="D109" s="55"/>
      <c r="E109" s="52"/>
      <c r="F109" s="10"/>
      <c r="G109" s="10"/>
      <c r="H109" s="10"/>
      <c r="I109" s="10"/>
      <c r="J109" s="10"/>
      <c r="K109" s="10"/>
      <c r="L109" s="10"/>
      <c r="M109" s="10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BU109" s="5"/>
      <c r="BV109" s="5"/>
      <c r="BW109" s="5"/>
      <c r="BX109" s="15"/>
      <c r="BY109" s="15"/>
      <c r="BZ109" s="15"/>
      <c r="CA109" s="4"/>
      <c r="CB109" s="4"/>
      <c r="CC109" s="4"/>
      <c r="CD109" s="4"/>
      <c r="CE109" s="4"/>
      <c r="CF109" s="4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5"/>
      <c r="CV109" s="5"/>
      <c r="CW109" s="5"/>
      <c r="CX109" s="5"/>
      <c r="CY109" s="5"/>
      <c r="CZ109" s="5"/>
    </row>
    <row r="110" spans="1:104" s="6" customFormat="1" x14ac:dyDescent="0.2">
      <c r="A110" s="242" t="s">
        <v>84</v>
      </c>
      <c r="B110" s="55"/>
      <c r="C110" s="54"/>
      <c r="D110" s="55"/>
      <c r="E110" s="52"/>
      <c r="F110" s="10"/>
      <c r="G110" s="10"/>
      <c r="H110" s="10"/>
      <c r="I110" s="10"/>
      <c r="J110" s="10"/>
      <c r="K110" s="10"/>
      <c r="L110" s="10"/>
      <c r="M110" s="10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BU110" s="5"/>
      <c r="BV110" s="5"/>
      <c r="BW110" s="5"/>
      <c r="BX110" s="15"/>
      <c r="BY110" s="15"/>
      <c r="BZ110" s="15"/>
      <c r="CA110" s="4"/>
      <c r="CB110" s="4"/>
      <c r="CC110" s="4"/>
      <c r="CD110" s="4"/>
      <c r="CE110" s="4"/>
      <c r="CF110" s="4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5"/>
      <c r="CV110" s="5"/>
      <c r="CW110" s="5"/>
      <c r="CX110" s="5"/>
      <c r="CY110" s="5"/>
      <c r="CZ110" s="5"/>
    </row>
    <row r="111" spans="1:104" s="6" customFormat="1" x14ac:dyDescent="0.2">
      <c r="A111" s="243" t="s">
        <v>118</v>
      </c>
      <c r="B111" s="213"/>
      <c r="C111" s="212"/>
      <c r="D111" s="213"/>
      <c r="E111" s="244"/>
      <c r="F111" s="10"/>
      <c r="G111" s="10"/>
      <c r="H111" s="10"/>
      <c r="I111" s="10"/>
      <c r="J111" s="10"/>
      <c r="K111" s="10"/>
      <c r="L111" s="10"/>
      <c r="M111" s="10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BU111" s="5"/>
      <c r="BV111" s="5"/>
      <c r="BW111" s="5"/>
      <c r="BX111" s="15"/>
      <c r="BY111" s="15"/>
      <c r="BZ111" s="15"/>
      <c r="CA111" s="4"/>
      <c r="CB111" s="4"/>
      <c r="CC111" s="4"/>
      <c r="CD111" s="4"/>
      <c r="CE111" s="4"/>
      <c r="CF111" s="4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5"/>
      <c r="CV111" s="5"/>
      <c r="CW111" s="5"/>
      <c r="CX111" s="5"/>
      <c r="CY111" s="5"/>
      <c r="CZ111" s="5"/>
    </row>
    <row r="112" spans="1:104" s="6" customFormat="1" ht="15" x14ac:dyDescent="0.25">
      <c r="A112" s="1259" t="s">
        <v>5</v>
      </c>
      <c r="B112" s="1135">
        <f>SUM(B107:B111)</f>
        <v>0</v>
      </c>
      <c r="C112" s="1270">
        <f>SUM(C107:C111)</f>
        <v>0</v>
      </c>
      <c r="D112" s="1135">
        <f>SUM(D107:D111)</f>
        <v>0</v>
      </c>
      <c r="E112" s="1272">
        <f>SUM(E107:E111)</f>
        <v>0</v>
      </c>
      <c r="F112" s="10"/>
      <c r="G112" s="10"/>
      <c r="H112" s="10"/>
      <c r="I112" s="10"/>
      <c r="J112" s="10"/>
      <c r="K112" s="10"/>
      <c r="L112" s="10"/>
      <c r="M112" s="10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3"/>
      <c r="BV112" s="3"/>
      <c r="BW112" s="3"/>
      <c r="BX112" s="15"/>
      <c r="BY112" s="3"/>
      <c r="BZ112" s="15"/>
      <c r="CA112" s="4"/>
      <c r="CB112" s="4"/>
      <c r="CC112" s="4"/>
      <c r="CD112" s="4"/>
      <c r="CE112" s="4"/>
      <c r="CF112" s="4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5"/>
      <c r="CV112" s="5"/>
      <c r="CW112" s="5"/>
      <c r="CX112" s="5"/>
      <c r="CY112" s="5"/>
      <c r="CZ112" s="5"/>
    </row>
    <row r="113" spans="1:130" ht="15" x14ac:dyDescent="0.25">
      <c r="A113" s="221" t="s">
        <v>119</v>
      </c>
      <c r="B113" s="2"/>
      <c r="C113" s="2"/>
      <c r="D113" s="245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3"/>
      <c r="BV113" s="3"/>
      <c r="BW113" s="3"/>
      <c r="BX113" s="3"/>
      <c r="BY113" s="5"/>
      <c r="BZ113" s="5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3"/>
      <c r="CV113" s="3"/>
      <c r="CW113" s="3"/>
      <c r="CX113" s="3"/>
      <c r="CY113" s="3"/>
      <c r="CZ113" s="3"/>
    </row>
    <row r="114" spans="1:130" x14ac:dyDescent="0.2">
      <c r="A114" s="2118" t="s">
        <v>120</v>
      </c>
      <c r="B114" s="2119" t="s">
        <v>5</v>
      </c>
      <c r="C114" s="2106" t="s">
        <v>7</v>
      </c>
      <c r="D114" s="2100"/>
      <c r="E114" s="2100"/>
      <c r="F114" s="2107"/>
      <c r="G114" s="2117" t="s">
        <v>121</v>
      </c>
      <c r="H114" s="2111"/>
      <c r="I114" s="10"/>
      <c r="J114" s="10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T114" s="5"/>
      <c r="BW114" s="1362"/>
      <c r="BX114" s="1362"/>
      <c r="BZ114" s="4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1363"/>
      <c r="CU114" s="1363"/>
      <c r="CV114" s="1363"/>
      <c r="CW114" s="1363"/>
      <c r="CX114" s="1363"/>
      <c r="CY114" s="1362"/>
      <c r="CZ114" s="5"/>
      <c r="DZ114" s="6"/>
    </row>
    <row r="115" spans="1:130" ht="21" x14ac:dyDescent="0.25">
      <c r="A115" s="1918"/>
      <c r="B115" s="1920"/>
      <c r="C115" s="1220" t="s">
        <v>50</v>
      </c>
      <c r="D115" s="1241" t="s">
        <v>29</v>
      </c>
      <c r="E115" s="1085" t="s">
        <v>30</v>
      </c>
      <c r="F115" s="1139" t="s">
        <v>31</v>
      </c>
      <c r="G115" s="1240" t="s">
        <v>88</v>
      </c>
      <c r="H115" s="1240" t="s">
        <v>89</v>
      </c>
      <c r="I115" s="10"/>
      <c r="J115" s="10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3"/>
      <c r="BU115" s="3"/>
      <c r="BV115" s="3"/>
      <c r="BW115" s="15"/>
      <c r="BX115" s="3"/>
      <c r="BZ115" s="4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3"/>
      <c r="CU115" s="3"/>
      <c r="CV115" s="3"/>
      <c r="CW115" s="3"/>
      <c r="CX115" s="3"/>
      <c r="CY115" s="5"/>
      <c r="CZ115" s="5"/>
      <c r="DZ115" s="6"/>
    </row>
    <row r="116" spans="1:130" ht="15" x14ac:dyDescent="0.25">
      <c r="A116" s="1140" t="s">
        <v>122</v>
      </c>
      <c r="B116" s="1364">
        <f>SUM(C116:F116)</f>
        <v>0</v>
      </c>
      <c r="C116" s="1365"/>
      <c r="D116" s="1143"/>
      <c r="E116" s="385"/>
      <c r="F116" s="1366"/>
      <c r="G116" s="1296"/>
      <c r="H116" s="1367"/>
      <c r="I116" s="10"/>
      <c r="J116" s="10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1368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3"/>
      <c r="BU116" s="15"/>
      <c r="BV116" s="15"/>
      <c r="BW116" s="15"/>
      <c r="BX116" s="3"/>
      <c r="BZ116" s="4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3"/>
      <c r="CU116" s="3"/>
      <c r="CV116" s="3"/>
      <c r="CW116" s="3"/>
      <c r="CX116" s="3"/>
      <c r="CY116" s="5"/>
      <c r="CZ116" s="5"/>
      <c r="DZ116" s="6"/>
    </row>
    <row r="117" spans="1:130" ht="15" x14ac:dyDescent="0.25">
      <c r="A117" s="800" t="s">
        <v>123</v>
      </c>
      <c r="B117" s="801">
        <f>SUM(C117:F117)</f>
        <v>0</v>
      </c>
      <c r="C117" s="1355"/>
      <c r="D117" s="802"/>
      <c r="E117" s="1358"/>
      <c r="F117" s="1357"/>
      <c r="G117" s="803"/>
      <c r="H117" s="1356"/>
      <c r="I117" s="266"/>
      <c r="J117" s="266"/>
      <c r="K117" s="267"/>
      <c r="L117" s="267"/>
      <c r="M117" s="267"/>
      <c r="N117" s="267"/>
      <c r="O117" s="267"/>
      <c r="P117" s="267"/>
      <c r="Q117" s="267"/>
      <c r="R117" s="267"/>
      <c r="S117" s="267"/>
      <c r="T117" s="267"/>
      <c r="U117" s="267"/>
      <c r="V117" s="267"/>
      <c r="W117" s="267"/>
      <c r="X117" s="267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3"/>
      <c r="BU117" s="15"/>
      <c r="BV117" s="15"/>
      <c r="BW117" s="15"/>
      <c r="BX117" s="3"/>
      <c r="BZ117" s="4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3"/>
      <c r="CU117" s="3"/>
      <c r="CV117" s="3"/>
      <c r="CW117" s="3"/>
      <c r="CX117" s="3"/>
      <c r="CY117" s="5"/>
      <c r="CZ117" s="5"/>
      <c r="DZ117" s="6"/>
    </row>
    <row r="118" spans="1:130" ht="15" x14ac:dyDescent="0.25">
      <c r="A118" s="13" t="s">
        <v>124</v>
      </c>
      <c r="B118" s="2"/>
      <c r="C118" s="2"/>
      <c r="D118" s="268"/>
      <c r="E118" s="1369"/>
      <c r="F118" s="1370"/>
      <c r="G118" s="1371"/>
      <c r="H118" s="1372"/>
      <c r="I118" s="273"/>
      <c r="J118" s="273"/>
      <c r="K118" s="273"/>
      <c r="L118" s="273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5"/>
      <c r="BG118" s="5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3"/>
      <c r="BV118" s="3"/>
      <c r="BW118" s="3"/>
      <c r="BX118" s="3"/>
      <c r="BY118" s="3"/>
      <c r="BZ118" s="3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3"/>
      <c r="CV118" s="3"/>
      <c r="CW118" s="3"/>
      <c r="CX118" s="3"/>
      <c r="CY118" s="3"/>
      <c r="CZ118" s="3"/>
    </row>
    <row r="119" spans="1:130" ht="15" x14ac:dyDescent="0.25">
      <c r="A119" s="2116" t="s">
        <v>125</v>
      </c>
      <c r="B119" s="2098" t="s">
        <v>5</v>
      </c>
      <c r="C119" s="2105" t="s">
        <v>126</v>
      </c>
      <c r="D119" s="2153"/>
      <c r="E119" s="2104"/>
      <c r="F119" s="2154" t="s">
        <v>127</v>
      </c>
      <c r="G119" s="2155" t="s">
        <v>128</v>
      </c>
      <c r="H119" s="2127" t="s">
        <v>7</v>
      </c>
      <c r="I119" s="2100"/>
      <c r="J119" s="2100"/>
      <c r="K119" s="2102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5"/>
      <c r="BF119" s="5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3"/>
      <c r="BV119" s="3"/>
      <c r="BW119" s="3"/>
      <c r="BX119" s="15"/>
      <c r="BY119" s="3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3"/>
      <c r="CV119" s="3"/>
      <c r="CW119" s="3"/>
      <c r="CX119" s="3"/>
      <c r="CY119" s="3"/>
      <c r="CZ119" s="5"/>
    </row>
    <row r="120" spans="1:130" ht="42" x14ac:dyDescent="0.25">
      <c r="A120" s="1921"/>
      <c r="B120" s="1922"/>
      <c r="C120" s="1374" t="s">
        <v>129</v>
      </c>
      <c r="D120" s="1375" t="s">
        <v>130</v>
      </c>
      <c r="E120" s="1240" t="s">
        <v>131</v>
      </c>
      <c r="F120" s="2154"/>
      <c r="G120" s="2155"/>
      <c r="H120" s="1239" t="s">
        <v>50</v>
      </c>
      <c r="I120" s="1240" t="s">
        <v>29</v>
      </c>
      <c r="J120" s="1239" t="s">
        <v>30</v>
      </c>
      <c r="K120" s="1239" t="s">
        <v>31</v>
      </c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5"/>
      <c r="BF120" s="5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3"/>
      <c r="BV120" s="3"/>
      <c r="BW120" s="3"/>
      <c r="BX120" s="15"/>
      <c r="BY120" s="3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3"/>
      <c r="CV120" s="3"/>
      <c r="CW120" s="3"/>
      <c r="CX120" s="3"/>
      <c r="CY120" s="3"/>
      <c r="CZ120" s="5"/>
    </row>
    <row r="121" spans="1:130" ht="15" x14ac:dyDescent="0.25">
      <c r="A121" s="1292" t="s">
        <v>52</v>
      </c>
      <c r="B121" s="1293">
        <f>SUM(C121:G121)</f>
        <v>0</v>
      </c>
      <c r="C121" s="1365"/>
      <c r="D121" s="1295"/>
      <c r="E121" s="1296"/>
      <c r="F121" s="1295"/>
      <c r="G121" s="1023"/>
      <c r="H121" s="1295"/>
      <c r="I121" s="1296"/>
      <c r="J121" s="1295"/>
      <c r="K121" s="1295"/>
      <c r="L121" s="283" t="str">
        <f>CA121</f>
        <v/>
      </c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5"/>
      <c r="X121" s="5"/>
      <c r="Y121" s="5"/>
      <c r="Z121" s="5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5"/>
      <c r="BF121" s="5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3"/>
      <c r="BV121" s="3"/>
      <c r="BW121" s="3"/>
      <c r="BX121" s="15"/>
      <c r="BY121" s="3"/>
      <c r="BZ121" s="5"/>
      <c r="CA121" s="32" t="str">
        <f>IF(CG121=1,"* Total Personas debe ser igual que según Tipo estrategia. ","")</f>
        <v/>
      </c>
      <c r="CB121" s="32"/>
      <c r="CC121" s="32"/>
      <c r="CD121" s="32"/>
      <c r="CE121" s="32"/>
      <c r="CF121" s="32"/>
      <c r="CG121" s="33">
        <f>IF(B121&lt;&gt;SUM(H121:K121),1,0)</f>
        <v>0</v>
      </c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3"/>
      <c r="CV121" s="3"/>
      <c r="CW121" s="3"/>
      <c r="CX121" s="3"/>
      <c r="CY121" s="3"/>
      <c r="CZ121" s="5"/>
    </row>
    <row r="122" spans="1:130" ht="15" x14ac:dyDescent="0.25">
      <c r="A122" s="230" t="s">
        <v>72</v>
      </c>
      <c r="B122" s="284">
        <f>SUM(C122:G122)</f>
        <v>0</v>
      </c>
      <c r="C122" s="51"/>
      <c r="D122" s="92"/>
      <c r="E122" s="56"/>
      <c r="F122" s="92"/>
      <c r="G122" s="285"/>
      <c r="H122" s="92"/>
      <c r="I122" s="56"/>
      <c r="J122" s="92"/>
      <c r="K122" s="92"/>
      <c r="L122" s="283" t="str">
        <f>CA122</f>
        <v/>
      </c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5"/>
      <c r="X122" s="5"/>
      <c r="Y122" s="5"/>
      <c r="Z122" s="5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5"/>
      <c r="BF122" s="5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3"/>
      <c r="BV122" s="3"/>
      <c r="BW122" s="3"/>
      <c r="BX122" s="15"/>
      <c r="BY122" s="3"/>
      <c r="BZ122" s="5"/>
      <c r="CA122" s="32" t="str">
        <f>IF(CG122=1,"* Total Personas debe ser igual que según Tipo estrategia. ","")</f>
        <v/>
      </c>
      <c r="CB122" s="32"/>
      <c r="CC122" s="32"/>
      <c r="CD122" s="32"/>
      <c r="CE122" s="32"/>
      <c r="CF122" s="32"/>
      <c r="CG122" s="33">
        <f>IF(B122&lt;&gt;SUM(H122:K122),1,0)</f>
        <v>0</v>
      </c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3"/>
      <c r="CV122" s="3"/>
      <c r="CW122" s="3"/>
      <c r="CX122" s="3"/>
      <c r="CY122" s="3"/>
      <c r="CZ122" s="5"/>
    </row>
    <row r="123" spans="1:130" ht="15" x14ac:dyDescent="0.25">
      <c r="A123" s="286" t="s">
        <v>73</v>
      </c>
      <c r="B123" s="287">
        <f>SUM(C123:G123)</f>
        <v>0</v>
      </c>
      <c r="C123" s="219"/>
      <c r="D123" s="75"/>
      <c r="E123" s="78"/>
      <c r="F123" s="75"/>
      <c r="G123" s="288"/>
      <c r="H123" s="75"/>
      <c r="I123" s="78"/>
      <c r="J123" s="75"/>
      <c r="K123" s="75"/>
      <c r="L123" s="283" t="str">
        <f>CA123</f>
        <v/>
      </c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5"/>
      <c r="X123" s="5"/>
      <c r="Y123" s="5"/>
      <c r="Z123" s="5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5"/>
      <c r="BF123" s="5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3"/>
      <c r="BV123" s="3"/>
      <c r="BW123" s="3"/>
      <c r="BX123" s="15"/>
      <c r="BY123" s="3"/>
      <c r="BZ123" s="5"/>
      <c r="CA123" s="32" t="str">
        <f>IF(CG123=1,"* Total Personas debe ser igual que según Tipo estrategia. ","")</f>
        <v/>
      </c>
      <c r="CB123" s="32"/>
      <c r="CC123" s="32"/>
      <c r="CD123" s="32"/>
      <c r="CE123" s="32"/>
      <c r="CF123" s="32"/>
      <c r="CG123" s="33">
        <f>IF(B123&lt;&gt;SUM(H123:K123),1,0)</f>
        <v>0</v>
      </c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3"/>
      <c r="CV123" s="3"/>
      <c r="CW123" s="3"/>
      <c r="CX123" s="3"/>
      <c r="CY123" s="3"/>
      <c r="CZ123" s="5"/>
    </row>
    <row r="124" spans="1:130" ht="15" x14ac:dyDescent="0.25">
      <c r="A124" s="238" t="s">
        <v>132</v>
      </c>
      <c r="B124" s="2"/>
      <c r="C124" s="2"/>
      <c r="D124" s="245"/>
      <c r="E124" s="245"/>
      <c r="F124" s="245"/>
      <c r="G124" s="245"/>
      <c r="H124" s="245"/>
      <c r="I124" s="245"/>
      <c r="J124" s="245"/>
      <c r="K124" s="245"/>
      <c r="L124" s="24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5"/>
      <c r="BG124" s="5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3"/>
      <c r="BV124" s="3"/>
      <c r="BW124" s="3"/>
      <c r="BX124" s="3"/>
      <c r="BY124" s="3"/>
      <c r="BZ124" s="3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5"/>
      <c r="CV124" s="5"/>
      <c r="CW124" s="5"/>
      <c r="CX124" s="5"/>
      <c r="CY124" s="5"/>
      <c r="CZ124" s="5"/>
    </row>
    <row r="125" spans="1:130" ht="15" customHeight="1" x14ac:dyDescent="0.25">
      <c r="A125" s="2116" t="s">
        <v>133</v>
      </c>
      <c r="B125" s="2098" t="s">
        <v>134</v>
      </c>
      <c r="C125" s="2105" t="s">
        <v>135</v>
      </c>
      <c r="D125" s="2104"/>
      <c r="E125" s="2105" t="s">
        <v>136</v>
      </c>
      <c r="F125" s="2104"/>
      <c r="G125" s="2153" t="s">
        <v>137</v>
      </c>
      <c r="H125" s="2104"/>
      <c r="I125" s="2105" t="s">
        <v>138</v>
      </c>
      <c r="J125" s="2157"/>
      <c r="K125" s="2130" t="s">
        <v>139</v>
      </c>
      <c r="L125" s="2111"/>
      <c r="M125" s="267"/>
      <c r="N125" s="267"/>
      <c r="O125" s="267"/>
      <c r="P125" s="267"/>
      <c r="Q125" s="267"/>
      <c r="R125" s="267"/>
      <c r="S125" s="267"/>
      <c r="T125" s="267"/>
      <c r="U125" s="267"/>
      <c r="V125" s="267"/>
      <c r="W125" s="267"/>
      <c r="X125" s="267"/>
      <c r="Y125" s="267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5"/>
      <c r="BD125" s="5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3"/>
      <c r="BU125" s="3"/>
      <c r="BV125" s="15"/>
      <c r="BW125" s="15"/>
      <c r="BX125" s="15"/>
      <c r="BZ125" s="4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5"/>
      <c r="CU125" s="5"/>
      <c r="CV125" s="5"/>
      <c r="CW125" s="5"/>
      <c r="CX125" s="5"/>
      <c r="CY125" s="5"/>
      <c r="CZ125" s="5"/>
      <c r="DZ125" s="6"/>
    </row>
    <row r="126" spans="1:130" s="1377" customFormat="1" ht="21" x14ac:dyDescent="0.25">
      <c r="A126" s="1921"/>
      <c r="B126" s="1922"/>
      <c r="C126" s="1220" t="s">
        <v>140</v>
      </c>
      <c r="D126" s="1240" t="s">
        <v>141</v>
      </c>
      <c r="E126" s="1220" t="s">
        <v>140</v>
      </c>
      <c r="F126" s="1240" t="s">
        <v>141</v>
      </c>
      <c r="G126" s="1220" t="s">
        <v>140</v>
      </c>
      <c r="H126" s="1216" t="s">
        <v>141</v>
      </c>
      <c r="I126" s="1220" t="s">
        <v>140</v>
      </c>
      <c r="J126" s="1221" t="s">
        <v>141</v>
      </c>
      <c r="K126" s="1240" t="s">
        <v>88</v>
      </c>
      <c r="L126" s="1240" t="s">
        <v>89</v>
      </c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5"/>
      <c r="BD126" s="5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3"/>
      <c r="BU126" s="3"/>
      <c r="BV126" s="15"/>
      <c r="BW126" s="15"/>
      <c r="BX126" s="15"/>
      <c r="BY126" s="15"/>
      <c r="BZ126" s="4"/>
      <c r="CA126" s="4"/>
      <c r="CB126" s="4"/>
      <c r="CC126" s="4"/>
      <c r="CD126" s="4"/>
      <c r="CE126" s="4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5"/>
      <c r="CU126" s="5"/>
      <c r="CV126" s="5"/>
      <c r="CW126" s="5"/>
      <c r="CX126" s="5"/>
      <c r="CY126" s="5"/>
      <c r="CZ126" s="1362"/>
      <c r="DA126" s="1362"/>
      <c r="DB126" s="1362"/>
      <c r="DC126" s="1362"/>
      <c r="DD126" s="1362"/>
      <c r="DE126" s="1362"/>
      <c r="DF126" s="1362"/>
      <c r="DG126" s="1362"/>
      <c r="DH126" s="1362"/>
      <c r="DI126" s="1362"/>
      <c r="DJ126" s="1362"/>
      <c r="DK126" s="1362"/>
      <c r="DL126" s="1362"/>
      <c r="DM126" s="1362"/>
      <c r="DN126" s="1362"/>
      <c r="DO126" s="1362"/>
      <c r="DP126" s="1362"/>
      <c r="DQ126" s="1362"/>
      <c r="DR126" s="1362"/>
      <c r="DS126" s="1362"/>
      <c r="DT126" s="1362"/>
      <c r="DU126" s="1362"/>
      <c r="DV126" s="1362"/>
      <c r="DW126" s="1362"/>
      <c r="DX126" s="1362"/>
      <c r="DY126" s="1362"/>
    </row>
    <row r="127" spans="1:130" ht="15" x14ac:dyDescent="0.25">
      <c r="A127" s="2098" t="s">
        <v>142</v>
      </c>
      <c r="B127" s="1292" t="s">
        <v>143</v>
      </c>
      <c r="C127" s="1365"/>
      <c r="D127" s="1296"/>
      <c r="E127" s="1365"/>
      <c r="F127" s="1296"/>
      <c r="G127" s="1365"/>
      <c r="H127" s="1296"/>
      <c r="I127" s="1365"/>
      <c r="J127" s="1301"/>
      <c r="K127" s="56"/>
      <c r="L127" s="1296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5"/>
      <c r="BD127" s="5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3"/>
      <c r="BU127" s="3"/>
      <c r="BV127" s="15"/>
      <c r="BW127" s="15"/>
      <c r="BX127" s="15"/>
      <c r="BZ127" s="4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5"/>
      <c r="CU127" s="5"/>
      <c r="CV127" s="5"/>
      <c r="CW127" s="5"/>
      <c r="CX127" s="5"/>
      <c r="CY127" s="5"/>
      <c r="CZ127" s="5"/>
      <c r="DZ127" s="6"/>
    </row>
    <row r="128" spans="1:130" ht="21" x14ac:dyDescent="0.2">
      <c r="A128" s="1637"/>
      <c r="B128" s="230" t="s">
        <v>144</v>
      </c>
      <c r="C128" s="51"/>
      <c r="D128" s="56"/>
      <c r="E128" s="51"/>
      <c r="F128" s="56"/>
      <c r="G128" s="51"/>
      <c r="H128" s="56"/>
      <c r="I128" s="51"/>
      <c r="J128" s="298"/>
      <c r="K128" s="56"/>
      <c r="L128" s="56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5"/>
      <c r="BD128" s="5"/>
      <c r="BT128" s="5"/>
      <c r="BV128" s="15"/>
      <c r="BW128" s="15"/>
      <c r="BX128" s="15"/>
      <c r="BZ128" s="4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15"/>
      <c r="CY128" s="5"/>
      <c r="CZ128" s="5"/>
      <c r="DZ128" s="6"/>
    </row>
    <row r="129" spans="1:130" x14ac:dyDescent="0.2">
      <c r="A129" s="1637"/>
      <c r="B129" s="230" t="s">
        <v>145</v>
      </c>
      <c r="C129" s="51"/>
      <c r="D129" s="56"/>
      <c r="E129" s="51"/>
      <c r="F129" s="56"/>
      <c r="G129" s="51"/>
      <c r="H129" s="56"/>
      <c r="I129" s="51"/>
      <c r="J129" s="298"/>
      <c r="K129" s="56"/>
      <c r="L129" s="56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5"/>
      <c r="BD129" s="5"/>
      <c r="BT129" s="5"/>
      <c r="BV129" s="15"/>
      <c r="BW129" s="15"/>
      <c r="BX129" s="15"/>
      <c r="BZ129" s="4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15"/>
      <c r="CY129" s="5"/>
      <c r="CZ129" s="5"/>
      <c r="DZ129" s="6"/>
    </row>
    <row r="130" spans="1:130" x14ac:dyDescent="0.2">
      <c r="A130" s="1922"/>
      <c r="B130" s="230" t="s">
        <v>146</v>
      </c>
      <c r="C130" s="219"/>
      <c r="D130" s="78"/>
      <c r="E130" s="219"/>
      <c r="F130" s="78"/>
      <c r="G130" s="219"/>
      <c r="H130" s="78"/>
      <c r="I130" s="219"/>
      <c r="J130" s="299"/>
      <c r="K130" s="78"/>
      <c r="L130" s="7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5"/>
      <c r="BD130" s="5"/>
      <c r="BT130" s="5"/>
      <c r="BV130" s="15"/>
      <c r="BW130" s="15"/>
      <c r="BX130" s="15"/>
      <c r="BZ130" s="4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15"/>
      <c r="CZ130" s="5"/>
      <c r="DZ130" s="6"/>
    </row>
    <row r="131" spans="1:130" x14ac:dyDescent="0.2">
      <c r="A131" s="2154" t="s">
        <v>147</v>
      </c>
      <c r="B131" s="1292" t="s">
        <v>148</v>
      </c>
      <c r="C131" s="1365"/>
      <c r="D131" s="1296"/>
      <c r="E131" s="1365"/>
      <c r="F131" s="1296"/>
      <c r="G131" s="1365"/>
      <c r="H131" s="1296"/>
      <c r="I131" s="1365"/>
      <c r="J131" s="1301"/>
      <c r="K131" s="1296"/>
      <c r="L131" s="1296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5"/>
      <c r="BD131" s="5"/>
      <c r="BT131" s="5"/>
      <c r="BV131" s="15"/>
      <c r="BW131" s="15"/>
      <c r="BX131" s="15"/>
      <c r="BZ131" s="4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15"/>
      <c r="CY131" s="5"/>
      <c r="CZ131" s="5"/>
      <c r="DZ131" s="6"/>
    </row>
    <row r="132" spans="1:130" x14ac:dyDescent="0.2">
      <c r="A132" s="2156"/>
      <c r="B132" s="230" t="s">
        <v>149</v>
      </c>
      <c r="C132" s="51"/>
      <c r="D132" s="56"/>
      <c r="E132" s="51"/>
      <c r="F132" s="56"/>
      <c r="G132" s="51"/>
      <c r="H132" s="56"/>
      <c r="I132" s="51"/>
      <c r="J132" s="298"/>
      <c r="K132" s="56"/>
      <c r="L132" s="56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5"/>
      <c r="BD132" s="5"/>
      <c r="BT132" s="5"/>
      <c r="BV132" s="15"/>
      <c r="BW132" s="15"/>
      <c r="BX132" s="15"/>
      <c r="BZ132" s="4"/>
      <c r="CF132" s="9"/>
      <c r="CG132" s="1378"/>
      <c r="CH132" s="1378"/>
      <c r="CI132" s="1378"/>
      <c r="CJ132" s="1378"/>
      <c r="CK132" s="1378"/>
      <c r="CL132" s="1378"/>
      <c r="CM132" s="1378"/>
      <c r="CN132" s="1378"/>
      <c r="CO132" s="1378"/>
      <c r="CP132" s="1378"/>
      <c r="CQ132" s="1378"/>
      <c r="CR132" s="1378"/>
      <c r="CS132" s="1378"/>
      <c r="CT132" s="15"/>
      <c r="CY132" s="5"/>
      <c r="CZ132" s="5"/>
      <c r="DZ132" s="6"/>
    </row>
    <row r="133" spans="1:130" x14ac:dyDescent="0.2">
      <c r="A133" s="2156"/>
      <c r="B133" s="230" t="s">
        <v>146</v>
      </c>
      <c r="C133" s="51"/>
      <c r="D133" s="56"/>
      <c r="E133" s="51"/>
      <c r="F133" s="56"/>
      <c r="G133" s="51"/>
      <c r="H133" s="56"/>
      <c r="I133" s="51"/>
      <c r="J133" s="298"/>
      <c r="K133" s="56"/>
      <c r="L133" s="56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5"/>
      <c r="BD133" s="5"/>
      <c r="BT133" s="5"/>
      <c r="BV133" s="15"/>
      <c r="BW133" s="15"/>
      <c r="BX133" s="15"/>
      <c r="BZ133" s="4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15"/>
      <c r="CY133" s="5"/>
      <c r="CZ133" s="5"/>
      <c r="DZ133" s="6"/>
    </row>
    <row r="134" spans="1:130" x14ac:dyDescent="0.2">
      <c r="A134" s="2156"/>
      <c r="B134" s="301" t="s">
        <v>150</v>
      </c>
      <c r="C134" s="85"/>
      <c r="D134" s="86"/>
      <c r="E134" s="85"/>
      <c r="F134" s="86"/>
      <c r="G134" s="85"/>
      <c r="H134" s="86"/>
      <c r="I134" s="85"/>
      <c r="J134" s="302"/>
      <c r="K134" s="86"/>
      <c r="L134" s="86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5"/>
      <c r="BD134" s="5"/>
      <c r="BT134" s="5"/>
      <c r="BV134" s="15"/>
      <c r="BW134" s="15"/>
      <c r="BX134" s="15"/>
      <c r="BZ134" s="4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15"/>
      <c r="CY134" s="5"/>
      <c r="CZ134" s="5"/>
      <c r="DZ134" s="6"/>
    </row>
    <row r="135" spans="1:130" x14ac:dyDescent="0.2">
      <c r="A135" s="2156"/>
      <c r="B135" s="286" t="s">
        <v>151</v>
      </c>
      <c r="C135" s="219"/>
      <c r="D135" s="78"/>
      <c r="E135" s="219"/>
      <c r="F135" s="78"/>
      <c r="G135" s="219"/>
      <c r="H135" s="78"/>
      <c r="I135" s="219"/>
      <c r="J135" s="299"/>
      <c r="K135" s="78"/>
      <c r="L135" s="7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5"/>
      <c r="BD135" s="5"/>
      <c r="BT135" s="5"/>
      <c r="BV135" s="15"/>
      <c r="BW135" s="15"/>
      <c r="BX135" s="15"/>
      <c r="BZ135" s="4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15"/>
      <c r="CY135" s="5"/>
      <c r="CZ135" s="5"/>
      <c r="DZ135" s="6"/>
    </row>
    <row r="136" spans="1:130" ht="14.25" customHeight="1" x14ac:dyDescent="0.2">
      <c r="A136" s="2098" t="s">
        <v>152</v>
      </c>
      <c r="B136" s="1292" t="s">
        <v>153</v>
      </c>
      <c r="C136" s="1365"/>
      <c r="D136" s="1296"/>
      <c r="E136" s="1365"/>
      <c r="F136" s="1296"/>
      <c r="G136" s="1365"/>
      <c r="H136" s="1296"/>
      <c r="I136" s="1365"/>
      <c r="J136" s="1301"/>
      <c r="K136" s="1296"/>
      <c r="L136" s="1296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5"/>
      <c r="BD136" s="5"/>
      <c r="BT136" s="5"/>
      <c r="BV136" s="15"/>
      <c r="BW136" s="15"/>
      <c r="BX136" s="15"/>
      <c r="BZ136" s="4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5"/>
      <c r="CU136" s="5"/>
      <c r="CV136" s="5"/>
      <c r="CW136" s="5"/>
      <c r="CX136" s="5"/>
      <c r="CY136" s="5"/>
      <c r="CZ136" s="5"/>
      <c r="DZ136" s="6"/>
    </row>
    <row r="137" spans="1:130" x14ac:dyDescent="0.2">
      <c r="A137" s="1637"/>
      <c r="B137" s="230" t="s">
        <v>149</v>
      </c>
      <c r="C137" s="51"/>
      <c r="D137" s="56"/>
      <c r="E137" s="51"/>
      <c r="F137" s="56"/>
      <c r="G137" s="51"/>
      <c r="H137" s="56"/>
      <c r="I137" s="51"/>
      <c r="J137" s="298"/>
      <c r="K137" s="56"/>
      <c r="L137" s="56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5"/>
      <c r="BD137" s="5"/>
      <c r="BT137" s="5"/>
      <c r="BV137" s="15"/>
      <c r="BW137" s="15"/>
      <c r="BX137" s="15"/>
      <c r="BZ137" s="4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5"/>
      <c r="CU137" s="5"/>
      <c r="CV137" s="5"/>
      <c r="CW137" s="5"/>
      <c r="CX137" s="5"/>
      <c r="CY137" s="5"/>
      <c r="CZ137" s="5"/>
      <c r="DZ137" s="6"/>
    </row>
    <row r="138" spans="1:130" x14ac:dyDescent="0.2">
      <c r="A138" s="1637"/>
      <c r="B138" s="230" t="s">
        <v>146</v>
      </c>
      <c r="C138" s="51"/>
      <c r="D138" s="56"/>
      <c r="E138" s="51"/>
      <c r="F138" s="56"/>
      <c r="G138" s="51"/>
      <c r="H138" s="56"/>
      <c r="I138" s="51"/>
      <c r="J138" s="298"/>
      <c r="K138" s="56"/>
      <c r="L138" s="56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5"/>
      <c r="BD138" s="5"/>
      <c r="BT138" s="5"/>
      <c r="BV138" s="15"/>
      <c r="BW138" s="15"/>
      <c r="BX138" s="15"/>
      <c r="BZ138" s="4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5"/>
      <c r="CU138" s="5"/>
      <c r="CV138" s="5"/>
      <c r="CW138" s="5"/>
      <c r="CX138" s="5"/>
      <c r="CY138" s="5"/>
      <c r="CZ138" s="5"/>
      <c r="DZ138" s="6"/>
    </row>
    <row r="139" spans="1:130" x14ac:dyDescent="0.2">
      <c r="A139" s="1637"/>
      <c r="B139" s="230" t="s">
        <v>154</v>
      </c>
      <c r="C139" s="51"/>
      <c r="D139" s="56"/>
      <c r="E139" s="51"/>
      <c r="F139" s="56"/>
      <c r="G139" s="51"/>
      <c r="H139" s="56"/>
      <c r="I139" s="51"/>
      <c r="J139" s="298"/>
      <c r="K139" s="56"/>
      <c r="L139" s="56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5"/>
      <c r="BD139" s="5"/>
      <c r="BT139" s="5"/>
      <c r="BV139" s="15"/>
      <c r="BW139" s="15"/>
      <c r="BX139" s="15"/>
      <c r="BZ139" s="32"/>
      <c r="CA139" s="32"/>
      <c r="CB139" s="32"/>
      <c r="CC139" s="32"/>
      <c r="CD139" s="32"/>
      <c r="CE139" s="32"/>
      <c r="CF139" s="33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5"/>
      <c r="CU139" s="5"/>
      <c r="CV139" s="5"/>
      <c r="CW139" s="5"/>
      <c r="CX139" s="5"/>
      <c r="CY139" s="5"/>
      <c r="CZ139" s="5"/>
      <c r="DZ139" s="6"/>
    </row>
    <row r="140" spans="1:130" x14ac:dyDescent="0.2">
      <c r="A140" s="1637"/>
      <c r="B140" s="230" t="s">
        <v>150</v>
      </c>
      <c r="C140" s="51"/>
      <c r="D140" s="56"/>
      <c r="E140" s="51"/>
      <c r="F140" s="56"/>
      <c r="G140" s="51"/>
      <c r="H140" s="56"/>
      <c r="I140" s="51"/>
      <c r="J140" s="298"/>
      <c r="K140" s="56"/>
      <c r="L140" s="56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5"/>
      <c r="BD140" s="5"/>
      <c r="BT140" s="5"/>
      <c r="BV140" s="15"/>
      <c r="BW140" s="15"/>
      <c r="BX140" s="15"/>
      <c r="BZ140" s="32"/>
      <c r="CA140" s="32"/>
      <c r="CB140" s="32"/>
      <c r="CC140" s="32"/>
      <c r="CD140" s="32"/>
      <c r="CE140" s="32"/>
      <c r="CF140" s="33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5"/>
      <c r="CU140" s="5"/>
      <c r="CV140" s="5"/>
      <c r="CW140" s="5"/>
      <c r="CX140" s="5"/>
      <c r="CY140" s="5"/>
      <c r="CZ140" s="5"/>
      <c r="DZ140" s="6"/>
    </row>
    <row r="141" spans="1:130" x14ac:dyDescent="0.2">
      <c r="A141" s="1922"/>
      <c r="B141" s="286" t="s">
        <v>151</v>
      </c>
      <c r="C141" s="63"/>
      <c r="D141" s="97"/>
      <c r="E141" s="63"/>
      <c r="F141" s="97"/>
      <c r="G141" s="63"/>
      <c r="H141" s="97"/>
      <c r="I141" s="63"/>
      <c r="J141" s="303"/>
      <c r="K141" s="97"/>
      <c r="L141" s="97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5"/>
      <c r="BD141" s="5"/>
      <c r="BT141" s="5"/>
      <c r="BV141" s="15"/>
      <c r="BW141" s="15"/>
      <c r="BX141" s="15"/>
      <c r="BZ141" s="32"/>
      <c r="CA141" s="32"/>
      <c r="CB141" s="32"/>
      <c r="CC141" s="32"/>
      <c r="CD141" s="32"/>
      <c r="CE141" s="32"/>
      <c r="CF141" s="33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5"/>
      <c r="CU141" s="5"/>
      <c r="CV141" s="5"/>
      <c r="CW141" s="5"/>
      <c r="CX141" s="5"/>
      <c r="CY141" s="5"/>
      <c r="CZ141" s="5"/>
      <c r="DZ141" s="6"/>
    </row>
    <row r="142" spans="1:130" x14ac:dyDescent="0.2">
      <c r="A142" s="1239" t="s">
        <v>155</v>
      </c>
      <c r="B142" s="1379" t="s">
        <v>145</v>
      </c>
      <c r="C142" s="1226"/>
      <c r="D142" s="1227"/>
      <c r="E142" s="1226"/>
      <c r="F142" s="1227"/>
      <c r="G142" s="1226"/>
      <c r="H142" s="1227"/>
      <c r="I142" s="1226"/>
      <c r="J142" s="1380"/>
      <c r="K142" s="1227"/>
      <c r="L142" s="1227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5"/>
      <c r="BD142" s="5"/>
      <c r="BT142" s="5"/>
      <c r="BV142" s="15"/>
      <c r="BW142" s="15"/>
      <c r="BX142" s="15"/>
      <c r="BZ142" s="4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5"/>
      <c r="CU142" s="5"/>
      <c r="CV142" s="5"/>
      <c r="CW142" s="5"/>
      <c r="CX142" s="5"/>
      <c r="CY142" s="5"/>
      <c r="CZ142" s="5"/>
      <c r="DZ142" s="6"/>
    </row>
    <row r="143" spans="1:130" x14ac:dyDescent="0.2">
      <c r="A143" s="11" t="s">
        <v>156</v>
      </c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5"/>
      <c r="CV143" s="5"/>
      <c r="CW143" s="5"/>
      <c r="CX143" s="5"/>
      <c r="CY143" s="5"/>
      <c r="CZ143" s="5"/>
    </row>
    <row r="144" spans="1:130" x14ac:dyDescent="0.2">
      <c r="A144" s="107" t="s">
        <v>157</v>
      </c>
      <c r="B144" s="309"/>
      <c r="C144" s="10"/>
      <c r="D144" s="310"/>
      <c r="E144" s="1031"/>
      <c r="F144" s="310"/>
      <c r="G144" s="1031"/>
      <c r="H144" s="1031"/>
      <c r="I144" s="310"/>
      <c r="J144" s="1032"/>
      <c r="K144" s="1032"/>
      <c r="L144" s="1032"/>
      <c r="M144" s="1032"/>
      <c r="N144" s="1032"/>
      <c r="O144" s="1033"/>
      <c r="P144" s="1033"/>
      <c r="Q144" s="1033"/>
      <c r="R144" s="1034"/>
      <c r="S144" s="14"/>
      <c r="T144" s="1033"/>
      <c r="U144" s="1033"/>
      <c r="V144" s="1034"/>
      <c r="W144" s="1381"/>
      <c r="X144" s="14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CA144" s="32"/>
      <c r="CB144" s="32"/>
      <c r="CC144" s="32"/>
      <c r="CD144" s="32"/>
      <c r="CE144" s="32"/>
      <c r="CF144" s="32"/>
      <c r="CG144" s="33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5"/>
      <c r="CV144" s="5"/>
      <c r="CW144" s="5"/>
      <c r="CX144" s="5"/>
      <c r="CY144" s="5"/>
      <c r="CZ144" s="5"/>
    </row>
    <row r="145" spans="1:149" ht="15" customHeight="1" x14ac:dyDescent="0.2">
      <c r="A145" s="2119" t="s">
        <v>35</v>
      </c>
      <c r="B145" s="2076" t="s">
        <v>5</v>
      </c>
      <c r="C145" s="1640"/>
      <c r="D145" s="2077"/>
      <c r="E145" s="2078" t="s">
        <v>158</v>
      </c>
      <c r="F145" s="1705"/>
      <c r="G145" s="1705"/>
      <c r="H145" s="1705"/>
      <c r="I145" s="1705"/>
      <c r="J145" s="1705"/>
      <c r="K145" s="1705"/>
      <c r="L145" s="1705"/>
      <c r="M145" s="1705"/>
      <c r="N145" s="1705"/>
      <c r="O145" s="1705"/>
      <c r="P145" s="1705"/>
      <c r="Q145" s="1705"/>
      <c r="R145" s="1705"/>
      <c r="S145" s="1705"/>
      <c r="T145" s="1705"/>
      <c r="U145" s="1705"/>
      <c r="V145" s="1705"/>
      <c r="W145" s="1705"/>
      <c r="X145" s="1705"/>
      <c r="Y145" s="1705"/>
      <c r="Z145" s="1705"/>
      <c r="AA145" s="1705"/>
      <c r="AB145" s="1705"/>
      <c r="AC145" s="1705"/>
      <c r="AD145" s="1705"/>
      <c r="AE145" s="1705"/>
      <c r="AF145" s="1705"/>
      <c r="AG145" s="1705"/>
      <c r="AH145" s="1705"/>
      <c r="AI145" s="1705"/>
      <c r="AJ145" s="1705"/>
      <c r="AK145" s="1705"/>
      <c r="AL145" s="1705"/>
      <c r="AM145" s="2135" t="s">
        <v>159</v>
      </c>
      <c r="AN145" s="2158"/>
      <c r="AO145" s="2159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U145" s="109"/>
      <c r="BV145" s="109"/>
      <c r="BW145" s="15"/>
      <c r="BX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5"/>
      <c r="CR145" s="5"/>
      <c r="CS145" s="5"/>
      <c r="CT145" s="32"/>
      <c r="CU145" s="32"/>
      <c r="CV145" s="32"/>
      <c r="CW145" s="32"/>
      <c r="CX145" s="32"/>
      <c r="CY145" s="32"/>
      <c r="CZ145" s="33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</row>
    <row r="146" spans="1:149" ht="15" customHeight="1" x14ac:dyDescent="0.2">
      <c r="A146" s="1702"/>
      <c r="B146" s="1932"/>
      <c r="C146" s="1933"/>
      <c r="D146" s="1934"/>
      <c r="E146" s="2154" t="s">
        <v>160</v>
      </c>
      <c r="F146" s="2154"/>
      <c r="G146" s="2154" t="s">
        <v>161</v>
      </c>
      <c r="H146" s="2154"/>
      <c r="I146" s="2154" t="s">
        <v>13</v>
      </c>
      <c r="J146" s="2154"/>
      <c r="K146" s="2160" t="s">
        <v>162</v>
      </c>
      <c r="L146" s="2160"/>
      <c r="M146" s="2154" t="s">
        <v>15</v>
      </c>
      <c r="N146" s="2105"/>
      <c r="O146" s="2154" t="s">
        <v>16</v>
      </c>
      <c r="P146" s="2154"/>
      <c r="Q146" s="2154" t="s">
        <v>17</v>
      </c>
      <c r="R146" s="2154"/>
      <c r="S146" s="2154" t="s">
        <v>18</v>
      </c>
      <c r="T146" s="2154"/>
      <c r="U146" s="2154" t="s">
        <v>19</v>
      </c>
      <c r="V146" s="2154"/>
      <c r="W146" s="2154" t="s">
        <v>20</v>
      </c>
      <c r="X146" s="2154"/>
      <c r="Y146" s="2154" t="s">
        <v>21</v>
      </c>
      <c r="Z146" s="2154"/>
      <c r="AA146" s="2154" t="s">
        <v>22</v>
      </c>
      <c r="AB146" s="2154"/>
      <c r="AC146" s="2154" t="s">
        <v>23</v>
      </c>
      <c r="AD146" s="2105"/>
      <c r="AE146" s="2154" t="s">
        <v>24</v>
      </c>
      <c r="AF146" s="2154"/>
      <c r="AG146" s="2154" t="s">
        <v>25</v>
      </c>
      <c r="AH146" s="2154"/>
      <c r="AI146" s="2154" t="s">
        <v>26</v>
      </c>
      <c r="AJ146" s="2154"/>
      <c r="AK146" s="2102" t="s">
        <v>27</v>
      </c>
      <c r="AL146" s="2106"/>
      <c r="AM146" s="2161" t="s">
        <v>163</v>
      </c>
      <c r="AN146" s="2106" t="s">
        <v>164</v>
      </c>
      <c r="AO146" s="2102"/>
      <c r="AP146" s="1382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U146" s="109"/>
      <c r="BV146" s="109"/>
      <c r="BW146" s="15"/>
      <c r="BX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5"/>
      <c r="CR146" s="5"/>
      <c r="CS146" s="5"/>
      <c r="CT146" s="32"/>
      <c r="CU146" s="32"/>
      <c r="CV146" s="32"/>
      <c r="CW146" s="32"/>
      <c r="CX146" s="32"/>
      <c r="CY146" s="32"/>
      <c r="CZ146" s="33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</row>
    <row r="147" spans="1:149" ht="24" customHeight="1" x14ac:dyDescent="0.2">
      <c r="A147" s="1920"/>
      <c r="B147" s="1383" t="s">
        <v>32</v>
      </c>
      <c r="C147" s="1384" t="s">
        <v>33</v>
      </c>
      <c r="D147" s="1385" t="s">
        <v>34</v>
      </c>
      <c r="E147" s="1308" t="s">
        <v>33</v>
      </c>
      <c r="F147" s="1309" t="s">
        <v>34</v>
      </c>
      <c r="G147" s="1308" t="s">
        <v>33</v>
      </c>
      <c r="H147" s="1309" t="s">
        <v>34</v>
      </c>
      <c r="I147" s="1308" t="s">
        <v>33</v>
      </c>
      <c r="J147" s="1309" t="s">
        <v>34</v>
      </c>
      <c r="K147" s="1308" t="s">
        <v>33</v>
      </c>
      <c r="L147" s="1309" t="s">
        <v>34</v>
      </c>
      <c r="M147" s="1308" t="s">
        <v>33</v>
      </c>
      <c r="N147" s="1310" t="s">
        <v>34</v>
      </c>
      <c r="O147" s="1308" t="s">
        <v>33</v>
      </c>
      <c r="P147" s="1309" t="s">
        <v>34</v>
      </c>
      <c r="Q147" s="1308" t="s">
        <v>33</v>
      </c>
      <c r="R147" s="1309" t="s">
        <v>34</v>
      </c>
      <c r="S147" s="1308" t="s">
        <v>33</v>
      </c>
      <c r="T147" s="1309" t="s">
        <v>34</v>
      </c>
      <c r="U147" s="1308" t="s">
        <v>33</v>
      </c>
      <c r="V147" s="1309" t="s">
        <v>34</v>
      </c>
      <c r="W147" s="1308" t="s">
        <v>33</v>
      </c>
      <c r="X147" s="1309" t="s">
        <v>34</v>
      </c>
      <c r="Y147" s="1308" t="s">
        <v>33</v>
      </c>
      <c r="Z147" s="1309" t="s">
        <v>34</v>
      </c>
      <c r="AA147" s="1308" t="s">
        <v>33</v>
      </c>
      <c r="AB147" s="1309" t="s">
        <v>34</v>
      </c>
      <c r="AC147" s="1308" t="s">
        <v>33</v>
      </c>
      <c r="AD147" s="1310" t="s">
        <v>34</v>
      </c>
      <c r="AE147" s="1308" t="s">
        <v>33</v>
      </c>
      <c r="AF147" s="1309" t="s">
        <v>34</v>
      </c>
      <c r="AG147" s="1308" t="s">
        <v>33</v>
      </c>
      <c r="AH147" s="1309" t="s">
        <v>34</v>
      </c>
      <c r="AI147" s="1308" t="s">
        <v>33</v>
      </c>
      <c r="AJ147" s="1309" t="s">
        <v>34</v>
      </c>
      <c r="AK147" s="1181" t="s">
        <v>33</v>
      </c>
      <c r="AL147" s="1310" t="s">
        <v>34</v>
      </c>
      <c r="AM147" s="1948"/>
      <c r="AN147" s="1217" t="s">
        <v>165</v>
      </c>
      <c r="AO147" s="1216" t="s">
        <v>166</v>
      </c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U147" s="109"/>
      <c r="BV147" s="109"/>
      <c r="BW147" s="15"/>
      <c r="BX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5"/>
      <c r="CR147" s="5"/>
      <c r="CS147" s="5"/>
      <c r="CT147" s="32"/>
      <c r="CU147" s="32"/>
      <c r="CV147" s="32"/>
      <c r="CW147" s="32"/>
      <c r="CX147" s="32"/>
      <c r="CY147" s="32"/>
      <c r="CZ147" s="33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</row>
    <row r="148" spans="1:149" ht="14.1" customHeight="1" x14ac:dyDescent="0.2">
      <c r="A148" s="1386" t="s">
        <v>51</v>
      </c>
      <c r="B148" s="324">
        <f>SUM(C148:D148)</f>
        <v>274</v>
      </c>
      <c r="C148" s="833">
        <f>E148+G148+I148+K148+M148+O148+Q148+S148+U148+W148+Y148+AA148+AC148+AE148+AG148+AI148+AK148</f>
        <v>161</v>
      </c>
      <c r="D148" s="1387">
        <f>F148+H148+J148+L148+N148+P148+R148+T148+V148+X148+Z148+AB148+AD148+AF148+AH148+AJ148+AL148</f>
        <v>113</v>
      </c>
      <c r="E148" s="1388">
        <v>12</v>
      </c>
      <c r="F148" s="1389">
        <v>6</v>
      </c>
      <c r="G148" s="1388">
        <v>4</v>
      </c>
      <c r="H148" s="1389">
        <v>2</v>
      </c>
      <c r="I148" s="1388">
        <v>4</v>
      </c>
      <c r="J148" s="1389">
        <v>3</v>
      </c>
      <c r="K148" s="1388">
        <v>4</v>
      </c>
      <c r="L148" s="1390">
        <v>2</v>
      </c>
      <c r="M148" s="1390">
        <v>5</v>
      </c>
      <c r="N148" s="1391">
        <v>4</v>
      </c>
      <c r="O148" s="1388">
        <v>0</v>
      </c>
      <c r="P148" s="1389">
        <v>2</v>
      </c>
      <c r="Q148" s="1388">
        <v>5</v>
      </c>
      <c r="R148" s="1389">
        <v>1</v>
      </c>
      <c r="S148" s="1388">
        <v>6</v>
      </c>
      <c r="T148" s="1389">
        <v>2</v>
      </c>
      <c r="U148" s="1388">
        <v>5</v>
      </c>
      <c r="V148" s="1389">
        <v>4</v>
      </c>
      <c r="W148" s="1388">
        <v>9</v>
      </c>
      <c r="X148" s="1389">
        <v>11</v>
      </c>
      <c r="Y148" s="1388">
        <v>8</v>
      </c>
      <c r="Z148" s="1389">
        <v>8</v>
      </c>
      <c r="AA148" s="1388">
        <v>9</v>
      </c>
      <c r="AB148" s="1389">
        <v>7</v>
      </c>
      <c r="AC148" s="1388">
        <v>16</v>
      </c>
      <c r="AD148" s="1391">
        <v>5</v>
      </c>
      <c r="AE148" s="1388">
        <v>21</v>
      </c>
      <c r="AF148" s="1389">
        <v>17</v>
      </c>
      <c r="AG148" s="1388">
        <v>12</v>
      </c>
      <c r="AH148" s="1389">
        <v>9</v>
      </c>
      <c r="AI148" s="1388">
        <v>20</v>
      </c>
      <c r="AJ148" s="1389">
        <v>9</v>
      </c>
      <c r="AK148" s="1392">
        <v>21</v>
      </c>
      <c r="AL148" s="1391">
        <v>21</v>
      </c>
      <c r="AM148" s="1393">
        <v>145</v>
      </c>
      <c r="AN148" s="1388">
        <v>46</v>
      </c>
      <c r="AO148" s="1389">
        <v>83</v>
      </c>
      <c r="AP148" s="283" t="str">
        <f>CT148</f>
        <v/>
      </c>
      <c r="AQ148" s="267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U148" s="109"/>
      <c r="BV148" s="109"/>
      <c r="BY148" s="5"/>
      <c r="BZ148" s="5"/>
      <c r="CA148" s="5"/>
      <c r="CB148" s="5"/>
      <c r="CC148" s="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5"/>
      <c r="CR148" s="5"/>
      <c r="CS148" s="5"/>
      <c r="CT148" s="32" t="str">
        <f t="shared" ref="CT148:CT176" si="19">IF(CZ148=1,"* El número de Consultas Según tipo de atención NO DEBE ser diferente al Total. ","")</f>
        <v/>
      </c>
      <c r="CU148" s="32"/>
      <c r="CV148" s="32"/>
      <c r="CW148" s="32"/>
      <c r="CX148" s="32"/>
      <c r="CY148" s="32"/>
      <c r="CZ148" s="33">
        <f t="shared" ref="CZ148:CZ176" si="20">IF(B148&lt;&gt;SUM(AM148:AO148),1,0)</f>
        <v>0</v>
      </c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</row>
    <row r="149" spans="1:149" ht="14.1" customHeight="1" x14ac:dyDescent="0.2">
      <c r="A149" s="328" t="s">
        <v>36</v>
      </c>
      <c r="B149" s="324">
        <f t="shared" ref="B149:B182" si="21">SUM(C149:D149)</f>
        <v>0</v>
      </c>
      <c r="C149" s="833">
        <f t="shared" ref="C149:D182" si="22">E149+G149+I149+K149+M149+O149+Q149+S149+U149+W149+Y149+AA149+AC149+AE149+AG149+AI149+AK149</f>
        <v>0</v>
      </c>
      <c r="D149" s="833">
        <f t="shared" si="22"/>
        <v>0</v>
      </c>
      <c r="E149" s="51">
        <v>0</v>
      </c>
      <c r="F149" s="52">
        <v>0</v>
      </c>
      <c r="G149" s="51">
        <v>0</v>
      </c>
      <c r="H149" s="52">
        <v>0</v>
      </c>
      <c r="I149" s="51">
        <v>0</v>
      </c>
      <c r="J149" s="52">
        <v>0</v>
      </c>
      <c r="K149" s="51">
        <v>0</v>
      </c>
      <c r="L149" s="55">
        <v>0</v>
      </c>
      <c r="M149" s="55">
        <v>0</v>
      </c>
      <c r="N149" s="326">
        <v>0</v>
      </c>
      <c r="O149" s="51">
        <v>0</v>
      </c>
      <c r="P149" s="52">
        <v>0</v>
      </c>
      <c r="Q149" s="51">
        <v>0</v>
      </c>
      <c r="R149" s="52">
        <v>0</v>
      </c>
      <c r="S149" s="51">
        <v>0</v>
      </c>
      <c r="T149" s="52">
        <v>0</v>
      </c>
      <c r="U149" s="51">
        <v>0</v>
      </c>
      <c r="V149" s="52">
        <v>0</v>
      </c>
      <c r="W149" s="51">
        <v>0</v>
      </c>
      <c r="X149" s="52">
        <v>0</v>
      </c>
      <c r="Y149" s="51">
        <v>0</v>
      </c>
      <c r="Z149" s="52">
        <v>0</v>
      </c>
      <c r="AA149" s="51">
        <v>0</v>
      </c>
      <c r="AB149" s="52">
        <v>0</v>
      </c>
      <c r="AC149" s="51">
        <v>0</v>
      </c>
      <c r="AD149" s="326">
        <v>0</v>
      </c>
      <c r="AE149" s="51">
        <v>0</v>
      </c>
      <c r="AF149" s="52">
        <v>0</v>
      </c>
      <c r="AG149" s="51">
        <v>0</v>
      </c>
      <c r="AH149" s="52">
        <v>0</v>
      </c>
      <c r="AI149" s="51">
        <v>0</v>
      </c>
      <c r="AJ149" s="52">
        <v>0</v>
      </c>
      <c r="AK149" s="54">
        <v>0</v>
      </c>
      <c r="AL149" s="326">
        <v>0</v>
      </c>
      <c r="AM149" s="841">
        <v>0</v>
      </c>
      <c r="AN149" s="51">
        <v>0</v>
      </c>
      <c r="AO149" s="52">
        <v>0</v>
      </c>
      <c r="AP149" s="283" t="str">
        <f t="shared" ref="AP149:AP182" si="23">CT149</f>
        <v/>
      </c>
      <c r="AQ149" s="267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U149" s="109"/>
      <c r="BV149" s="109"/>
      <c r="BY149" s="5"/>
      <c r="BZ149" s="5"/>
      <c r="CA149" s="5"/>
      <c r="CB149" s="5"/>
      <c r="CC149" s="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5"/>
      <c r="CR149" s="5"/>
      <c r="CS149" s="5"/>
      <c r="CT149" s="32" t="str">
        <f t="shared" si="19"/>
        <v/>
      </c>
      <c r="CU149" s="32"/>
      <c r="CV149" s="32"/>
      <c r="CW149" s="32"/>
      <c r="CX149" s="32"/>
      <c r="CY149" s="32"/>
      <c r="CZ149" s="33">
        <f t="shared" si="20"/>
        <v>0</v>
      </c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</row>
    <row r="150" spans="1:149" ht="14.1" customHeight="1" x14ac:dyDescent="0.2">
      <c r="A150" s="152" t="s">
        <v>60</v>
      </c>
      <c r="B150" s="324">
        <f t="shared" si="21"/>
        <v>41</v>
      </c>
      <c r="C150" s="833">
        <f t="shared" si="22"/>
        <v>32</v>
      </c>
      <c r="D150" s="833">
        <f t="shared" si="22"/>
        <v>9</v>
      </c>
      <c r="E150" s="51">
        <v>0</v>
      </c>
      <c r="F150" s="52">
        <v>0</v>
      </c>
      <c r="G150" s="51">
        <v>0</v>
      </c>
      <c r="H150" s="52">
        <v>0</v>
      </c>
      <c r="I150" s="51">
        <v>0</v>
      </c>
      <c r="J150" s="52">
        <v>0</v>
      </c>
      <c r="K150" s="51">
        <v>0</v>
      </c>
      <c r="L150" s="55">
        <v>0</v>
      </c>
      <c r="M150" s="55">
        <v>0</v>
      </c>
      <c r="N150" s="326">
        <v>0</v>
      </c>
      <c r="O150" s="51">
        <v>0</v>
      </c>
      <c r="P150" s="52">
        <v>0</v>
      </c>
      <c r="Q150" s="51">
        <v>1</v>
      </c>
      <c r="R150" s="52">
        <v>0</v>
      </c>
      <c r="S150" s="51">
        <v>0</v>
      </c>
      <c r="T150" s="52">
        <v>0</v>
      </c>
      <c r="U150" s="51">
        <v>0</v>
      </c>
      <c r="V150" s="52">
        <v>0</v>
      </c>
      <c r="W150" s="51">
        <v>1</v>
      </c>
      <c r="X150" s="52">
        <v>2</v>
      </c>
      <c r="Y150" s="51">
        <v>1</v>
      </c>
      <c r="Z150" s="52">
        <v>0</v>
      </c>
      <c r="AA150" s="51">
        <v>3</v>
      </c>
      <c r="AB150" s="52">
        <v>0</v>
      </c>
      <c r="AC150" s="51">
        <v>2</v>
      </c>
      <c r="AD150" s="326">
        <v>0</v>
      </c>
      <c r="AE150" s="51">
        <v>8</v>
      </c>
      <c r="AF150" s="52">
        <v>1</v>
      </c>
      <c r="AG150" s="51">
        <v>2</v>
      </c>
      <c r="AH150" s="52">
        <v>1</v>
      </c>
      <c r="AI150" s="51">
        <v>7</v>
      </c>
      <c r="AJ150" s="52">
        <v>0</v>
      </c>
      <c r="AK150" s="54">
        <v>7</v>
      </c>
      <c r="AL150" s="326">
        <v>5</v>
      </c>
      <c r="AM150" s="841">
        <v>15</v>
      </c>
      <c r="AN150" s="51">
        <v>3</v>
      </c>
      <c r="AO150" s="52">
        <v>23</v>
      </c>
      <c r="AP150" s="283" t="str">
        <f t="shared" si="23"/>
        <v/>
      </c>
      <c r="AQ150" s="267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U150" s="109"/>
      <c r="BV150" s="109"/>
      <c r="BY150" s="5"/>
      <c r="BZ150" s="5"/>
      <c r="CA150" s="5"/>
      <c r="CB150" s="5"/>
      <c r="CC150" s="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5"/>
      <c r="CR150" s="5"/>
      <c r="CS150" s="5"/>
      <c r="CT150" s="32" t="str">
        <f t="shared" si="19"/>
        <v/>
      </c>
      <c r="CU150" s="32"/>
      <c r="CV150" s="32"/>
      <c r="CW150" s="32"/>
      <c r="CX150" s="32"/>
      <c r="CY150" s="32"/>
      <c r="CZ150" s="33">
        <f t="shared" si="20"/>
        <v>0</v>
      </c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</row>
    <row r="151" spans="1:149" ht="14.1" customHeight="1" x14ac:dyDescent="0.2">
      <c r="A151" s="152" t="s">
        <v>61</v>
      </c>
      <c r="B151" s="324">
        <f t="shared" si="21"/>
        <v>3</v>
      </c>
      <c r="C151" s="833">
        <f t="shared" si="22"/>
        <v>2</v>
      </c>
      <c r="D151" s="833">
        <f t="shared" si="22"/>
        <v>1</v>
      </c>
      <c r="E151" s="51">
        <v>0</v>
      </c>
      <c r="F151" s="52">
        <v>0</v>
      </c>
      <c r="G151" s="51">
        <v>0</v>
      </c>
      <c r="H151" s="52">
        <v>0</v>
      </c>
      <c r="I151" s="51">
        <v>0</v>
      </c>
      <c r="J151" s="52">
        <v>0</v>
      </c>
      <c r="K151" s="51">
        <v>0</v>
      </c>
      <c r="L151" s="55">
        <v>0</v>
      </c>
      <c r="M151" s="55">
        <v>0</v>
      </c>
      <c r="N151" s="326">
        <v>0</v>
      </c>
      <c r="O151" s="51">
        <v>0</v>
      </c>
      <c r="P151" s="52">
        <v>0</v>
      </c>
      <c r="Q151" s="51">
        <v>0</v>
      </c>
      <c r="R151" s="52">
        <v>0</v>
      </c>
      <c r="S151" s="51">
        <v>0</v>
      </c>
      <c r="T151" s="52">
        <v>0</v>
      </c>
      <c r="U151" s="51">
        <v>0</v>
      </c>
      <c r="V151" s="52">
        <v>0</v>
      </c>
      <c r="W151" s="51">
        <v>0</v>
      </c>
      <c r="X151" s="52">
        <v>0</v>
      </c>
      <c r="Y151" s="51">
        <v>1</v>
      </c>
      <c r="Z151" s="52">
        <v>0</v>
      </c>
      <c r="AA151" s="51">
        <v>0</v>
      </c>
      <c r="AB151" s="52">
        <v>0</v>
      </c>
      <c r="AC151" s="51">
        <v>1</v>
      </c>
      <c r="AD151" s="326">
        <v>1</v>
      </c>
      <c r="AE151" s="51">
        <v>0</v>
      </c>
      <c r="AF151" s="52">
        <v>0</v>
      </c>
      <c r="AG151" s="51">
        <v>0</v>
      </c>
      <c r="AH151" s="52">
        <v>0</v>
      </c>
      <c r="AI151" s="51">
        <v>0</v>
      </c>
      <c r="AJ151" s="52">
        <v>0</v>
      </c>
      <c r="AK151" s="54">
        <v>0</v>
      </c>
      <c r="AL151" s="326">
        <v>0</v>
      </c>
      <c r="AM151" s="841">
        <v>0</v>
      </c>
      <c r="AN151" s="51">
        <v>1</v>
      </c>
      <c r="AO151" s="52">
        <v>2</v>
      </c>
      <c r="AP151" s="283" t="str">
        <f t="shared" si="23"/>
        <v/>
      </c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U151" s="109"/>
      <c r="BV151" s="109"/>
      <c r="BY151" s="5"/>
      <c r="BZ151" s="5"/>
      <c r="CA151" s="5"/>
      <c r="CB151" s="5"/>
      <c r="CC151" s="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5"/>
      <c r="CR151" s="5"/>
      <c r="CS151" s="5"/>
      <c r="CT151" s="32" t="str">
        <f t="shared" si="19"/>
        <v/>
      </c>
      <c r="CU151" s="32"/>
      <c r="CV151" s="32"/>
      <c r="CW151" s="32"/>
      <c r="CX151" s="32"/>
      <c r="CY151" s="32"/>
      <c r="CZ151" s="33">
        <f t="shared" si="20"/>
        <v>0</v>
      </c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</row>
    <row r="152" spans="1:149" ht="14.1" customHeight="1" x14ac:dyDescent="0.2">
      <c r="A152" s="152" t="s">
        <v>62</v>
      </c>
      <c r="B152" s="324">
        <f t="shared" si="21"/>
        <v>0</v>
      </c>
      <c r="C152" s="833">
        <f t="shared" si="22"/>
        <v>0</v>
      </c>
      <c r="D152" s="833">
        <f t="shared" si="22"/>
        <v>0</v>
      </c>
      <c r="E152" s="51">
        <v>0</v>
      </c>
      <c r="F152" s="52">
        <v>0</v>
      </c>
      <c r="G152" s="51">
        <v>0</v>
      </c>
      <c r="H152" s="52">
        <v>0</v>
      </c>
      <c r="I152" s="51">
        <v>0</v>
      </c>
      <c r="J152" s="52">
        <v>0</v>
      </c>
      <c r="K152" s="51">
        <v>0</v>
      </c>
      <c r="L152" s="55">
        <v>0</v>
      </c>
      <c r="M152" s="55">
        <v>0</v>
      </c>
      <c r="N152" s="326">
        <v>0</v>
      </c>
      <c r="O152" s="51">
        <v>0</v>
      </c>
      <c r="P152" s="52">
        <v>0</v>
      </c>
      <c r="Q152" s="51">
        <v>0</v>
      </c>
      <c r="R152" s="52">
        <v>0</v>
      </c>
      <c r="S152" s="51">
        <v>0</v>
      </c>
      <c r="T152" s="52">
        <v>0</v>
      </c>
      <c r="U152" s="51">
        <v>0</v>
      </c>
      <c r="V152" s="52">
        <v>0</v>
      </c>
      <c r="W152" s="51">
        <v>0</v>
      </c>
      <c r="X152" s="52">
        <v>0</v>
      </c>
      <c r="Y152" s="51">
        <v>0</v>
      </c>
      <c r="Z152" s="52">
        <v>0</v>
      </c>
      <c r="AA152" s="51">
        <v>0</v>
      </c>
      <c r="AB152" s="52">
        <v>0</v>
      </c>
      <c r="AC152" s="51">
        <v>0</v>
      </c>
      <c r="AD152" s="326">
        <v>0</v>
      </c>
      <c r="AE152" s="51">
        <v>0</v>
      </c>
      <c r="AF152" s="52">
        <v>0</v>
      </c>
      <c r="AG152" s="51">
        <v>0</v>
      </c>
      <c r="AH152" s="52">
        <v>0</v>
      </c>
      <c r="AI152" s="51">
        <v>0</v>
      </c>
      <c r="AJ152" s="52">
        <v>0</v>
      </c>
      <c r="AK152" s="54">
        <v>0</v>
      </c>
      <c r="AL152" s="326">
        <v>0</v>
      </c>
      <c r="AM152" s="841">
        <v>0</v>
      </c>
      <c r="AN152" s="51">
        <v>0</v>
      </c>
      <c r="AO152" s="52">
        <v>0</v>
      </c>
      <c r="AP152" s="283" t="str">
        <f t="shared" si="23"/>
        <v/>
      </c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5"/>
      <c r="BU152" s="109"/>
      <c r="BV152" s="109"/>
      <c r="BY152" s="5"/>
      <c r="BZ152" s="5"/>
      <c r="CA152" s="5"/>
      <c r="CB152" s="5"/>
      <c r="CC152" s="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5"/>
      <c r="CR152" s="5"/>
      <c r="CS152" s="5"/>
      <c r="CT152" s="32" t="str">
        <f t="shared" si="19"/>
        <v/>
      </c>
      <c r="CU152" s="32"/>
      <c r="CV152" s="32"/>
      <c r="CW152" s="32"/>
      <c r="CX152" s="32"/>
      <c r="CY152" s="32"/>
      <c r="CZ152" s="33">
        <f t="shared" si="20"/>
        <v>0</v>
      </c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</row>
    <row r="153" spans="1:149" ht="14.1" customHeight="1" x14ac:dyDescent="0.2">
      <c r="A153" s="152" t="s">
        <v>167</v>
      </c>
      <c r="B153" s="324">
        <f t="shared" si="21"/>
        <v>2</v>
      </c>
      <c r="C153" s="833">
        <f t="shared" si="22"/>
        <v>0</v>
      </c>
      <c r="D153" s="833">
        <f t="shared" si="22"/>
        <v>2</v>
      </c>
      <c r="E153" s="51">
        <v>0</v>
      </c>
      <c r="F153" s="52">
        <v>0</v>
      </c>
      <c r="G153" s="51">
        <v>0</v>
      </c>
      <c r="H153" s="52">
        <v>0</v>
      </c>
      <c r="I153" s="51">
        <v>0</v>
      </c>
      <c r="J153" s="52">
        <v>0</v>
      </c>
      <c r="K153" s="51">
        <v>0</v>
      </c>
      <c r="L153" s="55">
        <v>0</v>
      </c>
      <c r="M153" s="55">
        <v>0</v>
      </c>
      <c r="N153" s="326">
        <v>0</v>
      </c>
      <c r="O153" s="51">
        <v>0</v>
      </c>
      <c r="P153" s="52">
        <v>0</v>
      </c>
      <c r="Q153" s="51">
        <v>0</v>
      </c>
      <c r="R153" s="52">
        <v>0</v>
      </c>
      <c r="S153" s="51">
        <v>0</v>
      </c>
      <c r="T153" s="52">
        <v>1</v>
      </c>
      <c r="U153" s="51">
        <v>0</v>
      </c>
      <c r="V153" s="52">
        <v>0</v>
      </c>
      <c r="W153" s="51">
        <v>0</v>
      </c>
      <c r="X153" s="52">
        <v>1</v>
      </c>
      <c r="Y153" s="51">
        <v>0</v>
      </c>
      <c r="Z153" s="52">
        <v>0</v>
      </c>
      <c r="AA153" s="51">
        <v>0</v>
      </c>
      <c r="AB153" s="52">
        <v>0</v>
      </c>
      <c r="AC153" s="51">
        <v>0</v>
      </c>
      <c r="AD153" s="326">
        <v>0</v>
      </c>
      <c r="AE153" s="51">
        <v>0</v>
      </c>
      <c r="AF153" s="52">
        <v>0</v>
      </c>
      <c r="AG153" s="51">
        <v>0</v>
      </c>
      <c r="AH153" s="52">
        <v>0</v>
      </c>
      <c r="AI153" s="51">
        <v>0</v>
      </c>
      <c r="AJ153" s="52">
        <v>0</v>
      </c>
      <c r="AK153" s="54">
        <v>0</v>
      </c>
      <c r="AL153" s="326">
        <v>0</v>
      </c>
      <c r="AM153" s="841">
        <v>1</v>
      </c>
      <c r="AN153" s="51">
        <v>1</v>
      </c>
      <c r="AO153" s="52">
        <v>0</v>
      </c>
      <c r="AP153" s="283" t="str">
        <f t="shared" si="23"/>
        <v/>
      </c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5"/>
      <c r="BU153" s="109"/>
      <c r="BV153" s="109"/>
      <c r="BY153" s="5"/>
      <c r="BZ153" s="5"/>
      <c r="CA153" s="5"/>
      <c r="CB153" s="5"/>
      <c r="CC153" s="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5"/>
      <c r="CR153" s="5"/>
      <c r="CS153" s="5"/>
      <c r="CT153" s="32" t="str">
        <f t="shared" si="19"/>
        <v/>
      </c>
      <c r="CU153" s="32"/>
      <c r="CV153" s="32"/>
      <c r="CW153" s="32"/>
      <c r="CX153" s="32"/>
      <c r="CY153" s="32"/>
      <c r="CZ153" s="33">
        <f t="shared" si="20"/>
        <v>0</v>
      </c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</row>
    <row r="154" spans="1:149" ht="14.1" customHeight="1" x14ac:dyDescent="0.2">
      <c r="A154" s="152" t="s">
        <v>168</v>
      </c>
      <c r="B154" s="324">
        <f t="shared" si="21"/>
        <v>0</v>
      </c>
      <c r="C154" s="833">
        <f t="shared" si="22"/>
        <v>0</v>
      </c>
      <c r="D154" s="833">
        <f t="shared" si="22"/>
        <v>0</v>
      </c>
      <c r="E154" s="51">
        <v>0</v>
      </c>
      <c r="F154" s="52">
        <v>0</v>
      </c>
      <c r="G154" s="51">
        <v>0</v>
      </c>
      <c r="H154" s="52">
        <v>0</v>
      </c>
      <c r="I154" s="51">
        <v>0</v>
      </c>
      <c r="J154" s="52">
        <v>0</v>
      </c>
      <c r="K154" s="51">
        <v>0</v>
      </c>
      <c r="L154" s="55">
        <v>0</v>
      </c>
      <c r="M154" s="55">
        <v>0</v>
      </c>
      <c r="N154" s="326">
        <v>0</v>
      </c>
      <c r="O154" s="51">
        <v>0</v>
      </c>
      <c r="P154" s="52">
        <v>0</v>
      </c>
      <c r="Q154" s="51">
        <v>0</v>
      </c>
      <c r="R154" s="52">
        <v>0</v>
      </c>
      <c r="S154" s="51">
        <v>0</v>
      </c>
      <c r="T154" s="52">
        <v>0</v>
      </c>
      <c r="U154" s="51">
        <v>0</v>
      </c>
      <c r="V154" s="52">
        <v>0</v>
      </c>
      <c r="W154" s="51">
        <v>0</v>
      </c>
      <c r="X154" s="52">
        <v>0</v>
      </c>
      <c r="Y154" s="51">
        <v>0</v>
      </c>
      <c r="Z154" s="52">
        <v>0</v>
      </c>
      <c r="AA154" s="51">
        <v>0</v>
      </c>
      <c r="AB154" s="52">
        <v>0</v>
      </c>
      <c r="AC154" s="51">
        <v>0</v>
      </c>
      <c r="AD154" s="326">
        <v>0</v>
      </c>
      <c r="AE154" s="51">
        <v>0</v>
      </c>
      <c r="AF154" s="52">
        <v>0</v>
      </c>
      <c r="AG154" s="51">
        <v>0</v>
      </c>
      <c r="AH154" s="52">
        <v>0</v>
      </c>
      <c r="AI154" s="51">
        <v>0</v>
      </c>
      <c r="AJ154" s="52">
        <v>0</v>
      </c>
      <c r="AK154" s="54">
        <v>0</v>
      </c>
      <c r="AL154" s="326">
        <v>0</v>
      </c>
      <c r="AM154" s="841">
        <v>0</v>
      </c>
      <c r="AN154" s="51">
        <v>0</v>
      </c>
      <c r="AO154" s="52">
        <v>0</v>
      </c>
      <c r="AP154" s="283" t="str">
        <f t="shared" si="23"/>
        <v/>
      </c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5"/>
      <c r="BU154" s="109"/>
      <c r="BV154" s="109"/>
      <c r="BY154" s="5"/>
      <c r="BZ154" s="5"/>
      <c r="CA154" s="5"/>
      <c r="CB154" s="5"/>
      <c r="CC154" s="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5"/>
      <c r="CR154" s="5"/>
      <c r="CS154" s="5"/>
      <c r="CT154" s="32" t="str">
        <f t="shared" si="19"/>
        <v/>
      </c>
      <c r="CU154" s="32"/>
      <c r="CV154" s="32"/>
      <c r="CW154" s="32"/>
      <c r="CX154" s="32"/>
      <c r="CY154" s="32"/>
      <c r="CZ154" s="33">
        <f t="shared" si="20"/>
        <v>0</v>
      </c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</row>
    <row r="155" spans="1:149" ht="14.1" customHeight="1" x14ac:dyDescent="0.2">
      <c r="A155" s="152" t="s">
        <v>66</v>
      </c>
      <c r="B155" s="324">
        <f t="shared" si="21"/>
        <v>0</v>
      </c>
      <c r="C155" s="833">
        <f t="shared" si="22"/>
        <v>0</v>
      </c>
      <c r="D155" s="833">
        <f t="shared" si="22"/>
        <v>0</v>
      </c>
      <c r="E155" s="51">
        <v>0</v>
      </c>
      <c r="F155" s="52">
        <v>0</v>
      </c>
      <c r="G155" s="51">
        <v>0</v>
      </c>
      <c r="H155" s="52">
        <v>0</v>
      </c>
      <c r="I155" s="51">
        <v>0</v>
      </c>
      <c r="J155" s="52">
        <v>0</v>
      </c>
      <c r="K155" s="51">
        <v>0</v>
      </c>
      <c r="L155" s="55">
        <v>0</v>
      </c>
      <c r="M155" s="55">
        <v>0</v>
      </c>
      <c r="N155" s="326">
        <v>0</v>
      </c>
      <c r="O155" s="51">
        <v>0</v>
      </c>
      <c r="P155" s="52">
        <v>0</v>
      </c>
      <c r="Q155" s="51">
        <v>0</v>
      </c>
      <c r="R155" s="52">
        <v>0</v>
      </c>
      <c r="S155" s="51">
        <v>0</v>
      </c>
      <c r="T155" s="52">
        <v>0</v>
      </c>
      <c r="U155" s="51">
        <v>0</v>
      </c>
      <c r="V155" s="52">
        <v>0</v>
      </c>
      <c r="W155" s="51">
        <v>0</v>
      </c>
      <c r="X155" s="52">
        <v>0</v>
      </c>
      <c r="Y155" s="51">
        <v>0</v>
      </c>
      <c r="Z155" s="52">
        <v>0</v>
      </c>
      <c r="AA155" s="51">
        <v>0</v>
      </c>
      <c r="AB155" s="52">
        <v>0</v>
      </c>
      <c r="AC155" s="51">
        <v>0</v>
      </c>
      <c r="AD155" s="326">
        <v>0</v>
      </c>
      <c r="AE155" s="51">
        <v>0</v>
      </c>
      <c r="AF155" s="52">
        <v>0</v>
      </c>
      <c r="AG155" s="51">
        <v>0</v>
      </c>
      <c r="AH155" s="52">
        <v>0</v>
      </c>
      <c r="AI155" s="51">
        <v>0</v>
      </c>
      <c r="AJ155" s="52">
        <v>0</v>
      </c>
      <c r="AK155" s="54">
        <v>0</v>
      </c>
      <c r="AL155" s="326">
        <v>0</v>
      </c>
      <c r="AM155" s="841">
        <v>0</v>
      </c>
      <c r="AN155" s="51">
        <v>0</v>
      </c>
      <c r="AO155" s="52">
        <v>0</v>
      </c>
      <c r="AP155" s="283" t="str">
        <f t="shared" si="23"/>
        <v/>
      </c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5"/>
      <c r="BU155" s="109"/>
      <c r="BV155" s="109"/>
      <c r="BY155" s="5"/>
      <c r="BZ155" s="5"/>
      <c r="CA155" s="5"/>
      <c r="CB155" s="5"/>
      <c r="CC155" s="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5"/>
      <c r="CR155" s="5"/>
      <c r="CS155" s="5"/>
      <c r="CT155" s="32" t="str">
        <f t="shared" si="19"/>
        <v/>
      </c>
      <c r="CU155" s="32"/>
      <c r="CV155" s="32"/>
      <c r="CW155" s="32"/>
      <c r="CX155" s="32"/>
      <c r="CY155" s="32"/>
      <c r="CZ155" s="33">
        <f t="shared" si="20"/>
        <v>0</v>
      </c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</row>
    <row r="156" spans="1:149" ht="14.1" customHeight="1" x14ac:dyDescent="0.2">
      <c r="A156" s="152" t="s">
        <v>169</v>
      </c>
      <c r="B156" s="324">
        <f t="shared" si="21"/>
        <v>3</v>
      </c>
      <c r="C156" s="833">
        <f t="shared" si="22"/>
        <v>3</v>
      </c>
      <c r="D156" s="833">
        <f t="shared" si="22"/>
        <v>0</v>
      </c>
      <c r="E156" s="51">
        <v>0</v>
      </c>
      <c r="F156" s="52">
        <v>0</v>
      </c>
      <c r="G156" s="51">
        <v>0</v>
      </c>
      <c r="H156" s="52">
        <v>0</v>
      </c>
      <c r="I156" s="51">
        <v>0</v>
      </c>
      <c r="J156" s="52">
        <v>0</v>
      </c>
      <c r="K156" s="51">
        <v>0</v>
      </c>
      <c r="L156" s="55">
        <v>0</v>
      </c>
      <c r="M156" s="55">
        <v>0</v>
      </c>
      <c r="N156" s="326">
        <v>0</v>
      </c>
      <c r="O156" s="51">
        <v>0</v>
      </c>
      <c r="P156" s="52">
        <v>0</v>
      </c>
      <c r="Q156" s="51">
        <v>0</v>
      </c>
      <c r="R156" s="52">
        <v>0</v>
      </c>
      <c r="S156" s="51">
        <v>0</v>
      </c>
      <c r="T156" s="52">
        <v>0</v>
      </c>
      <c r="U156" s="51">
        <v>0</v>
      </c>
      <c r="V156" s="52">
        <v>0</v>
      </c>
      <c r="W156" s="51">
        <v>0</v>
      </c>
      <c r="X156" s="52">
        <v>0</v>
      </c>
      <c r="Y156" s="51">
        <v>0</v>
      </c>
      <c r="Z156" s="52">
        <v>0</v>
      </c>
      <c r="AA156" s="51">
        <v>1</v>
      </c>
      <c r="AB156" s="52">
        <v>0</v>
      </c>
      <c r="AC156" s="51">
        <v>1</v>
      </c>
      <c r="AD156" s="326">
        <v>0</v>
      </c>
      <c r="AE156" s="51">
        <v>0</v>
      </c>
      <c r="AF156" s="52">
        <v>0</v>
      </c>
      <c r="AG156" s="51">
        <v>1</v>
      </c>
      <c r="AH156" s="52">
        <v>0</v>
      </c>
      <c r="AI156" s="51">
        <v>0</v>
      </c>
      <c r="AJ156" s="52">
        <v>0</v>
      </c>
      <c r="AK156" s="54">
        <v>0</v>
      </c>
      <c r="AL156" s="326">
        <v>0</v>
      </c>
      <c r="AM156" s="841">
        <v>1</v>
      </c>
      <c r="AN156" s="51">
        <v>0</v>
      </c>
      <c r="AO156" s="52">
        <v>2</v>
      </c>
      <c r="AP156" s="283" t="str">
        <f t="shared" si="23"/>
        <v/>
      </c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5"/>
      <c r="BU156" s="109"/>
      <c r="BV156" s="109"/>
      <c r="BY156" s="5"/>
      <c r="BZ156" s="5"/>
      <c r="CA156" s="5"/>
      <c r="CB156" s="5"/>
      <c r="CC156" s="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5"/>
      <c r="CR156" s="5"/>
      <c r="CS156" s="5"/>
      <c r="CT156" s="32" t="str">
        <f t="shared" si="19"/>
        <v/>
      </c>
      <c r="CU156" s="32"/>
      <c r="CV156" s="32"/>
      <c r="CW156" s="32"/>
      <c r="CX156" s="32"/>
      <c r="CY156" s="32"/>
      <c r="CZ156" s="33">
        <f t="shared" si="20"/>
        <v>0</v>
      </c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</row>
    <row r="157" spans="1:149" ht="14.1" customHeight="1" x14ac:dyDescent="0.2">
      <c r="A157" s="152" t="s">
        <v>170</v>
      </c>
      <c r="B157" s="324">
        <f t="shared" si="21"/>
        <v>0</v>
      </c>
      <c r="C157" s="833">
        <f t="shared" si="22"/>
        <v>0</v>
      </c>
      <c r="D157" s="833">
        <f t="shared" si="22"/>
        <v>0</v>
      </c>
      <c r="E157" s="51">
        <v>0</v>
      </c>
      <c r="F157" s="52">
        <v>0</v>
      </c>
      <c r="G157" s="51">
        <v>0</v>
      </c>
      <c r="H157" s="52">
        <v>0</v>
      </c>
      <c r="I157" s="51">
        <v>0</v>
      </c>
      <c r="J157" s="52">
        <v>0</v>
      </c>
      <c r="K157" s="51">
        <v>0</v>
      </c>
      <c r="L157" s="55">
        <v>0</v>
      </c>
      <c r="M157" s="55">
        <v>0</v>
      </c>
      <c r="N157" s="326">
        <v>0</v>
      </c>
      <c r="O157" s="51">
        <v>0</v>
      </c>
      <c r="P157" s="52">
        <v>0</v>
      </c>
      <c r="Q157" s="51">
        <v>0</v>
      </c>
      <c r="R157" s="52">
        <v>0</v>
      </c>
      <c r="S157" s="51">
        <v>0</v>
      </c>
      <c r="T157" s="52">
        <v>0</v>
      </c>
      <c r="U157" s="51">
        <v>0</v>
      </c>
      <c r="V157" s="52">
        <v>0</v>
      </c>
      <c r="W157" s="51">
        <v>0</v>
      </c>
      <c r="X157" s="52">
        <v>0</v>
      </c>
      <c r="Y157" s="51">
        <v>0</v>
      </c>
      <c r="Z157" s="52">
        <v>0</v>
      </c>
      <c r="AA157" s="51">
        <v>0</v>
      </c>
      <c r="AB157" s="52">
        <v>0</v>
      </c>
      <c r="AC157" s="51">
        <v>0</v>
      </c>
      <c r="AD157" s="326">
        <v>0</v>
      </c>
      <c r="AE157" s="51">
        <v>0</v>
      </c>
      <c r="AF157" s="52">
        <v>0</v>
      </c>
      <c r="AG157" s="51">
        <v>0</v>
      </c>
      <c r="AH157" s="52">
        <v>0</v>
      </c>
      <c r="AI157" s="51">
        <v>0</v>
      </c>
      <c r="AJ157" s="52">
        <v>0</v>
      </c>
      <c r="AK157" s="54">
        <v>0</v>
      </c>
      <c r="AL157" s="326">
        <v>0</v>
      </c>
      <c r="AM157" s="841">
        <v>0</v>
      </c>
      <c r="AN157" s="51">
        <v>0</v>
      </c>
      <c r="AO157" s="52">
        <v>0</v>
      </c>
      <c r="AP157" s="283" t="str">
        <f t="shared" si="23"/>
        <v/>
      </c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U157" s="109"/>
      <c r="BV157" s="109"/>
      <c r="BY157" s="5"/>
      <c r="BZ157" s="5"/>
      <c r="CA157" s="5"/>
      <c r="CB157" s="5"/>
      <c r="CC157" s="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5"/>
      <c r="CR157" s="5"/>
      <c r="CS157" s="5"/>
      <c r="CT157" s="32" t="str">
        <f t="shared" si="19"/>
        <v/>
      </c>
      <c r="CU157" s="32"/>
      <c r="CV157" s="32"/>
      <c r="CW157" s="32"/>
      <c r="CX157" s="32"/>
      <c r="CY157" s="32"/>
      <c r="CZ157" s="33">
        <f t="shared" si="20"/>
        <v>0</v>
      </c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</row>
    <row r="158" spans="1:149" ht="14.1" customHeight="1" x14ac:dyDescent="0.2">
      <c r="A158" s="152" t="s">
        <v>171</v>
      </c>
      <c r="B158" s="324">
        <f t="shared" si="21"/>
        <v>0</v>
      </c>
      <c r="C158" s="833">
        <f t="shared" si="22"/>
        <v>0</v>
      </c>
      <c r="D158" s="833">
        <f t="shared" si="22"/>
        <v>0</v>
      </c>
      <c r="E158" s="51">
        <v>0</v>
      </c>
      <c r="F158" s="52">
        <v>0</v>
      </c>
      <c r="G158" s="51">
        <v>0</v>
      </c>
      <c r="H158" s="52">
        <v>0</v>
      </c>
      <c r="I158" s="51">
        <v>0</v>
      </c>
      <c r="J158" s="52">
        <v>0</v>
      </c>
      <c r="K158" s="51">
        <v>0</v>
      </c>
      <c r="L158" s="55">
        <v>0</v>
      </c>
      <c r="M158" s="55">
        <v>0</v>
      </c>
      <c r="N158" s="326">
        <v>0</v>
      </c>
      <c r="O158" s="51">
        <v>0</v>
      </c>
      <c r="P158" s="52">
        <v>0</v>
      </c>
      <c r="Q158" s="51">
        <v>0</v>
      </c>
      <c r="R158" s="52">
        <v>0</v>
      </c>
      <c r="S158" s="51">
        <v>0</v>
      </c>
      <c r="T158" s="52">
        <v>0</v>
      </c>
      <c r="U158" s="51">
        <v>0</v>
      </c>
      <c r="V158" s="52">
        <v>0</v>
      </c>
      <c r="W158" s="51">
        <v>0</v>
      </c>
      <c r="X158" s="52">
        <v>0</v>
      </c>
      <c r="Y158" s="51">
        <v>0</v>
      </c>
      <c r="Z158" s="52">
        <v>0</v>
      </c>
      <c r="AA158" s="51">
        <v>0</v>
      </c>
      <c r="AB158" s="52">
        <v>0</v>
      </c>
      <c r="AC158" s="51">
        <v>0</v>
      </c>
      <c r="AD158" s="326">
        <v>0</v>
      </c>
      <c r="AE158" s="51">
        <v>0</v>
      </c>
      <c r="AF158" s="52">
        <v>0</v>
      </c>
      <c r="AG158" s="51">
        <v>0</v>
      </c>
      <c r="AH158" s="52">
        <v>0</v>
      </c>
      <c r="AI158" s="51">
        <v>0</v>
      </c>
      <c r="AJ158" s="52">
        <v>0</v>
      </c>
      <c r="AK158" s="54">
        <v>0</v>
      </c>
      <c r="AL158" s="326">
        <v>0</v>
      </c>
      <c r="AM158" s="841">
        <v>0</v>
      </c>
      <c r="AN158" s="51">
        <v>0</v>
      </c>
      <c r="AO158" s="52">
        <v>0</v>
      </c>
      <c r="AP158" s="283" t="str">
        <f t="shared" si="23"/>
        <v/>
      </c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U158" s="109"/>
      <c r="BV158" s="109"/>
      <c r="BY158" s="5"/>
      <c r="BZ158" s="5"/>
      <c r="CA158" s="5"/>
      <c r="CB158" s="5"/>
      <c r="CC158" s="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5"/>
      <c r="CR158" s="5"/>
      <c r="CS158" s="5"/>
      <c r="CT158" s="32" t="str">
        <f t="shared" si="19"/>
        <v/>
      </c>
      <c r="CU158" s="32"/>
      <c r="CV158" s="32"/>
      <c r="CW158" s="32"/>
      <c r="CX158" s="32"/>
      <c r="CY158" s="32"/>
      <c r="CZ158" s="33">
        <f t="shared" si="20"/>
        <v>0</v>
      </c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</row>
    <row r="159" spans="1:149" ht="14.1" customHeight="1" x14ac:dyDescent="0.2">
      <c r="A159" s="152" t="s">
        <v>172</v>
      </c>
      <c r="B159" s="324">
        <f t="shared" si="21"/>
        <v>0</v>
      </c>
      <c r="C159" s="833">
        <f t="shared" si="22"/>
        <v>0</v>
      </c>
      <c r="D159" s="833">
        <f t="shared" si="22"/>
        <v>0</v>
      </c>
      <c r="E159" s="51">
        <v>0</v>
      </c>
      <c r="F159" s="52">
        <v>0</v>
      </c>
      <c r="G159" s="51">
        <v>0</v>
      </c>
      <c r="H159" s="52">
        <v>0</v>
      </c>
      <c r="I159" s="51">
        <v>0</v>
      </c>
      <c r="J159" s="52">
        <v>0</v>
      </c>
      <c r="K159" s="51">
        <v>0</v>
      </c>
      <c r="L159" s="55">
        <v>0</v>
      </c>
      <c r="M159" s="55">
        <v>0</v>
      </c>
      <c r="N159" s="326">
        <v>0</v>
      </c>
      <c r="O159" s="51">
        <v>0</v>
      </c>
      <c r="P159" s="52">
        <v>0</v>
      </c>
      <c r="Q159" s="51">
        <v>0</v>
      </c>
      <c r="R159" s="52">
        <v>0</v>
      </c>
      <c r="S159" s="51">
        <v>0</v>
      </c>
      <c r="T159" s="52">
        <v>0</v>
      </c>
      <c r="U159" s="51">
        <v>0</v>
      </c>
      <c r="V159" s="52">
        <v>0</v>
      </c>
      <c r="W159" s="51">
        <v>0</v>
      </c>
      <c r="X159" s="52">
        <v>0</v>
      </c>
      <c r="Y159" s="51">
        <v>0</v>
      </c>
      <c r="Z159" s="52">
        <v>0</v>
      </c>
      <c r="AA159" s="51">
        <v>0</v>
      </c>
      <c r="AB159" s="52">
        <v>0</v>
      </c>
      <c r="AC159" s="51">
        <v>0</v>
      </c>
      <c r="AD159" s="326">
        <v>0</v>
      </c>
      <c r="AE159" s="51">
        <v>0</v>
      </c>
      <c r="AF159" s="52">
        <v>0</v>
      </c>
      <c r="AG159" s="51">
        <v>0</v>
      </c>
      <c r="AH159" s="52">
        <v>0</v>
      </c>
      <c r="AI159" s="51">
        <v>0</v>
      </c>
      <c r="AJ159" s="52">
        <v>0</v>
      </c>
      <c r="AK159" s="54">
        <v>0</v>
      </c>
      <c r="AL159" s="326">
        <v>0</v>
      </c>
      <c r="AM159" s="841">
        <v>0</v>
      </c>
      <c r="AN159" s="51">
        <v>0</v>
      </c>
      <c r="AO159" s="52">
        <v>0</v>
      </c>
      <c r="AP159" s="283" t="str">
        <f t="shared" si="23"/>
        <v/>
      </c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U159" s="109"/>
      <c r="BV159" s="109"/>
      <c r="BY159" s="5"/>
      <c r="BZ159" s="5"/>
      <c r="CA159" s="5"/>
      <c r="CB159" s="5"/>
      <c r="CC159" s="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5"/>
      <c r="CR159" s="5"/>
      <c r="CS159" s="5"/>
      <c r="CT159" s="32" t="str">
        <f t="shared" si="19"/>
        <v/>
      </c>
      <c r="CU159" s="32"/>
      <c r="CV159" s="32"/>
      <c r="CW159" s="32"/>
      <c r="CX159" s="32"/>
      <c r="CY159" s="32"/>
      <c r="CZ159" s="33">
        <f t="shared" si="20"/>
        <v>0</v>
      </c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</row>
    <row r="160" spans="1:149" ht="14.1" customHeight="1" x14ac:dyDescent="0.2">
      <c r="A160" s="152" t="s">
        <v>173</v>
      </c>
      <c r="B160" s="324">
        <f t="shared" si="21"/>
        <v>0</v>
      </c>
      <c r="C160" s="833">
        <f t="shared" si="22"/>
        <v>0</v>
      </c>
      <c r="D160" s="833">
        <f t="shared" si="22"/>
        <v>0</v>
      </c>
      <c r="E160" s="51">
        <v>0</v>
      </c>
      <c r="F160" s="52">
        <v>0</v>
      </c>
      <c r="G160" s="51">
        <v>0</v>
      </c>
      <c r="H160" s="52">
        <v>0</v>
      </c>
      <c r="I160" s="51">
        <v>0</v>
      </c>
      <c r="J160" s="52">
        <v>0</v>
      </c>
      <c r="K160" s="51">
        <v>0</v>
      </c>
      <c r="L160" s="55">
        <v>0</v>
      </c>
      <c r="M160" s="55">
        <v>0</v>
      </c>
      <c r="N160" s="326">
        <v>0</v>
      </c>
      <c r="O160" s="51">
        <v>0</v>
      </c>
      <c r="P160" s="52">
        <v>0</v>
      </c>
      <c r="Q160" s="51">
        <v>0</v>
      </c>
      <c r="R160" s="52">
        <v>0</v>
      </c>
      <c r="S160" s="51">
        <v>0</v>
      </c>
      <c r="T160" s="52">
        <v>0</v>
      </c>
      <c r="U160" s="51">
        <v>0</v>
      </c>
      <c r="V160" s="52">
        <v>0</v>
      </c>
      <c r="W160" s="51">
        <v>0</v>
      </c>
      <c r="X160" s="52">
        <v>0</v>
      </c>
      <c r="Y160" s="51">
        <v>0</v>
      </c>
      <c r="Z160" s="52">
        <v>0</v>
      </c>
      <c r="AA160" s="51">
        <v>0</v>
      </c>
      <c r="AB160" s="52">
        <v>0</v>
      </c>
      <c r="AC160" s="51">
        <v>0</v>
      </c>
      <c r="AD160" s="326">
        <v>0</v>
      </c>
      <c r="AE160" s="51">
        <v>0</v>
      </c>
      <c r="AF160" s="52">
        <v>0</v>
      </c>
      <c r="AG160" s="51">
        <v>0</v>
      </c>
      <c r="AH160" s="52">
        <v>0</v>
      </c>
      <c r="AI160" s="51">
        <v>0</v>
      </c>
      <c r="AJ160" s="52">
        <v>0</v>
      </c>
      <c r="AK160" s="54">
        <v>0</v>
      </c>
      <c r="AL160" s="326">
        <v>0</v>
      </c>
      <c r="AM160" s="841">
        <v>0</v>
      </c>
      <c r="AN160" s="51">
        <v>0</v>
      </c>
      <c r="AO160" s="52">
        <v>0</v>
      </c>
      <c r="AP160" s="283" t="str">
        <f t="shared" si="23"/>
        <v/>
      </c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U160" s="109"/>
      <c r="BV160" s="109"/>
      <c r="BY160" s="5"/>
      <c r="BZ160" s="5"/>
      <c r="CA160" s="5"/>
      <c r="CB160" s="5"/>
      <c r="CC160" s="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5"/>
      <c r="CR160" s="5"/>
      <c r="CS160" s="5"/>
      <c r="CT160" s="32" t="str">
        <f t="shared" si="19"/>
        <v/>
      </c>
      <c r="CU160" s="32"/>
      <c r="CV160" s="32"/>
      <c r="CW160" s="32"/>
      <c r="CX160" s="32"/>
      <c r="CY160" s="32"/>
      <c r="CZ160" s="33">
        <f t="shared" si="20"/>
        <v>0</v>
      </c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</row>
    <row r="161" spans="1:149" ht="14.1" customHeight="1" x14ac:dyDescent="0.2">
      <c r="A161" s="152" t="s">
        <v>70</v>
      </c>
      <c r="B161" s="324">
        <f t="shared" si="21"/>
        <v>0</v>
      </c>
      <c r="C161" s="833">
        <f t="shared" si="22"/>
        <v>0</v>
      </c>
      <c r="D161" s="833">
        <f t="shared" si="22"/>
        <v>0</v>
      </c>
      <c r="E161" s="51">
        <v>0</v>
      </c>
      <c r="F161" s="52">
        <v>0</v>
      </c>
      <c r="G161" s="51">
        <v>0</v>
      </c>
      <c r="H161" s="52">
        <v>0</v>
      </c>
      <c r="I161" s="51">
        <v>0</v>
      </c>
      <c r="J161" s="52">
        <v>0</v>
      </c>
      <c r="K161" s="51">
        <v>0</v>
      </c>
      <c r="L161" s="55">
        <v>0</v>
      </c>
      <c r="M161" s="55">
        <v>0</v>
      </c>
      <c r="N161" s="326">
        <v>0</v>
      </c>
      <c r="O161" s="51">
        <v>0</v>
      </c>
      <c r="P161" s="52">
        <v>0</v>
      </c>
      <c r="Q161" s="51">
        <v>0</v>
      </c>
      <c r="R161" s="52">
        <v>0</v>
      </c>
      <c r="S161" s="51">
        <v>0</v>
      </c>
      <c r="T161" s="52">
        <v>0</v>
      </c>
      <c r="U161" s="51">
        <v>0</v>
      </c>
      <c r="V161" s="52">
        <v>0</v>
      </c>
      <c r="W161" s="51">
        <v>0</v>
      </c>
      <c r="X161" s="52">
        <v>0</v>
      </c>
      <c r="Y161" s="51">
        <v>0</v>
      </c>
      <c r="Z161" s="52">
        <v>0</v>
      </c>
      <c r="AA161" s="51">
        <v>0</v>
      </c>
      <c r="AB161" s="52">
        <v>0</v>
      </c>
      <c r="AC161" s="51">
        <v>0</v>
      </c>
      <c r="AD161" s="326">
        <v>0</v>
      </c>
      <c r="AE161" s="51">
        <v>0</v>
      </c>
      <c r="AF161" s="52">
        <v>0</v>
      </c>
      <c r="AG161" s="51">
        <v>0</v>
      </c>
      <c r="AH161" s="52">
        <v>0</v>
      </c>
      <c r="AI161" s="51">
        <v>0</v>
      </c>
      <c r="AJ161" s="52">
        <v>0</v>
      </c>
      <c r="AK161" s="54">
        <v>0</v>
      </c>
      <c r="AL161" s="326">
        <v>0</v>
      </c>
      <c r="AM161" s="841">
        <v>0</v>
      </c>
      <c r="AN161" s="51">
        <v>0</v>
      </c>
      <c r="AO161" s="52">
        <v>0</v>
      </c>
      <c r="AP161" s="283" t="str">
        <f t="shared" si="23"/>
        <v/>
      </c>
      <c r="BU161" s="109"/>
      <c r="BV161" s="109"/>
      <c r="BY161" s="5"/>
      <c r="BZ161" s="5"/>
      <c r="CA161" s="5"/>
      <c r="CB161" s="5"/>
      <c r="CC161" s="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5"/>
      <c r="CR161" s="5"/>
      <c r="CS161" s="5"/>
      <c r="CT161" s="32" t="str">
        <f t="shared" si="19"/>
        <v/>
      </c>
      <c r="CU161" s="32"/>
      <c r="CV161" s="32"/>
      <c r="CW161" s="32"/>
      <c r="CX161" s="32"/>
      <c r="CY161" s="32"/>
      <c r="CZ161" s="33">
        <f t="shared" si="20"/>
        <v>0</v>
      </c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</row>
    <row r="162" spans="1:149" ht="14.1" customHeight="1" x14ac:dyDescent="0.2">
      <c r="A162" s="152" t="s">
        <v>174</v>
      </c>
      <c r="B162" s="324">
        <f t="shared" si="21"/>
        <v>41</v>
      </c>
      <c r="C162" s="833">
        <f t="shared" si="22"/>
        <v>21</v>
      </c>
      <c r="D162" s="833">
        <f t="shared" si="22"/>
        <v>20</v>
      </c>
      <c r="E162" s="51">
        <v>5</v>
      </c>
      <c r="F162" s="52">
        <v>5</v>
      </c>
      <c r="G162" s="51">
        <v>1</v>
      </c>
      <c r="H162" s="52">
        <v>2</v>
      </c>
      <c r="I162" s="51">
        <v>1</v>
      </c>
      <c r="J162" s="52">
        <v>0</v>
      </c>
      <c r="K162" s="51">
        <v>0</v>
      </c>
      <c r="L162" s="55">
        <v>0</v>
      </c>
      <c r="M162" s="55">
        <v>0</v>
      </c>
      <c r="N162" s="326">
        <v>0</v>
      </c>
      <c r="O162" s="51">
        <v>0</v>
      </c>
      <c r="P162" s="52">
        <v>0</v>
      </c>
      <c r="Q162" s="51">
        <v>0</v>
      </c>
      <c r="R162" s="52">
        <v>0</v>
      </c>
      <c r="S162" s="51">
        <v>1</v>
      </c>
      <c r="T162" s="52">
        <v>0</v>
      </c>
      <c r="U162" s="51">
        <v>1</v>
      </c>
      <c r="V162" s="52">
        <v>0</v>
      </c>
      <c r="W162" s="51">
        <v>1</v>
      </c>
      <c r="X162" s="52">
        <v>2</v>
      </c>
      <c r="Y162" s="51">
        <v>0</v>
      </c>
      <c r="Z162" s="52">
        <v>1</v>
      </c>
      <c r="AA162" s="51">
        <v>2</v>
      </c>
      <c r="AB162" s="52">
        <v>0</v>
      </c>
      <c r="AC162" s="51">
        <v>4</v>
      </c>
      <c r="AD162" s="326">
        <v>0</v>
      </c>
      <c r="AE162" s="51">
        <v>0</v>
      </c>
      <c r="AF162" s="52">
        <v>5</v>
      </c>
      <c r="AG162" s="51">
        <v>0</v>
      </c>
      <c r="AH162" s="52">
        <v>1</v>
      </c>
      <c r="AI162" s="51">
        <v>1</v>
      </c>
      <c r="AJ162" s="52">
        <v>2</v>
      </c>
      <c r="AK162" s="54">
        <v>4</v>
      </c>
      <c r="AL162" s="326">
        <v>2</v>
      </c>
      <c r="AM162" s="841">
        <v>5</v>
      </c>
      <c r="AN162" s="51">
        <v>21</v>
      </c>
      <c r="AO162" s="52">
        <v>15</v>
      </c>
      <c r="AP162" s="283" t="str">
        <f t="shared" si="23"/>
        <v/>
      </c>
      <c r="BU162" s="109"/>
      <c r="BV162" s="109"/>
      <c r="BY162" s="5"/>
      <c r="BZ162" s="5"/>
      <c r="CA162" s="5"/>
      <c r="CB162" s="5"/>
      <c r="CC162" s="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5"/>
      <c r="CR162" s="5"/>
      <c r="CS162" s="5"/>
      <c r="CT162" s="32" t="str">
        <f t="shared" si="19"/>
        <v/>
      </c>
      <c r="CU162" s="32"/>
      <c r="CV162" s="32"/>
      <c r="CW162" s="32"/>
      <c r="CX162" s="32"/>
      <c r="CY162" s="32"/>
      <c r="CZ162" s="33">
        <f t="shared" si="20"/>
        <v>0</v>
      </c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</row>
    <row r="163" spans="1:149" ht="14.1" customHeight="1" x14ac:dyDescent="0.2">
      <c r="A163" s="152" t="s">
        <v>175</v>
      </c>
      <c r="B163" s="324">
        <f t="shared" si="21"/>
        <v>16</v>
      </c>
      <c r="C163" s="833">
        <f t="shared" si="22"/>
        <v>7</v>
      </c>
      <c r="D163" s="833">
        <f t="shared" si="22"/>
        <v>9</v>
      </c>
      <c r="E163" s="51">
        <v>0</v>
      </c>
      <c r="F163" s="52">
        <v>0</v>
      </c>
      <c r="G163" s="51">
        <v>0</v>
      </c>
      <c r="H163" s="52">
        <v>0</v>
      </c>
      <c r="I163" s="51">
        <v>0</v>
      </c>
      <c r="J163" s="52">
        <v>0</v>
      </c>
      <c r="K163" s="51">
        <v>0</v>
      </c>
      <c r="L163" s="55">
        <v>0</v>
      </c>
      <c r="M163" s="55">
        <v>0</v>
      </c>
      <c r="N163" s="326">
        <v>1</v>
      </c>
      <c r="O163" s="51">
        <v>0</v>
      </c>
      <c r="P163" s="52">
        <v>0</v>
      </c>
      <c r="Q163" s="51">
        <v>0</v>
      </c>
      <c r="R163" s="52">
        <v>0</v>
      </c>
      <c r="S163" s="51">
        <v>0</v>
      </c>
      <c r="T163" s="52">
        <v>0</v>
      </c>
      <c r="U163" s="51">
        <v>0</v>
      </c>
      <c r="V163" s="52">
        <v>0</v>
      </c>
      <c r="W163" s="51">
        <v>0</v>
      </c>
      <c r="X163" s="52">
        <v>0</v>
      </c>
      <c r="Y163" s="51">
        <v>0</v>
      </c>
      <c r="Z163" s="52">
        <v>0</v>
      </c>
      <c r="AA163" s="51">
        <v>1</v>
      </c>
      <c r="AB163" s="52">
        <v>0</v>
      </c>
      <c r="AC163" s="51">
        <v>2</v>
      </c>
      <c r="AD163" s="326">
        <v>1</v>
      </c>
      <c r="AE163" s="51">
        <v>1</v>
      </c>
      <c r="AF163" s="52">
        <v>4</v>
      </c>
      <c r="AG163" s="51">
        <v>0</v>
      </c>
      <c r="AH163" s="52">
        <v>0</v>
      </c>
      <c r="AI163" s="51">
        <v>1</v>
      </c>
      <c r="AJ163" s="52">
        <v>1</v>
      </c>
      <c r="AK163" s="54">
        <v>2</v>
      </c>
      <c r="AL163" s="326">
        <v>2</v>
      </c>
      <c r="AM163" s="841">
        <v>1</v>
      </c>
      <c r="AN163" s="51">
        <v>11</v>
      </c>
      <c r="AO163" s="52">
        <v>4</v>
      </c>
      <c r="AP163" s="283" t="str">
        <f t="shared" si="23"/>
        <v/>
      </c>
      <c r="BU163" s="109"/>
      <c r="BV163" s="109"/>
      <c r="BY163" s="5"/>
      <c r="BZ163" s="5"/>
      <c r="CA163" s="5"/>
      <c r="CB163" s="5"/>
      <c r="CC163" s="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5"/>
      <c r="CR163" s="5"/>
      <c r="CS163" s="5"/>
      <c r="CT163" s="32" t="str">
        <f t="shared" si="19"/>
        <v/>
      </c>
      <c r="CU163" s="32"/>
      <c r="CV163" s="32"/>
      <c r="CW163" s="32"/>
      <c r="CX163" s="32"/>
      <c r="CY163" s="32"/>
      <c r="CZ163" s="33">
        <f t="shared" si="20"/>
        <v>0</v>
      </c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</row>
    <row r="164" spans="1:149" ht="14.1" customHeight="1" x14ac:dyDescent="0.2">
      <c r="A164" s="152" t="s">
        <v>176</v>
      </c>
      <c r="B164" s="324">
        <f t="shared" si="21"/>
        <v>0</v>
      </c>
      <c r="C164" s="833">
        <f t="shared" si="22"/>
        <v>0</v>
      </c>
      <c r="D164" s="833">
        <f t="shared" si="22"/>
        <v>0</v>
      </c>
      <c r="E164" s="51">
        <v>0</v>
      </c>
      <c r="F164" s="52">
        <v>0</v>
      </c>
      <c r="G164" s="51">
        <v>0</v>
      </c>
      <c r="H164" s="52">
        <v>0</v>
      </c>
      <c r="I164" s="51">
        <v>0</v>
      </c>
      <c r="J164" s="52">
        <v>0</v>
      </c>
      <c r="K164" s="51">
        <v>0</v>
      </c>
      <c r="L164" s="55">
        <v>0</v>
      </c>
      <c r="M164" s="55">
        <v>0</v>
      </c>
      <c r="N164" s="326">
        <v>0</v>
      </c>
      <c r="O164" s="51">
        <v>0</v>
      </c>
      <c r="P164" s="52">
        <v>0</v>
      </c>
      <c r="Q164" s="51">
        <v>0</v>
      </c>
      <c r="R164" s="52">
        <v>0</v>
      </c>
      <c r="S164" s="51">
        <v>0</v>
      </c>
      <c r="T164" s="52">
        <v>0</v>
      </c>
      <c r="U164" s="51">
        <v>0</v>
      </c>
      <c r="V164" s="52">
        <v>0</v>
      </c>
      <c r="W164" s="51">
        <v>0</v>
      </c>
      <c r="X164" s="52">
        <v>0</v>
      </c>
      <c r="Y164" s="51">
        <v>0</v>
      </c>
      <c r="Z164" s="52">
        <v>0</v>
      </c>
      <c r="AA164" s="51">
        <v>0</v>
      </c>
      <c r="AB164" s="52">
        <v>0</v>
      </c>
      <c r="AC164" s="51">
        <v>0</v>
      </c>
      <c r="AD164" s="326">
        <v>0</v>
      </c>
      <c r="AE164" s="51">
        <v>0</v>
      </c>
      <c r="AF164" s="52">
        <v>0</v>
      </c>
      <c r="AG164" s="51">
        <v>0</v>
      </c>
      <c r="AH164" s="52">
        <v>0</v>
      </c>
      <c r="AI164" s="51">
        <v>0</v>
      </c>
      <c r="AJ164" s="52">
        <v>0</v>
      </c>
      <c r="AK164" s="54">
        <v>0</v>
      </c>
      <c r="AL164" s="326">
        <v>0</v>
      </c>
      <c r="AM164" s="841">
        <v>0</v>
      </c>
      <c r="AN164" s="51">
        <v>0</v>
      </c>
      <c r="AO164" s="52">
        <v>0</v>
      </c>
      <c r="AP164" s="283" t="str">
        <f t="shared" si="23"/>
        <v/>
      </c>
      <c r="BU164" s="109"/>
      <c r="BV164" s="109"/>
      <c r="BY164" s="5"/>
      <c r="BZ164" s="5"/>
      <c r="CA164" s="5"/>
      <c r="CB164" s="5"/>
      <c r="CC164" s="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5"/>
      <c r="CR164" s="5"/>
      <c r="CS164" s="5"/>
      <c r="CT164" s="32" t="str">
        <f t="shared" si="19"/>
        <v/>
      </c>
      <c r="CU164" s="32"/>
      <c r="CV164" s="32"/>
      <c r="CW164" s="32"/>
      <c r="CX164" s="32"/>
      <c r="CY164" s="32"/>
      <c r="CZ164" s="33">
        <f t="shared" si="20"/>
        <v>0</v>
      </c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</row>
    <row r="165" spans="1:149" ht="14.1" customHeight="1" x14ac:dyDescent="0.2">
      <c r="A165" s="152" t="s">
        <v>58</v>
      </c>
      <c r="B165" s="324">
        <f t="shared" si="21"/>
        <v>0</v>
      </c>
      <c r="C165" s="833">
        <f t="shared" si="22"/>
        <v>0</v>
      </c>
      <c r="D165" s="833">
        <f t="shared" si="22"/>
        <v>0</v>
      </c>
      <c r="E165" s="51">
        <v>0</v>
      </c>
      <c r="F165" s="52">
        <v>0</v>
      </c>
      <c r="G165" s="51">
        <v>0</v>
      </c>
      <c r="H165" s="52">
        <v>0</v>
      </c>
      <c r="I165" s="51">
        <v>0</v>
      </c>
      <c r="J165" s="52">
        <v>0</v>
      </c>
      <c r="K165" s="51">
        <v>0</v>
      </c>
      <c r="L165" s="55">
        <v>0</v>
      </c>
      <c r="M165" s="55">
        <v>0</v>
      </c>
      <c r="N165" s="326">
        <v>0</v>
      </c>
      <c r="O165" s="51">
        <v>0</v>
      </c>
      <c r="P165" s="52">
        <v>0</v>
      </c>
      <c r="Q165" s="51">
        <v>0</v>
      </c>
      <c r="R165" s="52">
        <v>0</v>
      </c>
      <c r="S165" s="51">
        <v>0</v>
      </c>
      <c r="T165" s="52">
        <v>0</v>
      </c>
      <c r="U165" s="51">
        <v>0</v>
      </c>
      <c r="V165" s="52">
        <v>0</v>
      </c>
      <c r="W165" s="51">
        <v>0</v>
      </c>
      <c r="X165" s="52">
        <v>0</v>
      </c>
      <c r="Y165" s="51">
        <v>0</v>
      </c>
      <c r="Z165" s="52">
        <v>0</v>
      </c>
      <c r="AA165" s="51">
        <v>0</v>
      </c>
      <c r="AB165" s="52">
        <v>0</v>
      </c>
      <c r="AC165" s="51">
        <v>0</v>
      </c>
      <c r="AD165" s="326">
        <v>0</v>
      </c>
      <c r="AE165" s="51">
        <v>0</v>
      </c>
      <c r="AF165" s="52">
        <v>0</v>
      </c>
      <c r="AG165" s="51">
        <v>0</v>
      </c>
      <c r="AH165" s="52">
        <v>0</v>
      </c>
      <c r="AI165" s="51">
        <v>0</v>
      </c>
      <c r="AJ165" s="52">
        <v>0</v>
      </c>
      <c r="AK165" s="54">
        <v>0</v>
      </c>
      <c r="AL165" s="326">
        <v>0</v>
      </c>
      <c r="AM165" s="841">
        <v>0</v>
      </c>
      <c r="AN165" s="51">
        <v>0</v>
      </c>
      <c r="AO165" s="52">
        <v>0</v>
      </c>
      <c r="AP165" s="283" t="str">
        <f t="shared" si="23"/>
        <v/>
      </c>
      <c r="BU165" s="109"/>
      <c r="BV165" s="109"/>
      <c r="BY165" s="5"/>
      <c r="BZ165" s="5"/>
      <c r="CA165" s="5"/>
      <c r="CB165" s="5"/>
      <c r="CC165" s="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5"/>
      <c r="CR165" s="5"/>
      <c r="CS165" s="5"/>
      <c r="CT165" s="32" t="str">
        <f t="shared" si="19"/>
        <v/>
      </c>
      <c r="CU165" s="32"/>
      <c r="CV165" s="32"/>
      <c r="CW165" s="32"/>
      <c r="CX165" s="32"/>
      <c r="CY165" s="32"/>
      <c r="CZ165" s="33">
        <f t="shared" si="20"/>
        <v>0</v>
      </c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</row>
    <row r="166" spans="1:149" ht="14.1" customHeight="1" x14ac:dyDescent="0.2">
      <c r="A166" s="152" t="s">
        <v>177</v>
      </c>
      <c r="B166" s="324">
        <f t="shared" si="21"/>
        <v>1</v>
      </c>
      <c r="C166" s="833">
        <f t="shared" si="22"/>
        <v>0</v>
      </c>
      <c r="D166" s="833">
        <f t="shared" si="22"/>
        <v>1</v>
      </c>
      <c r="E166" s="51">
        <v>0</v>
      </c>
      <c r="F166" s="52">
        <v>0</v>
      </c>
      <c r="G166" s="51">
        <v>0</v>
      </c>
      <c r="H166" s="52">
        <v>0</v>
      </c>
      <c r="I166" s="51">
        <v>0</v>
      </c>
      <c r="J166" s="52">
        <v>0</v>
      </c>
      <c r="K166" s="51">
        <v>0</v>
      </c>
      <c r="L166" s="55">
        <v>0</v>
      </c>
      <c r="M166" s="55">
        <v>0</v>
      </c>
      <c r="N166" s="326">
        <v>0</v>
      </c>
      <c r="O166" s="51">
        <v>0</v>
      </c>
      <c r="P166" s="52">
        <v>0</v>
      </c>
      <c r="Q166" s="51">
        <v>0</v>
      </c>
      <c r="R166" s="52">
        <v>0</v>
      </c>
      <c r="S166" s="51">
        <v>0</v>
      </c>
      <c r="T166" s="52">
        <v>0</v>
      </c>
      <c r="U166" s="51">
        <v>0</v>
      </c>
      <c r="V166" s="52">
        <v>0</v>
      </c>
      <c r="W166" s="51">
        <v>0</v>
      </c>
      <c r="X166" s="52">
        <v>0</v>
      </c>
      <c r="Y166" s="51">
        <v>0</v>
      </c>
      <c r="Z166" s="52">
        <v>0</v>
      </c>
      <c r="AA166" s="51">
        <v>0</v>
      </c>
      <c r="AB166" s="52">
        <v>0</v>
      </c>
      <c r="AC166" s="51">
        <v>0</v>
      </c>
      <c r="AD166" s="326">
        <v>1</v>
      </c>
      <c r="AE166" s="51">
        <v>0</v>
      </c>
      <c r="AF166" s="52">
        <v>0</v>
      </c>
      <c r="AG166" s="51">
        <v>0</v>
      </c>
      <c r="AH166" s="52">
        <v>0</v>
      </c>
      <c r="AI166" s="51">
        <v>0</v>
      </c>
      <c r="AJ166" s="52">
        <v>0</v>
      </c>
      <c r="AK166" s="54">
        <v>0</v>
      </c>
      <c r="AL166" s="326">
        <v>0</v>
      </c>
      <c r="AM166" s="841">
        <v>1</v>
      </c>
      <c r="AN166" s="51">
        <v>0</v>
      </c>
      <c r="AO166" s="52">
        <v>0</v>
      </c>
      <c r="AP166" s="283" t="str">
        <f t="shared" si="23"/>
        <v/>
      </c>
      <c r="BU166" s="109"/>
      <c r="BV166" s="109"/>
      <c r="BY166" s="5"/>
      <c r="BZ166" s="5"/>
      <c r="CA166" s="5"/>
      <c r="CB166" s="5"/>
      <c r="CC166" s="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5"/>
      <c r="CR166" s="5"/>
      <c r="CS166" s="5"/>
      <c r="CT166" s="32" t="str">
        <f t="shared" si="19"/>
        <v/>
      </c>
      <c r="CU166" s="32"/>
      <c r="CV166" s="32"/>
      <c r="CW166" s="32"/>
      <c r="CX166" s="32"/>
      <c r="CY166" s="32"/>
      <c r="CZ166" s="33">
        <f t="shared" si="20"/>
        <v>0</v>
      </c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</row>
    <row r="167" spans="1:149" ht="14.1" customHeight="1" x14ac:dyDescent="0.2">
      <c r="A167" s="152" t="s">
        <v>178</v>
      </c>
      <c r="B167" s="324">
        <f t="shared" si="21"/>
        <v>94</v>
      </c>
      <c r="C167" s="833">
        <f t="shared" si="22"/>
        <v>52</v>
      </c>
      <c r="D167" s="833">
        <f t="shared" si="22"/>
        <v>42</v>
      </c>
      <c r="E167" s="51">
        <v>0</v>
      </c>
      <c r="F167" s="52">
        <v>0</v>
      </c>
      <c r="G167" s="51">
        <v>1</v>
      </c>
      <c r="H167" s="52">
        <v>0</v>
      </c>
      <c r="I167" s="51">
        <v>3</v>
      </c>
      <c r="J167" s="52">
        <v>3</v>
      </c>
      <c r="K167" s="51">
        <v>4</v>
      </c>
      <c r="L167" s="55">
        <v>1</v>
      </c>
      <c r="M167" s="55">
        <v>5</v>
      </c>
      <c r="N167" s="326">
        <v>3</v>
      </c>
      <c r="O167" s="51">
        <v>0</v>
      </c>
      <c r="P167" s="52">
        <v>1</v>
      </c>
      <c r="Q167" s="51">
        <v>4</v>
      </c>
      <c r="R167" s="52">
        <v>1</v>
      </c>
      <c r="S167" s="51">
        <v>5</v>
      </c>
      <c r="T167" s="52">
        <v>1</v>
      </c>
      <c r="U167" s="51">
        <v>3</v>
      </c>
      <c r="V167" s="52">
        <v>3</v>
      </c>
      <c r="W167" s="51">
        <v>6</v>
      </c>
      <c r="X167" s="52">
        <v>4</v>
      </c>
      <c r="Y167" s="51">
        <v>4</v>
      </c>
      <c r="Z167" s="52">
        <v>4</v>
      </c>
      <c r="AA167" s="51">
        <v>0</v>
      </c>
      <c r="AB167" s="52">
        <v>5</v>
      </c>
      <c r="AC167" s="51">
        <v>2</v>
      </c>
      <c r="AD167" s="326">
        <v>1</v>
      </c>
      <c r="AE167" s="51">
        <v>4</v>
      </c>
      <c r="AF167" s="52">
        <v>2</v>
      </c>
      <c r="AG167" s="51">
        <v>5</v>
      </c>
      <c r="AH167" s="52">
        <v>6</v>
      </c>
      <c r="AI167" s="51">
        <v>4</v>
      </c>
      <c r="AJ167" s="52">
        <v>5</v>
      </c>
      <c r="AK167" s="54">
        <v>2</v>
      </c>
      <c r="AL167" s="326">
        <v>2</v>
      </c>
      <c r="AM167" s="841">
        <v>86</v>
      </c>
      <c r="AN167" s="51">
        <v>0</v>
      </c>
      <c r="AO167" s="52">
        <v>8</v>
      </c>
      <c r="AP167" s="283" t="str">
        <f t="shared" si="23"/>
        <v/>
      </c>
      <c r="BU167" s="109"/>
      <c r="BV167" s="109"/>
      <c r="BY167" s="5"/>
      <c r="BZ167" s="5"/>
      <c r="CA167" s="5"/>
      <c r="CB167" s="5"/>
      <c r="CC167" s="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5"/>
      <c r="CR167" s="5"/>
      <c r="CS167" s="5"/>
      <c r="CT167" s="32" t="str">
        <f t="shared" si="19"/>
        <v/>
      </c>
      <c r="CU167" s="32"/>
      <c r="CV167" s="32"/>
      <c r="CW167" s="32"/>
      <c r="CX167" s="32"/>
      <c r="CY167" s="32"/>
      <c r="CZ167" s="33">
        <f t="shared" si="20"/>
        <v>0</v>
      </c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</row>
    <row r="168" spans="1:149" ht="14.1" customHeight="1" x14ac:dyDescent="0.2">
      <c r="A168" s="152" t="s">
        <v>179</v>
      </c>
      <c r="B168" s="324">
        <f t="shared" si="21"/>
        <v>18</v>
      </c>
      <c r="C168" s="833">
        <f t="shared" si="22"/>
        <v>11</v>
      </c>
      <c r="D168" s="833">
        <f t="shared" si="22"/>
        <v>7</v>
      </c>
      <c r="E168" s="51">
        <v>0</v>
      </c>
      <c r="F168" s="52">
        <v>0</v>
      </c>
      <c r="G168" s="51">
        <v>0</v>
      </c>
      <c r="H168" s="52">
        <v>0</v>
      </c>
      <c r="I168" s="51">
        <v>0</v>
      </c>
      <c r="J168" s="52">
        <v>0</v>
      </c>
      <c r="K168" s="51">
        <v>0</v>
      </c>
      <c r="L168" s="55">
        <v>0</v>
      </c>
      <c r="M168" s="55">
        <v>0</v>
      </c>
      <c r="N168" s="326">
        <v>0</v>
      </c>
      <c r="O168" s="51">
        <v>0</v>
      </c>
      <c r="P168" s="52">
        <v>0</v>
      </c>
      <c r="Q168" s="51">
        <v>0</v>
      </c>
      <c r="R168" s="52">
        <v>0</v>
      </c>
      <c r="S168" s="51">
        <v>0</v>
      </c>
      <c r="T168" s="52">
        <v>0</v>
      </c>
      <c r="U168" s="51">
        <v>1</v>
      </c>
      <c r="V168" s="52">
        <v>0</v>
      </c>
      <c r="W168" s="51">
        <v>0</v>
      </c>
      <c r="X168" s="52">
        <v>1</v>
      </c>
      <c r="Y168" s="51">
        <v>0</v>
      </c>
      <c r="Z168" s="52">
        <v>1</v>
      </c>
      <c r="AA168" s="51">
        <v>0</v>
      </c>
      <c r="AB168" s="52">
        <v>1</v>
      </c>
      <c r="AC168" s="51">
        <v>2</v>
      </c>
      <c r="AD168" s="326">
        <v>1</v>
      </c>
      <c r="AE168" s="51">
        <v>1</v>
      </c>
      <c r="AF168" s="52">
        <v>0</v>
      </c>
      <c r="AG168" s="51">
        <v>2</v>
      </c>
      <c r="AH168" s="52">
        <v>0</v>
      </c>
      <c r="AI168" s="51">
        <v>3</v>
      </c>
      <c r="AJ168" s="52">
        <v>0</v>
      </c>
      <c r="AK168" s="54">
        <v>2</v>
      </c>
      <c r="AL168" s="326">
        <v>3</v>
      </c>
      <c r="AM168" s="841">
        <v>0</v>
      </c>
      <c r="AN168" s="51">
        <v>1</v>
      </c>
      <c r="AO168" s="52">
        <v>17</v>
      </c>
      <c r="AP168" s="283" t="str">
        <f t="shared" si="23"/>
        <v/>
      </c>
      <c r="BU168" s="109"/>
      <c r="BV168" s="109"/>
      <c r="BY168" s="5"/>
      <c r="BZ168" s="5"/>
      <c r="CA168" s="5"/>
      <c r="CB168" s="5"/>
      <c r="CC168" s="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5"/>
      <c r="CR168" s="5"/>
      <c r="CS168" s="5"/>
      <c r="CT168" s="32" t="str">
        <f t="shared" si="19"/>
        <v/>
      </c>
      <c r="CU168" s="32"/>
      <c r="CV168" s="32"/>
      <c r="CW168" s="32"/>
      <c r="CX168" s="32"/>
      <c r="CY168" s="32"/>
      <c r="CZ168" s="33">
        <f t="shared" si="20"/>
        <v>0</v>
      </c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</row>
    <row r="169" spans="1:149" ht="14.1" customHeight="1" x14ac:dyDescent="0.2">
      <c r="A169" s="152" t="s">
        <v>180</v>
      </c>
      <c r="B169" s="324">
        <f t="shared" si="21"/>
        <v>7</v>
      </c>
      <c r="C169" s="833">
        <f t="shared" si="22"/>
        <v>4</v>
      </c>
      <c r="D169" s="833">
        <f t="shared" si="22"/>
        <v>3</v>
      </c>
      <c r="E169" s="51">
        <v>0</v>
      </c>
      <c r="F169" s="52">
        <v>0</v>
      </c>
      <c r="G169" s="51">
        <v>0</v>
      </c>
      <c r="H169" s="52">
        <v>0</v>
      </c>
      <c r="I169" s="51">
        <v>0</v>
      </c>
      <c r="J169" s="52">
        <v>0</v>
      </c>
      <c r="K169" s="51">
        <v>0</v>
      </c>
      <c r="L169" s="55">
        <v>0</v>
      </c>
      <c r="M169" s="55">
        <v>0</v>
      </c>
      <c r="N169" s="326">
        <v>0</v>
      </c>
      <c r="O169" s="51">
        <v>0</v>
      </c>
      <c r="P169" s="52">
        <v>0</v>
      </c>
      <c r="Q169" s="51">
        <v>0</v>
      </c>
      <c r="R169" s="52">
        <v>0</v>
      </c>
      <c r="S169" s="51">
        <v>0</v>
      </c>
      <c r="T169" s="52">
        <v>0</v>
      </c>
      <c r="U169" s="51">
        <v>0</v>
      </c>
      <c r="V169" s="52">
        <v>0</v>
      </c>
      <c r="W169" s="51">
        <v>0</v>
      </c>
      <c r="X169" s="52">
        <v>0</v>
      </c>
      <c r="Y169" s="51">
        <v>0</v>
      </c>
      <c r="Z169" s="52">
        <v>0</v>
      </c>
      <c r="AA169" s="51">
        <v>0</v>
      </c>
      <c r="AB169" s="52">
        <v>0</v>
      </c>
      <c r="AC169" s="51">
        <v>0</v>
      </c>
      <c r="AD169" s="326">
        <v>0</v>
      </c>
      <c r="AE169" s="51">
        <v>1</v>
      </c>
      <c r="AF169" s="52">
        <v>1</v>
      </c>
      <c r="AG169" s="51">
        <v>0</v>
      </c>
      <c r="AH169" s="52">
        <v>0</v>
      </c>
      <c r="AI169" s="51">
        <v>2</v>
      </c>
      <c r="AJ169" s="52">
        <v>0</v>
      </c>
      <c r="AK169" s="54">
        <v>1</v>
      </c>
      <c r="AL169" s="326">
        <v>2</v>
      </c>
      <c r="AM169" s="841">
        <v>7</v>
      </c>
      <c r="AN169" s="51">
        <v>0</v>
      </c>
      <c r="AO169" s="52">
        <v>0</v>
      </c>
      <c r="AP169" s="283" t="str">
        <f t="shared" si="23"/>
        <v/>
      </c>
      <c r="BU169" s="109"/>
      <c r="BV169" s="109"/>
      <c r="BY169" s="5"/>
      <c r="BZ169" s="5"/>
      <c r="CA169" s="5"/>
      <c r="CB169" s="5"/>
      <c r="CC169" s="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5"/>
      <c r="CR169" s="5"/>
      <c r="CS169" s="5"/>
      <c r="CT169" s="32" t="str">
        <f t="shared" si="19"/>
        <v/>
      </c>
      <c r="CU169" s="32"/>
      <c r="CV169" s="32"/>
      <c r="CW169" s="32"/>
      <c r="CX169" s="32"/>
      <c r="CY169" s="32"/>
      <c r="CZ169" s="33">
        <f t="shared" si="20"/>
        <v>0</v>
      </c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</row>
    <row r="170" spans="1:149" ht="14.1" customHeight="1" x14ac:dyDescent="0.2">
      <c r="A170" s="152" t="s">
        <v>181</v>
      </c>
      <c r="B170" s="324">
        <f t="shared" si="21"/>
        <v>1</v>
      </c>
      <c r="C170" s="833">
        <f t="shared" si="22"/>
        <v>1</v>
      </c>
      <c r="D170" s="833">
        <f t="shared" si="22"/>
        <v>0</v>
      </c>
      <c r="E170" s="51">
        <v>0</v>
      </c>
      <c r="F170" s="52">
        <v>0</v>
      </c>
      <c r="G170" s="51">
        <v>0</v>
      </c>
      <c r="H170" s="52">
        <v>0</v>
      </c>
      <c r="I170" s="51">
        <v>0</v>
      </c>
      <c r="J170" s="52">
        <v>0</v>
      </c>
      <c r="K170" s="51">
        <v>0</v>
      </c>
      <c r="L170" s="55">
        <v>0</v>
      </c>
      <c r="M170" s="55">
        <v>0</v>
      </c>
      <c r="N170" s="326">
        <v>0</v>
      </c>
      <c r="O170" s="51">
        <v>0</v>
      </c>
      <c r="P170" s="52">
        <v>0</v>
      </c>
      <c r="Q170" s="51">
        <v>0</v>
      </c>
      <c r="R170" s="52">
        <v>0</v>
      </c>
      <c r="S170" s="51">
        <v>0</v>
      </c>
      <c r="T170" s="52">
        <v>0</v>
      </c>
      <c r="U170" s="51">
        <v>0</v>
      </c>
      <c r="V170" s="52">
        <v>0</v>
      </c>
      <c r="W170" s="51">
        <v>0</v>
      </c>
      <c r="X170" s="52">
        <v>0</v>
      </c>
      <c r="Y170" s="51">
        <v>0</v>
      </c>
      <c r="Z170" s="52">
        <v>0</v>
      </c>
      <c r="AA170" s="51">
        <v>0</v>
      </c>
      <c r="AB170" s="52">
        <v>0</v>
      </c>
      <c r="AC170" s="51">
        <v>0</v>
      </c>
      <c r="AD170" s="326">
        <v>0</v>
      </c>
      <c r="AE170" s="51">
        <v>0</v>
      </c>
      <c r="AF170" s="52">
        <v>0</v>
      </c>
      <c r="AG170" s="51">
        <v>0</v>
      </c>
      <c r="AH170" s="52">
        <v>0</v>
      </c>
      <c r="AI170" s="51">
        <v>0</v>
      </c>
      <c r="AJ170" s="52">
        <v>0</v>
      </c>
      <c r="AK170" s="54">
        <v>1</v>
      </c>
      <c r="AL170" s="326">
        <v>0</v>
      </c>
      <c r="AM170" s="841">
        <v>0</v>
      </c>
      <c r="AN170" s="51">
        <v>0</v>
      </c>
      <c r="AO170" s="52">
        <v>1</v>
      </c>
      <c r="AP170" s="283" t="str">
        <f t="shared" si="23"/>
        <v/>
      </c>
      <c r="BU170" s="109"/>
      <c r="BV170" s="109"/>
      <c r="BY170" s="5"/>
      <c r="BZ170" s="5"/>
      <c r="CA170" s="5"/>
      <c r="CB170" s="5"/>
      <c r="CC170" s="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5"/>
      <c r="CR170" s="5"/>
      <c r="CS170" s="5"/>
      <c r="CT170" s="32" t="str">
        <f t="shared" si="19"/>
        <v/>
      </c>
      <c r="CU170" s="32"/>
      <c r="CV170" s="32"/>
      <c r="CW170" s="32"/>
      <c r="CX170" s="32"/>
      <c r="CY170" s="32"/>
      <c r="CZ170" s="33">
        <f t="shared" si="20"/>
        <v>0</v>
      </c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</row>
    <row r="171" spans="1:149" ht="14.1" customHeight="1" x14ac:dyDescent="0.2">
      <c r="A171" s="152" t="s">
        <v>68</v>
      </c>
      <c r="B171" s="324">
        <f t="shared" si="21"/>
        <v>5</v>
      </c>
      <c r="C171" s="833">
        <f t="shared" si="22"/>
        <v>3</v>
      </c>
      <c r="D171" s="833">
        <f t="shared" si="22"/>
        <v>2</v>
      </c>
      <c r="E171" s="51">
        <v>0</v>
      </c>
      <c r="F171" s="52">
        <v>0</v>
      </c>
      <c r="G171" s="51">
        <v>0</v>
      </c>
      <c r="H171" s="52">
        <v>0</v>
      </c>
      <c r="I171" s="51">
        <v>0</v>
      </c>
      <c r="J171" s="52">
        <v>0</v>
      </c>
      <c r="K171" s="51">
        <v>0</v>
      </c>
      <c r="L171" s="55">
        <v>0</v>
      </c>
      <c r="M171" s="55">
        <v>0</v>
      </c>
      <c r="N171" s="326">
        <v>0</v>
      </c>
      <c r="O171" s="51">
        <v>0</v>
      </c>
      <c r="P171" s="52">
        <v>0</v>
      </c>
      <c r="Q171" s="51">
        <v>0</v>
      </c>
      <c r="R171" s="52">
        <v>0</v>
      </c>
      <c r="S171" s="51">
        <v>0</v>
      </c>
      <c r="T171" s="52">
        <v>0</v>
      </c>
      <c r="U171" s="51">
        <v>0</v>
      </c>
      <c r="V171" s="52">
        <v>0</v>
      </c>
      <c r="W171" s="51">
        <v>0</v>
      </c>
      <c r="X171" s="52">
        <v>0</v>
      </c>
      <c r="Y171" s="51">
        <v>0</v>
      </c>
      <c r="Z171" s="52">
        <v>0</v>
      </c>
      <c r="AA171" s="51">
        <v>1</v>
      </c>
      <c r="AB171" s="52">
        <v>0</v>
      </c>
      <c r="AC171" s="51">
        <v>1</v>
      </c>
      <c r="AD171" s="326">
        <v>0</v>
      </c>
      <c r="AE171" s="51">
        <v>0</v>
      </c>
      <c r="AF171" s="52">
        <v>1</v>
      </c>
      <c r="AG171" s="51">
        <v>1</v>
      </c>
      <c r="AH171" s="52">
        <v>1</v>
      </c>
      <c r="AI171" s="51">
        <v>0</v>
      </c>
      <c r="AJ171" s="52">
        <v>0</v>
      </c>
      <c r="AK171" s="54">
        <v>0</v>
      </c>
      <c r="AL171" s="326">
        <v>0</v>
      </c>
      <c r="AM171" s="841">
        <v>4</v>
      </c>
      <c r="AN171" s="51">
        <v>0</v>
      </c>
      <c r="AO171" s="52">
        <v>1</v>
      </c>
      <c r="AP171" s="283" t="str">
        <f t="shared" si="23"/>
        <v/>
      </c>
      <c r="BU171" s="109"/>
      <c r="BV171" s="109"/>
      <c r="BY171" s="5"/>
      <c r="BZ171" s="5"/>
      <c r="CA171" s="5"/>
      <c r="CB171" s="5"/>
      <c r="CC171" s="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5"/>
      <c r="CR171" s="5"/>
      <c r="CS171" s="5"/>
      <c r="CT171" s="32" t="str">
        <f t="shared" si="19"/>
        <v/>
      </c>
      <c r="CU171" s="4"/>
      <c r="CV171" s="4"/>
      <c r="CW171" s="4"/>
      <c r="CX171" s="4"/>
      <c r="CY171" s="4"/>
      <c r="CZ171" s="33">
        <f t="shared" si="20"/>
        <v>0</v>
      </c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</row>
    <row r="172" spans="1:149" ht="14.1" customHeight="1" x14ac:dyDescent="0.2">
      <c r="A172" s="152" t="s">
        <v>69</v>
      </c>
      <c r="B172" s="324">
        <f t="shared" si="21"/>
        <v>0</v>
      </c>
      <c r="C172" s="833">
        <f t="shared" si="22"/>
        <v>0</v>
      </c>
      <c r="D172" s="833">
        <f t="shared" si="22"/>
        <v>0</v>
      </c>
      <c r="E172" s="51">
        <v>0</v>
      </c>
      <c r="F172" s="52">
        <v>0</v>
      </c>
      <c r="G172" s="51">
        <v>0</v>
      </c>
      <c r="H172" s="52">
        <v>0</v>
      </c>
      <c r="I172" s="51">
        <v>0</v>
      </c>
      <c r="J172" s="52">
        <v>0</v>
      </c>
      <c r="K172" s="51">
        <v>0</v>
      </c>
      <c r="L172" s="55">
        <v>0</v>
      </c>
      <c r="M172" s="55">
        <v>0</v>
      </c>
      <c r="N172" s="326">
        <v>0</v>
      </c>
      <c r="O172" s="51">
        <v>0</v>
      </c>
      <c r="P172" s="52">
        <v>0</v>
      </c>
      <c r="Q172" s="51">
        <v>0</v>
      </c>
      <c r="R172" s="52">
        <v>0</v>
      </c>
      <c r="S172" s="51">
        <v>0</v>
      </c>
      <c r="T172" s="52">
        <v>0</v>
      </c>
      <c r="U172" s="51">
        <v>0</v>
      </c>
      <c r="V172" s="52">
        <v>0</v>
      </c>
      <c r="W172" s="51">
        <v>0</v>
      </c>
      <c r="X172" s="52">
        <v>0</v>
      </c>
      <c r="Y172" s="51">
        <v>0</v>
      </c>
      <c r="Z172" s="52">
        <v>0</v>
      </c>
      <c r="AA172" s="51">
        <v>0</v>
      </c>
      <c r="AB172" s="52">
        <v>0</v>
      </c>
      <c r="AC172" s="51">
        <v>0</v>
      </c>
      <c r="AD172" s="326">
        <v>0</v>
      </c>
      <c r="AE172" s="51">
        <v>0</v>
      </c>
      <c r="AF172" s="52">
        <v>0</v>
      </c>
      <c r="AG172" s="51">
        <v>0</v>
      </c>
      <c r="AH172" s="52">
        <v>0</v>
      </c>
      <c r="AI172" s="51">
        <v>0</v>
      </c>
      <c r="AJ172" s="52">
        <v>0</v>
      </c>
      <c r="AK172" s="54">
        <v>0</v>
      </c>
      <c r="AL172" s="326">
        <v>0</v>
      </c>
      <c r="AM172" s="841">
        <v>0</v>
      </c>
      <c r="AN172" s="51">
        <v>0</v>
      </c>
      <c r="AO172" s="52">
        <v>0</v>
      </c>
      <c r="AP172" s="283" t="str">
        <f t="shared" si="23"/>
        <v/>
      </c>
      <c r="BU172" s="109"/>
      <c r="BV172" s="109"/>
      <c r="BY172" s="5"/>
      <c r="BZ172" s="5"/>
      <c r="CA172" s="5"/>
      <c r="CB172" s="5"/>
      <c r="CC172" s="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5"/>
      <c r="CR172" s="5"/>
      <c r="CS172" s="5"/>
      <c r="CT172" s="32" t="str">
        <f t="shared" si="19"/>
        <v/>
      </c>
      <c r="CU172" s="4"/>
      <c r="CV172" s="4"/>
      <c r="CW172" s="4"/>
      <c r="CX172" s="4"/>
      <c r="CY172" s="4"/>
      <c r="CZ172" s="33">
        <f t="shared" si="20"/>
        <v>0</v>
      </c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</row>
    <row r="173" spans="1:149" ht="14.1" customHeight="1" x14ac:dyDescent="0.2">
      <c r="A173" s="152" t="s">
        <v>182</v>
      </c>
      <c r="B173" s="324">
        <f t="shared" si="21"/>
        <v>0</v>
      </c>
      <c r="C173" s="833">
        <f t="shared" si="22"/>
        <v>0</v>
      </c>
      <c r="D173" s="833">
        <f t="shared" si="22"/>
        <v>0</v>
      </c>
      <c r="E173" s="51">
        <v>0</v>
      </c>
      <c r="F173" s="52">
        <v>0</v>
      </c>
      <c r="G173" s="51">
        <v>0</v>
      </c>
      <c r="H173" s="52">
        <v>0</v>
      </c>
      <c r="I173" s="51">
        <v>0</v>
      </c>
      <c r="J173" s="52">
        <v>0</v>
      </c>
      <c r="K173" s="51">
        <v>0</v>
      </c>
      <c r="L173" s="55">
        <v>0</v>
      </c>
      <c r="M173" s="55">
        <v>0</v>
      </c>
      <c r="N173" s="326">
        <v>0</v>
      </c>
      <c r="O173" s="51">
        <v>0</v>
      </c>
      <c r="P173" s="52">
        <v>0</v>
      </c>
      <c r="Q173" s="51">
        <v>0</v>
      </c>
      <c r="R173" s="52">
        <v>0</v>
      </c>
      <c r="S173" s="51">
        <v>0</v>
      </c>
      <c r="T173" s="52">
        <v>0</v>
      </c>
      <c r="U173" s="51">
        <v>0</v>
      </c>
      <c r="V173" s="52">
        <v>0</v>
      </c>
      <c r="W173" s="51">
        <v>0</v>
      </c>
      <c r="X173" s="52">
        <v>0</v>
      </c>
      <c r="Y173" s="51">
        <v>0</v>
      </c>
      <c r="Z173" s="52">
        <v>0</v>
      </c>
      <c r="AA173" s="51">
        <v>0</v>
      </c>
      <c r="AB173" s="52">
        <v>0</v>
      </c>
      <c r="AC173" s="51">
        <v>0</v>
      </c>
      <c r="AD173" s="326">
        <v>0</v>
      </c>
      <c r="AE173" s="51">
        <v>0</v>
      </c>
      <c r="AF173" s="52">
        <v>0</v>
      </c>
      <c r="AG173" s="51">
        <v>0</v>
      </c>
      <c r="AH173" s="52">
        <v>0</v>
      </c>
      <c r="AI173" s="51">
        <v>0</v>
      </c>
      <c r="AJ173" s="52">
        <v>0</v>
      </c>
      <c r="AK173" s="54">
        <v>0</v>
      </c>
      <c r="AL173" s="326">
        <v>0</v>
      </c>
      <c r="AM173" s="841">
        <v>0</v>
      </c>
      <c r="AN173" s="51">
        <v>0</v>
      </c>
      <c r="AO173" s="52">
        <v>0</v>
      </c>
      <c r="AP173" s="283" t="str">
        <f t="shared" si="23"/>
        <v/>
      </c>
      <c r="BU173" s="109"/>
      <c r="BV173" s="109"/>
      <c r="BY173" s="5"/>
      <c r="BZ173" s="5"/>
      <c r="CA173" s="5"/>
      <c r="CB173" s="5"/>
      <c r="CC173" s="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5"/>
      <c r="CR173" s="5"/>
      <c r="CS173" s="5"/>
      <c r="CT173" s="32" t="str">
        <f t="shared" si="19"/>
        <v/>
      </c>
      <c r="CU173" s="4"/>
      <c r="CV173" s="4"/>
      <c r="CW173" s="4"/>
      <c r="CX173" s="4"/>
      <c r="CY173" s="4"/>
      <c r="CZ173" s="33">
        <f t="shared" si="20"/>
        <v>0</v>
      </c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</row>
    <row r="174" spans="1:149" ht="14.1" customHeight="1" x14ac:dyDescent="0.2">
      <c r="A174" s="152" t="s">
        <v>183</v>
      </c>
      <c r="B174" s="324">
        <f t="shared" si="21"/>
        <v>0</v>
      </c>
      <c r="C174" s="833">
        <f t="shared" si="22"/>
        <v>0</v>
      </c>
      <c r="D174" s="833">
        <f t="shared" si="22"/>
        <v>0</v>
      </c>
      <c r="E174" s="51">
        <v>0</v>
      </c>
      <c r="F174" s="52">
        <v>0</v>
      </c>
      <c r="G174" s="51">
        <v>0</v>
      </c>
      <c r="H174" s="52">
        <v>0</v>
      </c>
      <c r="I174" s="51">
        <v>0</v>
      </c>
      <c r="J174" s="52">
        <v>0</v>
      </c>
      <c r="K174" s="51">
        <v>0</v>
      </c>
      <c r="L174" s="55">
        <v>0</v>
      </c>
      <c r="M174" s="55">
        <v>0</v>
      </c>
      <c r="N174" s="326">
        <v>0</v>
      </c>
      <c r="O174" s="51">
        <v>0</v>
      </c>
      <c r="P174" s="52">
        <v>0</v>
      </c>
      <c r="Q174" s="51">
        <v>0</v>
      </c>
      <c r="R174" s="52">
        <v>0</v>
      </c>
      <c r="S174" s="51">
        <v>0</v>
      </c>
      <c r="T174" s="52">
        <v>0</v>
      </c>
      <c r="U174" s="51">
        <v>0</v>
      </c>
      <c r="V174" s="52">
        <v>0</v>
      </c>
      <c r="W174" s="51">
        <v>0</v>
      </c>
      <c r="X174" s="52">
        <v>0</v>
      </c>
      <c r="Y174" s="51">
        <v>0</v>
      </c>
      <c r="Z174" s="52">
        <v>0</v>
      </c>
      <c r="AA174" s="51">
        <v>0</v>
      </c>
      <c r="AB174" s="52">
        <v>0</v>
      </c>
      <c r="AC174" s="51">
        <v>0</v>
      </c>
      <c r="AD174" s="326">
        <v>0</v>
      </c>
      <c r="AE174" s="51">
        <v>0</v>
      </c>
      <c r="AF174" s="52">
        <v>0</v>
      </c>
      <c r="AG174" s="51">
        <v>0</v>
      </c>
      <c r="AH174" s="52">
        <v>0</v>
      </c>
      <c r="AI174" s="51">
        <v>0</v>
      </c>
      <c r="AJ174" s="52">
        <v>0</v>
      </c>
      <c r="AK174" s="54">
        <v>0</v>
      </c>
      <c r="AL174" s="326">
        <v>0</v>
      </c>
      <c r="AM174" s="841">
        <v>0</v>
      </c>
      <c r="AN174" s="51">
        <v>0</v>
      </c>
      <c r="AO174" s="52">
        <v>0</v>
      </c>
      <c r="AP174" s="283" t="str">
        <f t="shared" si="23"/>
        <v/>
      </c>
      <c r="BU174" s="109"/>
      <c r="BV174" s="109"/>
      <c r="BY174" s="5"/>
      <c r="BZ174" s="5"/>
      <c r="CA174" s="5"/>
      <c r="CB174" s="5"/>
      <c r="CC174" s="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5"/>
      <c r="CR174" s="5"/>
      <c r="CS174" s="5"/>
      <c r="CT174" s="32" t="str">
        <f t="shared" si="19"/>
        <v/>
      </c>
      <c r="CU174" s="4"/>
      <c r="CV174" s="4"/>
      <c r="CW174" s="4"/>
      <c r="CX174" s="4"/>
      <c r="CY174" s="4"/>
      <c r="CZ174" s="33">
        <f t="shared" si="20"/>
        <v>0</v>
      </c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</row>
    <row r="175" spans="1:149" ht="14.1" customHeight="1" x14ac:dyDescent="0.2">
      <c r="A175" s="152" t="s">
        <v>184</v>
      </c>
      <c r="B175" s="324">
        <f t="shared" si="21"/>
        <v>0</v>
      </c>
      <c r="C175" s="833">
        <f t="shared" si="22"/>
        <v>0</v>
      </c>
      <c r="D175" s="833">
        <f t="shared" si="22"/>
        <v>0</v>
      </c>
      <c r="E175" s="51">
        <v>0</v>
      </c>
      <c r="F175" s="52">
        <v>0</v>
      </c>
      <c r="G175" s="51">
        <v>0</v>
      </c>
      <c r="H175" s="52">
        <v>0</v>
      </c>
      <c r="I175" s="51">
        <v>0</v>
      </c>
      <c r="J175" s="52">
        <v>0</v>
      </c>
      <c r="K175" s="51">
        <v>0</v>
      </c>
      <c r="L175" s="55">
        <v>0</v>
      </c>
      <c r="M175" s="55">
        <v>0</v>
      </c>
      <c r="N175" s="326">
        <v>0</v>
      </c>
      <c r="O175" s="51">
        <v>0</v>
      </c>
      <c r="P175" s="52">
        <v>0</v>
      </c>
      <c r="Q175" s="51">
        <v>0</v>
      </c>
      <c r="R175" s="52">
        <v>0</v>
      </c>
      <c r="S175" s="51">
        <v>0</v>
      </c>
      <c r="T175" s="52">
        <v>0</v>
      </c>
      <c r="U175" s="51">
        <v>0</v>
      </c>
      <c r="V175" s="52">
        <v>0</v>
      </c>
      <c r="W175" s="51">
        <v>0</v>
      </c>
      <c r="X175" s="52">
        <v>0</v>
      </c>
      <c r="Y175" s="51">
        <v>0</v>
      </c>
      <c r="Z175" s="52">
        <v>0</v>
      </c>
      <c r="AA175" s="51">
        <v>0</v>
      </c>
      <c r="AB175" s="52">
        <v>0</v>
      </c>
      <c r="AC175" s="51">
        <v>0</v>
      </c>
      <c r="AD175" s="326">
        <v>0</v>
      </c>
      <c r="AE175" s="51">
        <v>0</v>
      </c>
      <c r="AF175" s="52">
        <v>0</v>
      </c>
      <c r="AG175" s="51">
        <v>0</v>
      </c>
      <c r="AH175" s="52">
        <v>0</v>
      </c>
      <c r="AI175" s="51">
        <v>0</v>
      </c>
      <c r="AJ175" s="52">
        <v>0</v>
      </c>
      <c r="AK175" s="54">
        <v>0</v>
      </c>
      <c r="AL175" s="326">
        <v>0</v>
      </c>
      <c r="AM175" s="841">
        <v>0</v>
      </c>
      <c r="AN175" s="51">
        <v>0</v>
      </c>
      <c r="AO175" s="52">
        <v>0</v>
      </c>
      <c r="AP175" s="283" t="str">
        <f t="shared" si="23"/>
        <v/>
      </c>
      <c r="BU175" s="109"/>
      <c r="BV175" s="109"/>
      <c r="BY175" s="5"/>
      <c r="BZ175" s="5"/>
      <c r="CA175" s="5"/>
      <c r="CB175" s="5"/>
      <c r="CC175" s="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5"/>
      <c r="CR175" s="5"/>
      <c r="CS175" s="5"/>
      <c r="CT175" s="32" t="str">
        <f t="shared" si="19"/>
        <v/>
      </c>
      <c r="CU175" s="4"/>
      <c r="CV175" s="4"/>
      <c r="CW175" s="4"/>
      <c r="CX175" s="4"/>
      <c r="CY175" s="4"/>
      <c r="CZ175" s="33">
        <f t="shared" si="20"/>
        <v>0</v>
      </c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</row>
    <row r="176" spans="1:149" ht="14.1" customHeight="1" x14ac:dyDescent="0.2">
      <c r="A176" s="842" t="s">
        <v>71</v>
      </c>
      <c r="B176" s="324">
        <f t="shared" si="21"/>
        <v>41</v>
      </c>
      <c r="C176" s="833">
        <f t="shared" si="22"/>
        <v>25</v>
      </c>
      <c r="D176" s="833">
        <f t="shared" si="22"/>
        <v>16</v>
      </c>
      <c r="E176" s="85">
        <v>7</v>
      </c>
      <c r="F176" s="87">
        <v>1</v>
      </c>
      <c r="G176" s="85">
        <v>2</v>
      </c>
      <c r="H176" s="87">
        <v>0</v>
      </c>
      <c r="I176" s="85">
        <v>0</v>
      </c>
      <c r="J176" s="87">
        <v>0</v>
      </c>
      <c r="K176" s="85">
        <v>0</v>
      </c>
      <c r="L176" s="91">
        <v>1</v>
      </c>
      <c r="M176" s="91">
        <v>0</v>
      </c>
      <c r="N176" s="843">
        <v>0</v>
      </c>
      <c r="O176" s="85">
        <v>0</v>
      </c>
      <c r="P176" s="87">
        <v>1</v>
      </c>
      <c r="Q176" s="85">
        <v>0</v>
      </c>
      <c r="R176" s="87">
        <v>0</v>
      </c>
      <c r="S176" s="85">
        <v>0</v>
      </c>
      <c r="T176" s="87">
        <v>0</v>
      </c>
      <c r="U176" s="85">
        <v>0</v>
      </c>
      <c r="V176" s="87">
        <v>0</v>
      </c>
      <c r="W176" s="85">
        <v>1</v>
      </c>
      <c r="X176" s="87">
        <v>1</v>
      </c>
      <c r="Y176" s="85">
        <v>2</v>
      </c>
      <c r="Z176" s="87">
        <v>2</v>
      </c>
      <c r="AA176" s="85">
        <v>1</v>
      </c>
      <c r="AB176" s="87">
        <v>1</v>
      </c>
      <c r="AC176" s="85">
        <v>1</v>
      </c>
      <c r="AD176" s="843">
        <v>0</v>
      </c>
      <c r="AE176" s="85">
        <v>6</v>
      </c>
      <c r="AF176" s="87">
        <v>3</v>
      </c>
      <c r="AG176" s="85">
        <v>1</v>
      </c>
      <c r="AH176" s="87">
        <v>0</v>
      </c>
      <c r="AI176" s="85">
        <v>2</v>
      </c>
      <c r="AJ176" s="87">
        <v>1</v>
      </c>
      <c r="AK176" s="90">
        <v>2</v>
      </c>
      <c r="AL176" s="843">
        <v>5</v>
      </c>
      <c r="AM176" s="844">
        <v>23</v>
      </c>
      <c r="AN176" s="85">
        <v>8</v>
      </c>
      <c r="AO176" s="87">
        <v>10</v>
      </c>
      <c r="AP176" s="283" t="str">
        <f t="shared" si="23"/>
        <v/>
      </c>
      <c r="BU176" s="109"/>
      <c r="BV176" s="109"/>
      <c r="BY176" s="5"/>
      <c r="BZ176" s="5"/>
      <c r="CA176" s="5"/>
      <c r="CB176" s="5"/>
      <c r="CC176" s="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5"/>
      <c r="CR176" s="5"/>
      <c r="CS176" s="5"/>
      <c r="CT176" s="32" t="str">
        <f t="shared" si="19"/>
        <v/>
      </c>
      <c r="CU176" s="4"/>
      <c r="CV176" s="4"/>
      <c r="CW176" s="4"/>
      <c r="CX176" s="4"/>
      <c r="CY176" s="4"/>
      <c r="CZ176" s="33">
        <f t="shared" si="20"/>
        <v>0</v>
      </c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</row>
    <row r="177" spans="1:149" ht="14.1" customHeight="1" x14ac:dyDescent="0.2">
      <c r="A177" s="1394" t="s">
        <v>41</v>
      </c>
      <c r="B177" s="1395">
        <f>SUM(B178:B182)</f>
        <v>211</v>
      </c>
      <c r="C177" s="1396">
        <f>SUM(C178:C182)</f>
        <v>93</v>
      </c>
      <c r="D177" s="1396">
        <f>SUM(D178:D182)</f>
        <v>118</v>
      </c>
      <c r="E177" s="1223">
        <f>SUM(E178:E182)</f>
        <v>15</v>
      </c>
      <c r="F177" s="1397">
        <f t="shared" ref="F177:AO177" si="24">SUM(F178:F182)</f>
        <v>22</v>
      </c>
      <c r="G177" s="1223">
        <f t="shared" si="24"/>
        <v>3</v>
      </c>
      <c r="H177" s="1397">
        <f>SUM(H178:H182)</f>
        <v>5</v>
      </c>
      <c r="I177" s="1223">
        <f t="shared" si="24"/>
        <v>4</v>
      </c>
      <c r="J177" s="1397">
        <f t="shared" si="24"/>
        <v>2</v>
      </c>
      <c r="K177" s="1223">
        <f t="shared" si="24"/>
        <v>3</v>
      </c>
      <c r="L177" s="1223">
        <f t="shared" si="24"/>
        <v>4</v>
      </c>
      <c r="M177" s="1223">
        <f t="shared" si="24"/>
        <v>0</v>
      </c>
      <c r="N177" s="1398">
        <f t="shared" si="24"/>
        <v>5</v>
      </c>
      <c r="O177" s="1223">
        <f t="shared" si="24"/>
        <v>1</v>
      </c>
      <c r="P177" s="1397">
        <f t="shared" si="24"/>
        <v>1</v>
      </c>
      <c r="Q177" s="1223">
        <f t="shared" si="24"/>
        <v>1</v>
      </c>
      <c r="R177" s="1397">
        <f t="shared" si="24"/>
        <v>1</v>
      </c>
      <c r="S177" s="1223">
        <f t="shared" si="24"/>
        <v>2</v>
      </c>
      <c r="T177" s="1397">
        <f t="shared" si="24"/>
        <v>1</v>
      </c>
      <c r="U177" s="1223">
        <f t="shared" si="24"/>
        <v>1</v>
      </c>
      <c r="V177" s="1397">
        <f t="shared" si="24"/>
        <v>2</v>
      </c>
      <c r="W177" s="1223">
        <f t="shared" si="24"/>
        <v>4</v>
      </c>
      <c r="X177" s="1397">
        <f t="shared" si="24"/>
        <v>8</v>
      </c>
      <c r="Y177" s="1223">
        <f t="shared" si="24"/>
        <v>5</v>
      </c>
      <c r="Z177" s="1397">
        <f t="shared" si="24"/>
        <v>6</v>
      </c>
      <c r="AA177" s="1223">
        <f t="shared" si="24"/>
        <v>6</v>
      </c>
      <c r="AB177" s="1397">
        <f t="shared" si="24"/>
        <v>5</v>
      </c>
      <c r="AC177" s="1223">
        <f t="shared" si="24"/>
        <v>8</v>
      </c>
      <c r="AD177" s="1398">
        <f t="shared" si="24"/>
        <v>11</v>
      </c>
      <c r="AE177" s="1223">
        <f t="shared" si="24"/>
        <v>11</v>
      </c>
      <c r="AF177" s="1397">
        <f t="shared" si="24"/>
        <v>12</v>
      </c>
      <c r="AG177" s="1223">
        <f t="shared" si="24"/>
        <v>12</v>
      </c>
      <c r="AH177" s="1397">
        <f t="shared" si="24"/>
        <v>13</v>
      </c>
      <c r="AI177" s="1223">
        <f t="shared" si="24"/>
        <v>8</v>
      </c>
      <c r="AJ177" s="1397">
        <f t="shared" si="24"/>
        <v>8</v>
      </c>
      <c r="AK177" s="1399">
        <f t="shared" si="24"/>
        <v>9</v>
      </c>
      <c r="AL177" s="1060">
        <f t="shared" si="24"/>
        <v>12</v>
      </c>
      <c r="AM177" s="1327">
        <f t="shared" si="24"/>
        <v>55</v>
      </c>
      <c r="AN177" s="1397">
        <f t="shared" si="24"/>
        <v>84</v>
      </c>
      <c r="AO177" s="1225">
        <f t="shared" si="24"/>
        <v>72</v>
      </c>
      <c r="AP177" s="283"/>
      <c r="BU177" s="109"/>
      <c r="BV177" s="109"/>
      <c r="BX177" s="15"/>
      <c r="CA177" s="15"/>
      <c r="CB177" s="15"/>
      <c r="CC177" s="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5"/>
      <c r="CR177" s="5"/>
      <c r="CS177" s="5"/>
      <c r="CT177" s="32"/>
      <c r="CU177" s="32"/>
      <c r="CV177" s="32"/>
      <c r="CW177" s="32"/>
      <c r="CX177" s="32"/>
      <c r="CY177" s="32"/>
      <c r="CZ177" s="33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</row>
    <row r="178" spans="1:149" ht="14.1" customHeight="1" x14ac:dyDescent="0.2">
      <c r="A178" s="155" t="s">
        <v>42</v>
      </c>
      <c r="B178" s="342">
        <f t="shared" si="21"/>
        <v>189</v>
      </c>
      <c r="C178" s="833">
        <f t="shared" si="22"/>
        <v>83</v>
      </c>
      <c r="D178" s="833">
        <f t="shared" si="22"/>
        <v>106</v>
      </c>
      <c r="E178" s="38">
        <v>15</v>
      </c>
      <c r="F178" s="40">
        <v>22</v>
      </c>
      <c r="G178" s="38">
        <v>3</v>
      </c>
      <c r="H178" s="40">
        <v>5</v>
      </c>
      <c r="I178" s="38">
        <v>4</v>
      </c>
      <c r="J178" s="40">
        <v>1</v>
      </c>
      <c r="K178" s="38">
        <v>3</v>
      </c>
      <c r="L178" s="43">
        <v>3</v>
      </c>
      <c r="M178" s="43">
        <v>0</v>
      </c>
      <c r="N178" s="329">
        <v>4</v>
      </c>
      <c r="O178" s="38">
        <v>1</v>
      </c>
      <c r="P178" s="40">
        <v>1</v>
      </c>
      <c r="Q178" s="38">
        <v>1</v>
      </c>
      <c r="R178" s="40">
        <v>1</v>
      </c>
      <c r="S178" s="38">
        <v>1</v>
      </c>
      <c r="T178" s="40">
        <v>1</v>
      </c>
      <c r="U178" s="38">
        <v>0</v>
      </c>
      <c r="V178" s="40">
        <v>2</v>
      </c>
      <c r="W178" s="38">
        <v>4</v>
      </c>
      <c r="X178" s="40">
        <v>8</v>
      </c>
      <c r="Y178" s="38">
        <v>3</v>
      </c>
      <c r="Z178" s="40">
        <v>5</v>
      </c>
      <c r="AA178" s="38">
        <v>5</v>
      </c>
      <c r="AB178" s="40">
        <v>4</v>
      </c>
      <c r="AC178" s="38">
        <v>7</v>
      </c>
      <c r="AD178" s="329">
        <v>11</v>
      </c>
      <c r="AE178" s="38">
        <v>9</v>
      </c>
      <c r="AF178" s="40">
        <v>9</v>
      </c>
      <c r="AG178" s="38">
        <v>12</v>
      </c>
      <c r="AH178" s="40">
        <v>12</v>
      </c>
      <c r="AI178" s="38">
        <v>6</v>
      </c>
      <c r="AJ178" s="40">
        <v>8</v>
      </c>
      <c r="AK178" s="42">
        <v>9</v>
      </c>
      <c r="AL178" s="329">
        <v>9</v>
      </c>
      <c r="AM178" s="855">
        <v>55</v>
      </c>
      <c r="AN178" s="38">
        <v>71</v>
      </c>
      <c r="AO178" s="40">
        <v>63</v>
      </c>
      <c r="AP178" s="283" t="str">
        <f t="shared" si="23"/>
        <v/>
      </c>
      <c r="BU178" s="109"/>
      <c r="BV178" s="109"/>
      <c r="BX178" s="15"/>
      <c r="CA178" s="15"/>
      <c r="CB178" s="15"/>
      <c r="CC178" s="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5"/>
      <c r="CR178" s="5"/>
      <c r="CS178" s="5"/>
      <c r="CT178" s="32" t="str">
        <f>IF(CZ178=1,"* El número de Egresos Según tipo de atención NO DEBE ser diferente al Total. ","")</f>
        <v/>
      </c>
      <c r="CU178" s="32"/>
      <c r="CV178" s="32"/>
      <c r="CW178" s="32"/>
      <c r="CX178" s="32"/>
      <c r="CY178" s="32"/>
      <c r="CZ178" s="33">
        <f>IF(B178&lt;&gt;SUM(AM178:AO178),1,0)</f>
        <v>0</v>
      </c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</row>
    <row r="179" spans="1:149" ht="14.1" customHeight="1" x14ac:dyDescent="0.2">
      <c r="A179" s="155" t="s">
        <v>43</v>
      </c>
      <c r="B179" s="346">
        <f t="shared" si="21"/>
        <v>0</v>
      </c>
      <c r="C179" s="833">
        <f t="shared" si="22"/>
        <v>0</v>
      </c>
      <c r="D179" s="833">
        <f t="shared" si="22"/>
        <v>0</v>
      </c>
      <c r="E179" s="51">
        <v>0</v>
      </c>
      <c r="F179" s="52">
        <v>0</v>
      </c>
      <c r="G179" s="51">
        <v>0</v>
      </c>
      <c r="H179" s="52">
        <v>0</v>
      </c>
      <c r="I179" s="51">
        <v>0</v>
      </c>
      <c r="J179" s="52">
        <v>0</v>
      </c>
      <c r="K179" s="51">
        <v>0</v>
      </c>
      <c r="L179" s="55">
        <v>0</v>
      </c>
      <c r="M179" s="55">
        <v>0</v>
      </c>
      <c r="N179" s="326">
        <v>0</v>
      </c>
      <c r="O179" s="51">
        <v>0</v>
      </c>
      <c r="P179" s="52">
        <v>0</v>
      </c>
      <c r="Q179" s="51">
        <v>0</v>
      </c>
      <c r="R179" s="52">
        <v>0</v>
      </c>
      <c r="S179" s="51">
        <v>0</v>
      </c>
      <c r="T179" s="52">
        <v>0</v>
      </c>
      <c r="U179" s="51">
        <v>0</v>
      </c>
      <c r="V179" s="52">
        <v>0</v>
      </c>
      <c r="W179" s="51">
        <v>0</v>
      </c>
      <c r="X179" s="52">
        <v>0</v>
      </c>
      <c r="Y179" s="51">
        <v>0</v>
      </c>
      <c r="Z179" s="52">
        <v>0</v>
      </c>
      <c r="AA179" s="51">
        <v>0</v>
      </c>
      <c r="AB179" s="52">
        <v>0</v>
      </c>
      <c r="AC179" s="51">
        <v>0</v>
      </c>
      <c r="AD179" s="326">
        <v>0</v>
      </c>
      <c r="AE179" s="51">
        <v>0</v>
      </c>
      <c r="AF179" s="52">
        <v>0</v>
      </c>
      <c r="AG179" s="51">
        <v>0</v>
      </c>
      <c r="AH179" s="52">
        <v>0</v>
      </c>
      <c r="AI179" s="51">
        <v>0</v>
      </c>
      <c r="AJ179" s="52">
        <v>0</v>
      </c>
      <c r="AK179" s="54">
        <v>0</v>
      </c>
      <c r="AL179" s="326">
        <v>0</v>
      </c>
      <c r="AM179" s="841">
        <v>0</v>
      </c>
      <c r="AN179" s="51">
        <v>0</v>
      </c>
      <c r="AO179" s="52">
        <v>0</v>
      </c>
      <c r="AP179" s="283" t="str">
        <f t="shared" si="23"/>
        <v/>
      </c>
      <c r="BU179" s="109"/>
      <c r="BV179" s="109"/>
      <c r="BX179" s="15"/>
      <c r="CA179" s="15"/>
      <c r="CB179" s="15"/>
      <c r="CC179" s="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5"/>
      <c r="CR179" s="5"/>
      <c r="CS179" s="5"/>
      <c r="CT179" s="32" t="str">
        <f>IF(CZ179=1,"* El número de Egresos Según tipo de atención NO DEBE ser diferente al Total. ","")</f>
        <v/>
      </c>
      <c r="CU179" s="32"/>
      <c r="CV179" s="32"/>
      <c r="CW179" s="32"/>
      <c r="CX179" s="32"/>
      <c r="CY179" s="32"/>
      <c r="CZ179" s="33">
        <f>IF(B179&lt;&gt;SUM(AM179:AO179),1,0)</f>
        <v>0</v>
      </c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</row>
    <row r="180" spans="1:149" ht="14.1" customHeight="1" x14ac:dyDescent="0.2">
      <c r="A180" s="155" t="s">
        <v>44</v>
      </c>
      <c r="B180" s="346">
        <f t="shared" si="21"/>
        <v>5</v>
      </c>
      <c r="C180" s="833">
        <f t="shared" si="22"/>
        <v>2</v>
      </c>
      <c r="D180" s="833">
        <f t="shared" si="22"/>
        <v>3</v>
      </c>
      <c r="E180" s="51">
        <v>0</v>
      </c>
      <c r="F180" s="52">
        <v>0</v>
      </c>
      <c r="G180" s="51">
        <v>0</v>
      </c>
      <c r="H180" s="52">
        <v>0</v>
      </c>
      <c r="I180" s="51">
        <v>0</v>
      </c>
      <c r="J180" s="52">
        <v>0</v>
      </c>
      <c r="K180" s="51">
        <v>0</v>
      </c>
      <c r="L180" s="55">
        <v>1</v>
      </c>
      <c r="M180" s="55">
        <v>0</v>
      </c>
      <c r="N180" s="326">
        <v>0</v>
      </c>
      <c r="O180" s="51">
        <v>0</v>
      </c>
      <c r="P180" s="52">
        <v>0</v>
      </c>
      <c r="Q180" s="51">
        <v>0</v>
      </c>
      <c r="R180" s="52">
        <v>0</v>
      </c>
      <c r="S180" s="51">
        <v>0</v>
      </c>
      <c r="T180" s="52">
        <v>0</v>
      </c>
      <c r="U180" s="51">
        <v>0</v>
      </c>
      <c r="V180" s="52">
        <v>0</v>
      </c>
      <c r="W180" s="51">
        <v>0</v>
      </c>
      <c r="X180" s="52">
        <v>0</v>
      </c>
      <c r="Y180" s="51">
        <v>0</v>
      </c>
      <c r="Z180" s="52">
        <v>0</v>
      </c>
      <c r="AA180" s="51">
        <v>0</v>
      </c>
      <c r="AB180" s="52">
        <v>0</v>
      </c>
      <c r="AC180" s="51">
        <v>0</v>
      </c>
      <c r="AD180" s="326">
        <v>0</v>
      </c>
      <c r="AE180" s="51">
        <v>1</v>
      </c>
      <c r="AF180" s="52">
        <v>1</v>
      </c>
      <c r="AG180" s="51">
        <v>0</v>
      </c>
      <c r="AH180" s="52">
        <v>0</v>
      </c>
      <c r="AI180" s="51">
        <v>1</v>
      </c>
      <c r="AJ180" s="52">
        <v>0</v>
      </c>
      <c r="AK180" s="54">
        <v>0</v>
      </c>
      <c r="AL180" s="326">
        <v>1</v>
      </c>
      <c r="AM180" s="841">
        <v>0</v>
      </c>
      <c r="AN180" s="51">
        <v>3</v>
      </c>
      <c r="AO180" s="52">
        <v>2</v>
      </c>
      <c r="AP180" s="283" t="str">
        <f t="shared" si="23"/>
        <v/>
      </c>
      <c r="BU180" s="109"/>
      <c r="BV180" s="109"/>
      <c r="BX180" s="15"/>
      <c r="CA180" s="15"/>
      <c r="CB180" s="15"/>
      <c r="CC180" s="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5"/>
      <c r="CR180" s="5"/>
      <c r="CS180" s="5"/>
      <c r="CT180" s="32" t="str">
        <f>IF(CZ180=1,"* El número de Egresos Según tipo de atención NO DEBE ser diferente al Total. ","")</f>
        <v/>
      </c>
      <c r="CU180" s="32"/>
      <c r="CV180" s="32"/>
      <c r="CW180" s="32"/>
      <c r="CX180" s="32"/>
      <c r="CY180" s="32"/>
      <c r="CZ180" s="33">
        <f>IF(B180&lt;&gt;SUM(AM180:AO180),1,0)</f>
        <v>0</v>
      </c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</row>
    <row r="181" spans="1:149" ht="14.1" customHeight="1" x14ac:dyDescent="0.2">
      <c r="A181" s="155" t="s">
        <v>185</v>
      </c>
      <c r="B181" s="346">
        <f t="shared" si="21"/>
        <v>0</v>
      </c>
      <c r="C181" s="833">
        <f t="shared" si="22"/>
        <v>0</v>
      </c>
      <c r="D181" s="833">
        <f t="shared" si="22"/>
        <v>0</v>
      </c>
      <c r="E181" s="51">
        <v>0</v>
      </c>
      <c r="F181" s="52">
        <v>0</v>
      </c>
      <c r="G181" s="51">
        <v>0</v>
      </c>
      <c r="H181" s="52">
        <v>0</v>
      </c>
      <c r="I181" s="51">
        <v>0</v>
      </c>
      <c r="J181" s="52">
        <v>0</v>
      </c>
      <c r="K181" s="51">
        <v>0</v>
      </c>
      <c r="L181" s="55">
        <v>0</v>
      </c>
      <c r="M181" s="55">
        <v>0</v>
      </c>
      <c r="N181" s="326">
        <v>0</v>
      </c>
      <c r="O181" s="51">
        <v>0</v>
      </c>
      <c r="P181" s="52">
        <v>0</v>
      </c>
      <c r="Q181" s="51">
        <v>0</v>
      </c>
      <c r="R181" s="52">
        <v>0</v>
      </c>
      <c r="S181" s="51">
        <v>0</v>
      </c>
      <c r="T181" s="52">
        <v>0</v>
      </c>
      <c r="U181" s="51">
        <v>0</v>
      </c>
      <c r="V181" s="52">
        <v>0</v>
      </c>
      <c r="W181" s="51">
        <v>0</v>
      </c>
      <c r="X181" s="52">
        <v>0</v>
      </c>
      <c r="Y181" s="51">
        <v>0</v>
      </c>
      <c r="Z181" s="52">
        <v>0</v>
      </c>
      <c r="AA181" s="51">
        <v>0</v>
      </c>
      <c r="AB181" s="52">
        <v>0</v>
      </c>
      <c r="AC181" s="51">
        <v>0</v>
      </c>
      <c r="AD181" s="326">
        <v>0</v>
      </c>
      <c r="AE181" s="51">
        <v>0</v>
      </c>
      <c r="AF181" s="52">
        <v>0</v>
      </c>
      <c r="AG181" s="51">
        <v>0</v>
      </c>
      <c r="AH181" s="52">
        <v>0</v>
      </c>
      <c r="AI181" s="51">
        <v>0</v>
      </c>
      <c r="AJ181" s="52">
        <v>0</v>
      </c>
      <c r="AK181" s="54">
        <v>0</v>
      </c>
      <c r="AL181" s="326">
        <v>0</v>
      </c>
      <c r="AM181" s="841">
        <v>0</v>
      </c>
      <c r="AN181" s="51">
        <v>0</v>
      </c>
      <c r="AO181" s="52">
        <v>0</v>
      </c>
      <c r="AP181" s="283" t="str">
        <f t="shared" si="23"/>
        <v/>
      </c>
      <c r="BU181" s="109"/>
      <c r="BV181" s="109"/>
      <c r="BX181" s="15"/>
      <c r="CA181" s="15"/>
      <c r="CB181" s="15"/>
      <c r="CC181" s="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5"/>
      <c r="CR181" s="5"/>
      <c r="CS181" s="5"/>
      <c r="CT181" s="32" t="str">
        <f>IF(CZ181=1,"* El número de Egresos Según tipo de atención NO DEBE ser diferente al Total. ","")</f>
        <v/>
      </c>
      <c r="CU181" s="32"/>
      <c r="CV181" s="32"/>
      <c r="CW181" s="32"/>
      <c r="CX181" s="32"/>
      <c r="CY181" s="32"/>
      <c r="CZ181" s="33">
        <f>IF(B181&lt;&gt;SUM(AM181:AO181),1,0)</f>
        <v>0</v>
      </c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</row>
    <row r="182" spans="1:149" ht="14.1" customHeight="1" x14ac:dyDescent="0.2">
      <c r="A182" s="351" t="s">
        <v>71</v>
      </c>
      <c r="B182" s="1400">
        <f t="shared" si="21"/>
        <v>17</v>
      </c>
      <c r="C182" s="856">
        <f t="shared" si="22"/>
        <v>8</v>
      </c>
      <c r="D182" s="856">
        <f t="shared" si="22"/>
        <v>9</v>
      </c>
      <c r="E182" s="219">
        <v>0</v>
      </c>
      <c r="F182" s="244">
        <v>0</v>
      </c>
      <c r="G182" s="219">
        <v>0</v>
      </c>
      <c r="H182" s="244">
        <v>0</v>
      </c>
      <c r="I182" s="219">
        <v>0</v>
      </c>
      <c r="J182" s="244">
        <v>1</v>
      </c>
      <c r="K182" s="219">
        <v>0</v>
      </c>
      <c r="L182" s="213">
        <v>0</v>
      </c>
      <c r="M182" s="213">
        <v>0</v>
      </c>
      <c r="N182" s="857">
        <v>1</v>
      </c>
      <c r="O182" s="219">
        <v>0</v>
      </c>
      <c r="P182" s="244">
        <v>0</v>
      </c>
      <c r="Q182" s="219">
        <v>0</v>
      </c>
      <c r="R182" s="244">
        <v>0</v>
      </c>
      <c r="S182" s="219">
        <v>1</v>
      </c>
      <c r="T182" s="244">
        <v>0</v>
      </c>
      <c r="U182" s="219">
        <v>1</v>
      </c>
      <c r="V182" s="244">
        <v>0</v>
      </c>
      <c r="W182" s="219">
        <v>0</v>
      </c>
      <c r="X182" s="244">
        <v>0</v>
      </c>
      <c r="Y182" s="219">
        <v>2</v>
      </c>
      <c r="Z182" s="244">
        <v>1</v>
      </c>
      <c r="AA182" s="219">
        <v>1</v>
      </c>
      <c r="AB182" s="244">
        <v>1</v>
      </c>
      <c r="AC182" s="219">
        <v>1</v>
      </c>
      <c r="AD182" s="857">
        <v>0</v>
      </c>
      <c r="AE182" s="219">
        <v>1</v>
      </c>
      <c r="AF182" s="244">
        <v>2</v>
      </c>
      <c r="AG182" s="219">
        <v>0</v>
      </c>
      <c r="AH182" s="244">
        <v>1</v>
      </c>
      <c r="AI182" s="219">
        <v>1</v>
      </c>
      <c r="AJ182" s="244">
        <v>0</v>
      </c>
      <c r="AK182" s="212">
        <v>0</v>
      </c>
      <c r="AL182" s="857">
        <v>2</v>
      </c>
      <c r="AM182" s="858">
        <v>0</v>
      </c>
      <c r="AN182" s="219">
        <v>10</v>
      </c>
      <c r="AO182" s="244">
        <v>7</v>
      </c>
      <c r="AP182" s="283" t="str">
        <f t="shared" si="23"/>
        <v/>
      </c>
      <c r="BU182" s="109"/>
      <c r="BV182" s="109"/>
      <c r="BX182" s="15"/>
      <c r="CA182" s="15"/>
      <c r="CB182" s="15"/>
      <c r="CC182" s="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5"/>
      <c r="CR182" s="5"/>
      <c r="CS182" s="5"/>
      <c r="CT182" s="32" t="str">
        <f>IF(CZ182=1,"* El número de Egresos Según tipo de atención NO DEBE ser diferente al Total. ","")</f>
        <v/>
      </c>
      <c r="CU182" s="32"/>
      <c r="CV182" s="32"/>
      <c r="CW182" s="32"/>
      <c r="CX182" s="32"/>
      <c r="CY182" s="32"/>
      <c r="CZ182" s="33">
        <f>IF(B182&lt;&gt;SUM(AM182:AO182),1,0)</f>
        <v>0</v>
      </c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</row>
    <row r="183" spans="1:149" ht="21" customHeight="1" x14ac:dyDescent="0.2">
      <c r="A183" s="11" t="s">
        <v>186</v>
      </c>
      <c r="D183" s="11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8"/>
      <c r="AR183" s="8"/>
      <c r="AS183" s="8"/>
      <c r="AT183" s="267"/>
      <c r="CA183" s="32"/>
      <c r="CB183" s="32"/>
      <c r="CC183" s="32"/>
      <c r="CD183" s="32"/>
      <c r="CE183" s="32"/>
      <c r="CF183" s="32"/>
      <c r="CG183" s="33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5"/>
      <c r="CV183" s="5"/>
      <c r="CW183" s="5"/>
      <c r="CX183" s="5"/>
      <c r="CY183" s="5"/>
      <c r="CZ183" s="5"/>
    </row>
    <row r="184" spans="1:149" ht="15" customHeight="1" x14ac:dyDescent="0.2">
      <c r="A184" s="2116" t="s">
        <v>75</v>
      </c>
      <c r="B184" s="2162" t="s">
        <v>187</v>
      </c>
      <c r="C184" s="2090" t="s">
        <v>6</v>
      </c>
      <c r="D184" s="1724"/>
      <c r="E184" s="1724"/>
      <c r="F184" s="1724"/>
      <c r="G184" s="1724"/>
      <c r="H184" s="1724"/>
      <c r="I184" s="1724"/>
      <c r="J184" s="1724"/>
      <c r="K184" s="1724"/>
      <c r="L184" s="1724"/>
      <c r="M184" s="1724"/>
      <c r="N184" s="1724"/>
      <c r="O184" s="1724"/>
      <c r="P184" s="1724"/>
      <c r="Q184" s="1724"/>
      <c r="R184" s="1724"/>
      <c r="S184" s="2091"/>
      <c r="T184" s="2114" t="s">
        <v>159</v>
      </c>
      <c r="U184" s="2115"/>
      <c r="V184" s="2115"/>
      <c r="W184" s="2115"/>
      <c r="X184" s="2115"/>
      <c r="AZ184" s="109"/>
      <c r="BA184" s="109"/>
      <c r="BY184" s="5"/>
      <c r="BZ184" s="5"/>
      <c r="CA184" s="32"/>
      <c r="CB184" s="32"/>
      <c r="CC184" s="32"/>
      <c r="CD184" s="32"/>
      <c r="CE184" s="32"/>
      <c r="CF184" s="32"/>
      <c r="CG184" s="33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DA184" s="15"/>
      <c r="DB184" s="15"/>
      <c r="DC184" s="15"/>
      <c r="DD184" s="15"/>
      <c r="DE184" s="15"/>
      <c r="DF184" s="15"/>
      <c r="DG184" s="15"/>
      <c r="DH184" s="15"/>
      <c r="DI184" s="15"/>
    </row>
    <row r="185" spans="1:149" ht="15" customHeight="1" x14ac:dyDescent="0.2">
      <c r="A185" s="1680"/>
      <c r="B185" s="1721"/>
      <c r="C185" s="1953"/>
      <c r="D185" s="1954"/>
      <c r="E185" s="1954"/>
      <c r="F185" s="1954"/>
      <c r="G185" s="1954"/>
      <c r="H185" s="1954"/>
      <c r="I185" s="1954"/>
      <c r="J185" s="1954"/>
      <c r="K185" s="1954"/>
      <c r="L185" s="1954"/>
      <c r="M185" s="1954"/>
      <c r="N185" s="1954"/>
      <c r="O185" s="1954"/>
      <c r="P185" s="1954"/>
      <c r="Q185" s="1954"/>
      <c r="R185" s="1954"/>
      <c r="S185" s="1955"/>
      <c r="T185" s="1731" t="s">
        <v>163</v>
      </c>
      <c r="U185" s="1731"/>
      <c r="V185" s="2093"/>
      <c r="W185" s="2109" t="s">
        <v>188</v>
      </c>
      <c r="X185" s="2111"/>
      <c r="AZ185" s="109"/>
      <c r="BA185" s="109"/>
      <c r="BY185" s="5"/>
      <c r="BZ185" s="5"/>
      <c r="CA185" s="32"/>
      <c r="CB185" s="32"/>
      <c r="CC185" s="32"/>
      <c r="CD185" s="32"/>
      <c r="CE185" s="32"/>
      <c r="CF185" s="32"/>
      <c r="CG185" s="33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DA185" s="15"/>
      <c r="DB185" s="15"/>
      <c r="DC185" s="15"/>
      <c r="DD185" s="15"/>
      <c r="DE185" s="15"/>
      <c r="DF185" s="15"/>
      <c r="DG185" s="15"/>
      <c r="DH185" s="15"/>
      <c r="DI185" s="15"/>
    </row>
    <row r="186" spans="1:149" ht="31.5" customHeight="1" x14ac:dyDescent="0.2">
      <c r="A186" s="1921"/>
      <c r="B186" s="1950"/>
      <c r="C186" s="1256" t="s">
        <v>11</v>
      </c>
      <c r="D186" s="1256" t="s">
        <v>12</v>
      </c>
      <c r="E186" s="1256" t="s">
        <v>13</v>
      </c>
      <c r="F186" s="1256" t="s">
        <v>14</v>
      </c>
      <c r="G186" s="1256" t="s">
        <v>15</v>
      </c>
      <c r="H186" s="1256" t="s">
        <v>16</v>
      </c>
      <c r="I186" s="1256" t="s">
        <v>17</v>
      </c>
      <c r="J186" s="1256" t="s">
        <v>18</v>
      </c>
      <c r="K186" s="1256" t="s">
        <v>19</v>
      </c>
      <c r="L186" s="1256" t="s">
        <v>20</v>
      </c>
      <c r="M186" s="1256" t="s">
        <v>21</v>
      </c>
      <c r="N186" s="1256" t="s">
        <v>22</v>
      </c>
      <c r="O186" s="1256" t="s">
        <v>23</v>
      </c>
      <c r="P186" s="1256" t="s">
        <v>24</v>
      </c>
      <c r="Q186" s="1256" t="s">
        <v>25</v>
      </c>
      <c r="R186" s="1256" t="s">
        <v>26</v>
      </c>
      <c r="S186" s="1257" t="s">
        <v>27</v>
      </c>
      <c r="T186" s="1253" t="s">
        <v>189</v>
      </c>
      <c r="U186" s="1253" t="s">
        <v>190</v>
      </c>
      <c r="V186" s="1253" t="s">
        <v>191</v>
      </c>
      <c r="W186" s="1258" t="s">
        <v>165</v>
      </c>
      <c r="X186" s="1253" t="s">
        <v>166</v>
      </c>
      <c r="AZ186" s="109"/>
      <c r="BA186" s="109"/>
      <c r="BY186" s="5"/>
      <c r="BZ186" s="5"/>
      <c r="CA186" s="32"/>
      <c r="CB186" s="32"/>
      <c r="CC186" s="32"/>
      <c r="CD186" s="32"/>
      <c r="CE186" s="32"/>
      <c r="CF186" s="32"/>
      <c r="CG186" s="33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DA186" s="15"/>
      <c r="DB186" s="15"/>
      <c r="DC186" s="15"/>
      <c r="DD186" s="15"/>
      <c r="DE186" s="15"/>
      <c r="DF186" s="15"/>
      <c r="DG186" s="15"/>
      <c r="DH186" s="15"/>
      <c r="DI186" s="15"/>
    </row>
    <row r="187" spans="1:149" ht="14.1" customHeight="1" x14ac:dyDescent="0.2">
      <c r="A187" s="185" t="s">
        <v>81</v>
      </c>
      <c r="B187" s="206">
        <f t="shared" ref="B187:B193" si="25">SUM(C187:S187)</f>
        <v>336</v>
      </c>
      <c r="C187" s="92">
        <v>73</v>
      </c>
      <c r="D187" s="92">
        <v>11</v>
      </c>
      <c r="E187" s="92">
        <v>10</v>
      </c>
      <c r="F187" s="92">
        <v>6</v>
      </c>
      <c r="G187" s="92">
        <v>9</v>
      </c>
      <c r="H187" s="92">
        <v>2</v>
      </c>
      <c r="I187" s="92">
        <v>6</v>
      </c>
      <c r="J187" s="92">
        <v>8</v>
      </c>
      <c r="K187" s="92">
        <v>8</v>
      </c>
      <c r="L187" s="92">
        <v>20</v>
      </c>
      <c r="M187" s="92">
        <v>16</v>
      </c>
      <c r="N187" s="92">
        <v>16</v>
      </c>
      <c r="O187" s="92">
        <v>21</v>
      </c>
      <c r="P187" s="92">
        <v>38</v>
      </c>
      <c r="Q187" s="92">
        <v>21</v>
      </c>
      <c r="R187" s="92">
        <v>29</v>
      </c>
      <c r="S187" s="285">
        <v>42</v>
      </c>
      <c r="T187" s="56">
        <v>207</v>
      </c>
      <c r="U187" s="56">
        <v>0</v>
      </c>
      <c r="V187" s="56">
        <v>0</v>
      </c>
      <c r="W187" s="56">
        <v>46</v>
      </c>
      <c r="X187" s="56">
        <v>83</v>
      </c>
      <c r="Y187" s="6" t="str">
        <f>CA187</f>
        <v/>
      </c>
      <c r="AZ187" s="109"/>
      <c r="BA187" s="109"/>
      <c r="BY187" s="5"/>
      <c r="BZ187" s="5"/>
      <c r="CA187" s="32" t="str">
        <f>IF(CG187=1," * El total de Evaluaciones según tipo de atencion NO DEBE ser diferente al total.  ","")</f>
        <v/>
      </c>
      <c r="CB187" s="32"/>
      <c r="CC187" s="32"/>
      <c r="CD187" s="32"/>
      <c r="CE187" s="32"/>
      <c r="CF187" s="32"/>
      <c r="CG187" s="33">
        <f>IF(B187&lt;&gt;SUM(T187:X187),1,0)</f>
        <v>0</v>
      </c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5"/>
      <c r="CV187" s="5"/>
      <c r="CW187" s="5"/>
      <c r="DA187" s="15"/>
      <c r="DB187" s="15"/>
      <c r="DC187" s="15"/>
      <c r="DD187" s="15"/>
      <c r="DE187" s="15"/>
      <c r="DF187" s="15"/>
      <c r="DG187" s="15"/>
      <c r="DH187" s="15"/>
      <c r="DI187" s="15"/>
    </row>
    <row r="188" spans="1:149" ht="14.1" customHeight="1" x14ac:dyDescent="0.2">
      <c r="A188" s="155" t="s">
        <v>82</v>
      </c>
      <c r="B188" s="210">
        <f t="shared" si="25"/>
        <v>1</v>
      </c>
      <c r="C188" s="92">
        <v>0</v>
      </c>
      <c r="D188" s="92">
        <v>0</v>
      </c>
      <c r="E188" s="92">
        <v>0</v>
      </c>
      <c r="F188" s="92">
        <v>0</v>
      </c>
      <c r="G188" s="92">
        <v>0</v>
      </c>
      <c r="H188" s="92">
        <v>0</v>
      </c>
      <c r="I188" s="92">
        <v>0</v>
      </c>
      <c r="J188" s="92">
        <v>0</v>
      </c>
      <c r="K188" s="92">
        <v>1</v>
      </c>
      <c r="L188" s="92">
        <v>0</v>
      </c>
      <c r="M188" s="92">
        <v>0</v>
      </c>
      <c r="N188" s="92">
        <v>0</v>
      </c>
      <c r="O188" s="92">
        <v>0</v>
      </c>
      <c r="P188" s="92">
        <v>0</v>
      </c>
      <c r="Q188" s="92">
        <v>0</v>
      </c>
      <c r="R188" s="92">
        <v>0</v>
      </c>
      <c r="S188" s="285">
        <v>0</v>
      </c>
      <c r="T188" s="56">
        <v>1</v>
      </c>
      <c r="U188" s="56">
        <v>0</v>
      </c>
      <c r="V188" s="56">
        <v>0</v>
      </c>
      <c r="W188" s="56">
        <v>0</v>
      </c>
      <c r="X188" s="56">
        <v>0</v>
      </c>
      <c r="Y188" s="6" t="str">
        <f t="shared" ref="Y188:Y193" si="26">CA188</f>
        <v/>
      </c>
      <c r="AZ188" s="109"/>
      <c r="BA188" s="109"/>
      <c r="BY188" s="5"/>
      <c r="BZ188" s="5"/>
      <c r="CA188" s="32" t="str">
        <f t="shared" ref="CA188:CA193" si="27">IF(CG188=1," * El total de Evaluaciones según tipo de atencion NO DEBE ser diferente al total.  ","")</f>
        <v/>
      </c>
      <c r="CB188" s="32"/>
      <c r="CC188" s="32"/>
      <c r="CD188" s="32"/>
      <c r="CE188" s="32"/>
      <c r="CF188" s="32"/>
      <c r="CG188" s="33">
        <f t="shared" ref="CG188:CG193" si="28">IF(B188&lt;&gt;SUM(T188:X188),1,0)</f>
        <v>0</v>
      </c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5"/>
      <c r="CV188" s="5"/>
      <c r="CW188" s="5"/>
      <c r="DA188" s="15"/>
      <c r="DB188" s="15"/>
      <c r="DC188" s="15"/>
      <c r="DD188" s="15"/>
      <c r="DE188" s="15"/>
      <c r="DF188" s="15"/>
      <c r="DG188" s="15"/>
      <c r="DH188" s="15"/>
      <c r="DI188" s="15"/>
    </row>
    <row r="189" spans="1:149" ht="14.1" customHeight="1" x14ac:dyDescent="0.2">
      <c r="A189" s="155" t="s">
        <v>83</v>
      </c>
      <c r="B189" s="210">
        <f t="shared" si="25"/>
        <v>0</v>
      </c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285"/>
      <c r="T189" s="56"/>
      <c r="U189" s="56"/>
      <c r="V189" s="56"/>
      <c r="W189" s="56"/>
      <c r="X189" s="56"/>
      <c r="Y189" s="6" t="str">
        <f t="shared" si="26"/>
        <v/>
      </c>
      <c r="AZ189" s="109"/>
      <c r="BA189" s="109"/>
      <c r="BY189" s="5"/>
      <c r="BZ189" s="5"/>
      <c r="CA189" s="32" t="str">
        <f t="shared" si="27"/>
        <v/>
      </c>
      <c r="CB189" s="32"/>
      <c r="CC189" s="32"/>
      <c r="CD189" s="32"/>
      <c r="CE189" s="32"/>
      <c r="CF189" s="32"/>
      <c r="CG189" s="33">
        <f t="shared" si="28"/>
        <v>0</v>
      </c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5"/>
      <c r="CV189" s="5"/>
      <c r="CW189" s="5"/>
      <c r="DA189" s="15"/>
      <c r="DB189" s="15"/>
      <c r="DC189" s="15"/>
      <c r="DD189" s="15"/>
      <c r="DE189" s="15"/>
      <c r="DF189" s="15"/>
      <c r="DG189" s="15"/>
      <c r="DH189" s="15"/>
      <c r="DI189" s="15"/>
    </row>
    <row r="190" spans="1:149" ht="14.1" customHeight="1" x14ac:dyDescent="0.2">
      <c r="A190" s="359" t="s">
        <v>84</v>
      </c>
      <c r="B190" s="210">
        <f t="shared" si="25"/>
        <v>0</v>
      </c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285"/>
      <c r="T190" s="56"/>
      <c r="U190" s="56"/>
      <c r="V190" s="56"/>
      <c r="W190" s="56"/>
      <c r="X190" s="56"/>
      <c r="Y190" s="6" t="str">
        <f t="shared" si="26"/>
        <v/>
      </c>
      <c r="AZ190" s="109"/>
      <c r="BA190" s="109"/>
      <c r="BY190" s="5"/>
      <c r="BZ190" s="5"/>
      <c r="CA190" s="32" t="str">
        <f t="shared" si="27"/>
        <v/>
      </c>
      <c r="CB190" s="32"/>
      <c r="CC190" s="32"/>
      <c r="CD190" s="32"/>
      <c r="CE190" s="32"/>
      <c r="CF190" s="32"/>
      <c r="CG190" s="33">
        <f t="shared" si="28"/>
        <v>0</v>
      </c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5"/>
      <c r="CV190" s="5"/>
      <c r="CW190" s="5"/>
      <c r="DA190" s="15"/>
      <c r="DB190" s="15"/>
      <c r="DC190" s="15"/>
      <c r="DD190" s="15"/>
      <c r="DE190" s="15"/>
      <c r="DF190" s="15"/>
      <c r="DG190" s="15"/>
      <c r="DH190" s="15"/>
      <c r="DI190" s="15"/>
    </row>
    <row r="191" spans="1:149" ht="14.1" customHeight="1" x14ac:dyDescent="0.2">
      <c r="A191" s="359" t="s">
        <v>118</v>
      </c>
      <c r="B191" s="210">
        <f t="shared" si="25"/>
        <v>0</v>
      </c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285"/>
      <c r="T191" s="56"/>
      <c r="U191" s="56"/>
      <c r="V191" s="56"/>
      <c r="W191" s="56"/>
      <c r="X191" s="56"/>
      <c r="Y191" s="6" t="str">
        <f t="shared" si="26"/>
        <v/>
      </c>
      <c r="AZ191" s="109"/>
      <c r="BA191" s="109"/>
      <c r="BY191" s="5"/>
      <c r="BZ191" s="5"/>
      <c r="CA191" s="32" t="str">
        <f t="shared" si="27"/>
        <v/>
      </c>
      <c r="CB191" s="32"/>
      <c r="CC191" s="32"/>
      <c r="CD191" s="32"/>
      <c r="CE191" s="32"/>
      <c r="CF191" s="32"/>
      <c r="CG191" s="33">
        <f t="shared" si="28"/>
        <v>0</v>
      </c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5"/>
      <c r="CV191" s="5"/>
      <c r="CW191" s="5"/>
      <c r="DA191" s="15"/>
      <c r="DB191" s="15"/>
      <c r="DC191" s="15"/>
      <c r="DD191" s="15"/>
      <c r="DE191" s="15"/>
      <c r="DF191" s="15"/>
      <c r="DG191" s="15"/>
      <c r="DH191" s="15"/>
      <c r="DI191" s="15"/>
    </row>
    <row r="192" spans="1:149" ht="14.1" customHeight="1" x14ac:dyDescent="0.2">
      <c r="A192" s="360" t="s">
        <v>192</v>
      </c>
      <c r="B192" s="210">
        <f t="shared" si="25"/>
        <v>0</v>
      </c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285"/>
      <c r="T192" s="56"/>
      <c r="U192" s="56"/>
      <c r="V192" s="56"/>
      <c r="W192" s="56"/>
      <c r="X192" s="56"/>
      <c r="Y192" s="6" t="str">
        <f t="shared" si="26"/>
        <v/>
      </c>
      <c r="AZ192" s="109"/>
      <c r="BA192" s="109"/>
      <c r="BY192" s="5"/>
      <c r="BZ192" s="5"/>
      <c r="CA192" s="32" t="str">
        <f t="shared" si="27"/>
        <v/>
      </c>
      <c r="CB192" s="32"/>
      <c r="CC192" s="32"/>
      <c r="CD192" s="32"/>
      <c r="CE192" s="32"/>
      <c r="CF192" s="32"/>
      <c r="CG192" s="33">
        <f t="shared" si="28"/>
        <v>0</v>
      </c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5"/>
      <c r="CV192" s="5"/>
      <c r="CW192" s="5"/>
      <c r="DA192" s="15"/>
      <c r="DB192" s="15"/>
      <c r="DC192" s="15"/>
      <c r="DD192" s="15"/>
      <c r="DE192" s="15"/>
      <c r="DF192" s="15"/>
      <c r="DG192" s="15"/>
      <c r="DH192" s="15"/>
      <c r="DI192" s="15"/>
    </row>
    <row r="193" spans="1:116" s="6" customFormat="1" x14ac:dyDescent="0.2">
      <c r="A193" s="361" t="s">
        <v>193</v>
      </c>
      <c r="B193" s="863">
        <f t="shared" si="25"/>
        <v>0</v>
      </c>
      <c r="C193" s="209"/>
      <c r="D193" s="209"/>
      <c r="E193" s="209"/>
      <c r="F193" s="209"/>
      <c r="G193" s="209"/>
      <c r="H193" s="209"/>
      <c r="I193" s="209"/>
      <c r="J193" s="209"/>
      <c r="K193" s="209"/>
      <c r="L193" s="209"/>
      <c r="M193" s="209"/>
      <c r="N193" s="209"/>
      <c r="O193" s="209"/>
      <c r="P193" s="209"/>
      <c r="Q193" s="209"/>
      <c r="R193" s="209"/>
      <c r="S193" s="363"/>
      <c r="T193" s="803"/>
      <c r="U193" s="803"/>
      <c r="V193" s="803"/>
      <c r="W193" s="803"/>
      <c r="X193" s="803"/>
      <c r="Y193" s="6" t="str">
        <f t="shared" si="26"/>
        <v/>
      </c>
      <c r="AZ193" s="109"/>
      <c r="BA193" s="109"/>
      <c r="BU193" s="5"/>
      <c r="BV193" s="5"/>
      <c r="BW193" s="5"/>
      <c r="BX193" s="5"/>
      <c r="BY193" s="5"/>
      <c r="BZ193" s="5"/>
      <c r="CA193" s="32" t="str">
        <f t="shared" si="27"/>
        <v/>
      </c>
      <c r="CB193" s="4"/>
      <c r="CC193" s="4"/>
      <c r="CD193" s="4"/>
      <c r="CE193" s="4"/>
      <c r="CF193" s="4"/>
      <c r="CG193" s="33">
        <f t="shared" si="28"/>
        <v>0</v>
      </c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5"/>
      <c r="CV193" s="5"/>
      <c r="CW193" s="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5"/>
      <c r="DK193" s="5"/>
      <c r="DL193" s="5"/>
    </row>
    <row r="194" spans="1:116" s="6" customFormat="1" x14ac:dyDescent="0.2">
      <c r="A194" s="864" t="s">
        <v>5</v>
      </c>
      <c r="B194" s="1261">
        <f>SUM(B187:B193)</f>
        <v>337</v>
      </c>
      <c r="C194" s="1261">
        <f>SUM(C187:C193)</f>
        <v>73</v>
      </c>
      <c r="D194" s="1261">
        <f t="shared" ref="D194:S194" si="29">SUM(D187:D193)</f>
        <v>11</v>
      </c>
      <c r="E194" s="1261">
        <f t="shared" si="29"/>
        <v>10</v>
      </c>
      <c r="F194" s="1261">
        <f t="shared" si="29"/>
        <v>6</v>
      </c>
      <c r="G194" s="1261">
        <f t="shared" si="29"/>
        <v>9</v>
      </c>
      <c r="H194" s="1261">
        <f t="shared" si="29"/>
        <v>2</v>
      </c>
      <c r="I194" s="1261">
        <f t="shared" si="29"/>
        <v>6</v>
      </c>
      <c r="J194" s="1261">
        <f t="shared" si="29"/>
        <v>8</v>
      </c>
      <c r="K194" s="1261">
        <f t="shared" si="29"/>
        <v>9</v>
      </c>
      <c r="L194" s="1261">
        <f t="shared" si="29"/>
        <v>20</v>
      </c>
      <c r="M194" s="1261">
        <f t="shared" si="29"/>
        <v>16</v>
      </c>
      <c r="N194" s="1261">
        <f t="shared" si="29"/>
        <v>16</v>
      </c>
      <c r="O194" s="1261">
        <f t="shared" si="29"/>
        <v>21</v>
      </c>
      <c r="P194" s="1261">
        <f t="shared" si="29"/>
        <v>38</v>
      </c>
      <c r="Q194" s="1261">
        <f t="shared" si="29"/>
        <v>21</v>
      </c>
      <c r="R194" s="1261">
        <f t="shared" si="29"/>
        <v>29</v>
      </c>
      <c r="S194" s="1262">
        <f t="shared" si="29"/>
        <v>42</v>
      </c>
      <c r="T194" s="867">
        <f>SUM(T187:T193)</f>
        <v>208</v>
      </c>
      <c r="U194" s="1401">
        <f>SUM(U187:U193)</f>
        <v>0</v>
      </c>
      <c r="V194" s="1401">
        <f>SUM(V187:V193)</f>
        <v>0</v>
      </c>
      <c r="W194" s="1401">
        <f>SUM(W187:W193)</f>
        <v>46</v>
      </c>
      <c r="X194" s="1401">
        <f>SUM(X187:X193)</f>
        <v>83</v>
      </c>
      <c r="AZ194" s="109"/>
      <c r="BA194" s="109"/>
      <c r="BU194" s="5"/>
      <c r="BV194" s="5"/>
      <c r="BW194" s="5"/>
      <c r="BX194" s="5"/>
      <c r="BY194" s="5"/>
      <c r="BZ194" s="5"/>
      <c r="CA194" s="32"/>
      <c r="CB194" s="4"/>
      <c r="CC194" s="4"/>
      <c r="CD194" s="4"/>
      <c r="CE194" s="4"/>
      <c r="CF194" s="4"/>
      <c r="CG194" s="33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5"/>
      <c r="DK194" s="5"/>
      <c r="DL194" s="5"/>
    </row>
    <row r="195" spans="1:116" s="6" customFormat="1" x14ac:dyDescent="0.2">
      <c r="A195" s="107" t="s">
        <v>194</v>
      </c>
      <c r="AS195" s="5"/>
      <c r="AT195" s="5"/>
      <c r="BU195" s="5"/>
      <c r="BV195" s="5"/>
      <c r="BW195" s="5"/>
      <c r="BX195" s="5"/>
      <c r="BY195" s="15"/>
      <c r="BZ195" s="15"/>
      <c r="CA195" s="32"/>
      <c r="CB195" s="4"/>
      <c r="CC195" s="4"/>
      <c r="CD195" s="4"/>
      <c r="CE195" s="4"/>
      <c r="CF195" s="4"/>
      <c r="CG195" s="33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</row>
    <row r="196" spans="1:116" s="6" customFormat="1" x14ac:dyDescent="0.2">
      <c r="A196" s="2094" t="s">
        <v>75</v>
      </c>
      <c r="B196" s="2162" t="s">
        <v>187</v>
      </c>
      <c r="C196" s="2090" t="s">
        <v>6</v>
      </c>
      <c r="D196" s="1724"/>
      <c r="E196" s="1724"/>
      <c r="F196" s="1724"/>
      <c r="G196" s="1724"/>
      <c r="H196" s="1724"/>
      <c r="I196" s="1724"/>
      <c r="J196" s="1724"/>
      <c r="K196" s="1724"/>
      <c r="L196" s="1724"/>
      <c r="M196" s="1724"/>
      <c r="N196" s="1724"/>
      <c r="O196" s="1724"/>
      <c r="P196" s="1724"/>
      <c r="Q196" s="1724"/>
      <c r="R196" s="1724"/>
      <c r="S196" s="2091"/>
      <c r="T196" s="2163" t="s">
        <v>159</v>
      </c>
      <c r="U196" s="2163"/>
      <c r="V196" s="2163"/>
      <c r="W196" s="2163"/>
      <c r="X196" s="2114"/>
      <c r="BJ196" s="5"/>
      <c r="BK196" s="5"/>
      <c r="BU196" s="5"/>
      <c r="BV196" s="5"/>
      <c r="BW196" s="5"/>
      <c r="BX196" s="5"/>
      <c r="BY196" s="5"/>
      <c r="BZ196" s="5"/>
      <c r="CA196" s="32"/>
      <c r="CB196" s="4"/>
      <c r="CC196" s="4"/>
      <c r="CD196" s="4"/>
      <c r="CE196" s="4"/>
      <c r="CF196" s="4"/>
      <c r="CG196" s="33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5"/>
    </row>
    <row r="197" spans="1:116" s="6" customFormat="1" x14ac:dyDescent="0.2">
      <c r="A197" s="1658"/>
      <c r="B197" s="1721"/>
      <c r="C197" s="1953"/>
      <c r="D197" s="1954"/>
      <c r="E197" s="1954"/>
      <c r="F197" s="1954"/>
      <c r="G197" s="1954"/>
      <c r="H197" s="1954"/>
      <c r="I197" s="1954"/>
      <c r="J197" s="1954"/>
      <c r="K197" s="1954"/>
      <c r="L197" s="1954"/>
      <c r="M197" s="1954"/>
      <c r="N197" s="1954"/>
      <c r="O197" s="1954"/>
      <c r="P197" s="1954"/>
      <c r="Q197" s="1954"/>
      <c r="R197" s="1954"/>
      <c r="S197" s="1955"/>
      <c r="T197" s="1731" t="s">
        <v>163</v>
      </c>
      <c r="U197" s="1731"/>
      <c r="V197" s="2093"/>
      <c r="W197" s="2109" t="s">
        <v>188</v>
      </c>
      <c r="X197" s="2111"/>
      <c r="BJ197" s="5"/>
      <c r="BK197" s="5"/>
      <c r="BU197" s="5"/>
      <c r="BV197" s="5"/>
      <c r="BW197" s="5"/>
      <c r="BX197" s="5"/>
      <c r="BY197" s="5"/>
      <c r="BZ197" s="5"/>
      <c r="CA197" s="32"/>
      <c r="CB197" s="4"/>
      <c r="CC197" s="4"/>
      <c r="CD197" s="4"/>
      <c r="CE197" s="4"/>
      <c r="CF197" s="4"/>
      <c r="CG197" s="33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5"/>
    </row>
    <row r="198" spans="1:116" s="6" customFormat="1" ht="21" x14ac:dyDescent="0.2">
      <c r="A198" s="1960"/>
      <c r="B198" s="1950"/>
      <c r="C198" s="1256" t="s">
        <v>11</v>
      </c>
      <c r="D198" s="1256" t="s">
        <v>12</v>
      </c>
      <c r="E198" s="1256" t="s">
        <v>13</v>
      </c>
      <c r="F198" s="1256" t="s">
        <v>14</v>
      </c>
      <c r="G198" s="1256" t="s">
        <v>15</v>
      </c>
      <c r="H198" s="1256" t="s">
        <v>16</v>
      </c>
      <c r="I198" s="1256" t="s">
        <v>17</v>
      </c>
      <c r="J198" s="1256" t="s">
        <v>18</v>
      </c>
      <c r="K198" s="1256" t="s">
        <v>19</v>
      </c>
      <c r="L198" s="1256" t="s">
        <v>20</v>
      </c>
      <c r="M198" s="1256" t="s">
        <v>21</v>
      </c>
      <c r="N198" s="1256" t="s">
        <v>22</v>
      </c>
      <c r="O198" s="1256" t="s">
        <v>23</v>
      </c>
      <c r="P198" s="1256" t="s">
        <v>24</v>
      </c>
      <c r="Q198" s="1256" t="s">
        <v>25</v>
      </c>
      <c r="R198" s="1256" t="s">
        <v>26</v>
      </c>
      <c r="S198" s="1257" t="s">
        <v>27</v>
      </c>
      <c r="T198" s="1253" t="s">
        <v>189</v>
      </c>
      <c r="U198" s="1253" t="s">
        <v>190</v>
      </c>
      <c r="V198" s="1253" t="s">
        <v>191</v>
      </c>
      <c r="W198" s="1258" t="s">
        <v>165</v>
      </c>
      <c r="X198" s="1253" t="s">
        <v>166</v>
      </c>
      <c r="BJ198" s="5"/>
      <c r="BK198" s="5"/>
      <c r="BU198" s="5"/>
      <c r="BV198" s="5"/>
      <c r="BW198" s="5"/>
      <c r="BX198" s="5"/>
      <c r="BY198" s="5"/>
      <c r="BZ198" s="5"/>
      <c r="CA198" s="32"/>
      <c r="CB198" s="4"/>
      <c r="CC198" s="4"/>
      <c r="CD198" s="4"/>
      <c r="CE198" s="4"/>
      <c r="CF198" s="4"/>
      <c r="CG198" s="33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5"/>
    </row>
    <row r="199" spans="1:116" s="6" customFormat="1" x14ac:dyDescent="0.2">
      <c r="A199" s="185" t="s">
        <v>81</v>
      </c>
      <c r="B199" s="206">
        <f t="shared" ref="B199:B204" si="30">SUM(C199:S199)</f>
        <v>0</v>
      </c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285"/>
      <c r="T199" s="1296"/>
      <c r="U199" s="1295"/>
      <c r="V199" s="1295"/>
      <c r="W199" s="1295"/>
      <c r="X199" s="1295"/>
      <c r="Y199" s="6" t="str">
        <f t="shared" ref="Y199:Y204" si="31">CA199</f>
        <v/>
      </c>
      <c r="BU199" s="5"/>
      <c r="BV199" s="5"/>
      <c r="BW199" s="5"/>
      <c r="BX199" s="5"/>
      <c r="BY199" s="5"/>
      <c r="BZ199" s="5"/>
      <c r="CA199" s="32" t="str">
        <f t="shared" ref="CA199:CA204" si="32">IF(CG199=1," * El total de Evaluaciones según tipo de atencion NO DEBE ser diferente al total.  ","")</f>
        <v/>
      </c>
      <c r="CB199" s="4"/>
      <c r="CC199" s="4"/>
      <c r="CD199" s="4"/>
      <c r="CE199" s="4"/>
      <c r="CF199" s="4"/>
      <c r="CG199" s="33">
        <f t="shared" ref="CG199:CG204" si="33">IF(B199&lt;&gt;SUM(T199:X199),1,0)</f>
        <v>0</v>
      </c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5"/>
    </row>
    <row r="200" spans="1:116" s="6" customFormat="1" x14ac:dyDescent="0.2">
      <c r="A200" s="155" t="s">
        <v>82</v>
      </c>
      <c r="B200" s="210">
        <f t="shared" si="30"/>
        <v>0</v>
      </c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285"/>
      <c r="T200" s="56"/>
      <c r="U200" s="92"/>
      <c r="V200" s="92"/>
      <c r="W200" s="92"/>
      <c r="X200" s="92"/>
      <c r="Y200" s="6" t="str">
        <f t="shared" si="31"/>
        <v/>
      </c>
      <c r="BU200" s="5"/>
      <c r="BV200" s="5"/>
      <c r="BW200" s="5"/>
      <c r="BX200" s="5"/>
      <c r="BY200" s="5"/>
      <c r="BZ200" s="5"/>
      <c r="CA200" s="32" t="str">
        <f t="shared" si="32"/>
        <v/>
      </c>
      <c r="CB200" s="4"/>
      <c r="CC200" s="4"/>
      <c r="CD200" s="4"/>
      <c r="CE200" s="4"/>
      <c r="CF200" s="4"/>
      <c r="CG200" s="33">
        <f t="shared" si="33"/>
        <v>0</v>
      </c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5"/>
    </row>
    <row r="201" spans="1:116" s="6" customFormat="1" x14ac:dyDescent="0.2">
      <c r="A201" s="155" t="s">
        <v>83</v>
      </c>
      <c r="B201" s="210">
        <f t="shared" si="30"/>
        <v>0</v>
      </c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285"/>
      <c r="T201" s="56"/>
      <c r="U201" s="92"/>
      <c r="V201" s="92"/>
      <c r="W201" s="92"/>
      <c r="X201" s="92"/>
      <c r="Y201" s="6" t="str">
        <f t="shared" si="31"/>
        <v/>
      </c>
      <c r="BU201" s="5"/>
      <c r="BV201" s="5"/>
      <c r="BW201" s="5"/>
      <c r="BX201" s="5"/>
      <c r="BY201" s="5"/>
      <c r="BZ201" s="5"/>
      <c r="CA201" s="32" t="str">
        <f t="shared" si="32"/>
        <v/>
      </c>
      <c r="CB201" s="4"/>
      <c r="CC201" s="4"/>
      <c r="CD201" s="4"/>
      <c r="CE201" s="4"/>
      <c r="CF201" s="4"/>
      <c r="CG201" s="33">
        <f t="shared" si="33"/>
        <v>0</v>
      </c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5"/>
    </row>
    <row r="202" spans="1:116" s="6" customFormat="1" x14ac:dyDescent="0.2">
      <c r="A202" s="359" t="s">
        <v>84</v>
      </c>
      <c r="B202" s="210">
        <f t="shared" si="30"/>
        <v>0</v>
      </c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285"/>
      <c r="T202" s="56"/>
      <c r="U202" s="92"/>
      <c r="V202" s="92"/>
      <c r="W202" s="92"/>
      <c r="X202" s="92"/>
      <c r="Y202" s="6" t="str">
        <f t="shared" si="31"/>
        <v/>
      </c>
      <c r="BU202" s="5"/>
      <c r="BV202" s="5"/>
      <c r="BW202" s="5"/>
      <c r="BX202" s="5"/>
      <c r="BY202" s="5"/>
      <c r="BZ202" s="5"/>
      <c r="CA202" s="32" t="str">
        <f t="shared" si="32"/>
        <v/>
      </c>
      <c r="CB202" s="4"/>
      <c r="CC202" s="4"/>
      <c r="CD202" s="4"/>
      <c r="CE202" s="4"/>
      <c r="CF202" s="4"/>
      <c r="CG202" s="33">
        <f t="shared" si="33"/>
        <v>0</v>
      </c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5"/>
    </row>
    <row r="203" spans="1:116" s="6" customFormat="1" x14ac:dyDescent="0.2">
      <c r="A203" s="368" t="s">
        <v>192</v>
      </c>
      <c r="B203" s="210">
        <f t="shared" si="30"/>
        <v>0</v>
      </c>
      <c r="C203" s="92"/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285"/>
      <c r="T203" s="56"/>
      <c r="U203" s="92"/>
      <c r="V203" s="92"/>
      <c r="W203" s="92"/>
      <c r="X203" s="92"/>
      <c r="Y203" s="6" t="str">
        <f t="shared" si="31"/>
        <v/>
      </c>
      <c r="BU203" s="5"/>
      <c r="BV203" s="5"/>
      <c r="BW203" s="5"/>
      <c r="BX203" s="5"/>
      <c r="BY203" s="5"/>
      <c r="BZ203" s="5"/>
      <c r="CA203" s="32" t="str">
        <f t="shared" si="32"/>
        <v/>
      </c>
      <c r="CB203" s="32"/>
      <c r="CC203" s="32"/>
      <c r="CD203" s="32"/>
      <c r="CE203" s="32"/>
      <c r="CF203" s="32"/>
      <c r="CG203" s="33">
        <f t="shared" si="33"/>
        <v>0</v>
      </c>
      <c r="CH203" s="33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5"/>
    </row>
    <row r="204" spans="1:116" s="6" customFormat="1" x14ac:dyDescent="0.2">
      <c r="A204" s="368" t="s">
        <v>118</v>
      </c>
      <c r="B204" s="369">
        <f t="shared" si="30"/>
        <v>0</v>
      </c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285"/>
      <c r="T204" s="803"/>
      <c r="U204" s="870"/>
      <c r="V204" s="870"/>
      <c r="W204" s="870"/>
      <c r="X204" s="870"/>
      <c r="Y204" s="6" t="str">
        <f t="shared" si="31"/>
        <v/>
      </c>
      <c r="BU204" s="5"/>
      <c r="BV204" s="5"/>
      <c r="BW204" s="5"/>
      <c r="BX204" s="5"/>
      <c r="BY204" s="5"/>
      <c r="BZ204" s="5"/>
      <c r="CA204" s="32" t="str">
        <f t="shared" si="32"/>
        <v/>
      </c>
      <c r="CB204" s="32"/>
      <c r="CC204" s="32"/>
      <c r="CD204" s="32"/>
      <c r="CE204" s="32"/>
      <c r="CF204" s="32"/>
      <c r="CG204" s="33">
        <f t="shared" si="33"/>
        <v>0</v>
      </c>
      <c r="CH204" s="33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5"/>
    </row>
    <row r="205" spans="1:116" s="6" customFormat="1" x14ac:dyDescent="0.2">
      <c r="A205" s="1402" t="s">
        <v>5</v>
      </c>
      <c r="B205" s="1261">
        <f>SUM(B199:B204)</f>
        <v>0</v>
      </c>
      <c r="C205" s="1261">
        <f>SUM(C199:C204)</f>
        <v>0</v>
      </c>
      <c r="D205" s="1261">
        <f>SUM(D199:D204)</f>
        <v>0</v>
      </c>
      <c r="E205" s="1261">
        <f t="shared" ref="E205:X205" si="34">SUM(E199:E204)</f>
        <v>0</v>
      </c>
      <c r="F205" s="1261">
        <f t="shared" si="34"/>
        <v>0</v>
      </c>
      <c r="G205" s="1261">
        <f t="shared" si="34"/>
        <v>0</v>
      </c>
      <c r="H205" s="1261">
        <f t="shared" si="34"/>
        <v>0</v>
      </c>
      <c r="I205" s="1261">
        <f t="shared" si="34"/>
        <v>0</v>
      </c>
      <c r="J205" s="1261">
        <f t="shared" si="34"/>
        <v>0</v>
      </c>
      <c r="K205" s="1261">
        <f t="shared" si="34"/>
        <v>0</v>
      </c>
      <c r="L205" s="1261">
        <f t="shared" si="34"/>
        <v>0</v>
      </c>
      <c r="M205" s="1261">
        <f t="shared" si="34"/>
        <v>0</v>
      </c>
      <c r="N205" s="1261">
        <f t="shared" si="34"/>
        <v>0</v>
      </c>
      <c r="O205" s="1261">
        <f t="shared" si="34"/>
        <v>0</v>
      </c>
      <c r="P205" s="1261">
        <f t="shared" si="34"/>
        <v>0</v>
      </c>
      <c r="Q205" s="1261">
        <f t="shared" si="34"/>
        <v>0</v>
      </c>
      <c r="R205" s="1261">
        <f t="shared" si="34"/>
        <v>0</v>
      </c>
      <c r="S205" s="1262">
        <f t="shared" si="34"/>
        <v>0</v>
      </c>
      <c r="T205" s="67">
        <f t="shared" si="34"/>
        <v>0</v>
      </c>
      <c r="U205" s="287">
        <f t="shared" si="34"/>
        <v>0</v>
      </c>
      <c r="V205" s="287">
        <f t="shared" si="34"/>
        <v>0</v>
      </c>
      <c r="W205" s="287">
        <f t="shared" si="34"/>
        <v>0</v>
      </c>
      <c r="X205" s="287">
        <f t="shared" si="34"/>
        <v>0</v>
      </c>
      <c r="BU205" s="5"/>
      <c r="BV205" s="5"/>
      <c r="BW205" s="5"/>
      <c r="BX205" s="5"/>
      <c r="BY205" s="5"/>
      <c r="BZ205" s="5"/>
      <c r="CA205" s="32"/>
      <c r="CB205" s="32"/>
      <c r="CC205" s="32"/>
      <c r="CD205" s="32"/>
      <c r="CE205" s="32"/>
      <c r="CF205" s="32"/>
      <c r="CG205" s="33"/>
      <c r="CH205" s="33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5"/>
    </row>
    <row r="206" spans="1:116" s="6" customFormat="1" x14ac:dyDescent="0.2">
      <c r="A206" s="107" t="s">
        <v>195</v>
      </c>
      <c r="BU206" s="5"/>
      <c r="BV206" s="5"/>
      <c r="BW206" s="5"/>
      <c r="BX206" s="5"/>
      <c r="BY206" s="15"/>
      <c r="BZ206" s="15"/>
      <c r="CA206" s="32"/>
      <c r="CB206" s="32"/>
      <c r="CC206" s="32"/>
      <c r="CD206" s="32"/>
      <c r="CE206" s="32"/>
      <c r="CF206" s="32"/>
      <c r="CG206" s="33"/>
      <c r="CH206" s="33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</row>
    <row r="207" spans="1:116" s="6" customFormat="1" x14ac:dyDescent="0.2">
      <c r="A207" s="2094" t="s">
        <v>75</v>
      </c>
      <c r="B207" s="2162" t="s">
        <v>187</v>
      </c>
      <c r="C207" s="2090" t="s">
        <v>6</v>
      </c>
      <c r="D207" s="1724"/>
      <c r="E207" s="1724"/>
      <c r="F207" s="1724"/>
      <c r="G207" s="1724"/>
      <c r="H207" s="1724"/>
      <c r="I207" s="1724"/>
      <c r="J207" s="1724"/>
      <c r="K207" s="1724"/>
      <c r="L207" s="1724"/>
      <c r="M207" s="1724"/>
      <c r="N207" s="1724"/>
      <c r="O207" s="1724"/>
      <c r="P207" s="1724"/>
      <c r="Q207" s="1724"/>
      <c r="R207" s="1724"/>
      <c r="S207" s="2091"/>
      <c r="T207" s="2163" t="s">
        <v>159</v>
      </c>
      <c r="U207" s="2163"/>
      <c r="V207" s="2163"/>
      <c r="W207" s="2163"/>
      <c r="X207" s="2114"/>
      <c r="BU207" s="5"/>
      <c r="BV207" s="5"/>
      <c r="BW207" s="5"/>
      <c r="BX207" s="5"/>
      <c r="BY207" s="5"/>
      <c r="BZ207" s="5"/>
      <c r="CA207" s="32"/>
      <c r="CB207" s="32"/>
      <c r="CC207" s="32"/>
      <c r="CD207" s="32"/>
      <c r="CE207" s="32"/>
      <c r="CF207" s="32"/>
      <c r="CG207" s="33"/>
      <c r="CH207" s="33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</row>
    <row r="208" spans="1:116" s="6" customFormat="1" x14ac:dyDescent="0.2">
      <c r="A208" s="1658"/>
      <c r="B208" s="1721"/>
      <c r="C208" s="1953"/>
      <c r="D208" s="1954"/>
      <c r="E208" s="1954"/>
      <c r="F208" s="1954"/>
      <c r="G208" s="1954"/>
      <c r="H208" s="1954"/>
      <c r="I208" s="1954"/>
      <c r="J208" s="1954"/>
      <c r="K208" s="1954"/>
      <c r="L208" s="1954"/>
      <c r="M208" s="1954"/>
      <c r="N208" s="1954"/>
      <c r="O208" s="1954"/>
      <c r="P208" s="1954"/>
      <c r="Q208" s="1954"/>
      <c r="R208" s="1954"/>
      <c r="S208" s="1955"/>
      <c r="T208" s="1731" t="s">
        <v>163</v>
      </c>
      <c r="U208" s="1731"/>
      <c r="V208" s="2093"/>
      <c r="W208" s="2109" t="s">
        <v>188</v>
      </c>
      <c r="X208" s="2111"/>
      <c r="BU208" s="5"/>
      <c r="BV208" s="5"/>
      <c r="BW208" s="5"/>
      <c r="BX208" s="5"/>
      <c r="BY208" s="5"/>
      <c r="BZ208" s="5"/>
      <c r="CA208" s="32"/>
      <c r="CB208" s="32"/>
      <c r="CC208" s="32"/>
      <c r="CD208" s="32"/>
      <c r="CE208" s="32"/>
      <c r="CF208" s="32"/>
      <c r="CG208" s="33"/>
      <c r="CH208" s="33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</row>
    <row r="209" spans="1:116" s="6" customFormat="1" ht="21" x14ac:dyDescent="0.2">
      <c r="A209" s="1960"/>
      <c r="B209" s="1950"/>
      <c r="C209" s="1256" t="s">
        <v>11</v>
      </c>
      <c r="D209" s="1256" t="s">
        <v>12</v>
      </c>
      <c r="E209" s="1256" t="s">
        <v>13</v>
      </c>
      <c r="F209" s="1256" t="s">
        <v>14</v>
      </c>
      <c r="G209" s="1256" t="s">
        <v>15</v>
      </c>
      <c r="H209" s="1256" t="s">
        <v>16</v>
      </c>
      <c r="I209" s="1256" t="s">
        <v>17</v>
      </c>
      <c r="J209" s="1256" t="s">
        <v>18</v>
      </c>
      <c r="K209" s="1256" t="s">
        <v>19</v>
      </c>
      <c r="L209" s="1256" t="s">
        <v>20</v>
      </c>
      <c r="M209" s="1256" t="s">
        <v>21</v>
      </c>
      <c r="N209" s="1256" t="s">
        <v>22</v>
      </c>
      <c r="O209" s="1256" t="s">
        <v>23</v>
      </c>
      <c r="P209" s="1256" t="s">
        <v>24</v>
      </c>
      <c r="Q209" s="1256" t="s">
        <v>25</v>
      </c>
      <c r="R209" s="1256" t="s">
        <v>26</v>
      </c>
      <c r="S209" s="1257" t="s">
        <v>27</v>
      </c>
      <c r="T209" s="1253" t="s">
        <v>189</v>
      </c>
      <c r="U209" s="1253" t="s">
        <v>190</v>
      </c>
      <c r="V209" s="1253" t="s">
        <v>191</v>
      </c>
      <c r="W209" s="1258" t="s">
        <v>165</v>
      </c>
      <c r="X209" s="1253" t="s">
        <v>166</v>
      </c>
      <c r="BU209" s="5"/>
      <c r="BV209" s="5"/>
      <c r="BW209" s="5"/>
      <c r="BX209" s="5"/>
      <c r="BY209" s="5"/>
      <c r="BZ209" s="5"/>
      <c r="CA209" s="4"/>
      <c r="CB209" s="4"/>
      <c r="CC209" s="4"/>
      <c r="CD209" s="4"/>
      <c r="CE209" s="4"/>
      <c r="CF209" s="4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</row>
    <row r="210" spans="1:116" s="6" customFormat="1" x14ac:dyDescent="0.2">
      <c r="A210" s="185" t="s">
        <v>81</v>
      </c>
      <c r="B210" s="206">
        <f>SUM(C210:S210)</f>
        <v>3750</v>
      </c>
      <c r="C210" s="92">
        <v>533</v>
      </c>
      <c r="D210" s="92">
        <v>118</v>
      </c>
      <c r="E210" s="92">
        <v>97</v>
      </c>
      <c r="F210" s="92">
        <v>106</v>
      </c>
      <c r="G210" s="92">
        <v>62</v>
      </c>
      <c r="H210" s="92">
        <v>45</v>
      </c>
      <c r="I210" s="92">
        <v>36</v>
      </c>
      <c r="J210" s="92">
        <v>105</v>
      </c>
      <c r="K210" s="92">
        <v>134</v>
      </c>
      <c r="L210" s="92">
        <v>150</v>
      </c>
      <c r="M210" s="92">
        <v>207</v>
      </c>
      <c r="N210" s="92">
        <v>209</v>
      </c>
      <c r="O210" s="92">
        <v>417</v>
      </c>
      <c r="P210" s="92">
        <v>413</v>
      </c>
      <c r="Q210" s="92">
        <v>333</v>
      </c>
      <c r="R210" s="92">
        <v>483</v>
      </c>
      <c r="S210" s="285">
        <v>302</v>
      </c>
      <c r="T210" s="39">
        <v>1124</v>
      </c>
      <c r="U210" s="209">
        <v>0</v>
      </c>
      <c r="V210" s="209">
        <v>0</v>
      </c>
      <c r="W210" s="209">
        <v>1778</v>
      </c>
      <c r="X210" s="209">
        <v>848</v>
      </c>
      <c r="Y210" s="6" t="str">
        <f>CA210</f>
        <v/>
      </c>
      <c r="BU210" s="5"/>
      <c r="BV210" s="5"/>
      <c r="BW210" s="5"/>
      <c r="BX210" s="5"/>
      <c r="BY210" s="5"/>
      <c r="BZ210" s="5"/>
      <c r="CA210" s="32" t="str">
        <f>IF(CG210=1," * El total de Evaluaciones según tipo de atencion NO DEBE ser diferente al total.  ","")</f>
        <v/>
      </c>
      <c r="CB210" s="4"/>
      <c r="CC210" s="4"/>
      <c r="CD210" s="4"/>
      <c r="CE210" s="4"/>
      <c r="CF210" s="4"/>
      <c r="CG210" s="33">
        <f>IF(B210&lt;&gt;SUM(T210:X210),1,0)</f>
        <v>0</v>
      </c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</row>
    <row r="211" spans="1:116" s="6" customFormat="1" x14ac:dyDescent="0.2">
      <c r="A211" s="155" t="s">
        <v>82</v>
      </c>
      <c r="B211" s="210">
        <f>SUM(C211:S211)</f>
        <v>13</v>
      </c>
      <c r="C211" s="92">
        <v>0</v>
      </c>
      <c r="D211" s="92">
        <v>0</v>
      </c>
      <c r="E211" s="92">
        <v>0</v>
      </c>
      <c r="F211" s="92">
        <v>0</v>
      </c>
      <c r="G211" s="92">
        <v>0</v>
      </c>
      <c r="H211" s="92">
        <v>0</v>
      </c>
      <c r="I211" s="92">
        <v>0</v>
      </c>
      <c r="J211" s="92">
        <v>0</v>
      </c>
      <c r="K211" s="92">
        <v>3</v>
      </c>
      <c r="L211" s="92">
        <v>0</v>
      </c>
      <c r="M211" s="92">
        <v>2</v>
      </c>
      <c r="N211" s="92">
        <v>4</v>
      </c>
      <c r="O211" s="92">
        <v>0</v>
      </c>
      <c r="P211" s="92">
        <v>4</v>
      </c>
      <c r="Q211" s="92">
        <v>0</v>
      </c>
      <c r="R211" s="92">
        <v>0</v>
      </c>
      <c r="S211" s="285">
        <v>0</v>
      </c>
      <c r="T211" s="56">
        <v>13</v>
      </c>
      <c r="U211" s="92">
        <v>0</v>
      </c>
      <c r="V211" s="92">
        <v>0</v>
      </c>
      <c r="W211" s="92">
        <v>0</v>
      </c>
      <c r="X211" s="92">
        <v>0</v>
      </c>
      <c r="Y211" s="6" t="str">
        <f>CA211</f>
        <v/>
      </c>
      <c r="BU211" s="5"/>
      <c r="BV211" s="5"/>
      <c r="BW211" s="5"/>
      <c r="BX211" s="5"/>
      <c r="BY211" s="5"/>
      <c r="BZ211" s="5"/>
      <c r="CA211" s="32" t="str">
        <f>IF(CG211=1," * El total de Evaluaciones según tipo de atencion NO DEBE ser diferente al total.  ","")</f>
        <v/>
      </c>
      <c r="CB211" s="4"/>
      <c r="CC211" s="4"/>
      <c r="CD211" s="4"/>
      <c r="CE211" s="4"/>
      <c r="CF211" s="4"/>
      <c r="CG211" s="33">
        <f>IF(B211&lt;&gt;SUM(T211:X211),1,0)</f>
        <v>0</v>
      </c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</row>
    <row r="212" spans="1:116" s="6" customFormat="1" x14ac:dyDescent="0.2">
      <c r="A212" s="155" t="s">
        <v>83</v>
      </c>
      <c r="B212" s="210">
        <f>SUM(C212:S212)</f>
        <v>139</v>
      </c>
      <c r="C212" s="92">
        <v>0</v>
      </c>
      <c r="D212" s="92">
        <v>0</v>
      </c>
      <c r="E212" s="92">
        <v>0</v>
      </c>
      <c r="F212" s="92">
        <v>47</v>
      </c>
      <c r="G212" s="92">
        <v>3</v>
      </c>
      <c r="H212" s="92">
        <v>2</v>
      </c>
      <c r="I212" s="92">
        <v>0</v>
      </c>
      <c r="J212" s="92">
        <v>3</v>
      </c>
      <c r="K212" s="92">
        <v>0</v>
      </c>
      <c r="L212" s="92">
        <v>8</v>
      </c>
      <c r="M212" s="92">
        <v>5</v>
      </c>
      <c r="N212" s="92">
        <v>4</v>
      </c>
      <c r="O212" s="92">
        <v>8</v>
      </c>
      <c r="P212" s="92">
        <v>4</v>
      </c>
      <c r="Q212" s="92">
        <v>12</v>
      </c>
      <c r="R212" s="92">
        <v>38</v>
      </c>
      <c r="S212" s="285">
        <v>5</v>
      </c>
      <c r="T212" s="56">
        <v>0</v>
      </c>
      <c r="U212" s="92">
        <v>0</v>
      </c>
      <c r="V212" s="92">
        <v>0</v>
      </c>
      <c r="W212" s="92">
        <v>139</v>
      </c>
      <c r="X212" s="92">
        <v>0</v>
      </c>
      <c r="Y212" s="6" t="str">
        <f>CA212</f>
        <v/>
      </c>
      <c r="BU212" s="5"/>
      <c r="BV212" s="5"/>
      <c r="BW212" s="5"/>
      <c r="BX212" s="5"/>
      <c r="BY212" s="5"/>
      <c r="BZ212" s="5"/>
      <c r="CA212" s="32" t="str">
        <f>IF(CG212=1," * El total de Evaluaciones según tipo de atencion NO DEBE ser diferente al total.  ","")</f>
        <v/>
      </c>
      <c r="CB212" s="4"/>
      <c r="CC212" s="4"/>
      <c r="CD212" s="4"/>
      <c r="CE212" s="4"/>
      <c r="CF212" s="4"/>
      <c r="CG212" s="33">
        <f>IF(B212&lt;&gt;SUM(T212:X212),1,0)</f>
        <v>0</v>
      </c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</row>
    <row r="213" spans="1:116" s="6" customFormat="1" x14ac:dyDescent="0.2">
      <c r="A213" s="361" t="s">
        <v>84</v>
      </c>
      <c r="B213" s="211">
        <f>SUM(C213:S213)</f>
        <v>0</v>
      </c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288"/>
      <c r="T213" s="78"/>
      <c r="U213" s="75"/>
      <c r="V213" s="75"/>
      <c r="W213" s="75"/>
      <c r="X213" s="75"/>
      <c r="Y213" s="6" t="str">
        <f>CA213</f>
        <v/>
      </c>
      <c r="BU213" s="5"/>
      <c r="BV213" s="5"/>
      <c r="BW213" s="5"/>
      <c r="BX213" s="5"/>
      <c r="BY213" s="5"/>
      <c r="BZ213" s="5"/>
      <c r="CA213" s="32" t="str">
        <f>IF(CG213=1," * El total de Evaluaciones según tipo de atencion NO DEBE ser diferente al total.  ","")</f>
        <v/>
      </c>
      <c r="CB213" s="4"/>
      <c r="CC213" s="4"/>
      <c r="CD213" s="4"/>
      <c r="CE213" s="4"/>
      <c r="CF213" s="4"/>
      <c r="CG213" s="33">
        <f>IF(B213&lt;&gt;SUM(T213:X213),1,0)</f>
        <v>0</v>
      </c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</row>
    <row r="214" spans="1:116" s="6" customFormat="1" x14ac:dyDescent="0.2">
      <c r="A214" s="1402" t="s">
        <v>5</v>
      </c>
      <c r="B214" s="863">
        <f>SUM(B210:B213)</f>
        <v>3902</v>
      </c>
      <c r="C214" s="863">
        <f>SUM(C210:C213)</f>
        <v>533</v>
      </c>
      <c r="D214" s="863">
        <f t="shared" ref="D214:X214" si="35">SUM(D210:D213)</f>
        <v>118</v>
      </c>
      <c r="E214" s="863">
        <f t="shared" si="35"/>
        <v>97</v>
      </c>
      <c r="F214" s="863">
        <f t="shared" si="35"/>
        <v>153</v>
      </c>
      <c r="G214" s="863">
        <f t="shared" si="35"/>
        <v>65</v>
      </c>
      <c r="H214" s="863">
        <f t="shared" si="35"/>
        <v>47</v>
      </c>
      <c r="I214" s="863">
        <f t="shared" si="35"/>
        <v>36</v>
      </c>
      <c r="J214" s="863">
        <f t="shared" si="35"/>
        <v>108</v>
      </c>
      <c r="K214" s="863">
        <f t="shared" si="35"/>
        <v>137</v>
      </c>
      <c r="L214" s="863">
        <f t="shared" si="35"/>
        <v>158</v>
      </c>
      <c r="M214" s="863">
        <f t="shared" si="35"/>
        <v>214</v>
      </c>
      <c r="N214" s="863">
        <f t="shared" si="35"/>
        <v>217</v>
      </c>
      <c r="O214" s="863">
        <f t="shared" si="35"/>
        <v>425</v>
      </c>
      <c r="P214" s="863">
        <f t="shared" si="35"/>
        <v>421</v>
      </c>
      <c r="Q214" s="863">
        <f t="shared" si="35"/>
        <v>345</v>
      </c>
      <c r="R214" s="863">
        <f t="shared" si="35"/>
        <v>521</v>
      </c>
      <c r="S214" s="1403">
        <f t="shared" si="35"/>
        <v>307</v>
      </c>
      <c r="T214" s="67">
        <f t="shared" si="35"/>
        <v>1137</v>
      </c>
      <c r="U214" s="287">
        <f t="shared" si="35"/>
        <v>0</v>
      </c>
      <c r="V214" s="287">
        <f t="shared" si="35"/>
        <v>0</v>
      </c>
      <c r="W214" s="287">
        <f t="shared" si="35"/>
        <v>1917</v>
      </c>
      <c r="X214" s="287">
        <f t="shared" si="35"/>
        <v>848</v>
      </c>
      <c r="BU214" s="5"/>
      <c r="BV214" s="5"/>
      <c r="BW214" s="5"/>
      <c r="BX214" s="5"/>
      <c r="BY214" s="5"/>
      <c r="BZ214" s="5"/>
      <c r="CA214" s="4"/>
      <c r="CB214" s="4"/>
      <c r="CC214" s="4"/>
      <c r="CD214" s="4"/>
      <c r="CE214" s="4"/>
      <c r="CF214" s="4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</row>
    <row r="215" spans="1:116" s="6" customFormat="1" x14ac:dyDescent="0.2">
      <c r="A215" s="11" t="s">
        <v>196</v>
      </c>
      <c r="BU215" s="5"/>
      <c r="BV215" s="5"/>
      <c r="BW215" s="5"/>
      <c r="BX215" s="5"/>
      <c r="BY215" s="15"/>
      <c r="BZ215" s="15"/>
      <c r="CA215" s="4"/>
      <c r="CB215" s="4"/>
      <c r="CC215" s="4"/>
      <c r="CD215" s="4"/>
      <c r="CE215" s="4"/>
      <c r="CF215" s="4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</row>
    <row r="216" spans="1:116" s="6" customFormat="1" x14ac:dyDescent="0.2">
      <c r="A216" s="1265" t="s">
        <v>197</v>
      </c>
      <c r="B216" s="1239" t="s">
        <v>76</v>
      </c>
      <c r="BU216" s="5"/>
      <c r="BV216" s="5"/>
      <c r="BW216" s="5"/>
      <c r="BX216" s="5"/>
      <c r="BY216" s="15"/>
      <c r="BZ216" s="15"/>
      <c r="CA216" s="4"/>
      <c r="CB216" s="4"/>
      <c r="CC216" s="4"/>
      <c r="CD216" s="4"/>
      <c r="CE216" s="4"/>
      <c r="CF216" s="4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</row>
    <row r="217" spans="1:116" s="6" customFormat="1" x14ac:dyDescent="0.2">
      <c r="A217" s="373" t="s">
        <v>198</v>
      </c>
      <c r="B217" s="209"/>
      <c r="BU217" s="5"/>
      <c r="BV217" s="5"/>
      <c r="BW217" s="5"/>
      <c r="BX217" s="5"/>
      <c r="BY217" s="15"/>
      <c r="BZ217" s="15"/>
      <c r="CA217" s="4"/>
      <c r="CB217" s="4"/>
      <c r="CC217" s="4"/>
      <c r="CD217" s="4"/>
      <c r="CE217" s="4"/>
      <c r="CF217" s="4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</row>
    <row r="218" spans="1:116" s="6" customFormat="1" x14ac:dyDescent="0.2">
      <c r="A218" s="374" t="s">
        <v>199</v>
      </c>
      <c r="B218" s="92"/>
      <c r="BU218" s="5"/>
      <c r="BV218" s="5"/>
      <c r="BW218" s="5"/>
      <c r="BX218" s="5"/>
      <c r="BY218" s="15"/>
      <c r="BZ218" s="15"/>
      <c r="CA218" s="4"/>
      <c r="CB218" s="4"/>
      <c r="CC218" s="4"/>
      <c r="CD218" s="4"/>
      <c r="CE218" s="4"/>
      <c r="CF218" s="4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</row>
    <row r="219" spans="1:116" s="6" customFormat="1" x14ac:dyDescent="0.2">
      <c r="A219" s="374" t="s">
        <v>200</v>
      </c>
      <c r="B219" s="92"/>
      <c r="BU219" s="5"/>
      <c r="BV219" s="5"/>
      <c r="BW219" s="5"/>
      <c r="BX219" s="5"/>
      <c r="BY219" s="15"/>
      <c r="BZ219" s="15"/>
      <c r="CA219" s="4"/>
      <c r="CB219" s="4"/>
      <c r="CC219" s="4"/>
      <c r="CD219" s="4"/>
      <c r="CE219" s="4"/>
      <c r="CF219" s="4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</row>
    <row r="220" spans="1:116" s="6" customFormat="1" x14ac:dyDescent="0.2">
      <c r="A220" s="375" t="s">
        <v>201</v>
      </c>
      <c r="B220" s="75"/>
      <c r="BU220" s="5"/>
      <c r="BV220" s="5"/>
      <c r="BW220" s="5"/>
      <c r="BX220" s="5"/>
      <c r="BY220" s="15"/>
      <c r="BZ220" s="15"/>
      <c r="CA220" s="4"/>
      <c r="CB220" s="4"/>
      <c r="CC220" s="4"/>
      <c r="CD220" s="4"/>
      <c r="CE220" s="4"/>
      <c r="CF220" s="4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</row>
    <row r="221" spans="1:116" s="6" customFormat="1" x14ac:dyDescent="0.2">
      <c r="A221" s="107" t="s">
        <v>202</v>
      </c>
      <c r="BU221" s="5"/>
      <c r="BV221" s="5"/>
      <c r="BW221" s="5"/>
      <c r="BX221" s="5"/>
      <c r="BY221" s="15"/>
      <c r="BZ221" s="15"/>
      <c r="CA221" s="4"/>
      <c r="CB221" s="4"/>
      <c r="CC221" s="4"/>
      <c r="CD221" s="4"/>
      <c r="CE221" s="4"/>
      <c r="CF221" s="4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</row>
    <row r="222" spans="1:116" s="6" customFormat="1" x14ac:dyDescent="0.2">
      <c r="A222" s="1238" t="s">
        <v>92</v>
      </c>
      <c r="B222" s="1239" t="s">
        <v>5</v>
      </c>
      <c r="BU222" s="5"/>
      <c r="BV222" s="5"/>
      <c r="BW222" s="5"/>
      <c r="BX222" s="5"/>
      <c r="BY222" s="15"/>
      <c r="BZ222" s="15"/>
      <c r="CA222" s="4"/>
      <c r="CB222" s="4"/>
      <c r="CC222" s="4"/>
      <c r="CD222" s="4"/>
      <c r="CE222" s="4"/>
      <c r="CF222" s="4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</row>
    <row r="223" spans="1:116" s="6" customFormat="1" x14ac:dyDescent="0.2">
      <c r="A223" s="374" t="s">
        <v>96</v>
      </c>
      <c r="B223" s="92">
        <v>56</v>
      </c>
      <c r="BU223" s="5"/>
      <c r="BV223" s="5"/>
      <c r="BW223" s="5"/>
      <c r="BX223" s="5"/>
      <c r="BY223" s="15"/>
      <c r="BZ223" s="15"/>
      <c r="CA223" s="4"/>
      <c r="CB223" s="4"/>
      <c r="CC223" s="4"/>
      <c r="CD223" s="4"/>
      <c r="CE223" s="4"/>
      <c r="CF223" s="4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</row>
    <row r="224" spans="1:116" s="6" customFormat="1" x14ac:dyDescent="0.2">
      <c r="A224" s="374" t="s">
        <v>97</v>
      </c>
      <c r="B224" s="92">
        <v>98</v>
      </c>
      <c r="BU224" s="5"/>
      <c r="BV224" s="5"/>
      <c r="BW224" s="5"/>
      <c r="BX224" s="5"/>
      <c r="BY224" s="15"/>
      <c r="BZ224" s="15"/>
      <c r="CA224" s="4"/>
      <c r="CB224" s="4"/>
      <c r="CC224" s="4"/>
      <c r="CD224" s="4"/>
      <c r="CE224" s="4"/>
      <c r="CF224" s="4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</row>
    <row r="225" spans="1:104" s="6" customFormat="1" x14ac:dyDescent="0.2">
      <c r="A225" s="374" t="s">
        <v>98</v>
      </c>
      <c r="B225" s="92">
        <v>4960</v>
      </c>
      <c r="BU225" s="5"/>
      <c r="BV225" s="5"/>
      <c r="BW225" s="5"/>
      <c r="BX225" s="5"/>
      <c r="BY225" s="15"/>
      <c r="BZ225" s="15"/>
      <c r="CA225" s="4"/>
      <c r="CB225" s="4"/>
      <c r="CC225" s="4"/>
      <c r="CD225" s="4"/>
      <c r="CE225" s="4"/>
      <c r="CF225" s="4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5"/>
      <c r="CV225" s="5"/>
      <c r="CW225" s="5"/>
      <c r="CX225" s="5"/>
      <c r="CY225" s="5"/>
      <c r="CZ225" s="5"/>
    </row>
    <row r="226" spans="1:104" s="6" customFormat="1" ht="21.75" x14ac:dyDescent="0.2">
      <c r="A226" s="377" t="s">
        <v>99</v>
      </c>
      <c r="B226" s="92">
        <v>404</v>
      </c>
      <c r="BU226" s="5"/>
      <c r="BV226" s="5"/>
      <c r="BW226" s="5"/>
      <c r="BX226" s="5"/>
      <c r="BY226" s="15"/>
      <c r="BZ226" s="15"/>
      <c r="CA226" s="4"/>
      <c r="CB226" s="4"/>
      <c r="CC226" s="4"/>
      <c r="CD226" s="4"/>
      <c r="CE226" s="4"/>
      <c r="CF226" s="4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5"/>
      <c r="CV226" s="5"/>
      <c r="CW226" s="5"/>
      <c r="CX226" s="5"/>
      <c r="CY226" s="5"/>
      <c r="CZ226" s="5"/>
    </row>
    <row r="227" spans="1:104" s="6" customFormat="1" x14ac:dyDescent="0.2">
      <c r="A227" s="374" t="s">
        <v>100</v>
      </c>
      <c r="B227" s="92">
        <v>0</v>
      </c>
      <c r="BU227" s="5"/>
      <c r="BV227" s="5"/>
      <c r="BW227" s="5"/>
      <c r="BX227" s="5"/>
      <c r="BY227" s="15"/>
      <c r="BZ227" s="15"/>
      <c r="CA227" s="4"/>
      <c r="CB227" s="4"/>
      <c r="CC227" s="4"/>
      <c r="CD227" s="4"/>
      <c r="CE227" s="4"/>
      <c r="CF227" s="4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5"/>
      <c r="CV227" s="5"/>
      <c r="CW227" s="5"/>
      <c r="CX227" s="5"/>
      <c r="CY227" s="5"/>
      <c r="CZ227" s="5"/>
    </row>
    <row r="228" spans="1:104" s="6" customFormat="1" x14ac:dyDescent="0.2">
      <c r="A228" s="374" t="s">
        <v>101</v>
      </c>
      <c r="B228" s="92">
        <v>0</v>
      </c>
      <c r="BU228" s="5"/>
      <c r="BV228" s="5"/>
      <c r="BW228" s="5"/>
      <c r="BX228" s="5"/>
      <c r="BY228" s="5"/>
      <c r="BZ228" s="5"/>
      <c r="CA228" s="4"/>
      <c r="CB228" s="4"/>
      <c r="CC228" s="4"/>
      <c r="CD228" s="4"/>
      <c r="CE228" s="4"/>
      <c r="CF228" s="4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5"/>
      <c r="CV228" s="5"/>
      <c r="CW228" s="5"/>
      <c r="CX228" s="5"/>
      <c r="CY228" s="5"/>
      <c r="CZ228" s="5"/>
    </row>
    <row r="229" spans="1:104" s="6" customFormat="1" x14ac:dyDescent="0.2">
      <c r="A229" s="374" t="s">
        <v>102</v>
      </c>
      <c r="B229" s="92">
        <v>0</v>
      </c>
      <c r="BU229" s="5"/>
      <c r="BV229" s="5"/>
      <c r="BW229" s="5"/>
      <c r="BX229" s="5"/>
      <c r="BY229" s="5"/>
      <c r="BZ229" s="5"/>
      <c r="CA229" s="4"/>
      <c r="CB229" s="4"/>
      <c r="CC229" s="4"/>
      <c r="CD229" s="4"/>
      <c r="CE229" s="4"/>
      <c r="CF229" s="4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5"/>
      <c r="CV229" s="5"/>
      <c r="CW229" s="5"/>
      <c r="CX229" s="5"/>
      <c r="CY229" s="5"/>
      <c r="CZ229" s="5"/>
    </row>
    <row r="230" spans="1:104" s="6" customFormat="1" x14ac:dyDescent="0.2">
      <c r="A230" s="374" t="s">
        <v>203</v>
      </c>
      <c r="B230" s="92">
        <v>16</v>
      </c>
      <c r="BU230" s="5"/>
      <c r="BV230" s="5"/>
      <c r="BW230" s="5"/>
      <c r="BX230" s="5"/>
      <c r="BY230" s="5"/>
      <c r="BZ230" s="5"/>
      <c r="CA230" s="4"/>
      <c r="CB230" s="4"/>
      <c r="CC230" s="4"/>
      <c r="CD230" s="4"/>
      <c r="CE230" s="4"/>
      <c r="CF230" s="4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5"/>
      <c r="CV230" s="5"/>
      <c r="CW230" s="5"/>
      <c r="CX230" s="5"/>
      <c r="CY230" s="5"/>
      <c r="CZ230" s="5"/>
    </row>
    <row r="231" spans="1:104" s="6" customFormat="1" x14ac:dyDescent="0.2">
      <c r="A231" s="374" t="s">
        <v>106</v>
      </c>
      <c r="B231" s="92">
        <v>0</v>
      </c>
      <c r="BU231" s="5"/>
      <c r="BV231" s="5"/>
      <c r="BW231" s="5"/>
      <c r="BX231" s="5"/>
      <c r="BY231" s="5"/>
      <c r="BZ231" s="5"/>
      <c r="CA231" s="4"/>
      <c r="CB231" s="4"/>
      <c r="CC231" s="4"/>
      <c r="CD231" s="4"/>
      <c r="CE231" s="4"/>
      <c r="CF231" s="4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5"/>
      <c r="CV231" s="5"/>
      <c r="CW231" s="5"/>
      <c r="CX231" s="5"/>
      <c r="CY231" s="5"/>
      <c r="CZ231" s="5"/>
    </row>
    <row r="232" spans="1:104" s="6" customFormat="1" x14ac:dyDescent="0.2">
      <c r="A232" s="374" t="s">
        <v>103</v>
      </c>
      <c r="B232" s="92">
        <v>0</v>
      </c>
      <c r="BU232" s="5"/>
      <c r="BV232" s="5"/>
      <c r="BW232" s="5"/>
      <c r="BX232" s="5"/>
      <c r="BY232" s="5"/>
      <c r="BZ232" s="5"/>
      <c r="CA232" s="4"/>
      <c r="CB232" s="4"/>
      <c r="CC232" s="4"/>
      <c r="CD232" s="4"/>
      <c r="CE232" s="4"/>
      <c r="CF232" s="4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5"/>
      <c r="CV232" s="5"/>
      <c r="CW232" s="5"/>
      <c r="CX232" s="5"/>
      <c r="CY232" s="5"/>
      <c r="CZ232" s="5"/>
    </row>
    <row r="233" spans="1:104" s="6" customFormat="1" x14ac:dyDescent="0.2">
      <c r="A233" s="374" t="s">
        <v>104</v>
      </c>
      <c r="B233" s="92">
        <v>0</v>
      </c>
      <c r="BU233" s="5"/>
      <c r="BV233" s="5"/>
      <c r="BW233" s="5"/>
      <c r="BX233" s="5"/>
      <c r="BY233" s="5"/>
      <c r="BZ233" s="5"/>
      <c r="CA233" s="4"/>
      <c r="CB233" s="4"/>
      <c r="CC233" s="4"/>
      <c r="CD233" s="4"/>
      <c r="CE233" s="4"/>
      <c r="CF233" s="4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5"/>
      <c r="CV233" s="5"/>
      <c r="CW233" s="5"/>
      <c r="CX233" s="5"/>
      <c r="CY233" s="5"/>
      <c r="CZ233" s="5"/>
    </row>
    <row r="234" spans="1:104" s="6" customFormat="1" x14ac:dyDescent="0.2">
      <c r="A234" s="374" t="s">
        <v>105</v>
      </c>
      <c r="B234" s="92">
        <v>0</v>
      </c>
      <c r="BU234" s="5"/>
      <c r="BV234" s="5"/>
      <c r="BW234" s="5"/>
      <c r="BX234" s="5"/>
      <c r="BY234" s="5"/>
      <c r="BZ234" s="5"/>
      <c r="CA234" s="4"/>
      <c r="CB234" s="4"/>
      <c r="CC234" s="4"/>
      <c r="CD234" s="4"/>
      <c r="CE234" s="4"/>
      <c r="CF234" s="4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5"/>
      <c r="CV234" s="5"/>
      <c r="CW234" s="5"/>
      <c r="CX234" s="5"/>
      <c r="CY234" s="5"/>
      <c r="CZ234" s="5"/>
    </row>
    <row r="235" spans="1:104" s="6" customFormat="1" x14ac:dyDescent="0.2">
      <c r="A235" s="374" t="s">
        <v>204</v>
      </c>
      <c r="B235" s="92">
        <v>0</v>
      </c>
      <c r="BU235" s="5"/>
      <c r="BV235" s="5"/>
      <c r="BW235" s="5"/>
      <c r="BX235" s="5"/>
      <c r="BY235" s="5"/>
      <c r="BZ235" s="5"/>
      <c r="CA235" s="4"/>
      <c r="CB235" s="4"/>
      <c r="CC235" s="4"/>
      <c r="CD235" s="4"/>
      <c r="CE235" s="4"/>
      <c r="CF235" s="4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5"/>
      <c r="CV235" s="5"/>
      <c r="CW235" s="5"/>
      <c r="CX235" s="5"/>
      <c r="CY235" s="5"/>
      <c r="CZ235" s="5"/>
    </row>
    <row r="236" spans="1:104" s="6" customFormat="1" x14ac:dyDescent="0.2">
      <c r="A236" s="374" t="s">
        <v>205</v>
      </c>
      <c r="B236" s="92">
        <v>0</v>
      </c>
      <c r="BU236" s="5"/>
      <c r="BV236" s="5"/>
      <c r="BW236" s="5"/>
      <c r="BX236" s="5"/>
      <c r="BY236" s="5"/>
      <c r="BZ236" s="5"/>
      <c r="CA236" s="4"/>
      <c r="CB236" s="4"/>
      <c r="CC236" s="4"/>
      <c r="CD236" s="4"/>
      <c r="CE236" s="4"/>
      <c r="CF236" s="4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5"/>
      <c r="CV236" s="5"/>
      <c r="CW236" s="5"/>
      <c r="CX236" s="5"/>
      <c r="CY236" s="5"/>
      <c r="CZ236" s="5"/>
    </row>
    <row r="237" spans="1:104" s="6" customFormat="1" x14ac:dyDescent="0.2">
      <c r="A237" s="374" t="s">
        <v>107</v>
      </c>
      <c r="B237" s="92">
        <v>417</v>
      </c>
      <c r="BU237" s="5"/>
      <c r="BV237" s="5"/>
      <c r="BW237" s="5"/>
      <c r="BX237" s="5"/>
      <c r="BY237" s="5"/>
      <c r="BZ237" s="5"/>
      <c r="CA237" s="4"/>
      <c r="CB237" s="4"/>
      <c r="CC237" s="4"/>
      <c r="CD237" s="4"/>
      <c r="CE237" s="4"/>
      <c r="CF237" s="4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5"/>
      <c r="CV237" s="5"/>
      <c r="CW237" s="5"/>
      <c r="CX237" s="5"/>
      <c r="CY237" s="5"/>
      <c r="CZ237" s="5"/>
    </row>
    <row r="238" spans="1:104" s="6" customFormat="1" x14ac:dyDescent="0.2">
      <c r="A238" s="374" t="s">
        <v>108</v>
      </c>
      <c r="B238" s="92">
        <v>0</v>
      </c>
      <c r="BU238" s="5"/>
      <c r="BV238" s="5"/>
      <c r="BW238" s="5"/>
      <c r="BX238" s="5"/>
      <c r="BY238" s="5"/>
      <c r="BZ238" s="5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5"/>
      <c r="CV238" s="5"/>
      <c r="CW238" s="5"/>
      <c r="CX238" s="5"/>
      <c r="CY238" s="5"/>
      <c r="CZ238" s="5"/>
    </row>
    <row r="239" spans="1:104" s="6" customFormat="1" x14ac:dyDescent="0.2">
      <c r="A239" s="374" t="s">
        <v>109</v>
      </c>
      <c r="B239" s="92">
        <v>278</v>
      </c>
      <c r="BU239" s="5"/>
      <c r="BV239" s="5"/>
      <c r="BW239" s="5"/>
      <c r="BX239" s="5"/>
      <c r="BY239" s="5"/>
      <c r="BZ239" s="5"/>
      <c r="CU239" s="5"/>
      <c r="CV239" s="5"/>
      <c r="CW239" s="5"/>
      <c r="CX239" s="5"/>
      <c r="CY239" s="5"/>
      <c r="CZ239" s="5"/>
    </row>
    <row r="240" spans="1:104" s="6" customFormat="1" x14ac:dyDescent="0.2">
      <c r="A240" s="374" t="s">
        <v>110</v>
      </c>
      <c r="B240" s="92">
        <v>0</v>
      </c>
      <c r="BU240" s="5"/>
      <c r="BV240" s="5"/>
      <c r="BW240" s="5"/>
      <c r="BX240" s="5"/>
      <c r="BY240" s="5"/>
      <c r="BZ240" s="5"/>
      <c r="CU240" s="5"/>
      <c r="CV240" s="5"/>
      <c r="CW240" s="5"/>
      <c r="CX240" s="5"/>
      <c r="CY240" s="5"/>
      <c r="CZ240" s="5"/>
    </row>
    <row r="241" spans="1:104" s="6" customFormat="1" x14ac:dyDescent="0.2">
      <c r="A241" s="374" t="s">
        <v>206</v>
      </c>
      <c r="B241" s="92">
        <v>50</v>
      </c>
      <c r="BU241" s="5"/>
      <c r="BV241" s="5"/>
      <c r="BW241" s="5"/>
      <c r="BX241" s="5"/>
      <c r="BY241" s="15"/>
      <c r="BZ241" s="15"/>
      <c r="CU241" s="5"/>
      <c r="CV241" s="5"/>
      <c r="CW241" s="5"/>
      <c r="CX241" s="5"/>
      <c r="CY241" s="5"/>
      <c r="CZ241" s="5"/>
    </row>
    <row r="242" spans="1:104" s="6" customFormat="1" x14ac:dyDescent="0.2">
      <c r="A242" s="374" t="s">
        <v>112</v>
      </c>
      <c r="B242" s="92">
        <v>0</v>
      </c>
      <c r="BU242" s="5"/>
      <c r="BV242" s="5"/>
      <c r="BW242" s="5"/>
      <c r="BX242" s="5"/>
      <c r="BY242" s="15"/>
      <c r="BZ242" s="15"/>
      <c r="CU242" s="5"/>
      <c r="CV242" s="5"/>
      <c r="CW242" s="5"/>
      <c r="CX242" s="5"/>
      <c r="CY242" s="5"/>
      <c r="CZ242" s="5"/>
    </row>
    <row r="243" spans="1:104" s="6" customFormat="1" x14ac:dyDescent="0.2">
      <c r="A243" s="374" t="s">
        <v>207</v>
      </c>
      <c r="B243" s="92">
        <v>0</v>
      </c>
      <c r="BU243" s="5"/>
      <c r="BV243" s="5"/>
      <c r="BW243" s="5"/>
      <c r="BX243" s="5"/>
      <c r="BY243" s="15"/>
      <c r="BZ243" s="15"/>
      <c r="CU243" s="5"/>
      <c r="CV243" s="5"/>
      <c r="CW243" s="5"/>
      <c r="CX243" s="5"/>
      <c r="CY243" s="5"/>
      <c r="CZ243" s="5"/>
    </row>
    <row r="244" spans="1:104" s="6" customFormat="1" x14ac:dyDescent="0.2">
      <c r="A244" s="374" t="s">
        <v>208</v>
      </c>
      <c r="B244" s="92">
        <v>0</v>
      </c>
      <c r="BU244" s="5"/>
      <c r="BV244" s="5"/>
      <c r="BW244" s="5"/>
      <c r="BX244" s="5"/>
      <c r="BY244" s="15"/>
      <c r="BZ244" s="15"/>
      <c r="CU244" s="5"/>
      <c r="CV244" s="5"/>
      <c r="CW244" s="5"/>
      <c r="CX244" s="5"/>
      <c r="CY244" s="5"/>
      <c r="CZ244" s="5"/>
    </row>
    <row r="245" spans="1:104" s="6" customFormat="1" x14ac:dyDescent="0.2">
      <c r="A245" s="374" t="s">
        <v>209</v>
      </c>
      <c r="B245" s="92">
        <v>2368</v>
      </c>
      <c r="BU245" s="5"/>
      <c r="BV245" s="5"/>
      <c r="BW245" s="5"/>
      <c r="BX245" s="5"/>
      <c r="BY245" s="15"/>
      <c r="BZ245" s="15"/>
      <c r="CU245" s="5"/>
      <c r="CV245" s="5"/>
      <c r="CW245" s="5"/>
      <c r="CX245" s="5"/>
      <c r="CY245" s="5"/>
      <c r="CZ245" s="5"/>
    </row>
    <row r="246" spans="1:104" s="6" customFormat="1" x14ac:dyDescent="0.2">
      <c r="A246" s="374" t="s">
        <v>210</v>
      </c>
      <c r="B246" s="92">
        <v>0</v>
      </c>
      <c r="BU246" s="5"/>
      <c r="BV246" s="5"/>
      <c r="BW246" s="5"/>
      <c r="BX246" s="5"/>
      <c r="BY246" s="15"/>
      <c r="BZ246" s="15"/>
      <c r="CU246" s="5"/>
      <c r="CV246" s="5"/>
      <c r="CW246" s="5"/>
      <c r="CX246" s="5"/>
      <c r="CY246" s="5"/>
      <c r="CZ246" s="5"/>
    </row>
    <row r="247" spans="1:104" s="6" customFormat="1" x14ac:dyDescent="0.2">
      <c r="A247" s="375" t="s">
        <v>211</v>
      </c>
      <c r="B247" s="75">
        <v>0</v>
      </c>
      <c r="BU247" s="5"/>
      <c r="BV247" s="5"/>
      <c r="BW247" s="5"/>
      <c r="BX247" s="5"/>
      <c r="BY247" s="15"/>
      <c r="BZ247" s="15"/>
      <c r="CU247" s="5"/>
      <c r="CV247" s="5"/>
      <c r="CW247" s="5"/>
      <c r="CX247" s="5"/>
      <c r="CY247" s="5"/>
      <c r="CZ247" s="5"/>
    </row>
    <row r="248" spans="1:104" s="6" customFormat="1" x14ac:dyDescent="0.2">
      <c r="A248" s="875" t="s">
        <v>5</v>
      </c>
      <c r="B248" s="1404">
        <f>SUM(B223:B247)</f>
        <v>8647</v>
      </c>
      <c r="BU248" s="5"/>
      <c r="BV248" s="5"/>
      <c r="BW248" s="5"/>
      <c r="BX248" s="5"/>
      <c r="BY248" s="15"/>
      <c r="BZ248" s="15"/>
      <c r="CU248" s="5"/>
      <c r="CV248" s="5"/>
      <c r="CW248" s="5"/>
      <c r="CX248" s="5"/>
      <c r="CY248" s="5"/>
      <c r="CZ248" s="5"/>
    </row>
    <row r="249" spans="1:104" s="6" customFormat="1" x14ac:dyDescent="0.2">
      <c r="A249" s="11" t="s">
        <v>212</v>
      </c>
      <c r="B249" s="11"/>
      <c r="BU249" s="5"/>
      <c r="BV249" s="5"/>
      <c r="BW249" s="5"/>
      <c r="BX249" s="5"/>
      <c r="BY249" s="15"/>
      <c r="BZ249" s="15"/>
      <c r="CU249" s="5"/>
      <c r="CV249" s="5"/>
      <c r="CW249" s="5"/>
      <c r="CX249" s="5"/>
      <c r="CY249" s="5"/>
      <c r="CZ249" s="5"/>
    </row>
    <row r="250" spans="1:104" s="6" customFormat="1" x14ac:dyDescent="0.2">
      <c r="A250" s="11" t="s">
        <v>213</v>
      </c>
      <c r="B250" s="221"/>
      <c r="BU250" s="5"/>
      <c r="BV250" s="5"/>
      <c r="BW250" s="5"/>
      <c r="BX250" s="15"/>
      <c r="BY250" s="15"/>
      <c r="BZ250" s="5"/>
      <c r="CU250" s="5"/>
      <c r="CV250" s="5"/>
      <c r="CW250" s="5"/>
      <c r="CX250" s="5"/>
      <c r="CY250" s="5"/>
      <c r="CZ250" s="5"/>
    </row>
    <row r="251" spans="1:104" s="6" customFormat="1" x14ac:dyDescent="0.2">
      <c r="A251" s="2098" t="s">
        <v>214</v>
      </c>
      <c r="B251" s="2164" t="s">
        <v>5</v>
      </c>
      <c r="C251" s="2106" t="s">
        <v>215</v>
      </c>
      <c r="D251" s="2100"/>
      <c r="E251" s="2100"/>
      <c r="F251" s="2100"/>
      <c r="G251" s="2100"/>
      <c r="H251" s="2100"/>
      <c r="I251" s="2100"/>
      <c r="J251" s="2100"/>
      <c r="K251" s="2100"/>
      <c r="L251" s="2100"/>
      <c r="M251" s="2100"/>
      <c r="N251" s="2100"/>
      <c r="O251" s="2100"/>
      <c r="P251" s="2100"/>
      <c r="Q251" s="2100"/>
      <c r="R251" s="2100"/>
      <c r="S251" s="2102"/>
      <c r="BU251" s="5"/>
      <c r="BV251" s="5"/>
      <c r="BW251" s="5"/>
      <c r="BX251" s="5"/>
      <c r="BY251" s="5"/>
      <c r="BZ251" s="5"/>
      <c r="CU251" s="5"/>
      <c r="CV251" s="5"/>
      <c r="CW251" s="5"/>
      <c r="CX251" s="5"/>
      <c r="CY251" s="5"/>
      <c r="CZ251" s="5"/>
    </row>
    <row r="252" spans="1:104" s="6" customFormat="1" x14ac:dyDescent="0.2">
      <c r="A252" s="1922"/>
      <c r="B252" s="2165"/>
      <c r="C252" s="1207" t="s">
        <v>160</v>
      </c>
      <c r="D252" s="1207" t="s">
        <v>161</v>
      </c>
      <c r="E252" s="1207" t="s">
        <v>13</v>
      </c>
      <c r="F252" s="1208" t="s">
        <v>14</v>
      </c>
      <c r="G252" s="1208" t="s">
        <v>15</v>
      </c>
      <c r="H252" s="1208" t="s">
        <v>16</v>
      </c>
      <c r="I252" s="1208" t="s">
        <v>17</v>
      </c>
      <c r="J252" s="1208" t="s">
        <v>18</v>
      </c>
      <c r="K252" s="1208" t="s">
        <v>19</v>
      </c>
      <c r="L252" s="1208" t="s">
        <v>20</v>
      </c>
      <c r="M252" s="1208" t="s">
        <v>21</v>
      </c>
      <c r="N252" s="1208" t="s">
        <v>22</v>
      </c>
      <c r="O252" s="1208" t="s">
        <v>23</v>
      </c>
      <c r="P252" s="1208" t="s">
        <v>24</v>
      </c>
      <c r="Q252" s="1208" t="s">
        <v>25</v>
      </c>
      <c r="R252" s="1208" t="s">
        <v>26</v>
      </c>
      <c r="S252" s="1405" t="s">
        <v>27</v>
      </c>
      <c r="BU252" s="5"/>
      <c r="BV252" s="5"/>
      <c r="BW252" s="5"/>
      <c r="BX252" s="5"/>
      <c r="BY252" s="5"/>
      <c r="BZ252" s="5"/>
      <c r="CU252" s="5"/>
      <c r="CV252" s="5"/>
      <c r="CW252" s="5"/>
      <c r="CX252" s="5"/>
      <c r="CY252" s="5"/>
      <c r="CZ252" s="5"/>
    </row>
    <row r="253" spans="1:104" s="6" customFormat="1" x14ac:dyDescent="0.2">
      <c r="A253" s="1343" t="s">
        <v>216</v>
      </c>
      <c r="B253" s="1344">
        <f>SUM(C253:S253)</f>
        <v>134</v>
      </c>
      <c r="C253" s="1143">
        <v>0</v>
      </c>
      <c r="D253" s="385">
        <v>2</v>
      </c>
      <c r="E253" s="385">
        <v>1</v>
      </c>
      <c r="F253" s="385">
        <v>0</v>
      </c>
      <c r="G253" s="385">
        <v>0</v>
      </c>
      <c r="H253" s="385">
        <v>0</v>
      </c>
      <c r="I253" s="385">
        <v>0</v>
      </c>
      <c r="J253" s="385">
        <v>0</v>
      </c>
      <c r="K253" s="385">
        <v>0</v>
      </c>
      <c r="L253" s="385">
        <v>0</v>
      </c>
      <c r="M253" s="385">
        <v>1</v>
      </c>
      <c r="N253" s="385">
        <v>3</v>
      </c>
      <c r="O253" s="385">
        <v>2</v>
      </c>
      <c r="P253" s="385">
        <v>30</v>
      </c>
      <c r="Q253" s="385">
        <v>36</v>
      </c>
      <c r="R253" s="385">
        <v>27</v>
      </c>
      <c r="S253" s="1406">
        <v>32</v>
      </c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U253" s="5"/>
      <c r="CV253" s="5"/>
      <c r="CW253" s="5"/>
      <c r="CX253" s="5"/>
      <c r="CY253" s="5"/>
      <c r="CZ253" s="5"/>
    </row>
    <row r="254" spans="1:104" s="6" customFormat="1" ht="21" x14ac:dyDescent="0.2">
      <c r="A254" s="386" t="s">
        <v>217</v>
      </c>
      <c r="B254" s="387">
        <f>SUM(C254:S254)</f>
        <v>134</v>
      </c>
      <c r="C254" s="51">
        <v>0</v>
      </c>
      <c r="D254" s="55">
        <v>2</v>
      </c>
      <c r="E254" s="55">
        <v>1</v>
      </c>
      <c r="F254" s="55">
        <v>0</v>
      </c>
      <c r="G254" s="55">
        <v>0</v>
      </c>
      <c r="H254" s="55">
        <v>0</v>
      </c>
      <c r="I254" s="55">
        <v>0</v>
      </c>
      <c r="J254" s="55">
        <v>0</v>
      </c>
      <c r="K254" s="55">
        <v>0</v>
      </c>
      <c r="L254" s="55">
        <v>0</v>
      </c>
      <c r="M254" s="55">
        <v>1</v>
      </c>
      <c r="N254" s="55">
        <v>3</v>
      </c>
      <c r="O254" s="55">
        <v>2</v>
      </c>
      <c r="P254" s="55">
        <v>30</v>
      </c>
      <c r="Q254" s="55">
        <v>36</v>
      </c>
      <c r="R254" s="55">
        <v>27</v>
      </c>
      <c r="S254" s="56">
        <v>32</v>
      </c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09"/>
      <c r="AJ254" s="109"/>
      <c r="AK254" s="109"/>
      <c r="AL254" s="109"/>
      <c r="AM254" s="109"/>
      <c r="AN254" s="109"/>
      <c r="AO254" s="109"/>
      <c r="AP254" s="109"/>
      <c r="AQ254" s="109"/>
      <c r="AR254" s="109"/>
      <c r="AS254" s="109"/>
      <c r="AT254" s="109"/>
      <c r="AU254" s="109"/>
      <c r="AV254" s="109"/>
      <c r="AW254" s="109"/>
      <c r="AX254" s="109"/>
      <c r="AY254" s="109"/>
      <c r="AZ254" s="109"/>
      <c r="BA254" s="109"/>
      <c r="BB254" s="109"/>
      <c r="BU254" s="5"/>
      <c r="BV254" s="5"/>
      <c r="BW254" s="5"/>
      <c r="BX254" s="5"/>
      <c r="BY254" s="15"/>
      <c r="BZ254" s="15"/>
      <c r="CU254" s="5"/>
      <c r="CV254" s="5"/>
      <c r="CW254" s="5"/>
      <c r="CX254" s="5"/>
      <c r="CY254" s="5"/>
      <c r="CZ254" s="5"/>
    </row>
    <row r="255" spans="1:104" s="6" customFormat="1" x14ac:dyDescent="0.2">
      <c r="A255" s="881" t="s">
        <v>218</v>
      </c>
      <c r="B255" s="1407">
        <f>SUM(C255:S255)</f>
        <v>134</v>
      </c>
      <c r="C255" s="1408">
        <v>0</v>
      </c>
      <c r="D255" s="1358">
        <v>2</v>
      </c>
      <c r="E255" s="1358">
        <v>1</v>
      </c>
      <c r="F255" s="1358">
        <v>0</v>
      </c>
      <c r="G255" s="1358">
        <v>0</v>
      </c>
      <c r="H255" s="1358">
        <v>0</v>
      </c>
      <c r="I255" s="1358">
        <v>0</v>
      </c>
      <c r="J255" s="1358">
        <v>0</v>
      </c>
      <c r="K255" s="1358">
        <v>0</v>
      </c>
      <c r="L255" s="1358">
        <v>0</v>
      </c>
      <c r="M255" s="1358">
        <v>1</v>
      </c>
      <c r="N255" s="1358">
        <v>3</v>
      </c>
      <c r="O255" s="1358">
        <v>2</v>
      </c>
      <c r="P255" s="1358">
        <v>30</v>
      </c>
      <c r="Q255" s="1358">
        <v>36</v>
      </c>
      <c r="R255" s="1358">
        <v>27</v>
      </c>
      <c r="S255" s="803">
        <v>32</v>
      </c>
      <c r="Z255" s="109"/>
      <c r="AA255" s="109"/>
      <c r="AB255" s="109"/>
      <c r="AC255" s="109"/>
      <c r="AD255" s="109"/>
      <c r="AE255" s="109"/>
      <c r="AF255" s="109"/>
      <c r="AG255" s="109"/>
      <c r="AH255" s="109"/>
      <c r="AI255" s="109"/>
      <c r="AJ255" s="109"/>
      <c r="AK255" s="109"/>
      <c r="AL255" s="109"/>
      <c r="AM255" s="109"/>
      <c r="AN255" s="109"/>
      <c r="AO255" s="109"/>
      <c r="AP255" s="109"/>
      <c r="AQ255" s="109"/>
      <c r="AR255" s="109"/>
      <c r="AS255" s="109"/>
      <c r="AT255" s="109"/>
      <c r="AU255" s="109"/>
      <c r="AV255" s="109"/>
      <c r="AW255" s="109"/>
      <c r="AX255" s="109"/>
      <c r="AY255" s="109"/>
      <c r="AZ255" s="109"/>
      <c r="BA255" s="109"/>
      <c r="BB255" s="109"/>
      <c r="BU255" s="5"/>
      <c r="BV255" s="5"/>
      <c r="BW255" s="5"/>
      <c r="BX255" s="5"/>
      <c r="BY255" s="15"/>
      <c r="BZ255" s="15"/>
      <c r="CU255" s="5"/>
      <c r="CV255" s="5"/>
      <c r="CW255" s="5"/>
      <c r="CX255" s="5"/>
      <c r="CY255" s="5"/>
      <c r="CZ255" s="5"/>
    </row>
    <row r="256" spans="1:104" s="6" customFormat="1" x14ac:dyDescent="0.2">
      <c r="A256" s="11" t="s">
        <v>219</v>
      </c>
      <c r="B256" s="390"/>
      <c r="D256" s="390"/>
      <c r="AX256" s="109"/>
      <c r="AY256" s="109"/>
      <c r="AZ256" s="109"/>
      <c r="BA256" s="109"/>
      <c r="BB256" s="109"/>
      <c r="BC256" s="109"/>
      <c r="BD256" s="109"/>
      <c r="BU256" s="5"/>
      <c r="BV256" s="5"/>
      <c r="BW256" s="5"/>
      <c r="BX256" s="5"/>
      <c r="BY256" s="5"/>
      <c r="BZ256" s="5"/>
      <c r="CU256" s="15"/>
      <c r="CV256" s="15"/>
      <c r="CW256" s="15"/>
      <c r="CX256" s="15"/>
      <c r="CY256" s="15"/>
      <c r="CZ256" s="15"/>
    </row>
    <row r="257" spans="1:130" x14ac:dyDescent="0.2">
      <c r="A257" s="2077" t="s">
        <v>220</v>
      </c>
      <c r="B257" s="2164" t="s">
        <v>221</v>
      </c>
      <c r="C257" s="2106" t="s">
        <v>215</v>
      </c>
      <c r="D257" s="2100"/>
      <c r="E257" s="2100"/>
      <c r="F257" s="2100"/>
      <c r="G257" s="2100"/>
      <c r="H257" s="2100"/>
      <c r="I257" s="2100"/>
      <c r="J257" s="2100"/>
      <c r="K257" s="2100"/>
      <c r="L257" s="2100"/>
      <c r="M257" s="2100"/>
      <c r="N257" s="2100"/>
      <c r="O257" s="2100"/>
      <c r="P257" s="2100"/>
      <c r="Q257" s="2100"/>
      <c r="R257" s="2100"/>
      <c r="S257" s="2102"/>
      <c r="AA257" s="109"/>
      <c r="AB257" s="109"/>
      <c r="AC257" s="109"/>
      <c r="AD257" s="109"/>
      <c r="AE257" s="109"/>
      <c r="AF257" s="109"/>
      <c r="AG257" s="109"/>
      <c r="AH257" s="109"/>
      <c r="AI257" s="109"/>
      <c r="AJ257" s="109"/>
      <c r="AK257" s="109"/>
      <c r="AL257" s="109"/>
      <c r="AM257" s="109"/>
      <c r="AN257" s="109"/>
      <c r="AO257" s="109"/>
      <c r="AP257" s="109"/>
      <c r="AQ257" s="109"/>
      <c r="AR257" s="109"/>
      <c r="AS257" s="109"/>
      <c r="AT257" s="109"/>
      <c r="AU257" s="109"/>
      <c r="AV257" s="109"/>
      <c r="AW257" s="109"/>
      <c r="AX257" s="109"/>
      <c r="AY257" s="109"/>
      <c r="AZ257" s="109"/>
      <c r="BA257" s="109"/>
      <c r="BB257" s="109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5"/>
      <c r="CV257" s="5"/>
      <c r="CW257" s="5"/>
      <c r="CX257" s="5"/>
      <c r="CY257" s="5"/>
      <c r="CZ257" s="5"/>
    </row>
    <row r="258" spans="1:130" ht="15" x14ac:dyDescent="0.25">
      <c r="A258" s="1934"/>
      <c r="B258" s="2165"/>
      <c r="C258" s="1207" t="s">
        <v>160</v>
      </c>
      <c r="D258" s="1207" t="s">
        <v>161</v>
      </c>
      <c r="E258" s="1207" t="s">
        <v>13</v>
      </c>
      <c r="F258" s="1208" t="s">
        <v>14</v>
      </c>
      <c r="G258" s="1208" t="s">
        <v>15</v>
      </c>
      <c r="H258" s="1208" t="s">
        <v>16</v>
      </c>
      <c r="I258" s="1208" t="s">
        <v>17</v>
      </c>
      <c r="J258" s="1208" t="s">
        <v>18</v>
      </c>
      <c r="K258" s="1208" t="s">
        <v>19</v>
      </c>
      <c r="L258" s="1208" t="s">
        <v>20</v>
      </c>
      <c r="M258" s="1208" t="s">
        <v>21</v>
      </c>
      <c r="N258" s="1208" t="s">
        <v>22</v>
      </c>
      <c r="O258" s="1208" t="s">
        <v>23</v>
      </c>
      <c r="P258" s="1208" t="s">
        <v>24</v>
      </c>
      <c r="Q258" s="1208" t="s">
        <v>25</v>
      </c>
      <c r="R258" s="1208" t="s">
        <v>26</v>
      </c>
      <c r="S258" s="1405" t="s">
        <v>27</v>
      </c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3"/>
      <c r="BV258" s="3"/>
      <c r="BW258" s="3"/>
      <c r="BX258" s="3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5"/>
      <c r="CV258" s="5"/>
      <c r="CW258" s="5"/>
      <c r="CX258" s="5"/>
      <c r="CY258" s="5"/>
      <c r="CZ258" s="5"/>
    </row>
    <row r="259" spans="1:130" ht="15" x14ac:dyDescent="0.25">
      <c r="A259" s="391" t="s">
        <v>222</v>
      </c>
      <c r="B259" s="391">
        <f>SUM(C259:S259)</f>
        <v>19</v>
      </c>
      <c r="C259" s="385">
        <v>0</v>
      </c>
      <c r="D259" s="385">
        <v>0</v>
      </c>
      <c r="E259" s="385">
        <v>0</v>
      </c>
      <c r="F259" s="385">
        <v>0</v>
      </c>
      <c r="G259" s="385">
        <v>0</v>
      </c>
      <c r="H259" s="385">
        <v>0</v>
      </c>
      <c r="I259" s="385">
        <v>0</v>
      </c>
      <c r="J259" s="385">
        <v>0</v>
      </c>
      <c r="K259" s="385">
        <v>0</v>
      </c>
      <c r="L259" s="385">
        <v>0</v>
      </c>
      <c r="M259" s="385">
        <v>0</v>
      </c>
      <c r="N259" s="385">
        <v>1</v>
      </c>
      <c r="O259" s="385">
        <v>0</v>
      </c>
      <c r="P259" s="385">
        <v>4</v>
      </c>
      <c r="Q259" s="385">
        <v>2</v>
      </c>
      <c r="R259" s="385">
        <v>4</v>
      </c>
      <c r="S259" s="1296">
        <v>8</v>
      </c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3"/>
      <c r="BV259" s="3"/>
      <c r="BW259" s="3"/>
      <c r="BX259" s="3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5"/>
      <c r="CV259" s="5"/>
      <c r="CW259" s="5"/>
      <c r="CX259" s="5"/>
      <c r="CY259" s="5"/>
      <c r="CZ259" s="5"/>
    </row>
    <row r="260" spans="1:130" ht="15" x14ac:dyDescent="0.25">
      <c r="A260" s="284" t="s">
        <v>223</v>
      </c>
      <c r="B260" s="284">
        <f t="shared" ref="B260:B285" si="36">SUM(C260:S260)</f>
        <v>1</v>
      </c>
      <c r="C260" s="55">
        <v>0</v>
      </c>
      <c r="D260" s="55">
        <v>0</v>
      </c>
      <c r="E260" s="55">
        <v>0</v>
      </c>
      <c r="F260" s="55">
        <v>0</v>
      </c>
      <c r="G260" s="55">
        <v>0</v>
      </c>
      <c r="H260" s="55">
        <v>0</v>
      </c>
      <c r="I260" s="55">
        <v>0</v>
      </c>
      <c r="J260" s="55">
        <v>0</v>
      </c>
      <c r="K260" s="55">
        <v>0</v>
      </c>
      <c r="L260" s="55">
        <v>0</v>
      </c>
      <c r="M260" s="55">
        <v>0</v>
      </c>
      <c r="N260" s="55">
        <v>0</v>
      </c>
      <c r="O260" s="55">
        <v>0</v>
      </c>
      <c r="P260" s="55">
        <v>0</v>
      </c>
      <c r="Q260" s="55">
        <v>0</v>
      </c>
      <c r="R260" s="55">
        <v>1</v>
      </c>
      <c r="S260" s="56">
        <v>0</v>
      </c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3"/>
      <c r="BV260" s="3"/>
      <c r="BW260" s="3"/>
      <c r="BX260" s="3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5"/>
      <c r="CV260" s="5"/>
      <c r="CW260" s="5"/>
      <c r="CX260" s="5"/>
      <c r="CY260" s="5"/>
      <c r="CZ260" s="5"/>
    </row>
    <row r="261" spans="1:130" ht="15" x14ac:dyDescent="0.25">
      <c r="A261" s="284" t="s">
        <v>224</v>
      </c>
      <c r="B261" s="284">
        <f>SUM(C261:S261)</f>
        <v>11</v>
      </c>
      <c r="C261" s="55">
        <v>0</v>
      </c>
      <c r="D261" s="55">
        <v>0</v>
      </c>
      <c r="E261" s="55">
        <v>0</v>
      </c>
      <c r="F261" s="55">
        <v>0</v>
      </c>
      <c r="G261" s="55">
        <v>0</v>
      </c>
      <c r="H261" s="55">
        <v>0</v>
      </c>
      <c r="I261" s="55">
        <v>0</v>
      </c>
      <c r="J261" s="55">
        <v>0</v>
      </c>
      <c r="K261" s="55">
        <v>0</v>
      </c>
      <c r="L261" s="55">
        <v>0</v>
      </c>
      <c r="M261" s="55">
        <v>0</v>
      </c>
      <c r="N261" s="55">
        <v>0</v>
      </c>
      <c r="O261" s="55">
        <v>0</v>
      </c>
      <c r="P261" s="55">
        <v>2</v>
      </c>
      <c r="Q261" s="55">
        <v>1</v>
      </c>
      <c r="R261" s="55">
        <v>2</v>
      </c>
      <c r="S261" s="56">
        <v>6</v>
      </c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3"/>
      <c r="BV261" s="3"/>
      <c r="BW261" s="3"/>
      <c r="BX261" s="3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5"/>
      <c r="CV261" s="5"/>
      <c r="CW261" s="5"/>
      <c r="CX261" s="5"/>
      <c r="CY261" s="5"/>
      <c r="CZ261" s="5"/>
    </row>
    <row r="262" spans="1:130" ht="15" x14ac:dyDescent="0.25">
      <c r="A262" s="284" t="s">
        <v>225</v>
      </c>
      <c r="B262" s="284">
        <f t="shared" si="36"/>
        <v>17</v>
      </c>
      <c r="C262" s="55">
        <v>0</v>
      </c>
      <c r="D262" s="55">
        <v>0</v>
      </c>
      <c r="E262" s="55">
        <v>0</v>
      </c>
      <c r="F262" s="55">
        <v>0</v>
      </c>
      <c r="G262" s="55">
        <v>0</v>
      </c>
      <c r="H262" s="55">
        <v>0</v>
      </c>
      <c r="I262" s="55">
        <v>0</v>
      </c>
      <c r="J262" s="55">
        <v>0</v>
      </c>
      <c r="K262" s="55">
        <v>0</v>
      </c>
      <c r="L262" s="55">
        <v>0</v>
      </c>
      <c r="M262" s="55">
        <v>0</v>
      </c>
      <c r="N262" s="55">
        <v>1</v>
      </c>
      <c r="O262" s="55">
        <v>0</v>
      </c>
      <c r="P262" s="55">
        <v>6</v>
      </c>
      <c r="Q262" s="55">
        <v>1</v>
      </c>
      <c r="R262" s="55">
        <v>3</v>
      </c>
      <c r="S262" s="56">
        <v>6</v>
      </c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3"/>
      <c r="BV262" s="3"/>
      <c r="BW262" s="3"/>
      <c r="BX262" s="3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5"/>
      <c r="CV262" s="5"/>
      <c r="CW262" s="5"/>
      <c r="CX262" s="5"/>
      <c r="CY262" s="5"/>
      <c r="CZ262" s="5"/>
    </row>
    <row r="263" spans="1:130" ht="15" x14ac:dyDescent="0.25">
      <c r="A263" s="284" t="s">
        <v>226</v>
      </c>
      <c r="B263" s="284">
        <f t="shared" si="36"/>
        <v>19</v>
      </c>
      <c r="C263" s="55">
        <v>0</v>
      </c>
      <c r="D263" s="55">
        <v>0</v>
      </c>
      <c r="E263" s="55">
        <v>0</v>
      </c>
      <c r="F263" s="55">
        <v>0</v>
      </c>
      <c r="G263" s="55">
        <v>0</v>
      </c>
      <c r="H263" s="55">
        <v>0</v>
      </c>
      <c r="I263" s="55">
        <v>0</v>
      </c>
      <c r="J263" s="55">
        <v>0</v>
      </c>
      <c r="K263" s="55">
        <v>0</v>
      </c>
      <c r="L263" s="55">
        <v>0</v>
      </c>
      <c r="M263" s="55">
        <v>1</v>
      </c>
      <c r="N263" s="55">
        <v>2</v>
      </c>
      <c r="O263" s="55">
        <v>0</v>
      </c>
      <c r="P263" s="55">
        <v>6</v>
      </c>
      <c r="Q263" s="55">
        <v>4</v>
      </c>
      <c r="R263" s="55">
        <v>1</v>
      </c>
      <c r="S263" s="56">
        <v>5</v>
      </c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3"/>
      <c r="BV263" s="3"/>
      <c r="BW263" s="3"/>
      <c r="BX263" s="3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5"/>
      <c r="CV263" s="5"/>
      <c r="CW263" s="5"/>
      <c r="CX263" s="5"/>
      <c r="CY263" s="5"/>
      <c r="CZ263" s="5"/>
    </row>
    <row r="264" spans="1:130" s="392" customFormat="1" x14ac:dyDescent="0.2">
      <c r="A264" s="284" t="s">
        <v>227</v>
      </c>
      <c r="B264" s="284">
        <f t="shared" si="36"/>
        <v>23</v>
      </c>
      <c r="C264" s="55">
        <v>0</v>
      </c>
      <c r="D264" s="55">
        <v>0</v>
      </c>
      <c r="E264" s="55">
        <v>0</v>
      </c>
      <c r="F264" s="55">
        <v>0</v>
      </c>
      <c r="G264" s="55">
        <v>0</v>
      </c>
      <c r="H264" s="55">
        <v>0</v>
      </c>
      <c r="I264" s="55">
        <v>0</v>
      </c>
      <c r="J264" s="55">
        <v>0</v>
      </c>
      <c r="K264" s="55">
        <v>0</v>
      </c>
      <c r="L264" s="55">
        <v>0</v>
      </c>
      <c r="M264" s="55">
        <v>0</v>
      </c>
      <c r="N264" s="55">
        <v>0</v>
      </c>
      <c r="O264" s="55">
        <v>1</v>
      </c>
      <c r="P264" s="55">
        <v>8</v>
      </c>
      <c r="Q264" s="55">
        <v>6</v>
      </c>
      <c r="R264" s="55">
        <v>2</v>
      </c>
      <c r="S264" s="56">
        <v>6</v>
      </c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5"/>
      <c r="BV264" s="5"/>
      <c r="BW264" s="5"/>
      <c r="BX264" s="5"/>
      <c r="BY264" s="15"/>
      <c r="BZ264" s="15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</row>
    <row r="265" spans="1:130" s="392" customFormat="1" x14ac:dyDescent="0.2">
      <c r="A265" s="284" t="s">
        <v>228</v>
      </c>
      <c r="B265" s="284">
        <f t="shared" si="36"/>
        <v>0</v>
      </c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5"/>
      <c r="BV265" s="5"/>
      <c r="BW265" s="5"/>
      <c r="BX265" s="5"/>
      <c r="BY265" s="15"/>
      <c r="BZ265" s="15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</row>
    <row r="266" spans="1:130" s="392" customFormat="1" x14ac:dyDescent="0.2">
      <c r="A266" s="284" t="s">
        <v>229</v>
      </c>
      <c r="B266" s="284">
        <f t="shared" si="36"/>
        <v>0</v>
      </c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5"/>
      <c r="BV266" s="5"/>
      <c r="BW266" s="5"/>
      <c r="BX266" s="5"/>
      <c r="BY266" s="15"/>
      <c r="BZ266" s="15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</row>
    <row r="267" spans="1:130" s="392" customFormat="1" x14ac:dyDescent="0.2">
      <c r="A267" s="284" t="s">
        <v>230</v>
      </c>
      <c r="B267" s="284">
        <f t="shared" si="36"/>
        <v>0</v>
      </c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5"/>
      <c r="BV267" s="5"/>
      <c r="BW267" s="5"/>
      <c r="BX267" s="5"/>
      <c r="BY267" s="15"/>
      <c r="BZ267" s="15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</row>
    <row r="268" spans="1:130" x14ac:dyDescent="0.2">
      <c r="A268" s="284" t="s">
        <v>231</v>
      </c>
      <c r="B268" s="284">
        <f t="shared" si="36"/>
        <v>0</v>
      </c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5"/>
      <c r="CV268" s="5"/>
      <c r="CW268" s="5"/>
      <c r="CX268" s="5"/>
      <c r="CY268" s="5"/>
      <c r="CZ268" s="5"/>
    </row>
    <row r="269" spans="1:130" ht="21.75" x14ac:dyDescent="0.2">
      <c r="A269" s="393" t="s">
        <v>232</v>
      </c>
      <c r="B269" s="284">
        <f t="shared" si="36"/>
        <v>0</v>
      </c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5"/>
      <c r="CV269" s="5"/>
      <c r="CW269" s="5"/>
      <c r="CX269" s="5"/>
      <c r="CY269" s="5"/>
      <c r="CZ269" s="5"/>
    </row>
    <row r="270" spans="1:130" ht="22.5" x14ac:dyDescent="0.25">
      <c r="A270" s="393" t="s">
        <v>233</v>
      </c>
      <c r="B270" s="284">
        <f>SUM(C270:S270)</f>
        <v>0</v>
      </c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6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3"/>
      <c r="BV270" s="3"/>
      <c r="BW270" s="3"/>
      <c r="BX270" s="3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5"/>
      <c r="CV270" s="5"/>
      <c r="CW270" s="5"/>
      <c r="CX270" s="5"/>
      <c r="CY270" s="5"/>
      <c r="CZ270" s="5"/>
    </row>
    <row r="271" spans="1:130" x14ac:dyDescent="0.2">
      <c r="A271" s="284" t="s">
        <v>234</v>
      </c>
      <c r="B271" s="284">
        <f t="shared" si="36"/>
        <v>0</v>
      </c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6"/>
      <c r="CA271" s="394"/>
      <c r="CB271" s="394"/>
      <c r="CC271" s="394"/>
      <c r="CD271" s="394"/>
      <c r="CE271" s="392"/>
      <c r="CF271" s="392"/>
      <c r="CG271" s="392"/>
      <c r="CH271" s="392"/>
      <c r="CI271" s="392"/>
      <c r="CJ271" s="392"/>
      <c r="CK271" s="392"/>
      <c r="CL271" s="392"/>
      <c r="CM271" s="392"/>
      <c r="CN271" s="392"/>
      <c r="CO271" s="392"/>
      <c r="CP271" s="392"/>
      <c r="CQ271" s="392"/>
      <c r="CR271" s="392"/>
      <c r="CS271" s="392"/>
      <c r="CT271" s="392"/>
      <c r="CU271" s="5"/>
      <c r="CV271" s="5"/>
      <c r="CW271" s="5"/>
      <c r="CX271" s="5"/>
      <c r="CY271" s="5"/>
      <c r="CZ271" s="5"/>
    </row>
    <row r="272" spans="1:130" x14ac:dyDescent="0.2">
      <c r="A272" s="284" t="s">
        <v>235</v>
      </c>
      <c r="B272" s="284">
        <f t="shared" si="36"/>
        <v>0</v>
      </c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6"/>
      <c r="CE272" s="392"/>
      <c r="CF272" s="392"/>
      <c r="CG272" s="392"/>
      <c r="CH272" s="392"/>
      <c r="CI272" s="392"/>
      <c r="CJ272" s="392"/>
      <c r="CK272" s="392"/>
      <c r="CL272" s="392"/>
      <c r="CM272" s="392"/>
      <c r="CN272" s="392"/>
      <c r="CO272" s="392"/>
      <c r="CP272" s="392"/>
      <c r="CQ272" s="392"/>
      <c r="CR272" s="392"/>
      <c r="CS272" s="392"/>
      <c r="CT272" s="392"/>
      <c r="CU272" s="5"/>
      <c r="CV272" s="5"/>
      <c r="CW272" s="5"/>
      <c r="CX272" s="5"/>
      <c r="CY272" s="5"/>
      <c r="CZ272" s="5"/>
    </row>
    <row r="273" spans="1:104" s="6" customFormat="1" x14ac:dyDescent="0.2">
      <c r="A273" s="284" t="s">
        <v>236</v>
      </c>
      <c r="B273" s="284">
        <f t="shared" si="36"/>
        <v>0</v>
      </c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6"/>
      <c r="BU273" s="5"/>
      <c r="BV273" s="5"/>
      <c r="BW273" s="5"/>
      <c r="BX273" s="5"/>
      <c r="BY273" s="15"/>
      <c r="BZ273" s="15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5"/>
      <c r="CV273" s="5"/>
      <c r="CW273" s="5"/>
      <c r="CX273" s="5"/>
      <c r="CY273" s="5"/>
      <c r="CZ273" s="5"/>
    </row>
    <row r="274" spans="1:104" s="6" customFormat="1" x14ac:dyDescent="0.2">
      <c r="A274" s="284" t="s">
        <v>237</v>
      </c>
      <c r="B274" s="284">
        <f t="shared" si="36"/>
        <v>0</v>
      </c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6"/>
      <c r="BU274" s="5"/>
      <c r="BV274" s="5"/>
      <c r="BW274" s="5"/>
      <c r="BX274" s="5"/>
      <c r="BY274" s="15"/>
      <c r="BZ274" s="15"/>
      <c r="CA274" s="4"/>
      <c r="CB274" s="4"/>
      <c r="CC274" s="4"/>
      <c r="CD274" s="4"/>
      <c r="CE274" s="4"/>
      <c r="CF274" s="392"/>
      <c r="CG274" s="392"/>
      <c r="CH274" s="392"/>
      <c r="CI274" s="392"/>
      <c r="CJ274" s="392"/>
      <c r="CK274" s="392"/>
      <c r="CL274" s="392"/>
      <c r="CM274" s="392"/>
      <c r="CN274" s="392"/>
      <c r="CO274" s="392"/>
      <c r="CP274" s="392"/>
      <c r="CQ274" s="392"/>
      <c r="CR274" s="392"/>
      <c r="CS274" s="392"/>
      <c r="CT274" s="392"/>
      <c r="CU274" s="5"/>
      <c r="CV274" s="5"/>
      <c r="CW274" s="5"/>
      <c r="CX274" s="5"/>
      <c r="CY274" s="5"/>
      <c r="CZ274" s="5"/>
    </row>
    <row r="275" spans="1:104" s="6" customFormat="1" x14ac:dyDescent="0.2">
      <c r="A275" s="284" t="s">
        <v>238</v>
      </c>
      <c r="B275" s="284">
        <f t="shared" si="36"/>
        <v>0</v>
      </c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6"/>
      <c r="BU275" s="5"/>
      <c r="BV275" s="5"/>
      <c r="BW275" s="5"/>
      <c r="BX275" s="5"/>
      <c r="BY275" s="15"/>
      <c r="BZ275" s="15"/>
      <c r="CA275" s="4"/>
      <c r="CB275" s="4"/>
      <c r="CC275" s="4"/>
      <c r="CD275" s="4"/>
      <c r="CE275" s="4"/>
      <c r="CU275" s="5"/>
      <c r="CV275" s="5"/>
      <c r="CW275" s="5"/>
      <c r="CX275" s="5"/>
      <c r="CY275" s="5"/>
      <c r="CZ275" s="5"/>
    </row>
    <row r="276" spans="1:104" s="6" customFormat="1" x14ac:dyDescent="0.2">
      <c r="A276" s="284" t="s">
        <v>239</v>
      </c>
      <c r="B276" s="284">
        <f t="shared" si="36"/>
        <v>31</v>
      </c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>
        <v>3</v>
      </c>
      <c r="Q276" s="55">
        <v>8</v>
      </c>
      <c r="R276" s="55">
        <v>7</v>
      </c>
      <c r="S276" s="56">
        <v>13</v>
      </c>
      <c r="BU276" s="5"/>
      <c r="BV276" s="5"/>
      <c r="BW276" s="5"/>
      <c r="BX276" s="5"/>
      <c r="BY276" s="15"/>
      <c r="BZ276" s="15"/>
      <c r="CA276" s="4"/>
      <c r="CB276" s="4"/>
      <c r="CC276" s="4"/>
      <c r="CD276" s="4"/>
      <c r="CE276" s="4"/>
      <c r="CU276" s="5"/>
      <c r="CV276" s="5"/>
      <c r="CW276" s="5"/>
      <c r="CX276" s="5"/>
      <c r="CY276" s="5"/>
      <c r="CZ276" s="5"/>
    </row>
    <row r="277" spans="1:104" s="6" customFormat="1" x14ac:dyDescent="0.2">
      <c r="A277" s="284" t="s">
        <v>240</v>
      </c>
      <c r="B277" s="284">
        <f t="shared" si="36"/>
        <v>113</v>
      </c>
      <c r="C277" s="55"/>
      <c r="D277" s="55">
        <v>2</v>
      </c>
      <c r="E277" s="55">
        <v>1</v>
      </c>
      <c r="F277" s="55"/>
      <c r="G277" s="55"/>
      <c r="H277" s="55"/>
      <c r="I277" s="55"/>
      <c r="J277" s="55"/>
      <c r="K277" s="55"/>
      <c r="L277" s="55"/>
      <c r="M277" s="55"/>
      <c r="N277" s="55"/>
      <c r="O277" s="55">
        <v>2</v>
      </c>
      <c r="P277" s="55">
        <v>28</v>
      </c>
      <c r="Q277" s="55">
        <v>42</v>
      </c>
      <c r="R277" s="55">
        <v>26</v>
      </c>
      <c r="S277" s="56">
        <v>12</v>
      </c>
      <c r="BU277" s="5"/>
      <c r="BV277" s="5"/>
      <c r="BW277" s="5"/>
      <c r="BX277" s="5"/>
      <c r="BY277" s="5"/>
      <c r="BZ277" s="5"/>
      <c r="CA277" s="4"/>
      <c r="CB277" s="4"/>
      <c r="CC277" s="4"/>
      <c r="CD277" s="4"/>
      <c r="CE277" s="4"/>
      <c r="CU277" s="5"/>
      <c r="CV277" s="5"/>
      <c r="CW277" s="5"/>
      <c r="CX277" s="5"/>
      <c r="CY277" s="5"/>
      <c r="CZ277" s="5"/>
    </row>
    <row r="278" spans="1:104" s="6" customFormat="1" x14ac:dyDescent="0.2">
      <c r="A278" s="284" t="s">
        <v>241</v>
      </c>
      <c r="B278" s="284">
        <f t="shared" si="36"/>
        <v>0</v>
      </c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6"/>
      <c r="BU278" s="5"/>
      <c r="BV278" s="5"/>
      <c r="BW278" s="5"/>
      <c r="BX278" s="5"/>
      <c r="BY278" s="5"/>
      <c r="BZ278" s="5"/>
      <c r="CA278" s="4"/>
      <c r="CB278" s="4"/>
      <c r="CC278" s="4"/>
      <c r="CD278" s="4"/>
      <c r="CE278" s="4"/>
      <c r="CU278" s="5"/>
      <c r="CV278" s="5"/>
      <c r="CW278" s="5"/>
      <c r="CX278" s="5"/>
      <c r="CY278" s="5"/>
      <c r="CZ278" s="5"/>
    </row>
    <row r="279" spans="1:104" s="6" customFormat="1" x14ac:dyDescent="0.2">
      <c r="A279" s="284" t="s">
        <v>242</v>
      </c>
      <c r="B279" s="284">
        <f t="shared" si="36"/>
        <v>0</v>
      </c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6"/>
      <c r="BU279" s="5"/>
      <c r="BV279" s="5"/>
      <c r="BW279" s="5"/>
      <c r="BX279" s="5"/>
      <c r="BY279" s="5"/>
      <c r="BZ279" s="5"/>
      <c r="CA279" s="4"/>
      <c r="CB279" s="4"/>
      <c r="CC279" s="4"/>
      <c r="CD279" s="4"/>
      <c r="CE279" s="4"/>
      <c r="CU279" s="5"/>
      <c r="CV279" s="5"/>
      <c r="CW279" s="5"/>
      <c r="CX279" s="5"/>
      <c r="CY279" s="5"/>
      <c r="CZ279" s="5"/>
    </row>
    <row r="280" spans="1:104" s="6" customFormat="1" x14ac:dyDescent="0.2">
      <c r="A280" s="395" t="s">
        <v>243</v>
      </c>
      <c r="B280" s="284">
        <f t="shared" si="36"/>
        <v>0</v>
      </c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39"/>
      <c r="BU280" s="5"/>
      <c r="BV280" s="5"/>
      <c r="BW280" s="5"/>
      <c r="BX280" s="5"/>
      <c r="BY280" s="5"/>
      <c r="BZ280" s="5"/>
      <c r="CA280" s="4"/>
      <c r="CB280" s="4"/>
      <c r="CC280" s="4"/>
      <c r="CD280" s="4"/>
      <c r="CE280" s="4"/>
      <c r="CU280" s="5"/>
      <c r="CV280" s="5"/>
      <c r="CW280" s="5"/>
      <c r="CX280" s="5"/>
      <c r="CY280" s="5"/>
      <c r="CZ280" s="5"/>
    </row>
    <row r="281" spans="1:104" s="6" customFormat="1" x14ac:dyDescent="0.2">
      <c r="A281" s="395" t="s">
        <v>244</v>
      </c>
      <c r="B281" s="284">
        <f t="shared" si="36"/>
        <v>0</v>
      </c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6"/>
      <c r="BU281" s="5"/>
      <c r="BV281" s="5"/>
      <c r="BW281" s="5"/>
      <c r="BX281" s="5"/>
      <c r="BY281" s="5"/>
      <c r="BZ281" s="5"/>
      <c r="CA281" s="4"/>
      <c r="CB281" s="4"/>
      <c r="CC281" s="4"/>
      <c r="CD281" s="4"/>
      <c r="CE281" s="4"/>
      <c r="CU281" s="5"/>
      <c r="CV281" s="5"/>
      <c r="CW281" s="5"/>
      <c r="CX281" s="5"/>
      <c r="CY281" s="5"/>
      <c r="CZ281" s="5"/>
    </row>
    <row r="282" spans="1:104" s="6" customFormat="1" ht="21.75" x14ac:dyDescent="0.2">
      <c r="A282" s="396" t="s">
        <v>245</v>
      </c>
      <c r="B282" s="284">
        <f t="shared" si="36"/>
        <v>0</v>
      </c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6"/>
      <c r="BU282" s="5"/>
      <c r="BV282" s="5"/>
      <c r="BW282" s="5"/>
      <c r="BX282" s="5"/>
      <c r="BY282" s="5"/>
      <c r="BZ282" s="5"/>
      <c r="CA282" s="4"/>
      <c r="CB282" s="4"/>
      <c r="CC282" s="4"/>
      <c r="CD282" s="4"/>
      <c r="CE282" s="4"/>
      <c r="CU282" s="5"/>
      <c r="CV282" s="5"/>
      <c r="CW282" s="5"/>
      <c r="CX282" s="5"/>
      <c r="CY282" s="5"/>
      <c r="CZ282" s="5"/>
    </row>
    <row r="283" spans="1:104" s="6" customFormat="1" x14ac:dyDescent="0.2">
      <c r="A283" s="395" t="s">
        <v>246</v>
      </c>
      <c r="B283" s="284">
        <f t="shared" si="36"/>
        <v>0</v>
      </c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6"/>
      <c r="BU283" s="5"/>
      <c r="BV283" s="5"/>
      <c r="BW283" s="5"/>
      <c r="BX283" s="5"/>
      <c r="BY283" s="5"/>
      <c r="BZ283" s="5"/>
      <c r="CA283" s="4"/>
      <c r="CB283" s="4"/>
      <c r="CC283" s="4"/>
      <c r="CD283" s="4"/>
      <c r="CE283" s="4"/>
      <c r="CU283" s="5"/>
      <c r="CV283" s="5"/>
      <c r="CW283" s="5"/>
      <c r="CX283" s="5"/>
      <c r="CY283" s="5"/>
      <c r="CZ283" s="5"/>
    </row>
    <row r="284" spans="1:104" s="6" customFormat="1" x14ac:dyDescent="0.2">
      <c r="A284" s="395" t="s">
        <v>247</v>
      </c>
      <c r="B284" s="284">
        <f>SUM(C284:S284)</f>
        <v>0</v>
      </c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6"/>
      <c r="BU284" s="5"/>
      <c r="BV284" s="5"/>
      <c r="BW284" s="5"/>
      <c r="BX284" s="5"/>
      <c r="BY284" s="5"/>
      <c r="BZ284" s="5"/>
      <c r="CA284" s="4"/>
      <c r="CB284" s="4"/>
      <c r="CC284" s="4"/>
      <c r="CD284" s="4"/>
      <c r="CE284" s="4"/>
      <c r="CU284" s="5"/>
      <c r="CV284" s="5"/>
      <c r="CW284" s="5"/>
      <c r="CX284" s="5"/>
      <c r="CY284" s="5"/>
      <c r="CZ284" s="5"/>
    </row>
    <row r="285" spans="1:104" s="6" customFormat="1" x14ac:dyDescent="0.2">
      <c r="A285" s="397" t="s">
        <v>248</v>
      </c>
      <c r="B285" s="287">
        <f t="shared" si="36"/>
        <v>0</v>
      </c>
      <c r="C285" s="213"/>
      <c r="D285" s="213"/>
      <c r="E285" s="213"/>
      <c r="F285" s="213"/>
      <c r="G285" s="213"/>
      <c r="H285" s="213"/>
      <c r="I285" s="213"/>
      <c r="J285" s="213"/>
      <c r="K285" s="213"/>
      <c r="L285" s="213"/>
      <c r="M285" s="213"/>
      <c r="N285" s="213"/>
      <c r="O285" s="213"/>
      <c r="P285" s="213"/>
      <c r="Q285" s="213"/>
      <c r="R285" s="213"/>
      <c r="S285" s="78"/>
      <c r="BU285" s="5"/>
      <c r="BV285" s="5"/>
      <c r="BW285" s="5"/>
      <c r="BX285" s="5"/>
      <c r="BY285" s="5"/>
      <c r="BZ285" s="5"/>
      <c r="CA285" s="4"/>
      <c r="CB285" s="4"/>
      <c r="CC285" s="4"/>
      <c r="CD285" s="4"/>
      <c r="CE285" s="4"/>
      <c r="CU285" s="5"/>
      <c r="CV285" s="5"/>
      <c r="CW285" s="5"/>
      <c r="CX285" s="5"/>
      <c r="CY285" s="5"/>
      <c r="CZ285" s="5"/>
    </row>
    <row r="286" spans="1:104" s="6" customFormat="1" x14ac:dyDescent="0.2">
      <c r="A286" s="221" t="s">
        <v>249</v>
      </c>
      <c r="B286" s="221"/>
      <c r="BU286" s="5"/>
      <c r="BV286" s="5"/>
      <c r="BW286" s="5"/>
      <c r="BX286" s="5"/>
      <c r="BY286" s="15"/>
      <c r="BZ286" s="15"/>
      <c r="CA286" s="4"/>
      <c r="CB286" s="4"/>
      <c r="CC286" s="4"/>
      <c r="CD286" s="4"/>
      <c r="CE286" s="4"/>
      <c r="CU286" s="5"/>
      <c r="CV286" s="5"/>
      <c r="CW286" s="5"/>
      <c r="CX286" s="5"/>
      <c r="CY286" s="5"/>
      <c r="CZ286" s="5"/>
    </row>
    <row r="287" spans="1:104" s="6" customFormat="1" x14ac:dyDescent="0.2">
      <c r="A287" s="2098" t="s">
        <v>250</v>
      </c>
      <c r="B287" s="2164" t="s">
        <v>5</v>
      </c>
      <c r="C287" s="2106" t="s">
        <v>215</v>
      </c>
      <c r="D287" s="2100"/>
      <c r="E287" s="2100"/>
      <c r="F287" s="2100"/>
      <c r="G287" s="2100"/>
      <c r="H287" s="2100"/>
      <c r="I287" s="2100"/>
      <c r="J287" s="2100"/>
      <c r="K287" s="2100"/>
      <c r="L287" s="2100"/>
      <c r="M287" s="2100"/>
      <c r="N287" s="2100"/>
      <c r="O287" s="2100"/>
      <c r="P287" s="2100"/>
      <c r="Q287" s="2100"/>
      <c r="R287" s="2100"/>
      <c r="S287" s="2102"/>
      <c r="BU287" s="5"/>
      <c r="BV287" s="5"/>
      <c r="BW287" s="15"/>
      <c r="BX287" s="15"/>
      <c r="BY287" s="5"/>
      <c r="BZ287" s="5"/>
      <c r="CA287" s="4"/>
      <c r="CB287" s="4"/>
      <c r="CC287" s="4"/>
      <c r="CD287" s="4"/>
      <c r="CE287" s="4"/>
      <c r="CU287" s="5"/>
      <c r="CV287" s="5"/>
      <c r="CW287" s="5"/>
      <c r="CX287" s="5"/>
      <c r="CY287" s="5"/>
      <c r="CZ287" s="5"/>
    </row>
    <row r="288" spans="1:104" s="6" customFormat="1" x14ac:dyDescent="0.2">
      <c r="A288" s="1922"/>
      <c r="B288" s="2165"/>
      <c r="C288" s="1207" t="s">
        <v>160</v>
      </c>
      <c r="D288" s="1207" t="s">
        <v>161</v>
      </c>
      <c r="E288" s="1207" t="s">
        <v>13</v>
      </c>
      <c r="F288" s="1208" t="s">
        <v>14</v>
      </c>
      <c r="G288" s="1208" t="s">
        <v>15</v>
      </c>
      <c r="H288" s="1208" t="s">
        <v>16</v>
      </c>
      <c r="I288" s="1208" t="s">
        <v>17</v>
      </c>
      <c r="J288" s="1208" t="s">
        <v>18</v>
      </c>
      <c r="K288" s="1208" t="s">
        <v>19</v>
      </c>
      <c r="L288" s="1208" t="s">
        <v>20</v>
      </c>
      <c r="M288" s="1208" t="s">
        <v>21</v>
      </c>
      <c r="N288" s="1208" t="s">
        <v>22</v>
      </c>
      <c r="O288" s="1208" t="s">
        <v>23</v>
      </c>
      <c r="P288" s="1208" t="s">
        <v>24</v>
      </c>
      <c r="Q288" s="1208" t="s">
        <v>25</v>
      </c>
      <c r="R288" s="1208" t="s">
        <v>26</v>
      </c>
      <c r="S288" s="1405" t="s">
        <v>27</v>
      </c>
      <c r="BB288" s="109"/>
      <c r="BC288" s="109"/>
      <c r="BU288" s="5"/>
      <c r="BV288" s="5"/>
      <c r="BW288" s="5"/>
      <c r="BX288" s="5"/>
      <c r="BY288" s="5"/>
      <c r="BZ288" s="5"/>
      <c r="CA288" s="4"/>
      <c r="CB288" s="4"/>
      <c r="CC288" s="4"/>
      <c r="CD288" s="4"/>
      <c r="CE288" s="4"/>
      <c r="CU288" s="5"/>
      <c r="CV288" s="5"/>
      <c r="CW288" s="5"/>
      <c r="CX288" s="5"/>
      <c r="CY288" s="5"/>
      <c r="CZ288" s="5"/>
    </row>
    <row r="289" spans="1:104" s="6" customFormat="1" x14ac:dyDescent="0.2">
      <c r="A289" s="1345" t="s">
        <v>61</v>
      </c>
      <c r="B289" s="387">
        <f>SUM(C289:S289)</f>
        <v>0</v>
      </c>
      <c r="C289" s="43">
        <v>0</v>
      </c>
      <c r="D289" s="43">
        <v>0</v>
      </c>
      <c r="E289" s="43">
        <v>0</v>
      </c>
      <c r="F289" s="43">
        <v>0</v>
      </c>
      <c r="G289" s="43">
        <v>0</v>
      </c>
      <c r="H289" s="43">
        <v>0</v>
      </c>
      <c r="I289" s="43">
        <v>0</v>
      </c>
      <c r="J289" s="43">
        <v>0</v>
      </c>
      <c r="K289" s="43">
        <v>0</v>
      </c>
      <c r="L289" s="43">
        <v>0</v>
      </c>
      <c r="M289" s="43">
        <v>0</v>
      </c>
      <c r="N289" s="43">
        <v>0</v>
      </c>
      <c r="O289" s="43">
        <v>0</v>
      </c>
      <c r="P289" s="43">
        <v>0</v>
      </c>
      <c r="Q289" s="43">
        <v>0</v>
      </c>
      <c r="R289" s="43">
        <v>0</v>
      </c>
      <c r="S289" s="39">
        <v>0</v>
      </c>
      <c r="BB289" s="109"/>
      <c r="BC289" s="109"/>
      <c r="BU289" s="5"/>
      <c r="BV289" s="5"/>
      <c r="BW289" s="5"/>
      <c r="BX289" s="5"/>
      <c r="BY289" s="5"/>
      <c r="BZ289" s="5"/>
      <c r="CU289" s="5"/>
      <c r="CV289" s="5"/>
      <c r="CW289" s="5"/>
      <c r="CX289" s="5"/>
      <c r="CY289" s="5"/>
      <c r="CZ289" s="5"/>
    </row>
    <row r="290" spans="1:104" s="6" customFormat="1" x14ac:dyDescent="0.2">
      <c r="A290" s="152" t="s">
        <v>66</v>
      </c>
      <c r="B290" s="387">
        <f t="shared" ref="B290:B308" si="37">SUM(C290:S290)</f>
        <v>0</v>
      </c>
      <c r="C290" s="55">
        <v>0</v>
      </c>
      <c r="D290" s="55">
        <v>0</v>
      </c>
      <c r="E290" s="55">
        <v>0</v>
      </c>
      <c r="F290" s="55">
        <v>0</v>
      </c>
      <c r="G290" s="55">
        <v>0</v>
      </c>
      <c r="H290" s="55">
        <v>0</v>
      </c>
      <c r="I290" s="55">
        <v>0</v>
      </c>
      <c r="J290" s="55">
        <v>0</v>
      </c>
      <c r="K290" s="55">
        <v>0</v>
      </c>
      <c r="L290" s="55">
        <v>0</v>
      </c>
      <c r="M290" s="55">
        <v>0</v>
      </c>
      <c r="N290" s="55">
        <v>0</v>
      </c>
      <c r="O290" s="55">
        <v>0</v>
      </c>
      <c r="P290" s="55">
        <v>0</v>
      </c>
      <c r="Q290" s="55">
        <v>0</v>
      </c>
      <c r="R290" s="55">
        <v>0</v>
      </c>
      <c r="S290" s="56">
        <v>0</v>
      </c>
      <c r="BB290" s="109"/>
      <c r="BC290" s="109"/>
      <c r="BU290" s="5"/>
      <c r="BV290" s="5"/>
      <c r="BW290" s="5"/>
      <c r="BX290" s="5"/>
      <c r="BY290" s="5"/>
      <c r="BZ290" s="5"/>
      <c r="CU290" s="5"/>
      <c r="CV290" s="5"/>
      <c r="CW290" s="5"/>
      <c r="CX290" s="5"/>
      <c r="CY290" s="5"/>
      <c r="CZ290" s="5"/>
    </row>
    <row r="291" spans="1:104" s="6" customFormat="1" x14ac:dyDescent="0.2">
      <c r="A291" s="359" t="s">
        <v>62</v>
      </c>
      <c r="B291" s="387">
        <f t="shared" si="37"/>
        <v>0</v>
      </c>
      <c r="C291" s="55">
        <v>0</v>
      </c>
      <c r="D291" s="55">
        <v>0</v>
      </c>
      <c r="E291" s="55">
        <v>0</v>
      </c>
      <c r="F291" s="55">
        <v>0</v>
      </c>
      <c r="G291" s="55">
        <v>0</v>
      </c>
      <c r="H291" s="55">
        <v>0</v>
      </c>
      <c r="I291" s="55">
        <v>0</v>
      </c>
      <c r="J291" s="55">
        <v>0</v>
      </c>
      <c r="K291" s="55">
        <v>0</v>
      </c>
      <c r="L291" s="55">
        <v>0</v>
      </c>
      <c r="M291" s="55">
        <v>0</v>
      </c>
      <c r="N291" s="55">
        <v>0</v>
      </c>
      <c r="O291" s="55">
        <v>0</v>
      </c>
      <c r="P291" s="55">
        <v>0</v>
      </c>
      <c r="Q291" s="55">
        <v>0</v>
      </c>
      <c r="R291" s="55">
        <v>0</v>
      </c>
      <c r="S291" s="56">
        <v>0</v>
      </c>
      <c r="BB291" s="109"/>
      <c r="BC291" s="109"/>
      <c r="BU291" s="5"/>
      <c r="BV291" s="5"/>
      <c r="BW291" s="5"/>
      <c r="BX291" s="5"/>
      <c r="BY291" s="5"/>
      <c r="BZ291" s="5"/>
      <c r="CU291" s="5"/>
      <c r="CV291" s="5"/>
      <c r="CW291" s="5"/>
      <c r="CX291" s="5"/>
      <c r="CY291" s="5"/>
      <c r="CZ291" s="5"/>
    </row>
    <row r="292" spans="1:104" s="6" customFormat="1" x14ac:dyDescent="0.2">
      <c r="A292" s="359" t="s">
        <v>60</v>
      </c>
      <c r="B292" s="387">
        <f t="shared" si="37"/>
        <v>10</v>
      </c>
      <c r="C292" s="55">
        <v>0</v>
      </c>
      <c r="D292" s="55">
        <v>0</v>
      </c>
      <c r="E292" s="55">
        <v>0</v>
      </c>
      <c r="F292" s="55">
        <v>0</v>
      </c>
      <c r="G292" s="55">
        <v>0</v>
      </c>
      <c r="H292" s="55">
        <v>0</v>
      </c>
      <c r="I292" s="55">
        <v>0</v>
      </c>
      <c r="J292" s="55">
        <v>0</v>
      </c>
      <c r="K292" s="55">
        <v>0</v>
      </c>
      <c r="L292" s="55">
        <v>0</v>
      </c>
      <c r="M292" s="55">
        <v>0</v>
      </c>
      <c r="N292" s="55">
        <v>1</v>
      </c>
      <c r="O292" s="55">
        <v>0</v>
      </c>
      <c r="P292" s="55">
        <v>4</v>
      </c>
      <c r="Q292" s="55">
        <v>0</v>
      </c>
      <c r="R292" s="55">
        <v>1</v>
      </c>
      <c r="S292" s="56">
        <v>4</v>
      </c>
      <c r="BB292" s="109"/>
      <c r="BC292" s="109"/>
      <c r="BU292" s="5"/>
      <c r="BV292" s="5"/>
      <c r="BW292" s="5"/>
      <c r="BX292" s="5"/>
      <c r="BY292" s="5"/>
      <c r="BZ292" s="5"/>
      <c r="CU292" s="5"/>
      <c r="CV292" s="5"/>
      <c r="CW292" s="5"/>
      <c r="CX292" s="5"/>
      <c r="CY292" s="5"/>
      <c r="CZ292" s="5"/>
    </row>
    <row r="293" spans="1:104" s="6" customFormat="1" x14ac:dyDescent="0.2">
      <c r="A293" s="152" t="s">
        <v>171</v>
      </c>
      <c r="B293" s="387">
        <f t="shared" si="37"/>
        <v>0</v>
      </c>
      <c r="C293" s="55">
        <v>0</v>
      </c>
      <c r="D293" s="55">
        <v>0</v>
      </c>
      <c r="E293" s="55">
        <v>0</v>
      </c>
      <c r="F293" s="55">
        <v>0</v>
      </c>
      <c r="G293" s="55">
        <v>0</v>
      </c>
      <c r="H293" s="55">
        <v>0</v>
      </c>
      <c r="I293" s="55">
        <v>0</v>
      </c>
      <c r="J293" s="55">
        <v>0</v>
      </c>
      <c r="K293" s="55">
        <v>0</v>
      </c>
      <c r="L293" s="55">
        <v>0</v>
      </c>
      <c r="M293" s="55">
        <v>0</v>
      </c>
      <c r="N293" s="55">
        <v>0</v>
      </c>
      <c r="O293" s="55">
        <v>0</v>
      </c>
      <c r="P293" s="55">
        <v>0</v>
      </c>
      <c r="Q293" s="55">
        <v>0</v>
      </c>
      <c r="R293" s="55">
        <v>0</v>
      </c>
      <c r="S293" s="56">
        <v>0</v>
      </c>
      <c r="BB293" s="109"/>
      <c r="BC293" s="109"/>
      <c r="BU293" s="5"/>
      <c r="BV293" s="5"/>
      <c r="BW293" s="5"/>
      <c r="BX293" s="5"/>
      <c r="BY293" s="5"/>
      <c r="BZ293" s="5"/>
      <c r="CU293" s="5"/>
      <c r="CV293" s="5"/>
      <c r="CW293" s="5"/>
      <c r="CX293" s="5"/>
      <c r="CY293" s="5"/>
      <c r="CZ293" s="5"/>
    </row>
    <row r="294" spans="1:104" s="6" customFormat="1" x14ac:dyDescent="0.2">
      <c r="A294" s="155" t="s">
        <v>63</v>
      </c>
      <c r="B294" s="387">
        <f t="shared" si="37"/>
        <v>0</v>
      </c>
      <c r="C294" s="55">
        <v>0</v>
      </c>
      <c r="D294" s="55">
        <v>0</v>
      </c>
      <c r="E294" s="55">
        <v>0</v>
      </c>
      <c r="F294" s="55">
        <v>0</v>
      </c>
      <c r="G294" s="55">
        <v>0</v>
      </c>
      <c r="H294" s="55">
        <v>0</v>
      </c>
      <c r="I294" s="55">
        <v>0</v>
      </c>
      <c r="J294" s="55">
        <v>0</v>
      </c>
      <c r="K294" s="55">
        <v>0</v>
      </c>
      <c r="L294" s="55">
        <v>0</v>
      </c>
      <c r="M294" s="55">
        <v>0</v>
      </c>
      <c r="N294" s="55">
        <v>0</v>
      </c>
      <c r="O294" s="55">
        <v>0</v>
      </c>
      <c r="P294" s="55">
        <v>0</v>
      </c>
      <c r="Q294" s="55">
        <v>0</v>
      </c>
      <c r="R294" s="55">
        <v>0</v>
      </c>
      <c r="S294" s="56">
        <v>0</v>
      </c>
      <c r="BB294" s="109"/>
      <c r="BC294" s="109"/>
      <c r="BU294" s="5"/>
      <c r="BV294" s="5"/>
      <c r="BW294" s="5"/>
      <c r="BX294" s="5"/>
      <c r="BY294" s="5"/>
      <c r="BZ294" s="5"/>
      <c r="CU294" s="5"/>
      <c r="CV294" s="5"/>
      <c r="CW294" s="5"/>
      <c r="CX294" s="5"/>
      <c r="CY294" s="5"/>
      <c r="CZ294" s="5"/>
    </row>
    <row r="295" spans="1:104" s="6" customFormat="1" x14ac:dyDescent="0.2">
      <c r="A295" s="155" t="s">
        <v>251</v>
      </c>
      <c r="B295" s="387">
        <f t="shared" si="37"/>
        <v>0</v>
      </c>
      <c r="C295" s="55">
        <v>0</v>
      </c>
      <c r="D295" s="55">
        <v>0</v>
      </c>
      <c r="E295" s="55">
        <v>0</v>
      </c>
      <c r="F295" s="55">
        <v>0</v>
      </c>
      <c r="G295" s="55">
        <v>0</v>
      </c>
      <c r="H295" s="55">
        <v>0</v>
      </c>
      <c r="I295" s="55">
        <v>0</v>
      </c>
      <c r="J295" s="55">
        <v>0</v>
      </c>
      <c r="K295" s="55">
        <v>0</v>
      </c>
      <c r="L295" s="55">
        <v>0</v>
      </c>
      <c r="M295" s="55">
        <v>0</v>
      </c>
      <c r="N295" s="55">
        <v>0</v>
      </c>
      <c r="O295" s="55">
        <v>0</v>
      </c>
      <c r="P295" s="55">
        <v>0</v>
      </c>
      <c r="Q295" s="55">
        <v>0</v>
      </c>
      <c r="R295" s="55">
        <v>0</v>
      </c>
      <c r="S295" s="56">
        <v>0</v>
      </c>
      <c r="BU295" s="5"/>
      <c r="BV295" s="5"/>
      <c r="BW295" s="5"/>
      <c r="BX295" s="5"/>
      <c r="BY295" s="5"/>
      <c r="BZ295" s="5"/>
      <c r="CU295" s="5"/>
      <c r="CV295" s="5"/>
      <c r="CW295" s="5"/>
      <c r="CX295" s="5"/>
      <c r="CY295" s="5"/>
      <c r="CZ295" s="5"/>
    </row>
    <row r="296" spans="1:104" s="6" customFormat="1" x14ac:dyDescent="0.2">
      <c r="A296" s="155" t="s">
        <v>252</v>
      </c>
      <c r="B296" s="387">
        <f t="shared" si="37"/>
        <v>0</v>
      </c>
      <c r="C296" s="55">
        <v>0</v>
      </c>
      <c r="D296" s="55">
        <v>0</v>
      </c>
      <c r="E296" s="55">
        <v>0</v>
      </c>
      <c r="F296" s="55">
        <v>0</v>
      </c>
      <c r="G296" s="55">
        <v>0</v>
      </c>
      <c r="H296" s="55">
        <v>0</v>
      </c>
      <c r="I296" s="55">
        <v>0</v>
      </c>
      <c r="J296" s="55">
        <v>0</v>
      </c>
      <c r="K296" s="55">
        <v>0</v>
      </c>
      <c r="L296" s="55">
        <v>0</v>
      </c>
      <c r="M296" s="55">
        <v>0</v>
      </c>
      <c r="N296" s="55">
        <v>0</v>
      </c>
      <c r="O296" s="55">
        <v>0</v>
      </c>
      <c r="P296" s="55">
        <v>0</v>
      </c>
      <c r="Q296" s="55">
        <v>0</v>
      </c>
      <c r="R296" s="55">
        <v>0</v>
      </c>
      <c r="S296" s="56">
        <v>0</v>
      </c>
      <c r="BU296" s="5"/>
      <c r="BV296" s="5"/>
      <c r="BW296" s="5"/>
      <c r="BX296" s="5"/>
      <c r="BY296" s="5"/>
      <c r="BZ296" s="5"/>
      <c r="CU296" s="5"/>
      <c r="CV296" s="5"/>
      <c r="CW296" s="5"/>
      <c r="CX296" s="5"/>
      <c r="CY296" s="5"/>
      <c r="CZ296" s="5"/>
    </row>
    <row r="297" spans="1:104" s="6" customFormat="1" x14ac:dyDescent="0.2">
      <c r="A297" s="152" t="s">
        <v>176</v>
      </c>
      <c r="B297" s="387">
        <f t="shared" si="37"/>
        <v>0</v>
      </c>
      <c r="C297" s="55">
        <v>0</v>
      </c>
      <c r="D297" s="55">
        <v>0</v>
      </c>
      <c r="E297" s="55">
        <v>0</v>
      </c>
      <c r="F297" s="55">
        <v>0</v>
      </c>
      <c r="G297" s="55">
        <v>0</v>
      </c>
      <c r="H297" s="55">
        <v>0</v>
      </c>
      <c r="I297" s="55">
        <v>0</v>
      </c>
      <c r="J297" s="55">
        <v>0</v>
      </c>
      <c r="K297" s="55">
        <v>0</v>
      </c>
      <c r="L297" s="55">
        <v>0</v>
      </c>
      <c r="M297" s="55">
        <v>0</v>
      </c>
      <c r="N297" s="55">
        <v>0</v>
      </c>
      <c r="O297" s="55">
        <v>0</v>
      </c>
      <c r="P297" s="55">
        <v>0</v>
      </c>
      <c r="Q297" s="55">
        <v>0</v>
      </c>
      <c r="R297" s="55">
        <v>0</v>
      </c>
      <c r="S297" s="56">
        <v>0</v>
      </c>
      <c r="BU297" s="5"/>
      <c r="BV297" s="5"/>
      <c r="BW297" s="5"/>
      <c r="BX297" s="5"/>
      <c r="BY297" s="5"/>
      <c r="BZ297" s="5"/>
      <c r="CU297" s="5"/>
      <c r="CV297" s="5"/>
      <c r="CW297" s="5"/>
      <c r="CX297" s="5"/>
      <c r="CY297" s="5"/>
      <c r="CZ297" s="5"/>
    </row>
    <row r="298" spans="1:104" s="6" customFormat="1" x14ac:dyDescent="0.2">
      <c r="A298" s="155" t="s">
        <v>253</v>
      </c>
      <c r="B298" s="387">
        <f t="shared" si="37"/>
        <v>0</v>
      </c>
      <c r="C298" s="55">
        <v>0</v>
      </c>
      <c r="D298" s="55">
        <v>0</v>
      </c>
      <c r="E298" s="55">
        <v>0</v>
      </c>
      <c r="F298" s="55">
        <v>0</v>
      </c>
      <c r="G298" s="55">
        <v>0</v>
      </c>
      <c r="H298" s="55">
        <v>0</v>
      </c>
      <c r="I298" s="55">
        <v>0</v>
      </c>
      <c r="J298" s="55">
        <v>0</v>
      </c>
      <c r="K298" s="55">
        <v>0</v>
      </c>
      <c r="L298" s="55">
        <v>0</v>
      </c>
      <c r="M298" s="55">
        <v>0</v>
      </c>
      <c r="N298" s="55">
        <v>0</v>
      </c>
      <c r="O298" s="55">
        <v>0</v>
      </c>
      <c r="P298" s="55">
        <v>0</v>
      </c>
      <c r="Q298" s="55">
        <v>0</v>
      </c>
      <c r="R298" s="55">
        <v>0</v>
      </c>
      <c r="S298" s="56">
        <v>0</v>
      </c>
      <c r="BU298" s="5"/>
      <c r="BV298" s="5"/>
      <c r="BW298" s="5"/>
      <c r="BX298" s="5"/>
      <c r="BY298" s="5"/>
      <c r="BZ298" s="5"/>
      <c r="CU298" s="5"/>
      <c r="CV298" s="5"/>
      <c r="CW298" s="5"/>
      <c r="CX298" s="5"/>
      <c r="CY298" s="5"/>
      <c r="CZ298" s="5"/>
    </row>
    <row r="299" spans="1:104" s="6" customFormat="1" x14ac:dyDescent="0.2">
      <c r="A299" s="152" t="s">
        <v>68</v>
      </c>
      <c r="B299" s="387">
        <f t="shared" si="37"/>
        <v>5</v>
      </c>
      <c r="C299" s="55">
        <v>0</v>
      </c>
      <c r="D299" s="55">
        <v>0</v>
      </c>
      <c r="E299" s="55">
        <v>0</v>
      </c>
      <c r="F299" s="55">
        <v>0</v>
      </c>
      <c r="G299" s="55">
        <v>0</v>
      </c>
      <c r="H299" s="55">
        <v>0</v>
      </c>
      <c r="I299" s="55">
        <v>0</v>
      </c>
      <c r="J299" s="55">
        <v>0</v>
      </c>
      <c r="K299" s="55">
        <v>0</v>
      </c>
      <c r="L299" s="55">
        <v>0</v>
      </c>
      <c r="M299" s="55">
        <v>0</v>
      </c>
      <c r="N299" s="55">
        <v>0</v>
      </c>
      <c r="O299" s="55">
        <v>1</v>
      </c>
      <c r="P299" s="55">
        <v>2</v>
      </c>
      <c r="Q299" s="55">
        <v>2</v>
      </c>
      <c r="R299" s="55">
        <v>0</v>
      </c>
      <c r="S299" s="56">
        <v>0</v>
      </c>
      <c r="BU299" s="5"/>
      <c r="BV299" s="5"/>
      <c r="BW299" s="5"/>
      <c r="BX299" s="5"/>
      <c r="BY299" s="5"/>
      <c r="BZ299" s="5"/>
      <c r="CU299" s="5"/>
      <c r="CV299" s="5"/>
      <c r="CW299" s="5"/>
      <c r="CX299" s="5"/>
      <c r="CY299" s="5"/>
      <c r="CZ299" s="5"/>
    </row>
    <row r="300" spans="1:104" s="6" customFormat="1" x14ac:dyDescent="0.2">
      <c r="A300" s="155" t="s">
        <v>254</v>
      </c>
      <c r="B300" s="387">
        <f t="shared" si="37"/>
        <v>7</v>
      </c>
      <c r="C300" s="55">
        <v>0</v>
      </c>
      <c r="D300" s="55">
        <v>0</v>
      </c>
      <c r="E300" s="55">
        <v>0</v>
      </c>
      <c r="F300" s="55">
        <v>0</v>
      </c>
      <c r="G300" s="55">
        <v>0</v>
      </c>
      <c r="H300" s="55">
        <v>0</v>
      </c>
      <c r="I300" s="55">
        <v>0</v>
      </c>
      <c r="J300" s="55">
        <v>0</v>
      </c>
      <c r="K300" s="55">
        <v>0</v>
      </c>
      <c r="L300" s="55">
        <v>0</v>
      </c>
      <c r="M300" s="55">
        <v>0</v>
      </c>
      <c r="N300" s="55">
        <v>0</v>
      </c>
      <c r="O300" s="55">
        <v>0</v>
      </c>
      <c r="P300" s="55">
        <v>1</v>
      </c>
      <c r="Q300" s="55">
        <v>0</v>
      </c>
      <c r="R300" s="55">
        <v>3</v>
      </c>
      <c r="S300" s="56">
        <v>3</v>
      </c>
      <c r="BU300" s="5"/>
      <c r="BV300" s="5"/>
      <c r="BW300" s="5"/>
      <c r="BX300" s="5"/>
      <c r="BY300" s="5"/>
      <c r="BZ300" s="5"/>
      <c r="CU300" s="5"/>
      <c r="CV300" s="5"/>
      <c r="CW300" s="5"/>
      <c r="CX300" s="5"/>
      <c r="CY300" s="5"/>
      <c r="CZ300" s="5"/>
    </row>
    <row r="301" spans="1:104" s="6" customFormat="1" x14ac:dyDescent="0.2">
      <c r="A301" s="152" t="s">
        <v>69</v>
      </c>
      <c r="B301" s="387">
        <f t="shared" si="37"/>
        <v>0</v>
      </c>
      <c r="C301" s="43">
        <v>0</v>
      </c>
      <c r="D301" s="43">
        <v>0</v>
      </c>
      <c r="E301" s="43">
        <v>0</v>
      </c>
      <c r="F301" s="43">
        <v>0</v>
      </c>
      <c r="G301" s="43">
        <v>0</v>
      </c>
      <c r="H301" s="43">
        <v>0</v>
      </c>
      <c r="I301" s="43">
        <v>0</v>
      </c>
      <c r="J301" s="43">
        <v>0</v>
      </c>
      <c r="K301" s="43">
        <v>0</v>
      </c>
      <c r="L301" s="43">
        <v>0</v>
      </c>
      <c r="M301" s="43">
        <v>0</v>
      </c>
      <c r="N301" s="43">
        <v>0</v>
      </c>
      <c r="O301" s="43">
        <v>0</v>
      </c>
      <c r="P301" s="43">
        <v>0</v>
      </c>
      <c r="Q301" s="43">
        <v>0</v>
      </c>
      <c r="R301" s="43">
        <v>0</v>
      </c>
      <c r="S301" s="39">
        <v>0</v>
      </c>
      <c r="BU301" s="5"/>
      <c r="BV301" s="5"/>
      <c r="BW301" s="5"/>
      <c r="BX301" s="5"/>
      <c r="BY301" s="5"/>
      <c r="BZ301" s="5"/>
      <c r="CU301" s="5"/>
      <c r="CV301" s="5"/>
      <c r="CW301" s="5"/>
      <c r="CX301" s="5"/>
      <c r="CY301" s="5"/>
      <c r="CZ301" s="5"/>
    </row>
    <row r="302" spans="1:104" s="6" customFormat="1" ht="15" x14ac:dyDescent="0.25">
      <c r="A302" s="155" t="s">
        <v>255</v>
      </c>
      <c r="B302" s="387">
        <f t="shared" si="37"/>
        <v>31</v>
      </c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>
        <v>3</v>
      </c>
      <c r="Q302" s="43">
        <v>8</v>
      </c>
      <c r="R302" s="43">
        <v>7</v>
      </c>
      <c r="S302" s="39">
        <v>13</v>
      </c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3"/>
      <c r="BV302" s="3"/>
      <c r="BW302" s="3"/>
      <c r="BX302" s="3"/>
      <c r="BY302" s="5"/>
      <c r="BZ302" s="5"/>
      <c r="CU302" s="5"/>
      <c r="CV302" s="5"/>
      <c r="CW302" s="5"/>
      <c r="CX302" s="5"/>
      <c r="CY302" s="5"/>
      <c r="CZ302" s="5"/>
    </row>
    <row r="303" spans="1:104" s="6" customFormat="1" ht="15" x14ac:dyDescent="0.25">
      <c r="A303" s="155" t="s">
        <v>256</v>
      </c>
      <c r="B303" s="387">
        <f t="shared" si="37"/>
        <v>58</v>
      </c>
      <c r="C303" s="43"/>
      <c r="D303" s="43">
        <v>2</v>
      </c>
      <c r="E303" s="43">
        <v>1</v>
      </c>
      <c r="F303" s="43"/>
      <c r="G303" s="43"/>
      <c r="H303" s="43"/>
      <c r="I303" s="43"/>
      <c r="J303" s="43"/>
      <c r="K303" s="43"/>
      <c r="L303" s="43"/>
      <c r="M303" s="43"/>
      <c r="N303" s="43"/>
      <c r="O303" s="43">
        <v>1</v>
      </c>
      <c r="P303" s="43">
        <v>14</v>
      </c>
      <c r="Q303" s="43">
        <v>21</v>
      </c>
      <c r="R303" s="43">
        <v>13</v>
      </c>
      <c r="S303" s="39">
        <v>6</v>
      </c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3"/>
      <c r="BV303" s="3"/>
      <c r="BW303" s="3"/>
      <c r="BX303" s="3"/>
      <c r="BY303" s="5"/>
      <c r="BZ303" s="5"/>
      <c r="CU303" s="5"/>
      <c r="CV303" s="5"/>
      <c r="CW303" s="5"/>
      <c r="CX303" s="5"/>
      <c r="CY303" s="5"/>
      <c r="CZ303" s="5"/>
    </row>
    <row r="304" spans="1:104" s="6" customFormat="1" ht="15" x14ac:dyDescent="0.25">
      <c r="A304" s="152" t="s">
        <v>70</v>
      </c>
      <c r="B304" s="387">
        <f t="shared" si="37"/>
        <v>0</v>
      </c>
      <c r="C304" s="55">
        <v>0</v>
      </c>
      <c r="D304" s="55">
        <v>0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0</v>
      </c>
      <c r="P304" s="55">
        <v>0</v>
      </c>
      <c r="Q304" s="55">
        <v>0</v>
      </c>
      <c r="R304" s="55">
        <v>0</v>
      </c>
      <c r="S304" s="56">
        <v>0</v>
      </c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3"/>
      <c r="BV304" s="3"/>
      <c r="BW304" s="3"/>
      <c r="BX304" s="3"/>
      <c r="BY304" s="5"/>
      <c r="BZ304" s="5"/>
      <c r="CU304" s="5"/>
      <c r="CV304" s="5"/>
      <c r="CW304" s="5"/>
      <c r="CX304" s="5"/>
      <c r="CY304" s="5"/>
      <c r="CZ304" s="5"/>
    </row>
    <row r="305" spans="1:104" s="6" customFormat="1" ht="15" x14ac:dyDescent="0.25">
      <c r="A305" s="328" t="s">
        <v>173</v>
      </c>
      <c r="B305" s="387">
        <f t="shared" si="37"/>
        <v>0</v>
      </c>
      <c r="C305" s="55">
        <v>0</v>
      </c>
      <c r="D305" s="55">
        <v>0</v>
      </c>
      <c r="E305" s="55">
        <v>0</v>
      </c>
      <c r="F305" s="55">
        <v>0</v>
      </c>
      <c r="G305" s="55">
        <v>0</v>
      </c>
      <c r="H305" s="55">
        <v>0</v>
      </c>
      <c r="I305" s="55">
        <v>0</v>
      </c>
      <c r="J305" s="55">
        <v>0</v>
      </c>
      <c r="K305" s="55">
        <v>0</v>
      </c>
      <c r="L305" s="55">
        <v>0</v>
      </c>
      <c r="M305" s="55">
        <v>0</v>
      </c>
      <c r="N305" s="55">
        <v>0</v>
      </c>
      <c r="O305" s="55">
        <v>0</v>
      </c>
      <c r="P305" s="55">
        <v>0</v>
      </c>
      <c r="Q305" s="55">
        <v>0</v>
      </c>
      <c r="R305" s="55">
        <v>0</v>
      </c>
      <c r="S305" s="56">
        <v>0</v>
      </c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3"/>
      <c r="BV305" s="3"/>
      <c r="BW305" s="3"/>
      <c r="BX305" s="3"/>
      <c r="BY305" s="5"/>
      <c r="BZ305" s="5"/>
      <c r="CU305" s="5"/>
      <c r="CV305" s="5"/>
      <c r="CW305" s="5"/>
      <c r="CX305" s="5"/>
      <c r="CY305" s="5"/>
      <c r="CZ305" s="5"/>
    </row>
    <row r="306" spans="1:104" s="6" customFormat="1" ht="15" x14ac:dyDescent="0.25">
      <c r="A306" s="230" t="s">
        <v>257</v>
      </c>
      <c r="B306" s="387">
        <f t="shared" si="37"/>
        <v>0</v>
      </c>
      <c r="C306" s="55">
        <v>0</v>
      </c>
      <c r="D306" s="55">
        <v>0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0</v>
      </c>
      <c r="P306" s="55">
        <v>0</v>
      </c>
      <c r="Q306" s="55">
        <v>0</v>
      </c>
      <c r="R306" s="55">
        <v>0</v>
      </c>
      <c r="S306" s="56">
        <v>0</v>
      </c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3"/>
      <c r="BV306" s="3"/>
      <c r="BW306" s="3"/>
      <c r="BX306" s="3"/>
      <c r="BY306" s="5"/>
      <c r="BZ306" s="5"/>
      <c r="CU306" s="5"/>
      <c r="CV306" s="5"/>
      <c r="CW306" s="5"/>
      <c r="CX306" s="5"/>
      <c r="CY306" s="5"/>
      <c r="CZ306" s="5"/>
    </row>
    <row r="307" spans="1:104" s="6" customFormat="1" ht="15" x14ac:dyDescent="0.25">
      <c r="A307" s="230" t="s">
        <v>58</v>
      </c>
      <c r="B307" s="387">
        <f t="shared" si="37"/>
        <v>0</v>
      </c>
      <c r="C307" s="55">
        <v>0</v>
      </c>
      <c r="D307" s="55">
        <v>0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v>0</v>
      </c>
      <c r="R307" s="55">
        <v>0</v>
      </c>
      <c r="S307" s="56">
        <v>0</v>
      </c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3"/>
      <c r="BV307" s="3"/>
      <c r="BW307" s="3"/>
      <c r="BX307" s="3"/>
      <c r="BY307" s="5"/>
      <c r="BZ307" s="5"/>
      <c r="CU307" s="5"/>
      <c r="CV307" s="5"/>
      <c r="CW307" s="5"/>
      <c r="CX307" s="5"/>
      <c r="CY307" s="5"/>
      <c r="CZ307" s="5"/>
    </row>
    <row r="308" spans="1:104" s="6" customFormat="1" ht="15" x14ac:dyDescent="0.25">
      <c r="A308" s="230" t="s">
        <v>177</v>
      </c>
      <c r="B308" s="399">
        <f t="shared" si="37"/>
        <v>0</v>
      </c>
      <c r="C308" s="91">
        <v>0</v>
      </c>
      <c r="D308" s="91">
        <v>0</v>
      </c>
      <c r="E308" s="91">
        <v>0</v>
      </c>
      <c r="F308" s="91">
        <v>0</v>
      </c>
      <c r="G308" s="91">
        <v>0</v>
      </c>
      <c r="H308" s="91">
        <v>0</v>
      </c>
      <c r="I308" s="91">
        <v>0</v>
      </c>
      <c r="J308" s="91">
        <v>0</v>
      </c>
      <c r="K308" s="91">
        <v>0</v>
      </c>
      <c r="L308" s="91">
        <v>0</v>
      </c>
      <c r="M308" s="91">
        <v>0</v>
      </c>
      <c r="N308" s="91">
        <v>0</v>
      </c>
      <c r="O308" s="91">
        <v>0</v>
      </c>
      <c r="P308" s="91">
        <v>0</v>
      </c>
      <c r="Q308" s="91">
        <v>0</v>
      </c>
      <c r="R308" s="91">
        <v>0</v>
      </c>
      <c r="S308" s="86">
        <v>0</v>
      </c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3"/>
      <c r="BV308" s="3"/>
      <c r="BW308" s="3"/>
      <c r="BX308" s="3"/>
      <c r="BY308" s="5"/>
      <c r="BZ308" s="5"/>
      <c r="CU308" s="5"/>
      <c r="CV308" s="5"/>
      <c r="CW308" s="5"/>
      <c r="CX308" s="5"/>
      <c r="CY308" s="5"/>
      <c r="CZ308" s="5"/>
    </row>
    <row r="309" spans="1:104" s="6" customFormat="1" ht="15" x14ac:dyDescent="0.25">
      <c r="A309" s="1409" t="s">
        <v>258</v>
      </c>
      <c r="B309" s="401">
        <f>SUM(C309:S309)</f>
        <v>28</v>
      </c>
      <c r="C309" s="213">
        <v>0</v>
      </c>
      <c r="D309" s="213">
        <v>0</v>
      </c>
      <c r="E309" s="213">
        <v>0</v>
      </c>
      <c r="F309" s="213">
        <v>0</v>
      </c>
      <c r="G309" s="213">
        <v>0</v>
      </c>
      <c r="H309" s="213">
        <v>0</v>
      </c>
      <c r="I309" s="213">
        <v>0</v>
      </c>
      <c r="J309" s="213">
        <v>0</v>
      </c>
      <c r="K309" s="213">
        <v>0</v>
      </c>
      <c r="L309" s="213">
        <v>0</v>
      </c>
      <c r="M309" s="213">
        <v>1</v>
      </c>
      <c r="N309" s="213">
        <v>2</v>
      </c>
      <c r="O309" s="213">
        <v>0</v>
      </c>
      <c r="P309" s="213">
        <v>7</v>
      </c>
      <c r="Q309" s="213">
        <v>5</v>
      </c>
      <c r="R309" s="213">
        <v>5</v>
      </c>
      <c r="S309" s="78">
        <v>8</v>
      </c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3"/>
      <c r="BV309" s="3"/>
      <c r="BW309" s="3"/>
      <c r="BX309" s="3"/>
      <c r="BY309" s="5"/>
      <c r="BZ309" s="5"/>
      <c r="CU309" s="5"/>
      <c r="CV309" s="5"/>
      <c r="CW309" s="5"/>
      <c r="CX309" s="5"/>
      <c r="CY309" s="5"/>
      <c r="CZ309" s="5"/>
    </row>
    <row r="310" spans="1:104" s="6" customFormat="1" ht="15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3"/>
      <c r="BV310" s="3"/>
      <c r="BW310" s="3"/>
      <c r="BX310" s="3"/>
      <c r="BY310" s="3"/>
      <c r="BZ310" s="3"/>
      <c r="CU310" s="3"/>
      <c r="CV310" s="3"/>
      <c r="CW310" s="3"/>
      <c r="CX310" s="3"/>
      <c r="CY310" s="3"/>
      <c r="CZ310" s="3"/>
    </row>
    <row r="311" spans="1:104" s="6" customFormat="1" x14ac:dyDescent="0.2">
      <c r="BU311" s="5"/>
      <c r="BV311" s="5"/>
      <c r="BW311" s="5"/>
      <c r="BX311" s="5"/>
      <c r="BY311" s="15"/>
      <c r="BZ311" s="15"/>
      <c r="CU311" s="15"/>
      <c r="CV311" s="15"/>
      <c r="CW311" s="15"/>
      <c r="CX311" s="15"/>
      <c r="CY311" s="15"/>
      <c r="CZ311" s="15"/>
    </row>
    <row r="312" spans="1:104" s="6" customFormat="1" x14ac:dyDescent="0.2">
      <c r="BU312" s="5"/>
      <c r="BV312" s="5"/>
      <c r="BW312" s="5"/>
      <c r="BX312" s="5"/>
      <c r="BY312" s="15"/>
      <c r="BZ312" s="15"/>
      <c r="CU312" s="15"/>
      <c r="CV312" s="15"/>
      <c r="CW312" s="15"/>
      <c r="CX312" s="15"/>
      <c r="CY312" s="15"/>
      <c r="CZ312" s="15"/>
    </row>
    <row r="313" spans="1:104" s="6" customFormat="1" x14ac:dyDescent="0.2">
      <c r="BU313" s="5"/>
      <c r="BV313" s="5"/>
      <c r="BW313" s="5"/>
      <c r="BX313" s="5"/>
      <c r="BY313" s="15"/>
      <c r="BZ313" s="15"/>
      <c r="CU313" s="15"/>
      <c r="CV313" s="15"/>
      <c r="CW313" s="15"/>
      <c r="CX313" s="15"/>
      <c r="CY313" s="15"/>
      <c r="CZ313" s="15"/>
    </row>
    <row r="314" spans="1:104" s="6" customFormat="1" x14ac:dyDescent="0.2">
      <c r="BU314" s="5"/>
      <c r="BV314" s="5"/>
      <c r="BW314" s="5"/>
      <c r="BX314" s="5"/>
      <c r="BY314" s="15"/>
      <c r="BZ314" s="15"/>
      <c r="CU314" s="15"/>
      <c r="CV314" s="15"/>
      <c r="CW314" s="15"/>
      <c r="CX314" s="15"/>
      <c r="CY314" s="15"/>
      <c r="CZ314" s="15"/>
    </row>
    <row r="315" spans="1:104" s="6" customFormat="1" x14ac:dyDescent="0.2">
      <c r="BU315" s="5"/>
      <c r="BV315" s="5"/>
      <c r="BW315" s="5"/>
      <c r="BX315" s="5"/>
      <c r="BY315" s="15"/>
      <c r="BZ315" s="15"/>
      <c r="CU315" s="15"/>
      <c r="CV315" s="15"/>
      <c r="CW315" s="15"/>
      <c r="CX315" s="15"/>
      <c r="CY315" s="15"/>
      <c r="CZ315" s="15"/>
    </row>
    <row r="316" spans="1:104" s="6" customFormat="1" x14ac:dyDescent="0.2">
      <c r="BU316" s="5"/>
      <c r="BV316" s="5"/>
      <c r="BW316" s="5"/>
      <c r="BX316" s="5"/>
      <c r="BY316" s="15"/>
      <c r="BZ316" s="15"/>
      <c r="CU316" s="15"/>
      <c r="CV316" s="15"/>
      <c r="CW316" s="15"/>
      <c r="CX316" s="15"/>
      <c r="CY316" s="15"/>
      <c r="CZ316" s="15"/>
    </row>
    <row r="317" spans="1:104" s="6" customFormat="1" x14ac:dyDescent="0.2">
      <c r="BU317" s="5"/>
      <c r="BV317" s="5"/>
      <c r="BW317" s="5"/>
      <c r="BX317" s="5"/>
      <c r="BY317" s="15"/>
      <c r="BZ317" s="15"/>
      <c r="CU317" s="15"/>
      <c r="CV317" s="15"/>
      <c r="CW317" s="15"/>
      <c r="CX317" s="15"/>
      <c r="CY317" s="15"/>
      <c r="CZ317" s="15"/>
    </row>
    <row r="318" spans="1:104" s="6" customFormat="1" x14ac:dyDescent="0.2">
      <c r="BU318" s="5"/>
      <c r="BV318" s="5"/>
      <c r="BW318" s="5"/>
      <c r="BX318" s="5"/>
      <c r="BY318" s="15"/>
      <c r="BZ318" s="15"/>
      <c r="CU318" s="15"/>
      <c r="CV318" s="15"/>
      <c r="CW318" s="15"/>
      <c r="CX318" s="15"/>
      <c r="CY318" s="15"/>
      <c r="CZ318" s="15"/>
    </row>
    <row r="319" spans="1:104" s="6" customFormat="1" x14ac:dyDescent="0.2">
      <c r="BU319" s="5"/>
      <c r="BV319" s="5"/>
      <c r="BW319" s="5"/>
      <c r="BX319" s="5"/>
      <c r="BY319" s="15"/>
      <c r="BZ319" s="15"/>
      <c r="CU319" s="15"/>
      <c r="CV319" s="15"/>
      <c r="CW319" s="15"/>
      <c r="CX319" s="15"/>
      <c r="CY319" s="15"/>
      <c r="CZ319" s="15"/>
    </row>
    <row r="320" spans="1:104" s="6" customFormat="1" x14ac:dyDescent="0.2">
      <c r="BU320" s="5"/>
      <c r="BV320" s="5"/>
      <c r="BW320" s="5"/>
      <c r="BX320" s="5"/>
      <c r="BY320" s="15"/>
      <c r="BZ320" s="15"/>
      <c r="CU320" s="15"/>
      <c r="CV320" s="15"/>
      <c r="CW320" s="15"/>
      <c r="CX320" s="15"/>
      <c r="CY320" s="15"/>
      <c r="CZ320" s="15"/>
    </row>
    <row r="321" spans="73:130" x14ac:dyDescent="0.2"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6"/>
      <c r="DY321" s="6"/>
      <c r="DZ321" s="6"/>
    </row>
    <row r="322" spans="73:130" x14ac:dyDescent="0.2"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</row>
    <row r="323" spans="73:130" x14ac:dyDescent="0.2"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</row>
    <row r="324" spans="73:130" x14ac:dyDescent="0.2">
      <c r="BU324" s="6"/>
      <c r="BV324" s="6"/>
      <c r="BW324" s="6"/>
      <c r="BX324" s="6"/>
      <c r="BY324" s="6"/>
      <c r="BZ324" s="6"/>
      <c r="CG324" s="9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</row>
    <row r="329" spans="73:130" x14ac:dyDescent="0.2">
      <c r="BU329" s="6"/>
      <c r="BV329" s="6"/>
      <c r="BW329" s="6"/>
      <c r="BX329" s="6"/>
      <c r="BY329" s="6"/>
      <c r="BZ329" s="6"/>
      <c r="CA329" s="32" t="str">
        <f t="shared" ref="CA329:CA340" si="38">IF(CG329=1,"*El Total de Beneficiarios no puede superar el Total por Sexo. ","")</f>
        <v/>
      </c>
      <c r="CG329" s="33">
        <f>IF(AR329&gt;C329,1,0)</f>
        <v>0</v>
      </c>
      <c r="CH329" s="9"/>
      <c r="CI329" s="9"/>
      <c r="CJ329" s="9"/>
      <c r="CK329" s="9"/>
      <c r="CL329" s="9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</row>
    <row r="330" spans="73:130" x14ac:dyDescent="0.2">
      <c r="BU330" s="6"/>
      <c r="BV330" s="6"/>
      <c r="BW330" s="6"/>
      <c r="BX330" s="6"/>
      <c r="BY330" s="6"/>
      <c r="BZ330" s="6"/>
      <c r="CA330" s="32" t="str">
        <f t="shared" si="38"/>
        <v/>
      </c>
      <c r="CG330" s="33">
        <f t="shared" ref="CG330:CG340" si="39">IF(AR330&gt;C330,1,0)</f>
        <v>0</v>
      </c>
      <c r="CH330" s="9"/>
      <c r="CI330" s="9"/>
      <c r="CJ330" s="9"/>
      <c r="CK330" s="9"/>
      <c r="CL330" s="9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</row>
    <row r="331" spans="73:130" x14ac:dyDescent="0.2">
      <c r="BU331" s="6"/>
      <c r="BV331" s="6"/>
      <c r="BW331" s="6"/>
      <c r="BX331" s="6"/>
      <c r="BY331" s="6"/>
      <c r="BZ331" s="6"/>
      <c r="CA331" s="32" t="str">
        <f t="shared" si="38"/>
        <v/>
      </c>
      <c r="CG331" s="33">
        <f t="shared" si="39"/>
        <v>0</v>
      </c>
      <c r="CH331" s="9"/>
      <c r="CI331" s="9"/>
      <c r="CJ331" s="9"/>
      <c r="CK331" s="9"/>
      <c r="CL331" s="9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</row>
    <row r="332" spans="73:130" x14ac:dyDescent="0.2">
      <c r="BU332" s="6"/>
      <c r="BV332" s="6"/>
      <c r="BW332" s="6"/>
      <c r="BX332" s="6"/>
      <c r="BY332" s="6"/>
      <c r="BZ332" s="6"/>
      <c r="CA332" s="32" t="str">
        <f t="shared" si="38"/>
        <v/>
      </c>
      <c r="CG332" s="33">
        <f t="shared" si="39"/>
        <v>0</v>
      </c>
      <c r="CH332" s="9"/>
      <c r="CI332" s="9"/>
      <c r="CJ332" s="9"/>
      <c r="CK332" s="9"/>
      <c r="CL332" s="9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</row>
    <row r="333" spans="73:130" x14ac:dyDescent="0.2">
      <c r="BU333" s="6"/>
      <c r="BV333" s="6"/>
      <c r="BW333" s="6"/>
      <c r="BX333" s="6"/>
      <c r="BY333" s="6"/>
      <c r="BZ333" s="6"/>
      <c r="CA333" s="32" t="str">
        <f t="shared" si="38"/>
        <v/>
      </c>
      <c r="CG333" s="33">
        <f t="shared" si="39"/>
        <v>0</v>
      </c>
      <c r="CH333" s="9"/>
      <c r="CI333" s="9"/>
      <c r="CJ333" s="9"/>
      <c r="CK333" s="9"/>
      <c r="CL333" s="9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</row>
    <row r="334" spans="73:130" x14ac:dyDescent="0.2">
      <c r="BU334" s="6"/>
      <c r="BV334" s="6"/>
      <c r="BW334" s="6"/>
      <c r="BX334" s="6"/>
      <c r="BY334" s="6"/>
      <c r="BZ334" s="6"/>
      <c r="CA334" s="32" t="str">
        <f t="shared" si="38"/>
        <v/>
      </c>
      <c r="CG334" s="33">
        <f t="shared" si="39"/>
        <v>0</v>
      </c>
      <c r="CH334" s="9"/>
      <c r="CI334" s="9"/>
      <c r="CJ334" s="9"/>
      <c r="CK334" s="9"/>
      <c r="CL334" s="9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</row>
    <row r="335" spans="73:130" x14ac:dyDescent="0.2">
      <c r="BU335" s="6"/>
      <c r="BV335" s="6"/>
      <c r="BW335" s="6"/>
      <c r="BX335" s="6"/>
      <c r="BY335" s="6"/>
      <c r="BZ335" s="6"/>
      <c r="CA335" s="32" t="str">
        <f t="shared" si="38"/>
        <v/>
      </c>
      <c r="CG335" s="33">
        <f t="shared" si="39"/>
        <v>0</v>
      </c>
      <c r="CH335" s="9"/>
      <c r="CI335" s="9"/>
      <c r="CJ335" s="9"/>
      <c r="CK335" s="9"/>
      <c r="CL335" s="9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</row>
    <row r="336" spans="73:130" x14ac:dyDescent="0.2">
      <c r="BU336" s="6"/>
      <c r="BV336" s="6"/>
      <c r="BW336" s="6"/>
      <c r="BX336" s="6"/>
      <c r="BY336" s="6"/>
      <c r="BZ336" s="6"/>
      <c r="CA336" s="32" t="str">
        <f t="shared" si="38"/>
        <v/>
      </c>
      <c r="CG336" s="33">
        <f t="shared" si="39"/>
        <v>0</v>
      </c>
      <c r="CH336" s="9"/>
      <c r="CI336" s="9"/>
      <c r="CJ336" s="9"/>
      <c r="CK336" s="9"/>
      <c r="CL336" s="9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</row>
    <row r="337" spans="1:130" x14ac:dyDescent="0.2">
      <c r="CA337" s="32" t="str">
        <f t="shared" si="38"/>
        <v/>
      </c>
      <c r="CG337" s="33">
        <f t="shared" si="39"/>
        <v>0</v>
      </c>
      <c r="CH337" s="9"/>
      <c r="CI337" s="9"/>
      <c r="CJ337" s="9"/>
      <c r="CK337" s="9"/>
      <c r="CL337" s="9"/>
    </row>
    <row r="338" spans="1:130" x14ac:dyDescent="0.2">
      <c r="CA338" s="32" t="str">
        <f t="shared" si="38"/>
        <v/>
      </c>
      <c r="CG338" s="33">
        <f t="shared" si="39"/>
        <v>0</v>
      </c>
      <c r="CH338" s="9"/>
      <c r="CI338" s="9"/>
      <c r="CJ338" s="9"/>
      <c r="CK338" s="9"/>
      <c r="CL338" s="9"/>
    </row>
    <row r="339" spans="1:130" x14ac:dyDescent="0.2">
      <c r="CA339" s="32" t="str">
        <f t="shared" si="38"/>
        <v/>
      </c>
      <c r="CG339" s="33">
        <f t="shared" si="39"/>
        <v>0</v>
      </c>
      <c r="CH339" s="9"/>
      <c r="CI339" s="9"/>
      <c r="CJ339" s="9"/>
      <c r="CK339" s="9"/>
      <c r="CL339" s="9"/>
    </row>
    <row r="340" spans="1:130" x14ac:dyDescent="0.2">
      <c r="CA340" s="32" t="str">
        <f t="shared" si="38"/>
        <v/>
      </c>
      <c r="CG340" s="33">
        <f t="shared" si="39"/>
        <v>0</v>
      </c>
      <c r="CH340" s="9"/>
      <c r="CI340" s="9"/>
      <c r="CJ340" s="9"/>
      <c r="CK340" s="9"/>
      <c r="CL340" s="9"/>
    </row>
    <row r="341" spans="1:130" x14ac:dyDescent="0.2">
      <c r="CG341" s="9"/>
      <c r="CH341" s="9"/>
      <c r="CI341" s="9"/>
      <c r="CJ341" s="9"/>
      <c r="CK341" s="9"/>
      <c r="CL341" s="9"/>
    </row>
    <row r="342" spans="1:130" x14ac:dyDescent="0.2">
      <c r="CG342" s="9"/>
      <c r="CH342" s="9"/>
      <c r="CI342" s="9"/>
      <c r="CJ342" s="9"/>
      <c r="CK342" s="9"/>
      <c r="CL342" s="9"/>
    </row>
    <row r="343" spans="1:130" x14ac:dyDescent="0.2">
      <c r="CG343" s="9"/>
      <c r="CH343" s="9"/>
      <c r="CI343" s="9"/>
      <c r="CJ343" s="9"/>
      <c r="CK343" s="9"/>
      <c r="CL343" s="9"/>
    </row>
    <row r="344" spans="1:130" x14ac:dyDescent="0.2">
      <c r="CG344" s="9"/>
      <c r="CH344" s="9"/>
      <c r="CI344" s="9"/>
      <c r="CJ344" s="9"/>
      <c r="CK344" s="9"/>
      <c r="CL344" s="9"/>
    </row>
    <row r="345" spans="1:130" x14ac:dyDescent="0.2">
      <c r="CA345" s="32" t="str">
        <f t="shared" ref="CA345:CA356" si="40">IF(CG345=1,"*El Total de Beneficiarios no puede superar el Total por Sexo. ","")</f>
        <v/>
      </c>
      <c r="CG345" s="33">
        <f t="shared" ref="CG345:CG356" si="41">IF(AR345&gt;C345,1,0)</f>
        <v>0</v>
      </c>
      <c r="CH345" s="9"/>
      <c r="CI345" s="9"/>
      <c r="CJ345" s="9"/>
      <c r="CK345" s="9"/>
      <c r="CL345" s="9"/>
    </row>
    <row r="346" spans="1:130" s="402" customFormat="1" ht="15" x14ac:dyDescent="0.25">
      <c r="A346" s="402">
        <f>SUM(B13:B24,C29:C50,B60,B68,B76,B96:E96,B104:E104,B112:E112,B116:B117,B121:B123,C127:L142,B148:B176,B177,B194,B205,B214,B217:B220,B248,B253:B255,B259:B285,B289:B309)</f>
        <v>14419</v>
      </c>
      <c r="B346" s="402">
        <f>SUM(CG6:CZ309)</f>
        <v>0</v>
      </c>
      <c r="BU346" s="403"/>
      <c r="BV346" s="403"/>
      <c r="BW346" s="403"/>
      <c r="BX346" s="403"/>
      <c r="BY346" s="404"/>
      <c r="BZ346" s="404"/>
      <c r="CA346" s="32" t="str">
        <f t="shared" si="40"/>
        <v/>
      </c>
      <c r="CB346" s="4"/>
      <c r="CC346" s="4"/>
      <c r="CD346" s="4"/>
      <c r="CE346" s="4"/>
      <c r="CF346" s="4"/>
      <c r="CG346" s="33">
        <f t="shared" si="41"/>
        <v>0</v>
      </c>
      <c r="CH346" s="9"/>
      <c r="CI346" s="9"/>
      <c r="CJ346" s="9"/>
      <c r="CK346" s="9"/>
      <c r="CL346" s="9"/>
      <c r="CM346" s="4"/>
      <c r="CN346" s="4"/>
      <c r="CO346" s="4"/>
      <c r="CP346" s="4"/>
      <c r="CQ346" s="4"/>
      <c r="CR346" s="4"/>
      <c r="CS346" s="4"/>
      <c r="CT346" s="4"/>
      <c r="CU346" s="404"/>
      <c r="CV346" s="404"/>
      <c r="CW346" s="404"/>
      <c r="CX346" s="404"/>
      <c r="CY346" s="404"/>
      <c r="CZ346" s="404"/>
      <c r="DA346" s="403"/>
      <c r="DB346" s="403"/>
      <c r="DC346" s="403"/>
      <c r="DD346" s="403"/>
      <c r="DE346" s="403"/>
      <c r="DF346" s="403"/>
      <c r="DG346" s="403"/>
      <c r="DH346" s="403"/>
      <c r="DI346" s="403"/>
      <c r="DJ346" s="403"/>
      <c r="DK346" s="403"/>
      <c r="DL346" s="403"/>
      <c r="DM346" s="403"/>
      <c r="DN346" s="403"/>
      <c r="DO346" s="403"/>
      <c r="DP346" s="403"/>
      <c r="DQ346" s="403"/>
      <c r="DR346" s="403"/>
      <c r="DS346" s="403"/>
      <c r="DT346" s="403"/>
      <c r="DU346" s="403"/>
      <c r="DV346" s="403"/>
      <c r="DW346" s="403"/>
      <c r="DX346" s="403"/>
      <c r="DY346" s="403"/>
      <c r="DZ346" s="403"/>
    </row>
    <row r="347" spans="1:130" x14ac:dyDescent="0.2">
      <c r="CA347" s="32" t="str">
        <f t="shared" si="40"/>
        <v/>
      </c>
      <c r="CG347" s="33">
        <f t="shared" si="41"/>
        <v>0</v>
      </c>
      <c r="CH347" s="9"/>
      <c r="CI347" s="9"/>
      <c r="CJ347" s="9"/>
      <c r="CK347" s="9"/>
      <c r="CL347" s="9"/>
    </row>
    <row r="348" spans="1:130" x14ac:dyDescent="0.2">
      <c r="CA348" s="32" t="str">
        <f t="shared" si="40"/>
        <v/>
      </c>
      <c r="CG348" s="33">
        <f t="shared" si="41"/>
        <v>0</v>
      </c>
      <c r="CH348" s="9"/>
      <c r="CI348" s="9"/>
      <c r="CJ348" s="9"/>
      <c r="CK348" s="9"/>
      <c r="CL348" s="9"/>
    </row>
    <row r="349" spans="1:130" x14ac:dyDescent="0.2">
      <c r="CA349" s="32" t="str">
        <f t="shared" si="40"/>
        <v/>
      </c>
      <c r="CG349" s="33">
        <f t="shared" si="41"/>
        <v>0</v>
      </c>
      <c r="CH349" s="9"/>
      <c r="CI349" s="9"/>
      <c r="CJ349" s="9"/>
      <c r="CK349" s="9"/>
      <c r="CL349" s="9"/>
    </row>
    <row r="350" spans="1:130" x14ac:dyDescent="0.2">
      <c r="CA350" s="32" t="str">
        <f t="shared" si="40"/>
        <v/>
      </c>
      <c r="CG350" s="33">
        <f t="shared" si="41"/>
        <v>0</v>
      </c>
      <c r="CH350" s="9"/>
      <c r="CI350" s="9"/>
      <c r="CJ350" s="9"/>
      <c r="CK350" s="9"/>
      <c r="CL350" s="9"/>
    </row>
    <row r="351" spans="1:130" x14ac:dyDescent="0.2">
      <c r="CA351" s="32" t="str">
        <f t="shared" si="40"/>
        <v/>
      </c>
      <c r="CG351" s="33">
        <f t="shared" si="41"/>
        <v>0</v>
      </c>
      <c r="CH351" s="9"/>
      <c r="CI351" s="9"/>
      <c r="CJ351" s="9"/>
      <c r="CK351" s="9"/>
      <c r="CL351" s="9"/>
    </row>
    <row r="352" spans="1:130" x14ac:dyDescent="0.2">
      <c r="CA352" s="32" t="str">
        <f t="shared" si="40"/>
        <v/>
      </c>
      <c r="CG352" s="33">
        <f t="shared" si="41"/>
        <v>0</v>
      </c>
      <c r="CH352" s="9"/>
      <c r="CI352" s="9"/>
      <c r="CJ352" s="9"/>
      <c r="CK352" s="9"/>
      <c r="CL352" s="9"/>
    </row>
    <row r="353" spans="79:90" s="6" customFormat="1" x14ac:dyDescent="0.2">
      <c r="CA353" s="32" t="str">
        <f t="shared" si="40"/>
        <v/>
      </c>
      <c r="CB353" s="4"/>
      <c r="CC353" s="4"/>
      <c r="CD353" s="4"/>
      <c r="CE353" s="4"/>
      <c r="CF353" s="4"/>
      <c r="CG353" s="33">
        <f t="shared" si="41"/>
        <v>0</v>
      </c>
      <c r="CH353" s="9"/>
      <c r="CI353" s="9"/>
      <c r="CJ353" s="9"/>
      <c r="CK353" s="9"/>
      <c r="CL353" s="9"/>
    </row>
    <row r="354" spans="79:90" s="6" customFormat="1" x14ac:dyDescent="0.2">
      <c r="CA354" s="32" t="str">
        <f t="shared" si="40"/>
        <v/>
      </c>
      <c r="CB354" s="4"/>
      <c r="CC354" s="4"/>
      <c r="CD354" s="4"/>
      <c r="CE354" s="4"/>
      <c r="CF354" s="4"/>
      <c r="CG354" s="33">
        <f t="shared" si="41"/>
        <v>0</v>
      </c>
      <c r="CH354" s="9"/>
      <c r="CI354" s="9"/>
      <c r="CJ354" s="9"/>
      <c r="CK354" s="9"/>
      <c r="CL354" s="9"/>
    </row>
    <row r="355" spans="79:90" s="6" customFormat="1" x14ac:dyDescent="0.2">
      <c r="CA355" s="32" t="str">
        <f t="shared" si="40"/>
        <v/>
      </c>
      <c r="CB355" s="4"/>
      <c r="CC355" s="4"/>
      <c r="CD355" s="4"/>
      <c r="CE355" s="4"/>
      <c r="CF355" s="4"/>
      <c r="CG355" s="33">
        <f t="shared" si="41"/>
        <v>0</v>
      </c>
      <c r="CH355" s="9"/>
      <c r="CI355" s="9"/>
      <c r="CJ355" s="9"/>
      <c r="CK355" s="9"/>
      <c r="CL355" s="9"/>
    </row>
    <row r="356" spans="79:90" s="6" customFormat="1" x14ac:dyDescent="0.2">
      <c r="CA356" s="32" t="str">
        <f t="shared" si="40"/>
        <v/>
      </c>
      <c r="CB356" s="4"/>
      <c r="CC356" s="4"/>
      <c r="CD356" s="4"/>
      <c r="CE356" s="4"/>
      <c r="CF356" s="4"/>
      <c r="CG356" s="33">
        <f t="shared" si="41"/>
        <v>0</v>
      </c>
      <c r="CH356" s="9"/>
      <c r="CI356" s="9"/>
      <c r="CJ356" s="9"/>
      <c r="CK356" s="9"/>
      <c r="CL356" s="9"/>
    </row>
    <row r="357" spans="79:90" s="6" customFormat="1" x14ac:dyDescent="0.2">
      <c r="CA357" s="4"/>
      <c r="CB357" s="4"/>
      <c r="CC357" s="4"/>
      <c r="CD357" s="4"/>
      <c r="CE357" s="4"/>
      <c r="CF357" s="4"/>
      <c r="CG357" s="9"/>
      <c r="CH357" s="9"/>
      <c r="CI357" s="9"/>
      <c r="CJ357" s="9"/>
      <c r="CK357" s="9"/>
      <c r="CL357" s="9"/>
    </row>
    <row r="358" spans="79:90" s="6" customFormat="1" x14ac:dyDescent="0.2">
      <c r="CA358" s="4"/>
      <c r="CB358" s="4"/>
      <c r="CC358" s="4"/>
      <c r="CD358" s="4"/>
      <c r="CE358" s="4"/>
      <c r="CF358" s="4"/>
      <c r="CG358" s="9"/>
      <c r="CH358" s="9"/>
      <c r="CI358" s="9"/>
      <c r="CJ358" s="9"/>
      <c r="CK358" s="9"/>
      <c r="CL358" s="9"/>
    </row>
    <row r="359" spans="79:90" s="6" customFormat="1" x14ac:dyDescent="0.2">
      <c r="CA359" s="4"/>
      <c r="CB359" s="4"/>
      <c r="CC359" s="4"/>
      <c r="CD359" s="4"/>
      <c r="CE359" s="4"/>
      <c r="CF359" s="4"/>
      <c r="CG359" s="9"/>
      <c r="CH359" s="9"/>
      <c r="CI359" s="9"/>
      <c r="CJ359" s="9"/>
      <c r="CK359" s="9"/>
      <c r="CL359" s="9"/>
    </row>
    <row r="360" spans="79:90" s="6" customFormat="1" x14ac:dyDescent="0.2">
      <c r="CA360" s="4"/>
      <c r="CB360" s="4"/>
      <c r="CC360" s="4"/>
      <c r="CD360" s="4"/>
      <c r="CE360" s="4"/>
      <c r="CF360" s="4"/>
      <c r="CG360" s="9"/>
      <c r="CH360" s="9"/>
      <c r="CI360" s="9"/>
      <c r="CJ360" s="9"/>
      <c r="CK360" s="9"/>
      <c r="CL360" s="9"/>
    </row>
    <row r="361" spans="79:90" s="6" customFormat="1" x14ac:dyDescent="0.2">
      <c r="CA361" s="32" t="str">
        <f>IF(CG361=1,"*El Total de Beneficiarios no puede superar el Total por Sexo. ","")</f>
        <v/>
      </c>
      <c r="CB361" s="4"/>
      <c r="CC361" s="4"/>
      <c r="CD361" s="4"/>
      <c r="CE361" s="4"/>
      <c r="CF361" s="4"/>
      <c r="CG361" s="33">
        <f>IF(AR361&gt;C361,1,0)</f>
        <v>0</v>
      </c>
      <c r="CH361" s="9"/>
      <c r="CI361" s="9"/>
      <c r="CJ361" s="9"/>
      <c r="CK361" s="9"/>
      <c r="CL361" s="9"/>
    </row>
    <row r="362" spans="79:90" s="6" customFormat="1" x14ac:dyDescent="0.2">
      <c r="CA362" s="32" t="str">
        <f>IF(CG362=1,"*El Total de Beneficiarios no puede superar el Total por Sexo. ","")</f>
        <v/>
      </c>
      <c r="CB362" s="4"/>
      <c r="CC362" s="4"/>
      <c r="CD362" s="4"/>
      <c r="CE362" s="4"/>
      <c r="CF362" s="4"/>
      <c r="CG362" s="33">
        <f>IF(AR362&gt;C362,1,0)</f>
        <v>0</v>
      </c>
      <c r="CH362" s="9"/>
      <c r="CI362" s="9"/>
      <c r="CJ362" s="9"/>
      <c r="CK362" s="9"/>
      <c r="CL362" s="9"/>
    </row>
    <row r="363" spans="79:90" s="6" customFormat="1" x14ac:dyDescent="0.2">
      <c r="CA363" s="32" t="str">
        <f>IF(CG363=1,"*El Total de Beneficiarios no puede superar el Total por Sexo. ","")</f>
        <v/>
      </c>
      <c r="CB363" s="4"/>
      <c r="CC363" s="4"/>
      <c r="CD363" s="4"/>
      <c r="CE363" s="4"/>
      <c r="CF363" s="4"/>
      <c r="CG363" s="33">
        <f>IF(AR363&gt;C363,1,0)</f>
        <v>0</v>
      </c>
      <c r="CH363" s="9"/>
      <c r="CI363" s="9"/>
      <c r="CJ363" s="9"/>
      <c r="CK363" s="9"/>
      <c r="CL363" s="9"/>
    </row>
    <row r="364" spans="79:90" s="6" customFormat="1" x14ac:dyDescent="0.2">
      <c r="CA364" s="32" t="str">
        <f>IF(CG364=1,"*El Total de Beneficiarios no puede superar el Total por Sexo. ","")</f>
        <v/>
      </c>
      <c r="CB364" s="4"/>
      <c r="CC364" s="4"/>
      <c r="CD364" s="4"/>
      <c r="CE364" s="4"/>
      <c r="CF364" s="4"/>
      <c r="CG364" s="33">
        <f>IF(AR364&gt;C364,1,0)</f>
        <v>0</v>
      </c>
      <c r="CH364" s="9"/>
      <c r="CI364" s="9"/>
      <c r="CJ364" s="9"/>
      <c r="CK364" s="9"/>
      <c r="CL364" s="9"/>
    </row>
    <row r="365" spans="79:90" s="6" customFormat="1" x14ac:dyDescent="0.2">
      <c r="CA365" s="4"/>
      <c r="CB365" s="4"/>
      <c r="CC365" s="4"/>
      <c r="CD365" s="4"/>
      <c r="CE365" s="4"/>
      <c r="CF365" s="4"/>
      <c r="CG365" s="9"/>
      <c r="CH365" s="9"/>
      <c r="CI365" s="9"/>
      <c r="CJ365" s="9"/>
      <c r="CK365" s="9"/>
      <c r="CL365" s="9"/>
    </row>
    <row r="366" spans="79:90" s="6" customFormat="1" x14ac:dyDescent="0.2">
      <c r="CA366" s="4"/>
      <c r="CB366" s="4"/>
      <c r="CC366" s="4"/>
      <c r="CD366" s="4"/>
      <c r="CE366" s="4"/>
      <c r="CF366" s="4"/>
      <c r="CG366" s="9"/>
      <c r="CH366" s="9"/>
      <c r="CI366" s="9"/>
      <c r="CJ366" s="9"/>
      <c r="CK366" s="9"/>
      <c r="CL366" s="9"/>
    </row>
    <row r="367" spans="79:90" s="6" customFormat="1" x14ac:dyDescent="0.2">
      <c r="CA367" s="4"/>
      <c r="CB367" s="4"/>
      <c r="CC367" s="4"/>
      <c r="CD367" s="4"/>
      <c r="CE367" s="4"/>
      <c r="CF367" s="4"/>
      <c r="CG367" s="9"/>
      <c r="CH367" s="9"/>
      <c r="CI367" s="9"/>
      <c r="CJ367" s="9"/>
      <c r="CK367" s="9"/>
      <c r="CL367" s="9"/>
    </row>
    <row r="368" spans="79:90" s="6" customFormat="1" x14ac:dyDescent="0.2">
      <c r="CA368" s="4"/>
      <c r="CB368" s="4"/>
      <c r="CC368" s="4"/>
      <c r="CD368" s="4"/>
      <c r="CE368" s="4"/>
      <c r="CF368" s="4"/>
      <c r="CG368" s="9"/>
      <c r="CH368" s="9"/>
      <c r="CI368" s="9"/>
      <c r="CJ368" s="9"/>
      <c r="CK368" s="9"/>
      <c r="CL368" s="9"/>
    </row>
    <row r="369" spans="73:130" x14ac:dyDescent="0.2"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9"/>
      <c r="CH369" s="9"/>
      <c r="CI369" s="9"/>
      <c r="CJ369" s="9"/>
      <c r="CK369" s="9"/>
      <c r="CL369" s="9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</row>
    <row r="370" spans="73:130" x14ac:dyDescent="0.2"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9"/>
      <c r="CH370" s="9"/>
      <c r="CI370" s="9"/>
      <c r="CJ370" s="9"/>
      <c r="CK370" s="9"/>
      <c r="CL370" s="9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</row>
    <row r="371" spans="73:130" x14ac:dyDescent="0.2"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9"/>
      <c r="CH371" s="9"/>
      <c r="CI371" s="9"/>
      <c r="CJ371" s="9"/>
      <c r="CK371" s="9"/>
      <c r="CL371" s="9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</row>
    <row r="372" spans="73:130" x14ac:dyDescent="0.2"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9"/>
      <c r="CH372" s="9"/>
      <c r="CI372" s="9"/>
      <c r="CJ372" s="9"/>
      <c r="CK372" s="9"/>
      <c r="CL372" s="9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</row>
    <row r="373" spans="73:130" x14ac:dyDescent="0.2"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9"/>
      <c r="CH373" s="9"/>
      <c r="CI373" s="9"/>
      <c r="CJ373" s="9"/>
      <c r="CK373" s="9"/>
      <c r="CL373" s="9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</row>
    <row r="374" spans="73:130" x14ac:dyDescent="0.2"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9"/>
      <c r="CH374" s="9"/>
      <c r="CI374" s="9"/>
      <c r="CJ374" s="9"/>
      <c r="CK374" s="9"/>
      <c r="CL374" s="9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</row>
    <row r="375" spans="73:130" x14ac:dyDescent="0.2"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9"/>
      <c r="CH375" s="9"/>
      <c r="CI375" s="9"/>
      <c r="CJ375" s="9"/>
      <c r="CK375" s="9"/>
      <c r="CL375" s="9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</row>
    <row r="376" spans="73:130" x14ac:dyDescent="0.2"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9"/>
      <c r="CH376" s="9"/>
      <c r="CI376" s="9"/>
      <c r="CJ376" s="9"/>
      <c r="CK376" s="9"/>
      <c r="CL376" s="9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</row>
    <row r="377" spans="73:130" x14ac:dyDescent="0.2"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9"/>
      <c r="CH377" s="9"/>
      <c r="CI377" s="9"/>
      <c r="CJ377" s="9"/>
      <c r="CK377" s="9"/>
      <c r="CL377" s="9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</row>
    <row r="378" spans="73:130" x14ac:dyDescent="0.2"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9"/>
      <c r="CH378" s="9"/>
      <c r="CI378" s="9"/>
      <c r="CJ378" s="9"/>
      <c r="CK378" s="9"/>
      <c r="CL378" s="9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</row>
    <row r="379" spans="73:130" x14ac:dyDescent="0.2"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9"/>
      <c r="CH379" s="9"/>
      <c r="CI379" s="9"/>
      <c r="CJ379" s="9"/>
      <c r="CK379" s="9"/>
      <c r="CL379" s="9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</row>
    <row r="380" spans="73:130" x14ac:dyDescent="0.2"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9"/>
      <c r="CH380" s="9"/>
      <c r="CI380" s="9"/>
      <c r="CJ380" s="9"/>
      <c r="CK380" s="9"/>
      <c r="CL380" s="9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</row>
    <row r="400" spans="73:130" ht="15" x14ac:dyDescent="0.25">
      <c r="BU400" s="6"/>
      <c r="BV400" s="6"/>
      <c r="BW400" s="6"/>
      <c r="BX400" s="6"/>
      <c r="BY400" s="6"/>
      <c r="BZ400" s="6"/>
      <c r="CA400" s="405"/>
      <c r="CB400" s="405"/>
      <c r="CC400" s="405"/>
      <c r="CD400" s="405"/>
      <c r="CE400" s="405"/>
      <c r="CF400" s="405"/>
      <c r="CG400" s="405"/>
      <c r="CH400" s="405"/>
      <c r="CI400" s="405"/>
      <c r="CJ400" s="405"/>
      <c r="CK400" s="405"/>
      <c r="CL400" s="405"/>
      <c r="CM400" s="405"/>
      <c r="CN400" s="405"/>
      <c r="CO400" s="405"/>
      <c r="CP400" s="405"/>
      <c r="CQ400" s="405"/>
      <c r="CR400" s="405"/>
      <c r="CS400" s="405"/>
      <c r="CT400" s="405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</row>
  </sheetData>
  <mergeCells count="147">
    <mergeCell ref="A287:A288"/>
    <mergeCell ref="B287:B288"/>
    <mergeCell ref="C287:S287"/>
    <mergeCell ref="A251:A252"/>
    <mergeCell ref="B251:B252"/>
    <mergeCell ref="C251:S251"/>
    <mergeCell ref="A257:A258"/>
    <mergeCell ref="B257:B258"/>
    <mergeCell ref="C257:S257"/>
    <mergeCell ref="A207:A209"/>
    <mergeCell ref="B207:B209"/>
    <mergeCell ref="C207:S208"/>
    <mergeCell ref="T207:X207"/>
    <mergeCell ref="T208:V208"/>
    <mergeCell ref="W208:X208"/>
    <mergeCell ref="A196:A198"/>
    <mergeCell ref="B196:B198"/>
    <mergeCell ref="C196:S197"/>
    <mergeCell ref="T196:X196"/>
    <mergeCell ref="T197:V197"/>
    <mergeCell ref="W197:X197"/>
    <mergeCell ref="A184:A186"/>
    <mergeCell ref="B184:B186"/>
    <mergeCell ref="C184:S185"/>
    <mergeCell ref="T184:X184"/>
    <mergeCell ref="T185:V185"/>
    <mergeCell ref="W185:X185"/>
    <mergeCell ref="AC146:AD146"/>
    <mergeCell ref="AE146:AF146"/>
    <mergeCell ref="AG146:AH146"/>
    <mergeCell ref="AM145:AO145"/>
    <mergeCell ref="E146:F146"/>
    <mergeCell ref="G146:H146"/>
    <mergeCell ref="I146:J146"/>
    <mergeCell ref="K146:L146"/>
    <mergeCell ref="M146:N146"/>
    <mergeCell ref="O146:P146"/>
    <mergeCell ref="Q146:R146"/>
    <mergeCell ref="S146:T146"/>
    <mergeCell ref="U146:V146"/>
    <mergeCell ref="AN146:AO146"/>
    <mergeCell ref="AI146:AJ146"/>
    <mergeCell ref="AK146:AL146"/>
    <mergeCell ref="AM146:AM147"/>
    <mergeCell ref="K125:L125"/>
    <mergeCell ref="A127:A130"/>
    <mergeCell ref="A131:A135"/>
    <mergeCell ref="A136:A141"/>
    <mergeCell ref="A145:A147"/>
    <mergeCell ref="B145:D146"/>
    <mergeCell ref="E145:AL145"/>
    <mergeCell ref="W146:X146"/>
    <mergeCell ref="Y146:Z146"/>
    <mergeCell ref="AA146:AB146"/>
    <mergeCell ref="A125:A126"/>
    <mergeCell ref="B125:B126"/>
    <mergeCell ref="C125:D125"/>
    <mergeCell ref="E125:F125"/>
    <mergeCell ref="G125:H125"/>
    <mergeCell ref="I125:J125"/>
    <mergeCell ref="A114:A115"/>
    <mergeCell ref="B114:B115"/>
    <mergeCell ref="C114:F114"/>
    <mergeCell ref="G114:H114"/>
    <mergeCell ref="A119:A120"/>
    <mergeCell ref="B119:B120"/>
    <mergeCell ref="C119:E119"/>
    <mergeCell ref="F119:F120"/>
    <mergeCell ref="G119:G120"/>
    <mergeCell ref="H119:K119"/>
    <mergeCell ref="J27:K27"/>
    <mergeCell ref="L27:M27"/>
    <mergeCell ref="T62:W62"/>
    <mergeCell ref="X62:Z62"/>
    <mergeCell ref="A70:A71"/>
    <mergeCell ref="B70:B71"/>
    <mergeCell ref="C70:S70"/>
    <mergeCell ref="T70:W70"/>
    <mergeCell ref="X70:Z70"/>
    <mergeCell ref="F53:F54"/>
    <mergeCell ref="G53:G54"/>
    <mergeCell ref="H53:H54"/>
    <mergeCell ref="A62:A63"/>
    <mergeCell ref="B62:B63"/>
    <mergeCell ref="C62:S62"/>
    <mergeCell ref="A29:B29"/>
    <mergeCell ref="A30:A48"/>
    <mergeCell ref="A52:A54"/>
    <mergeCell ref="B52:B54"/>
    <mergeCell ref="C52:F52"/>
    <mergeCell ref="G52:H52"/>
    <mergeCell ref="C53:C54"/>
    <mergeCell ref="D53:D54"/>
    <mergeCell ref="E53:E54"/>
    <mergeCell ref="AN27:AN28"/>
    <mergeCell ref="AO27:AO28"/>
    <mergeCell ref="AP27:AP28"/>
    <mergeCell ref="V27:W27"/>
    <mergeCell ref="X27:Y27"/>
    <mergeCell ref="Z27:AA27"/>
    <mergeCell ref="AB27:AC27"/>
    <mergeCell ref="AD27:AE27"/>
    <mergeCell ref="AF27:AG27"/>
    <mergeCell ref="N27:O27"/>
    <mergeCell ref="P27:Q27"/>
    <mergeCell ref="R27:S27"/>
    <mergeCell ref="T27:U27"/>
    <mergeCell ref="AN11:AN12"/>
    <mergeCell ref="AO11:AO12"/>
    <mergeCell ref="AP11:AP12"/>
    <mergeCell ref="A26:A28"/>
    <mergeCell ref="B26:B28"/>
    <mergeCell ref="C26:E27"/>
    <mergeCell ref="F26:AM26"/>
    <mergeCell ref="AN26:AQ26"/>
    <mergeCell ref="F27:G27"/>
    <mergeCell ref="H27:I27"/>
    <mergeCell ref="AC11:AD11"/>
    <mergeCell ref="AE11:AF11"/>
    <mergeCell ref="AG11:AH11"/>
    <mergeCell ref="AI11:AJ11"/>
    <mergeCell ref="AK11:AL11"/>
    <mergeCell ref="AM11:AM12"/>
    <mergeCell ref="AQ27:AQ28"/>
    <mergeCell ref="AH27:AI27"/>
    <mergeCell ref="AJ27:AK27"/>
    <mergeCell ref="AL27:AM27"/>
    <mergeCell ref="AR10:AR12"/>
    <mergeCell ref="AS10:AS12"/>
    <mergeCell ref="E11:F11"/>
    <mergeCell ref="G11:H11"/>
    <mergeCell ref="I11:J11"/>
    <mergeCell ref="K11:L11"/>
    <mergeCell ref="M11:N11"/>
    <mergeCell ref="O11:P11"/>
    <mergeCell ref="Q11:R11"/>
    <mergeCell ref="S11:T11"/>
    <mergeCell ref="A6:N6"/>
    <mergeCell ref="A10:A12"/>
    <mergeCell ref="B10:D11"/>
    <mergeCell ref="E10:AL10"/>
    <mergeCell ref="AM10:AP10"/>
    <mergeCell ref="AQ10:AQ12"/>
    <mergeCell ref="U11:V11"/>
    <mergeCell ref="W11:X11"/>
    <mergeCell ref="Y11:Z11"/>
    <mergeCell ref="AA11:AB11"/>
  </mergeCells>
  <dataValidations count="4">
    <dataValidation type="whole" operator="greaterThanOrEqual" allowBlank="1" showInputMessage="1" showErrorMessage="1" error="Valor no Permitido" sqref="C253:S255 B223:B247 C72:Z75 B79:E95 B99:E103 B107:E111 C116:H117 C121:K123 C127:L142 E13:AS24 F29:AQ50 C55:H59 C64:Z67 C289:S309 C187:X193 C199:X204 C210:X213 B217:B220 C259:S285 E148:AO182">
      <formula1>0</formula1>
    </dataValidation>
    <dataValidation allowBlank="1" showInputMessage="1" showErrorMessage="1" error="Valor no Permitido" sqref="T63 T71"/>
    <dataValidation allowBlank="1" sqref="CA1:CF52 BZ53:CE60 BZ114:CE117 CA61:CF113 BZ125:CE142 CA118:CF124 CT145:CY182 CA143:CF144 CA183:CF1048576"/>
    <dataValidation type="whole" allowBlank="1" showInputMessage="1" showErrorMessage="1" error="Valor no Permitido" sqref="F109 B130:B176 C60 F77:F80 CG118:CT124 F61 F69 CF53:CS60 CG1:CT52 W62 T76:Z76 CF114:CS117 CG61:CT113 CF125:CS142 E147:AL147 CG183:CT1048576 CZ145:DM182 CG143:CT144 C145:D176 C178:D182">
      <formula1>0</formula1>
      <formula2>1E+30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S400"/>
  <sheetViews>
    <sheetView topLeftCell="A182" workbookViewId="0">
      <selection activeCell="A6" sqref="A6:N6"/>
    </sheetView>
  </sheetViews>
  <sheetFormatPr baseColWidth="10" defaultColWidth="11.42578125" defaultRowHeight="14.25" x14ac:dyDescent="0.2"/>
  <cols>
    <col min="1" max="1" width="49.85546875" style="6" customWidth="1"/>
    <col min="2" max="2" width="43.7109375" style="6" customWidth="1"/>
    <col min="3" max="3" width="16.28515625" style="6" customWidth="1"/>
    <col min="4" max="38" width="19.28515625" style="6" customWidth="1"/>
    <col min="39" max="40" width="12.7109375" style="6" customWidth="1"/>
    <col min="41" max="41" width="14.42578125" style="6" customWidth="1"/>
    <col min="42" max="42" width="12.7109375" style="6" customWidth="1"/>
    <col min="43" max="43" width="14.42578125" style="6" customWidth="1"/>
    <col min="44" max="44" width="12.42578125" style="6" customWidth="1"/>
    <col min="45" max="45" width="11.42578125" style="6"/>
    <col min="46" max="46" width="13.28515625" style="6" customWidth="1"/>
    <col min="47" max="47" width="11.42578125" style="6"/>
    <col min="48" max="48" width="12.28515625" style="6" customWidth="1"/>
    <col min="49" max="72" width="11.42578125" style="6" customWidth="1"/>
    <col min="73" max="73" width="11.42578125" style="5" customWidth="1"/>
    <col min="74" max="76" width="11" style="5" customWidth="1"/>
    <col min="77" max="77" width="11" style="15" customWidth="1"/>
    <col min="78" max="78" width="13.28515625" style="15" customWidth="1"/>
    <col min="79" max="98" width="13.28515625" style="4" hidden="1" customWidth="1"/>
    <col min="99" max="104" width="13.28515625" style="15" hidden="1" customWidth="1"/>
    <col min="105" max="105" width="0" style="5" hidden="1" customWidth="1"/>
    <col min="106" max="130" width="11.42578125" style="5"/>
    <col min="131" max="16384" width="11.42578125" style="6"/>
  </cols>
  <sheetData>
    <row r="1" spans="1:104" s="6" customFormat="1" ht="1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3"/>
      <c r="BV1" s="3"/>
      <c r="BW1" s="3"/>
      <c r="BX1" s="3"/>
      <c r="BY1" s="3"/>
      <c r="BZ1" s="3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5"/>
      <c r="CV1" s="5"/>
      <c r="CW1" s="5"/>
      <c r="CX1" s="5"/>
      <c r="CY1" s="5"/>
      <c r="CZ1" s="5"/>
    </row>
    <row r="2" spans="1:104" s="6" customFormat="1" ht="15" x14ac:dyDescent="0.25">
      <c r="A2" s="1" t="str">
        <f>CONCATENATE("COMUNA: ",[11]NOMBRE!B2," - ","( ",[11]NOMBRE!C2,[11]NOMBRE!D2,[11]NOMBRE!E2,[11]NOMBRE!F2,[11]NOMBRE!G2," )")</f>
        <v>COMUNA: LINARES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3"/>
      <c r="BV2" s="3"/>
      <c r="BW2" s="3"/>
      <c r="BX2" s="3"/>
      <c r="BY2" s="3"/>
      <c r="BZ2" s="3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5"/>
      <c r="CV2" s="5"/>
      <c r="CW2" s="5"/>
      <c r="CX2" s="5"/>
      <c r="CY2" s="5"/>
      <c r="CZ2" s="5"/>
    </row>
    <row r="3" spans="1:104" s="6" customFormat="1" ht="15" x14ac:dyDescent="0.25">
      <c r="A3" s="1" t="str">
        <f>CONCATENATE("ESTABLECIMIENTO/ESTRATEGIA: ",[11]NOMBRE!B3," - ","( ",[11]NOMBRE!C3,[11]NOMBRE!D3,[11]NOMBRE!E3,[11]NOMBRE!F3,[11]NOMBRE!G3,[11]NOMBRE!H3," )")</f>
        <v>ESTABLECIMIENTO/ESTRATEGIA: HOSPITAL PRESIDENTE CARLOS IBAÑEZ DEL CAMPO - ( 116108 )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3"/>
      <c r="BV3" s="3"/>
      <c r="BW3" s="3"/>
      <c r="BX3" s="3"/>
      <c r="BY3" s="3"/>
      <c r="BZ3" s="3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5"/>
      <c r="CV3" s="5"/>
      <c r="CW3" s="5"/>
      <c r="CX3" s="5"/>
      <c r="CY3" s="5"/>
      <c r="CZ3" s="5"/>
    </row>
    <row r="4" spans="1:104" s="6" customFormat="1" ht="15" x14ac:dyDescent="0.25">
      <c r="A4" s="1" t="str">
        <f>CONCATENATE("MES: ",[11]NOMBRE!B6," - ","( ",[11]NOMBRE!C6,[11]NOMBRE!D6," )")</f>
        <v>MES: OCTUBRE - ( 10 )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3"/>
      <c r="BV4" s="3"/>
      <c r="BW4" s="3"/>
      <c r="BX4" s="3"/>
      <c r="BY4" s="3"/>
      <c r="BZ4" s="3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5"/>
      <c r="CV4" s="5"/>
      <c r="CW4" s="5"/>
      <c r="CX4" s="5"/>
      <c r="CY4" s="5"/>
      <c r="CZ4" s="5"/>
    </row>
    <row r="5" spans="1:104" s="6" customFormat="1" ht="15" x14ac:dyDescent="0.25">
      <c r="A5" s="1" t="str">
        <f>CONCATENATE("AÑO: ",[11]NOMBRE!B7)</f>
        <v>AÑO: 2023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3"/>
      <c r="BV5" s="3"/>
      <c r="BW5" s="3"/>
      <c r="BX5" s="3"/>
      <c r="BY5" s="3"/>
      <c r="BZ5" s="3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5"/>
      <c r="CV5" s="5"/>
      <c r="CW5" s="5"/>
      <c r="CX5" s="5"/>
      <c r="CY5" s="5"/>
      <c r="CZ5" s="5"/>
    </row>
    <row r="6" spans="1:104" s="6" customFormat="1" ht="15" customHeight="1" x14ac:dyDescent="0.25">
      <c r="A6" s="1635" t="s">
        <v>1</v>
      </c>
      <c r="B6" s="1635"/>
      <c r="C6" s="1635"/>
      <c r="D6" s="1635"/>
      <c r="E6" s="1635"/>
      <c r="F6" s="1635"/>
      <c r="G6" s="1635"/>
      <c r="H6" s="1635"/>
      <c r="I6" s="1635"/>
      <c r="J6" s="1635"/>
      <c r="K6" s="1635"/>
      <c r="L6" s="1635"/>
      <c r="M6" s="1635"/>
      <c r="N6" s="1635"/>
      <c r="O6" s="7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3"/>
      <c r="BV6" s="3"/>
      <c r="BW6" s="3"/>
      <c r="BX6" s="3"/>
      <c r="BY6" s="3"/>
      <c r="BZ6" s="3"/>
      <c r="CA6" s="4"/>
      <c r="CB6" s="4"/>
      <c r="CC6" s="4"/>
      <c r="CD6" s="4"/>
      <c r="CE6" s="4"/>
      <c r="CF6" s="4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5"/>
      <c r="CV6" s="5"/>
      <c r="CW6" s="5"/>
      <c r="CX6" s="5"/>
      <c r="CY6" s="5"/>
      <c r="CZ6" s="5"/>
    </row>
    <row r="7" spans="1:104" s="6" customFormat="1" ht="15" x14ac:dyDescent="0.2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3"/>
      <c r="BV7" s="3"/>
      <c r="BW7" s="3"/>
      <c r="BX7" s="3"/>
      <c r="BY7" s="3"/>
      <c r="BZ7" s="3"/>
      <c r="CA7" s="4"/>
      <c r="CB7" s="4"/>
      <c r="CC7" s="4"/>
      <c r="CD7" s="4"/>
      <c r="CE7" s="4"/>
      <c r="CF7" s="4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5"/>
      <c r="CV7" s="5"/>
      <c r="CW7" s="5"/>
      <c r="CX7" s="5"/>
      <c r="CY7" s="5"/>
      <c r="CZ7" s="5"/>
    </row>
    <row r="8" spans="1:104" s="6" customFormat="1" ht="15" x14ac:dyDescent="0.25">
      <c r="A8" s="11" t="s">
        <v>2</v>
      </c>
      <c r="B8" s="10"/>
      <c r="C8" s="10"/>
      <c r="D8" s="10"/>
      <c r="E8" s="10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3"/>
      <c r="BV8" s="3"/>
      <c r="BW8" s="3"/>
      <c r="BX8" s="3"/>
      <c r="BY8" s="3"/>
      <c r="BZ8" s="3"/>
      <c r="CA8" s="4"/>
      <c r="CB8" s="4"/>
      <c r="CC8" s="4"/>
      <c r="CD8" s="4"/>
      <c r="CE8" s="4"/>
      <c r="CF8" s="4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5"/>
      <c r="CV8" s="5"/>
      <c r="CW8" s="5"/>
      <c r="CX8" s="5"/>
      <c r="CY8" s="5"/>
      <c r="CZ8" s="5"/>
    </row>
    <row r="9" spans="1:104" s="6" customFormat="1" ht="15" x14ac:dyDescent="0.25">
      <c r="A9" s="12" t="s">
        <v>3</v>
      </c>
      <c r="B9" s="13"/>
      <c r="C9" s="14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3"/>
      <c r="BV9" s="3"/>
      <c r="BW9" s="3"/>
      <c r="BX9" s="3"/>
      <c r="BY9" s="3"/>
      <c r="BZ9" s="3"/>
      <c r="CA9" s="4"/>
      <c r="CB9" s="4"/>
      <c r="CC9" s="4"/>
      <c r="CD9" s="4"/>
      <c r="CE9" s="4"/>
      <c r="CF9" s="4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5"/>
      <c r="CV9" s="5"/>
      <c r="CW9" s="5"/>
      <c r="CX9" s="5"/>
      <c r="CY9" s="5"/>
      <c r="CZ9" s="5"/>
    </row>
    <row r="10" spans="1:104" s="6" customFormat="1" ht="15" customHeight="1" x14ac:dyDescent="0.25">
      <c r="A10" s="2098" t="s">
        <v>4</v>
      </c>
      <c r="B10" s="2076" t="s">
        <v>5</v>
      </c>
      <c r="C10" s="1640"/>
      <c r="D10" s="2077"/>
      <c r="E10" s="2166" t="s">
        <v>6</v>
      </c>
      <c r="F10" s="2100"/>
      <c r="G10" s="2100"/>
      <c r="H10" s="2100"/>
      <c r="I10" s="2100"/>
      <c r="J10" s="2100"/>
      <c r="K10" s="2100"/>
      <c r="L10" s="2100"/>
      <c r="M10" s="2100"/>
      <c r="N10" s="2100"/>
      <c r="O10" s="2100"/>
      <c r="P10" s="2100"/>
      <c r="Q10" s="2100"/>
      <c r="R10" s="2100"/>
      <c r="S10" s="2100"/>
      <c r="T10" s="2100"/>
      <c r="U10" s="2100"/>
      <c r="V10" s="2100"/>
      <c r="W10" s="2100"/>
      <c r="X10" s="2100"/>
      <c r="Y10" s="2100"/>
      <c r="Z10" s="2100"/>
      <c r="AA10" s="2100"/>
      <c r="AB10" s="2100"/>
      <c r="AC10" s="2100"/>
      <c r="AD10" s="2100"/>
      <c r="AE10" s="2100"/>
      <c r="AF10" s="2100"/>
      <c r="AG10" s="2100"/>
      <c r="AH10" s="2100"/>
      <c r="AI10" s="2100"/>
      <c r="AJ10" s="2100"/>
      <c r="AK10" s="2100"/>
      <c r="AL10" s="2107"/>
      <c r="AM10" s="2108" t="s">
        <v>7</v>
      </c>
      <c r="AN10" s="2100"/>
      <c r="AO10" s="2100"/>
      <c r="AP10" s="2102"/>
      <c r="AQ10" s="2098" t="s">
        <v>8</v>
      </c>
      <c r="AR10" s="2098" t="s">
        <v>9</v>
      </c>
      <c r="AS10" s="2098" t="s">
        <v>10</v>
      </c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3"/>
      <c r="BV10" s="3"/>
      <c r="BW10" s="15"/>
      <c r="BX10" s="15"/>
      <c r="BY10" s="15"/>
      <c r="BZ10" s="15"/>
      <c r="CA10" s="4"/>
      <c r="CB10" s="4"/>
      <c r="CC10" s="4"/>
      <c r="CD10" s="4"/>
      <c r="CE10" s="4"/>
      <c r="CF10" s="4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5"/>
      <c r="CV10" s="5"/>
      <c r="CW10" s="5"/>
      <c r="CX10" s="5"/>
      <c r="CY10" s="5"/>
      <c r="CZ10" s="5"/>
    </row>
    <row r="11" spans="1:104" s="6" customFormat="1" ht="15" customHeight="1" x14ac:dyDescent="0.25">
      <c r="A11" s="1637"/>
      <c r="B11" s="1642"/>
      <c r="C11" s="1643"/>
      <c r="D11" s="1644"/>
      <c r="E11" s="2167" t="s">
        <v>11</v>
      </c>
      <c r="F11" s="2104"/>
      <c r="G11" s="2167" t="s">
        <v>12</v>
      </c>
      <c r="H11" s="2104"/>
      <c r="I11" s="2167" t="s">
        <v>13</v>
      </c>
      <c r="J11" s="2104"/>
      <c r="K11" s="2167" t="s">
        <v>14</v>
      </c>
      <c r="L11" s="2104"/>
      <c r="M11" s="2167" t="s">
        <v>15</v>
      </c>
      <c r="N11" s="2104"/>
      <c r="O11" s="2167" t="s">
        <v>16</v>
      </c>
      <c r="P11" s="2104"/>
      <c r="Q11" s="2167" t="s">
        <v>17</v>
      </c>
      <c r="R11" s="2104"/>
      <c r="S11" s="2167" t="s">
        <v>18</v>
      </c>
      <c r="T11" s="2104"/>
      <c r="U11" s="2167" t="s">
        <v>19</v>
      </c>
      <c r="V11" s="2104"/>
      <c r="W11" s="2167" t="s">
        <v>20</v>
      </c>
      <c r="X11" s="2104"/>
      <c r="Y11" s="2167" t="s">
        <v>21</v>
      </c>
      <c r="Z11" s="2104"/>
      <c r="AA11" s="2167" t="s">
        <v>22</v>
      </c>
      <c r="AB11" s="2104"/>
      <c r="AC11" s="2167" t="s">
        <v>23</v>
      </c>
      <c r="AD11" s="2104"/>
      <c r="AE11" s="2167" t="s">
        <v>24</v>
      </c>
      <c r="AF11" s="2104"/>
      <c r="AG11" s="2167" t="s">
        <v>25</v>
      </c>
      <c r="AH11" s="2104"/>
      <c r="AI11" s="2167" t="s">
        <v>26</v>
      </c>
      <c r="AJ11" s="2104"/>
      <c r="AK11" s="2166" t="s">
        <v>27</v>
      </c>
      <c r="AL11" s="2107"/>
      <c r="AM11" s="1637" t="s">
        <v>28</v>
      </c>
      <c r="AN11" s="1652" t="s">
        <v>29</v>
      </c>
      <c r="AO11" s="1654" t="s">
        <v>30</v>
      </c>
      <c r="AP11" s="1643" t="s">
        <v>31</v>
      </c>
      <c r="AQ11" s="1637"/>
      <c r="AR11" s="1637"/>
      <c r="AS11" s="1637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3"/>
      <c r="BV11" s="3"/>
      <c r="BW11" s="15"/>
      <c r="BX11" s="15"/>
      <c r="BY11" s="15"/>
      <c r="BZ11" s="15"/>
      <c r="CA11" s="4"/>
      <c r="CB11" s="4"/>
      <c r="CC11" s="4"/>
      <c r="CD11" s="4"/>
      <c r="CE11" s="4"/>
      <c r="CF11" s="4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5"/>
      <c r="CV11" s="5"/>
      <c r="CW11" s="5"/>
      <c r="CX11" s="5"/>
      <c r="CY11" s="5"/>
      <c r="CZ11" s="5"/>
    </row>
    <row r="12" spans="1:104" s="6" customFormat="1" ht="15" x14ac:dyDescent="0.25">
      <c r="A12" s="1922"/>
      <c r="B12" s="1220" t="s">
        <v>32</v>
      </c>
      <c r="C12" s="1349" t="s">
        <v>33</v>
      </c>
      <c r="D12" s="1347" t="s">
        <v>34</v>
      </c>
      <c r="E12" s="1220" t="s">
        <v>33</v>
      </c>
      <c r="F12" s="1347" t="s">
        <v>34</v>
      </c>
      <c r="G12" s="1220" t="s">
        <v>33</v>
      </c>
      <c r="H12" s="1347" t="s">
        <v>34</v>
      </c>
      <c r="I12" s="1220" t="s">
        <v>33</v>
      </c>
      <c r="J12" s="1347" t="s">
        <v>34</v>
      </c>
      <c r="K12" s="1220" t="s">
        <v>33</v>
      </c>
      <c r="L12" s="1347" t="s">
        <v>34</v>
      </c>
      <c r="M12" s="1220" t="s">
        <v>33</v>
      </c>
      <c r="N12" s="1347" t="s">
        <v>34</v>
      </c>
      <c r="O12" s="1220" t="s">
        <v>33</v>
      </c>
      <c r="P12" s="1347" t="s">
        <v>34</v>
      </c>
      <c r="Q12" s="1220" t="s">
        <v>33</v>
      </c>
      <c r="R12" s="1347" t="s">
        <v>34</v>
      </c>
      <c r="S12" s="1220" t="s">
        <v>33</v>
      </c>
      <c r="T12" s="1347" t="s">
        <v>34</v>
      </c>
      <c r="U12" s="1220" t="s">
        <v>33</v>
      </c>
      <c r="V12" s="1347" t="s">
        <v>34</v>
      </c>
      <c r="W12" s="1220" t="s">
        <v>33</v>
      </c>
      <c r="X12" s="1347" t="s">
        <v>34</v>
      </c>
      <c r="Y12" s="1220" t="s">
        <v>33</v>
      </c>
      <c r="Z12" s="1347" t="s">
        <v>34</v>
      </c>
      <c r="AA12" s="1220" t="s">
        <v>33</v>
      </c>
      <c r="AB12" s="1347" t="s">
        <v>34</v>
      </c>
      <c r="AC12" s="1220" t="s">
        <v>33</v>
      </c>
      <c r="AD12" s="1347" t="s">
        <v>34</v>
      </c>
      <c r="AE12" s="1220" t="s">
        <v>33</v>
      </c>
      <c r="AF12" s="1347" t="s">
        <v>34</v>
      </c>
      <c r="AG12" s="1220" t="s">
        <v>33</v>
      </c>
      <c r="AH12" s="1347" t="s">
        <v>34</v>
      </c>
      <c r="AI12" s="1220" t="s">
        <v>33</v>
      </c>
      <c r="AJ12" s="1347" t="s">
        <v>34</v>
      </c>
      <c r="AK12" s="1220" t="s">
        <v>33</v>
      </c>
      <c r="AL12" s="1376" t="s">
        <v>34</v>
      </c>
      <c r="AM12" s="1922"/>
      <c r="AN12" s="1965"/>
      <c r="AO12" s="2049"/>
      <c r="AP12" s="1933"/>
      <c r="AQ12" s="1922"/>
      <c r="AR12" s="1922"/>
      <c r="AS12" s="1922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3"/>
      <c r="BV12" s="3"/>
      <c r="BW12" s="15"/>
      <c r="BX12" s="15"/>
      <c r="BY12" s="15"/>
      <c r="BZ12" s="15"/>
      <c r="CA12" s="4"/>
      <c r="CB12" s="4"/>
      <c r="CC12" s="4"/>
      <c r="CD12" s="4"/>
      <c r="CE12" s="4"/>
      <c r="CF12" s="4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5"/>
      <c r="CV12" s="5"/>
      <c r="CW12" s="5"/>
      <c r="CX12" s="5"/>
      <c r="CY12" s="5"/>
      <c r="CZ12" s="5"/>
    </row>
    <row r="13" spans="1:104" s="6" customFormat="1" ht="15" x14ac:dyDescent="0.25">
      <c r="A13" s="1410" t="s">
        <v>35</v>
      </c>
      <c r="B13" s="1223">
        <f>SUM(C13:D13)</f>
        <v>0</v>
      </c>
      <c r="C13" s="1350">
        <f>SUM(E13,G13,I13,K13,M13,O13,Q13,S13,U13,W13,Y13,AA13,AC13,AE13,AG13,AI13,AK13)</f>
        <v>0</v>
      </c>
      <c r="D13" s="1225">
        <f>SUM(F13,H13,J13,L13,N13,P13,R13,T13,V13,X13,Z13,AB13,AD13,AF13,AH13,AJ13,AL13)</f>
        <v>0</v>
      </c>
      <c r="E13" s="1226"/>
      <c r="F13" s="1227"/>
      <c r="G13" s="1226"/>
      <c r="H13" s="1228"/>
      <c r="I13" s="1226"/>
      <c r="J13" s="1228"/>
      <c r="K13" s="1226"/>
      <c r="L13" s="1228"/>
      <c r="M13" s="1226"/>
      <c r="N13" s="1228"/>
      <c r="O13" s="1226"/>
      <c r="P13" s="1228"/>
      <c r="Q13" s="1226"/>
      <c r="R13" s="1228"/>
      <c r="S13" s="1226"/>
      <c r="T13" s="1228"/>
      <c r="U13" s="1226"/>
      <c r="V13" s="1228"/>
      <c r="W13" s="1226"/>
      <c r="X13" s="1228"/>
      <c r="Y13" s="1226"/>
      <c r="Z13" s="1228"/>
      <c r="AA13" s="1226"/>
      <c r="AB13" s="1228"/>
      <c r="AC13" s="1226"/>
      <c r="AD13" s="1228"/>
      <c r="AE13" s="1226"/>
      <c r="AF13" s="1228"/>
      <c r="AG13" s="1226"/>
      <c r="AH13" s="1228"/>
      <c r="AI13" s="1226"/>
      <c r="AJ13" s="1228"/>
      <c r="AK13" s="1226"/>
      <c r="AL13" s="1229"/>
      <c r="AM13" s="1228"/>
      <c r="AN13" s="1230"/>
      <c r="AO13" s="1351"/>
      <c r="AP13" s="1227"/>
      <c r="AQ13" s="1228"/>
      <c r="AR13" s="1228"/>
      <c r="AS13" s="1228"/>
      <c r="AT13" s="30" t="str">
        <f>CA13&amp;CB13&amp;CC13&amp;CD13</f>
        <v/>
      </c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5"/>
      <c r="BF13" s="5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3"/>
      <c r="BV13" s="3"/>
      <c r="BW13" s="15"/>
      <c r="BX13" s="15"/>
      <c r="BY13" s="5"/>
      <c r="BZ13" s="5"/>
      <c r="CA13" s="32" t="str">
        <f t="shared" ref="CA13:CA18" si="0">IF(CG13=1,"* Total Ingresos debe ser igual a la suma de los Tipos de Estrategia. ","")</f>
        <v/>
      </c>
      <c r="CB13" s="32" t="str">
        <f t="shared" ref="CB13:CB18" si="1">IF(CH13=1," * El Número de personas con discapacidad NO DEBE superar el total de ingresos. ","")</f>
        <v/>
      </c>
      <c r="CC13" s="32" t="str">
        <f t="shared" ref="CC13:CC18" si="2">IF(CI13=1," * El Número de personas de pueblos originarios NO DEBE superar el total de ingresos. ","")</f>
        <v/>
      </c>
      <c r="CD13" s="32" t="str">
        <f t="shared" ref="CD13:CD18" si="3">IF(CJ13=1," * El Número de personas migrantes NO DEBE superar el total de ingresos. ","")</f>
        <v/>
      </c>
      <c r="CE13" s="32"/>
      <c r="CF13" s="32"/>
      <c r="CG13" s="33">
        <f>IF(B13&lt;&gt;SUM(AM13:AP13),1,0)</f>
        <v>0</v>
      </c>
      <c r="CH13" s="33">
        <f>IF(B13&lt;AQ13,1,0)</f>
        <v>0</v>
      </c>
      <c r="CI13" s="33">
        <f>IF(C13&lt;AR13,1,0)</f>
        <v>0</v>
      </c>
      <c r="CJ13" s="33">
        <f>IF(D13&lt;AS13,1,0)</f>
        <v>0</v>
      </c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5"/>
      <c r="CV13" s="5"/>
      <c r="CW13" s="5"/>
      <c r="CX13" s="5"/>
      <c r="CY13" s="5"/>
      <c r="CZ13" s="5"/>
    </row>
    <row r="14" spans="1:104" s="6" customFormat="1" ht="15" x14ac:dyDescent="0.25">
      <c r="A14" s="34" t="s">
        <v>36</v>
      </c>
      <c r="B14" s="35">
        <f t="shared" ref="B14:B24" si="4">SUM(C14:D14)</f>
        <v>0</v>
      </c>
      <c r="C14" s="36">
        <f t="shared" ref="C14:D24" si="5">SUM(E14,G14,I14,K14,M14,O14,Q14,S14,U14,W14,Y14,AA14,AC14,AE14,AG14,AI14,AK14)</f>
        <v>0</v>
      </c>
      <c r="D14" s="37">
        <f t="shared" si="5"/>
        <v>0</v>
      </c>
      <c r="E14" s="38"/>
      <c r="F14" s="39"/>
      <c r="G14" s="38"/>
      <c r="H14" s="40"/>
      <c r="I14" s="38"/>
      <c r="J14" s="40"/>
      <c r="K14" s="38"/>
      <c r="L14" s="40"/>
      <c r="M14" s="38"/>
      <c r="N14" s="40"/>
      <c r="O14" s="38"/>
      <c r="P14" s="40"/>
      <c r="Q14" s="38"/>
      <c r="R14" s="40"/>
      <c r="S14" s="38"/>
      <c r="T14" s="40"/>
      <c r="U14" s="38"/>
      <c r="V14" s="40"/>
      <c r="W14" s="38"/>
      <c r="X14" s="40"/>
      <c r="Y14" s="38"/>
      <c r="Z14" s="40"/>
      <c r="AA14" s="38"/>
      <c r="AB14" s="40"/>
      <c r="AC14" s="38"/>
      <c r="AD14" s="40"/>
      <c r="AE14" s="38"/>
      <c r="AF14" s="40"/>
      <c r="AG14" s="38"/>
      <c r="AH14" s="40"/>
      <c r="AI14" s="38"/>
      <c r="AJ14" s="40"/>
      <c r="AK14" s="38"/>
      <c r="AL14" s="41"/>
      <c r="AM14" s="40"/>
      <c r="AN14" s="42"/>
      <c r="AO14" s="43"/>
      <c r="AP14" s="39"/>
      <c r="AQ14" s="40"/>
      <c r="AR14" s="40"/>
      <c r="AS14" s="40"/>
      <c r="AT14" s="30" t="str">
        <f t="shared" ref="AT14:AT24" si="6">CA14&amp;CB14&amp;CC14&amp;CD14</f>
        <v/>
      </c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5"/>
      <c r="BF14" s="5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3"/>
      <c r="BV14" s="3"/>
      <c r="BW14" s="15"/>
      <c r="BX14" s="15"/>
      <c r="BY14" s="5"/>
      <c r="BZ14" s="5"/>
      <c r="CA14" s="32" t="str">
        <f t="shared" si="0"/>
        <v/>
      </c>
      <c r="CB14" s="32" t="str">
        <f t="shared" si="1"/>
        <v/>
      </c>
      <c r="CC14" s="32" t="str">
        <f t="shared" si="2"/>
        <v/>
      </c>
      <c r="CD14" s="32" t="str">
        <f t="shared" si="3"/>
        <v/>
      </c>
      <c r="CE14" s="32"/>
      <c r="CF14" s="32"/>
      <c r="CG14" s="33">
        <f t="shared" ref="CG14:CG24" si="7">IF(B14&lt;&gt;SUM(AM14:AP14),1,0)</f>
        <v>0</v>
      </c>
      <c r="CH14" s="33">
        <f t="shared" ref="CH14:CJ24" si="8">IF(B14&lt;AQ14,1,0)</f>
        <v>0</v>
      </c>
      <c r="CI14" s="33">
        <f t="shared" si="8"/>
        <v>0</v>
      </c>
      <c r="CJ14" s="33">
        <f t="shared" si="8"/>
        <v>0</v>
      </c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5"/>
      <c r="CV14" s="5"/>
      <c r="CW14" s="5"/>
      <c r="CX14" s="5"/>
      <c r="CY14" s="5"/>
      <c r="CZ14" s="5"/>
    </row>
    <row r="15" spans="1:104" s="6" customFormat="1" ht="21" x14ac:dyDescent="0.25">
      <c r="A15" s="44" t="s">
        <v>37</v>
      </c>
      <c r="B15" s="45">
        <f t="shared" si="4"/>
        <v>0</v>
      </c>
      <c r="C15" s="46">
        <f t="shared" si="5"/>
        <v>0</v>
      </c>
      <c r="D15" s="47">
        <f t="shared" si="5"/>
        <v>0</v>
      </c>
      <c r="E15" s="48"/>
      <c r="F15" s="49"/>
      <c r="G15" s="48"/>
      <c r="H15" s="50"/>
      <c r="I15" s="48"/>
      <c r="J15" s="50"/>
      <c r="K15" s="48"/>
      <c r="L15" s="50"/>
      <c r="M15" s="38"/>
      <c r="N15" s="40"/>
      <c r="O15" s="38"/>
      <c r="P15" s="40"/>
      <c r="Q15" s="51"/>
      <c r="R15" s="52"/>
      <c r="S15" s="51"/>
      <c r="T15" s="52"/>
      <c r="U15" s="51"/>
      <c r="V15" s="52"/>
      <c r="W15" s="51"/>
      <c r="X15" s="52"/>
      <c r="Y15" s="51"/>
      <c r="Z15" s="52"/>
      <c r="AA15" s="51"/>
      <c r="AB15" s="52"/>
      <c r="AC15" s="51"/>
      <c r="AD15" s="52"/>
      <c r="AE15" s="51"/>
      <c r="AF15" s="52"/>
      <c r="AG15" s="51"/>
      <c r="AH15" s="52"/>
      <c r="AI15" s="51"/>
      <c r="AJ15" s="52"/>
      <c r="AK15" s="51"/>
      <c r="AL15" s="53"/>
      <c r="AM15" s="52"/>
      <c r="AN15" s="54"/>
      <c r="AO15" s="55"/>
      <c r="AP15" s="56"/>
      <c r="AQ15" s="52"/>
      <c r="AR15" s="52"/>
      <c r="AS15" s="52"/>
      <c r="AT15" s="30" t="str">
        <f t="shared" si="6"/>
        <v/>
      </c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5"/>
      <c r="BF15" s="5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3"/>
      <c r="BV15" s="3"/>
      <c r="BW15" s="15"/>
      <c r="BX15" s="15"/>
      <c r="BY15" s="5"/>
      <c r="BZ15" s="5"/>
      <c r="CA15" s="32" t="str">
        <f t="shared" si="0"/>
        <v/>
      </c>
      <c r="CB15" s="32" t="str">
        <f t="shared" si="1"/>
        <v/>
      </c>
      <c r="CC15" s="32" t="str">
        <f t="shared" si="2"/>
        <v/>
      </c>
      <c r="CD15" s="32" t="str">
        <f t="shared" si="3"/>
        <v/>
      </c>
      <c r="CE15" s="32"/>
      <c r="CF15" s="32"/>
      <c r="CG15" s="33">
        <f t="shared" si="7"/>
        <v>0</v>
      </c>
      <c r="CH15" s="33">
        <f t="shared" si="8"/>
        <v>0</v>
      </c>
      <c r="CI15" s="33">
        <f t="shared" si="8"/>
        <v>0</v>
      </c>
      <c r="CJ15" s="33">
        <f t="shared" si="8"/>
        <v>0</v>
      </c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5"/>
      <c r="CV15" s="5"/>
      <c r="CW15" s="5"/>
      <c r="CX15" s="5"/>
      <c r="CY15" s="5"/>
      <c r="CZ15" s="5"/>
    </row>
    <row r="16" spans="1:104" s="6" customFormat="1" ht="15" x14ac:dyDescent="0.25">
      <c r="A16" s="57" t="s">
        <v>38</v>
      </c>
      <c r="B16" s="58">
        <f t="shared" si="4"/>
        <v>0</v>
      </c>
      <c r="C16" s="59">
        <f t="shared" si="5"/>
        <v>0</v>
      </c>
      <c r="D16" s="60">
        <f t="shared" si="5"/>
        <v>0</v>
      </c>
      <c r="E16" s="51"/>
      <c r="F16" s="56"/>
      <c r="G16" s="51"/>
      <c r="H16" s="52"/>
      <c r="I16" s="51"/>
      <c r="J16" s="52"/>
      <c r="K16" s="51"/>
      <c r="L16" s="52"/>
      <c r="M16" s="51"/>
      <c r="N16" s="52"/>
      <c r="O16" s="51"/>
      <c r="P16" s="52"/>
      <c r="Q16" s="51"/>
      <c r="R16" s="52"/>
      <c r="S16" s="51"/>
      <c r="T16" s="52"/>
      <c r="U16" s="51"/>
      <c r="V16" s="52"/>
      <c r="W16" s="51"/>
      <c r="X16" s="52"/>
      <c r="Y16" s="51"/>
      <c r="Z16" s="52"/>
      <c r="AA16" s="51"/>
      <c r="AB16" s="52"/>
      <c r="AC16" s="51"/>
      <c r="AD16" s="52"/>
      <c r="AE16" s="51"/>
      <c r="AF16" s="52"/>
      <c r="AG16" s="51"/>
      <c r="AH16" s="52"/>
      <c r="AI16" s="51"/>
      <c r="AJ16" s="52"/>
      <c r="AK16" s="51"/>
      <c r="AL16" s="53"/>
      <c r="AM16" s="52"/>
      <c r="AN16" s="54"/>
      <c r="AO16" s="55"/>
      <c r="AP16" s="56"/>
      <c r="AQ16" s="52"/>
      <c r="AR16" s="52"/>
      <c r="AS16" s="52"/>
      <c r="AT16" s="30" t="str">
        <f t="shared" si="6"/>
        <v/>
      </c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5"/>
      <c r="BF16" s="5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3"/>
      <c r="BV16" s="3"/>
      <c r="BW16" s="15"/>
      <c r="BX16" s="15"/>
      <c r="BY16" s="5"/>
      <c r="BZ16" s="5"/>
      <c r="CA16" s="32" t="str">
        <f t="shared" si="0"/>
        <v/>
      </c>
      <c r="CB16" s="32" t="str">
        <f t="shared" si="1"/>
        <v/>
      </c>
      <c r="CC16" s="32" t="str">
        <f t="shared" si="2"/>
        <v/>
      </c>
      <c r="CD16" s="32" t="str">
        <f t="shared" si="3"/>
        <v/>
      </c>
      <c r="CE16" s="32"/>
      <c r="CF16" s="32"/>
      <c r="CG16" s="33">
        <f t="shared" si="7"/>
        <v>0</v>
      </c>
      <c r="CH16" s="33">
        <f t="shared" si="8"/>
        <v>0</v>
      </c>
      <c r="CI16" s="33">
        <f t="shared" si="8"/>
        <v>0</v>
      </c>
      <c r="CJ16" s="33">
        <f t="shared" si="8"/>
        <v>0</v>
      </c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5"/>
      <c r="CV16" s="5"/>
      <c r="CW16" s="5"/>
      <c r="CX16" s="5"/>
      <c r="CY16" s="5"/>
      <c r="CZ16" s="5"/>
    </row>
    <row r="17" spans="1:104" s="6" customFormat="1" ht="15" x14ac:dyDescent="0.25">
      <c r="A17" s="44" t="s">
        <v>39</v>
      </c>
      <c r="B17" s="61">
        <f t="shared" si="4"/>
        <v>0</v>
      </c>
      <c r="C17" s="62">
        <f t="shared" si="5"/>
        <v>0</v>
      </c>
      <c r="D17" s="60">
        <f t="shared" si="5"/>
        <v>0</v>
      </c>
      <c r="E17" s="63"/>
      <c r="F17" s="52"/>
      <c r="G17" s="51"/>
      <c r="H17" s="52"/>
      <c r="I17" s="51"/>
      <c r="J17" s="52"/>
      <c r="K17" s="51"/>
      <c r="L17" s="52"/>
      <c r="M17" s="51"/>
      <c r="N17" s="52"/>
      <c r="O17" s="51"/>
      <c r="P17" s="52"/>
      <c r="Q17" s="51"/>
      <c r="R17" s="52"/>
      <c r="S17" s="51"/>
      <c r="T17" s="52"/>
      <c r="U17" s="51"/>
      <c r="V17" s="52"/>
      <c r="W17" s="51"/>
      <c r="X17" s="52"/>
      <c r="Y17" s="51"/>
      <c r="Z17" s="52"/>
      <c r="AA17" s="51"/>
      <c r="AB17" s="52"/>
      <c r="AC17" s="51"/>
      <c r="AD17" s="52"/>
      <c r="AE17" s="51"/>
      <c r="AF17" s="52"/>
      <c r="AG17" s="51"/>
      <c r="AH17" s="52"/>
      <c r="AI17" s="51"/>
      <c r="AJ17" s="52"/>
      <c r="AK17" s="51"/>
      <c r="AL17" s="53"/>
      <c r="AM17" s="64"/>
      <c r="AN17" s="54"/>
      <c r="AO17" s="55"/>
      <c r="AP17" s="56"/>
      <c r="AQ17" s="64"/>
      <c r="AR17" s="64"/>
      <c r="AS17" s="64"/>
      <c r="AT17" s="30" t="str">
        <f t="shared" si="6"/>
        <v/>
      </c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5"/>
      <c r="BF17" s="5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3"/>
      <c r="BV17" s="3"/>
      <c r="BW17" s="15"/>
      <c r="BX17" s="15"/>
      <c r="BY17" s="5"/>
      <c r="BZ17" s="5"/>
      <c r="CA17" s="32" t="str">
        <f t="shared" si="0"/>
        <v/>
      </c>
      <c r="CB17" s="32" t="str">
        <f t="shared" si="1"/>
        <v/>
      </c>
      <c r="CC17" s="32" t="str">
        <f t="shared" si="2"/>
        <v/>
      </c>
      <c r="CD17" s="32" t="str">
        <f t="shared" si="3"/>
        <v/>
      </c>
      <c r="CE17" s="32"/>
      <c r="CF17" s="32"/>
      <c r="CG17" s="33">
        <f t="shared" si="7"/>
        <v>0</v>
      </c>
      <c r="CH17" s="33">
        <f t="shared" si="8"/>
        <v>0</v>
      </c>
      <c r="CI17" s="33">
        <f t="shared" si="8"/>
        <v>0</v>
      </c>
      <c r="CJ17" s="33">
        <f t="shared" si="8"/>
        <v>0</v>
      </c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5"/>
      <c r="CV17" s="5"/>
      <c r="CW17" s="5"/>
      <c r="CX17" s="5"/>
      <c r="CY17" s="5"/>
      <c r="CZ17" s="5"/>
    </row>
    <row r="18" spans="1:104" s="6" customFormat="1" ht="15" x14ac:dyDescent="0.25">
      <c r="A18" s="44" t="s">
        <v>40</v>
      </c>
      <c r="B18" s="65">
        <f t="shared" si="4"/>
        <v>0</v>
      </c>
      <c r="C18" s="1095">
        <f t="shared" si="5"/>
        <v>0</v>
      </c>
      <c r="D18" s="67">
        <f t="shared" si="5"/>
        <v>0</v>
      </c>
      <c r="E18" s="68"/>
      <c r="F18" s="887"/>
      <c r="G18" s="1411"/>
      <c r="H18" s="1097"/>
      <c r="I18" s="1411"/>
      <c r="J18" s="1097"/>
      <c r="K18" s="51"/>
      <c r="L18" s="52"/>
      <c r="M18" s="51"/>
      <c r="N18" s="52"/>
      <c r="O18" s="1150"/>
      <c r="P18" s="1098"/>
      <c r="Q18" s="1150"/>
      <c r="R18" s="1098"/>
      <c r="S18" s="1150"/>
      <c r="T18" s="1098"/>
      <c r="U18" s="1150"/>
      <c r="V18" s="1098"/>
      <c r="W18" s="1150"/>
      <c r="X18" s="1098"/>
      <c r="Y18" s="1150"/>
      <c r="Z18" s="1098"/>
      <c r="AA18" s="1150"/>
      <c r="AB18" s="1098"/>
      <c r="AC18" s="1150"/>
      <c r="AD18" s="1098"/>
      <c r="AE18" s="1150"/>
      <c r="AF18" s="1098"/>
      <c r="AG18" s="1150"/>
      <c r="AH18" s="1098"/>
      <c r="AI18" s="1150"/>
      <c r="AJ18" s="1098"/>
      <c r="AK18" s="1150"/>
      <c r="AL18" s="1099"/>
      <c r="AM18" s="75"/>
      <c r="AN18" s="802"/>
      <c r="AO18" s="1081"/>
      <c r="AP18" s="78"/>
      <c r="AQ18" s="75"/>
      <c r="AR18" s="75"/>
      <c r="AS18" s="75"/>
      <c r="AT18" s="30" t="str">
        <f t="shared" si="6"/>
        <v/>
      </c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5"/>
      <c r="BF18" s="5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3"/>
      <c r="BV18" s="3"/>
      <c r="BW18" s="15"/>
      <c r="BX18" s="15"/>
      <c r="BY18" s="5"/>
      <c r="BZ18" s="5"/>
      <c r="CA18" s="32" t="str">
        <f t="shared" si="0"/>
        <v/>
      </c>
      <c r="CB18" s="32" t="str">
        <f t="shared" si="1"/>
        <v/>
      </c>
      <c r="CC18" s="32" t="str">
        <f t="shared" si="2"/>
        <v/>
      </c>
      <c r="CD18" s="32" t="str">
        <f t="shared" si="3"/>
        <v/>
      </c>
      <c r="CE18" s="32"/>
      <c r="CF18" s="32"/>
      <c r="CG18" s="33">
        <f t="shared" si="7"/>
        <v>0</v>
      </c>
      <c r="CH18" s="33">
        <f t="shared" si="8"/>
        <v>0</v>
      </c>
      <c r="CI18" s="33">
        <f t="shared" si="8"/>
        <v>0</v>
      </c>
      <c r="CJ18" s="33">
        <f t="shared" si="8"/>
        <v>0</v>
      </c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5"/>
      <c r="CV18" s="5"/>
      <c r="CW18" s="5"/>
      <c r="CX18" s="5"/>
      <c r="CY18" s="5"/>
      <c r="CZ18" s="5"/>
    </row>
    <row r="19" spans="1:104" s="6" customFormat="1" ht="15" x14ac:dyDescent="0.25">
      <c r="A19" s="1410" t="s">
        <v>41</v>
      </c>
      <c r="B19" s="65">
        <f t="shared" si="4"/>
        <v>0</v>
      </c>
      <c r="C19" s="79">
        <f t="shared" si="5"/>
        <v>0</v>
      </c>
      <c r="D19" s="1225">
        <f t="shared" si="5"/>
        <v>0</v>
      </c>
      <c r="E19" s="1223">
        <f>SUM(E20:E24)</f>
        <v>0</v>
      </c>
      <c r="F19" s="1225">
        <f t="shared" ref="F19:AS19" si="9">SUM(F20:F24)</f>
        <v>0</v>
      </c>
      <c r="G19" s="1223">
        <f t="shared" si="9"/>
        <v>0</v>
      </c>
      <c r="H19" s="1232">
        <f t="shared" si="9"/>
        <v>0</v>
      </c>
      <c r="I19" s="1223">
        <f t="shared" si="9"/>
        <v>0</v>
      </c>
      <c r="J19" s="1232">
        <f t="shared" si="9"/>
        <v>0</v>
      </c>
      <c r="K19" s="1223">
        <f t="shared" si="9"/>
        <v>0</v>
      </c>
      <c r="L19" s="1232">
        <f t="shared" si="9"/>
        <v>0</v>
      </c>
      <c r="M19" s="1223">
        <f t="shared" si="9"/>
        <v>0</v>
      </c>
      <c r="N19" s="1232">
        <f t="shared" si="9"/>
        <v>0</v>
      </c>
      <c r="O19" s="1223">
        <f t="shared" si="9"/>
        <v>0</v>
      </c>
      <c r="P19" s="1232">
        <f t="shared" si="9"/>
        <v>0</v>
      </c>
      <c r="Q19" s="1223">
        <f t="shared" si="9"/>
        <v>0</v>
      </c>
      <c r="R19" s="1232">
        <f t="shared" si="9"/>
        <v>0</v>
      </c>
      <c r="S19" s="1223">
        <f t="shared" si="9"/>
        <v>0</v>
      </c>
      <c r="T19" s="1232">
        <f t="shared" si="9"/>
        <v>0</v>
      </c>
      <c r="U19" s="1223">
        <f t="shared" si="9"/>
        <v>0</v>
      </c>
      <c r="V19" s="1232">
        <f t="shared" si="9"/>
        <v>0</v>
      </c>
      <c r="W19" s="1223">
        <f t="shared" si="9"/>
        <v>0</v>
      </c>
      <c r="X19" s="1232">
        <f t="shared" si="9"/>
        <v>0</v>
      </c>
      <c r="Y19" s="1223">
        <f t="shared" si="9"/>
        <v>0</v>
      </c>
      <c r="Z19" s="1232">
        <f t="shared" si="9"/>
        <v>0</v>
      </c>
      <c r="AA19" s="1223">
        <f t="shared" si="9"/>
        <v>0</v>
      </c>
      <c r="AB19" s="1232">
        <f t="shared" si="9"/>
        <v>0</v>
      </c>
      <c r="AC19" s="1223">
        <f t="shared" si="9"/>
        <v>0</v>
      </c>
      <c r="AD19" s="1232">
        <f t="shared" si="9"/>
        <v>0</v>
      </c>
      <c r="AE19" s="1223">
        <f t="shared" si="9"/>
        <v>0</v>
      </c>
      <c r="AF19" s="1232">
        <f t="shared" si="9"/>
        <v>0</v>
      </c>
      <c r="AG19" s="1223">
        <f t="shared" si="9"/>
        <v>0</v>
      </c>
      <c r="AH19" s="1232">
        <f t="shared" si="9"/>
        <v>0</v>
      </c>
      <c r="AI19" s="1223">
        <f t="shared" si="9"/>
        <v>0</v>
      </c>
      <c r="AJ19" s="1232">
        <f t="shared" si="9"/>
        <v>0</v>
      </c>
      <c r="AK19" s="1223">
        <f t="shared" si="9"/>
        <v>0</v>
      </c>
      <c r="AL19" s="1233">
        <f t="shared" si="9"/>
        <v>0</v>
      </c>
      <c r="AM19" s="1232">
        <f t="shared" si="9"/>
        <v>0</v>
      </c>
      <c r="AN19" s="1234">
        <f t="shared" si="9"/>
        <v>0</v>
      </c>
      <c r="AO19" s="1350">
        <f t="shared" si="9"/>
        <v>0</v>
      </c>
      <c r="AP19" s="1225">
        <f t="shared" si="9"/>
        <v>0</v>
      </c>
      <c r="AQ19" s="1232">
        <f t="shared" si="9"/>
        <v>0</v>
      </c>
      <c r="AR19" s="1232">
        <f t="shared" si="9"/>
        <v>0</v>
      </c>
      <c r="AS19" s="1232">
        <f t="shared" si="9"/>
        <v>0</v>
      </c>
      <c r="AT19" s="30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3"/>
      <c r="BV19" s="3"/>
      <c r="BW19" s="15"/>
      <c r="BX19" s="15"/>
      <c r="BY19" s="5"/>
      <c r="BZ19" s="5"/>
      <c r="CA19" s="32"/>
      <c r="CB19" s="32"/>
      <c r="CC19" s="32"/>
      <c r="CD19" s="32"/>
      <c r="CE19" s="32"/>
      <c r="CF19" s="32"/>
      <c r="CG19" s="33"/>
      <c r="CH19" s="33"/>
      <c r="CI19" s="33"/>
      <c r="CJ19" s="33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5"/>
      <c r="CV19" s="5"/>
      <c r="CW19" s="5"/>
      <c r="CX19" s="5"/>
      <c r="CY19" s="5"/>
      <c r="CZ19" s="5"/>
    </row>
    <row r="20" spans="1:104" s="6" customFormat="1" ht="15" x14ac:dyDescent="0.25">
      <c r="A20" s="1412" t="s">
        <v>42</v>
      </c>
      <c r="B20" s="61">
        <f t="shared" si="4"/>
        <v>0</v>
      </c>
      <c r="C20" s="59">
        <f t="shared" si="5"/>
        <v>0</v>
      </c>
      <c r="D20" s="1236">
        <f t="shared" si="5"/>
        <v>0</v>
      </c>
      <c r="E20" s="85"/>
      <c r="F20" s="86"/>
      <c r="G20" s="85"/>
      <c r="H20" s="87"/>
      <c r="I20" s="85"/>
      <c r="J20" s="87"/>
      <c r="K20" s="85"/>
      <c r="L20" s="87"/>
      <c r="M20" s="85"/>
      <c r="N20" s="87"/>
      <c r="O20" s="85"/>
      <c r="P20" s="87"/>
      <c r="Q20" s="85"/>
      <c r="R20" s="87"/>
      <c r="S20" s="85"/>
      <c r="T20" s="87"/>
      <c r="U20" s="85"/>
      <c r="V20" s="87"/>
      <c r="W20" s="85"/>
      <c r="X20" s="87"/>
      <c r="Y20" s="85"/>
      <c r="Z20" s="87"/>
      <c r="AA20" s="85"/>
      <c r="AB20" s="87"/>
      <c r="AC20" s="85"/>
      <c r="AD20" s="87"/>
      <c r="AE20" s="85"/>
      <c r="AF20" s="87"/>
      <c r="AG20" s="85"/>
      <c r="AH20" s="87"/>
      <c r="AI20" s="85"/>
      <c r="AJ20" s="87"/>
      <c r="AK20" s="85"/>
      <c r="AL20" s="88"/>
      <c r="AM20" s="1237"/>
      <c r="AN20" s="90"/>
      <c r="AO20" s="91"/>
      <c r="AP20" s="86"/>
      <c r="AQ20" s="1237"/>
      <c r="AR20" s="1237"/>
      <c r="AS20" s="1237"/>
      <c r="AT20" s="30" t="str">
        <f t="shared" si="6"/>
        <v/>
      </c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5"/>
      <c r="BF20" s="5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3"/>
      <c r="BV20" s="3"/>
      <c r="BW20" s="15"/>
      <c r="BX20" s="15"/>
      <c r="BY20" s="5"/>
      <c r="BZ20" s="5"/>
      <c r="CA20" s="32" t="str">
        <f>IF(CG20=1,"* Total Egresos debe ser igual a la suma de los Tipos de Estrategia. ","")</f>
        <v/>
      </c>
      <c r="CB20" s="32" t="str">
        <f>IF(CH20=1," * El Número de personas con discapacidad NO DEBE superar el total de egresos. ","")</f>
        <v/>
      </c>
      <c r="CC20" s="32" t="str">
        <f>IF(CI20=1," * El Número de personas de pueblos originarios NO DEBE superar el total de egresos. ","")</f>
        <v/>
      </c>
      <c r="CD20" s="32" t="str">
        <f>IF(CJ20=1," * El Número de personas migrantes NO DEBE superar el total de egresos. ","")</f>
        <v/>
      </c>
      <c r="CE20" s="32"/>
      <c r="CF20" s="32"/>
      <c r="CG20" s="33">
        <f t="shared" si="7"/>
        <v>0</v>
      </c>
      <c r="CH20" s="33">
        <f t="shared" si="8"/>
        <v>0</v>
      </c>
      <c r="CI20" s="33">
        <f t="shared" si="8"/>
        <v>0</v>
      </c>
      <c r="CJ20" s="33">
        <f t="shared" si="8"/>
        <v>0</v>
      </c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5"/>
      <c r="CV20" s="5"/>
      <c r="CW20" s="5"/>
      <c r="CX20" s="5"/>
      <c r="CY20" s="5"/>
      <c r="CZ20" s="5"/>
    </row>
    <row r="21" spans="1:104" s="6" customFormat="1" ht="15" x14ac:dyDescent="0.25">
      <c r="A21" s="44" t="s">
        <v>43</v>
      </c>
      <c r="B21" s="58">
        <f t="shared" si="4"/>
        <v>0</v>
      </c>
      <c r="C21" s="62">
        <f t="shared" si="5"/>
        <v>0</v>
      </c>
      <c r="D21" s="47">
        <f t="shared" si="5"/>
        <v>0</v>
      </c>
      <c r="E21" s="51"/>
      <c r="F21" s="56"/>
      <c r="G21" s="51"/>
      <c r="H21" s="52"/>
      <c r="I21" s="51"/>
      <c r="J21" s="52"/>
      <c r="K21" s="51"/>
      <c r="L21" s="52"/>
      <c r="M21" s="51"/>
      <c r="N21" s="52"/>
      <c r="O21" s="51"/>
      <c r="P21" s="52"/>
      <c r="Q21" s="51"/>
      <c r="R21" s="52"/>
      <c r="S21" s="51"/>
      <c r="T21" s="52"/>
      <c r="U21" s="51"/>
      <c r="V21" s="52"/>
      <c r="W21" s="51"/>
      <c r="X21" s="52"/>
      <c r="Y21" s="51"/>
      <c r="Z21" s="52"/>
      <c r="AA21" s="51"/>
      <c r="AB21" s="52"/>
      <c r="AC21" s="51"/>
      <c r="AD21" s="52"/>
      <c r="AE21" s="51"/>
      <c r="AF21" s="52"/>
      <c r="AG21" s="51"/>
      <c r="AH21" s="52"/>
      <c r="AI21" s="51"/>
      <c r="AJ21" s="52"/>
      <c r="AK21" s="51"/>
      <c r="AL21" s="53"/>
      <c r="AM21" s="92"/>
      <c r="AN21" s="54"/>
      <c r="AO21" s="55"/>
      <c r="AP21" s="56"/>
      <c r="AQ21" s="92"/>
      <c r="AR21" s="92"/>
      <c r="AS21" s="92"/>
      <c r="AT21" s="30" t="str">
        <f t="shared" si="6"/>
        <v/>
      </c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5"/>
      <c r="BF21" s="5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3"/>
      <c r="BV21" s="3"/>
      <c r="BW21" s="15"/>
      <c r="BX21" s="15"/>
      <c r="BY21" s="5"/>
      <c r="BZ21" s="5"/>
      <c r="CA21" s="32" t="str">
        <f>IF(CG21=1,"* Total Egresos debe ser igual a la suma de los Tipos de Estrategia. ","")</f>
        <v/>
      </c>
      <c r="CB21" s="32" t="str">
        <f>IF(CH21=1," * El Número de personas con discapacidad NO DEBE superar el total de egresos. ","")</f>
        <v/>
      </c>
      <c r="CC21" s="32" t="str">
        <f>IF(CI21=1," * El Número de personas de pueblos originarios NO DEBE superar el total de egresos. ","")</f>
        <v/>
      </c>
      <c r="CD21" s="32" t="str">
        <f>IF(CJ21=1," * El Número de personas migrantes NO DEBE superar el total de egresos. ","")</f>
        <v/>
      </c>
      <c r="CE21" s="32"/>
      <c r="CF21" s="32"/>
      <c r="CG21" s="33">
        <f t="shared" si="7"/>
        <v>0</v>
      </c>
      <c r="CH21" s="33">
        <f t="shared" si="8"/>
        <v>0</v>
      </c>
      <c r="CI21" s="33">
        <f t="shared" si="8"/>
        <v>0</v>
      </c>
      <c r="CJ21" s="33">
        <f t="shared" si="8"/>
        <v>0</v>
      </c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5"/>
      <c r="CV21" s="5"/>
      <c r="CW21" s="5"/>
      <c r="CX21" s="5"/>
      <c r="CY21" s="5"/>
      <c r="CZ21" s="5"/>
    </row>
    <row r="22" spans="1:104" s="6" customFormat="1" ht="15" x14ac:dyDescent="0.25">
      <c r="A22" s="93" t="s">
        <v>44</v>
      </c>
      <c r="B22" s="94">
        <f t="shared" si="4"/>
        <v>0</v>
      </c>
      <c r="C22" s="95">
        <f t="shared" si="5"/>
        <v>0</v>
      </c>
      <c r="D22" s="96">
        <f t="shared" si="5"/>
        <v>0</v>
      </c>
      <c r="E22" s="63"/>
      <c r="F22" s="97"/>
      <c r="G22" s="63"/>
      <c r="H22" s="98"/>
      <c r="I22" s="63"/>
      <c r="J22" s="98"/>
      <c r="K22" s="63"/>
      <c r="L22" s="98"/>
      <c r="M22" s="63"/>
      <c r="N22" s="98"/>
      <c r="O22" s="63"/>
      <c r="P22" s="98"/>
      <c r="Q22" s="63"/>
      <c r="R22" s="98"/>
      <c r="S22" s="63"/>
      <c r="T22" s="98"/>
      <c r="U22" s="63"/>
      <c r="V22" s="98"/>
      <c r="W22" s="63"/>
      <c r="X22" s="98"/>
      <c r="Y22" s="63"/>
      <c r="Z22" s="98"/>
      <c r="AA22" s="63"/>
      <c r="AB22" s="98"/>
      <c r="AC22" s="63"/>
      <c r="AD22" s="98"/>
      <c r="AE22" s="63"/>
      <c r="AF22" s="98"/>
      <c r="AG22" s="63"/>
      <c r="AH22" s="98"/>
      <c r="AI22" s="63"/>
      <c r="AJ22" s="98"/>
      <c r="AK22" s="63"/>
      <c r="AL22" s="99"/>
      <c r="AM22" s="100"/>
      <c r="AN22" s="101"/>
      <c r="AO22" s="102"/>
      <c r="AP22" s="97"/>
      <c r="AQ22" s="100"/>
      <c r="AR22" s="100"/>
      <c r="AS22" s="100"/>
      <c r="AT22" s="30" t="str">
        <f t="shared" si="6"/>
        <v/>
      </c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5"/>
      <c r="BF22" s="5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3"/>
      <c r="BV22" s="3"/>
      <c r="BW22" s="15"/>
      <c r="BX22" s="15"/>
      <c r="BY22" s="5"/>
      <c r="BZ22" s="5"/>
      <c r="CA22" s="32" t="str">
        <f>IF(CG22=1,"* Total Egresos debe ser igual a la suma de los Tipos de Estrategia. ","")</f>
        <v/>
      </c>
      <c r="CB22" s="32" t="str">
        <f>IF(CH22=1," * El Número de personas con discapacidad NO DEBE superar el total de egresos. ","")</f>
        <v/>
      </c>
      <c r="CC22" s="32" t="str">
        <f>IF(CI22=1," * El Número de personas de pueblos originarios NO DEBE superar el total de egresos. ","")</f>
        <v/>
      </c>
      <c r="CD22" s="32" t="str">
        <f>IF(CJ22=1," * El Número de personas migrantes NO DEBE superar el total de egresos. ","")</f>
        <v/>
      </c>
      <c r="CE22" s="32"/>
      <c r="CF22" s="32"/>
      <c r="CG22" s="33">
        <f t="shared" si="7"/>
        <v>0</v>
      </c>
      <c r="CH22" s="33">
        <f t="shared" si="8"/>
        <v>0</v>
      </c>
      <c r="CI22" s="33">
        <f t="shared" si="8"/>
        <v>0</v>
      </c>
      <c r="CJ22" s="33">
        <f t="shared" si="8"/>
        <v>0</v>
      </c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5"/>
      <c r="CV22" s="5"/>
      <c r="CW22" s="5"/>
      <c r="CX22" s="5"/>
      <c r="CY22" s="5"/>
      <c r="CZ22" s="5"/>
    </row>
    <row r="23" spans="1:104" s="6" customFormat="1" ht="15" x14ac:dyDescent="0.25">
      <c r="A23" s="103" t="s">
        <v>45</v>
      </c>
      <c r="B23" s="58">
        <f t="shared" si="4"/>
        <v>0</v>
      </c>
      <c r="C23" s="62">
        <f t="shared" si="5"/>
        <v>0</v>
      </c>
      <c r="D23" s="47">
        <f t="shared" si="5"/>
        <v>0</v>
      </c>
      <c r="E23" s="51"/>
      <c r="F23" s="56"/>
      <c r="G23" s="51"/>
      <c r="H23" s="52"/>
      <c r="I23" s="51"/>
      <c r="J23" s="52"/>
      <c r="K23" s="51"/>
      <c r="L23" s="52"/>
      <c r="M23" s="51"/>
      <c r="N23" s="52"/>
      <c r="O23" s="51"/>
      <c r="P23" s="52"/>
      <c r="Q23" s="51"/>
      <c r="R23" s="52"/>
      <c r="S23" s="51"/>
      <c r="T23" s="52"/>
      <c r="U23" s="51"/>
      <c r="V23" s="52"/>
      <c r="W23" s="51"/>
      <c r="X23" s="52"/>
      <c r="Y23" s="51"/>
      <c r="Z23" s="52"/>
      <c r="AA23" s="51"/>
      <c r="AB23" s="52"/>
      <c r="AC23" s="51"/>
      <c r="AD23" s="52"/>
      <c r="AE23" s="51"/>
      <c r="AF23" s="52"/>
      <c r="AG23" s="51"/>
      <c r="AH23" s="52"/>
      <c r="AI23" s="51"/>
      <c r="AJ23" s="52"/>
      <c r="AK23" s="51"/>
      <c r="AL23" s="53"/>
      <c r="AM23" s="92"/>
      <c r="AN23" s="54"/>
      <c r="AO23" s="55"/>
      <c r="AP23" s="56"/>
      <c r="AQ23" s="92"/>
      <c r="AR23" s="92"/>
      <c r="AS23" s="92"/>
      <c r="AT23" s="30" t="str">
        <f t="shared" si="6"/>
        <v/>
      </c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5"/>
      <c r="BF23" s="5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3"/>
      <c r="BV23" s="3"/>
      <c r="BW23" s="15"/>
      <c r="BX23" s="15"/>
      <c r="BY23" s="5"/>
      <c r="BZ23" s="5"/>
      <c r="CA23" s="32" t="str">
        <f>IF(CG23=1,"* Total Egresos debe ser igual a la suma de los Tipos de Estrategia. ","")</f>
        <v/>
      </c>
      <c r="CB23" s="32" t="str">
        <f>IF(CH23=1," * El Número de personas con discapacidad NO DEBE superar el total de egresos. ","")</f>
        <v/>
      </c>
      <c r="CC23" s="32" t="str">
        <f>IF(CI23=1," * El Número de personas de pueblos originarios NO DEBE superar el total de egresos. ","")</f>
        <v/>
      </c>
      <c r="CD23" s="32" t="str">
        <f>IF(CJ23=1," * El Número de personas migrantes NO DEBE superar el total de egresos. ","")</f>
        <v/>
      </c>
      <c r="CE23" s="32"/>
      <c r="CF23" s="32"/>
      <c r="CG23" s="33">
        <f t="shared" si="7"/>
        <v>0</v>
      </c>
      <c r="CH23" s="33">
        <f t="shared" si="8"/>
        <v>0</v>
      </c>
      <c r="CI23" s="33">
        <f t="shared" si="8"/>
        <v>0</v>
      </c>
      <c r="CJ23" s="33">
        <f t="shared" si="8"/>
        <v>0</v>
      </c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5"/>
      <c r="CV23" s="5"/>
      <c r="CW23" s="5"/>
      <c r="CX23" s="5"/>
      <c r="CY23" s="5"/>
      <c r="CZ23" s="5"/>
    </row>
    <row r="24" spans="1:104" s="6" customFormat="1" ht="15" x14ac:dyDescent="0.25">
      <c r="A24" s="104" t="s">
        <v>46</v>
      </c>
      <c r="B24" s="65">
        <f t="shared" si="4"/>
        <v>0</v>
      </c>
      <c r="C24" s="79">
        <f t="shared" si="5"/>
        <v>0</v>
      </c>
      <c r="D24" s="867">
        <f t="shared" si="5"/>
        <v>0</v>
      </c>
      <c r="E24" s="1150"/>
      <c r="F24" s="803"/>
      <c r="G24" s="1150"/>
      <c r="H24" s="1098"/>
      <c r="I24" s="1150"/>
      <c r="J24" s="1098"/>
      <c r="K24" s="1150"/>
      <c r="L24" s="1098"/>
      <c r="M24" s="1150"/>
      <c r="N24" s="1098"/>
      <c r="O24" s="1150"/>
      <c r="P24" s="1098"/>
      <c r="Q24" s="1150"/>
      <c r="R24" s="1098"/>
      <c r="S24" s="1150"/>
      <c r="T24" s="1098"/>
      <c r="U24" s="1150"/>
      <c r="V24" s="1098"/>
      <c r="W24" s="1150"/>
      <c r="X24" s="1098"/>
      <c r="Y24" s="1150"/>
      <c r="Z24" s="1098"/>
      <c r="AA24" s="1150"/>
      <c r="AB24" s="1098"/>
      <c r="AC24" s="1150"/>
      <c r="AD24" s="1098"/>
      <c r="AE24" s="1150"/>
      <c r="AF24" s="1098"/>
      <c r="AG24" s="1150"/>
      <c r="AH24" s="1098"/>
      <c r="AI24" s="1150"/>
      <c r="AJ24" s="1098"/>
      <c r="AK24" s="1150"/>
      <c r="AL24" s="1099"/>
      <c r="AM24" s="1098"/>
      <c r="AN24" s="802"/>
      <c r="AO24" s="1081"/>
      <c r="AP24" s="803"/>
      <c r="AQ24" s="1098"/>
      <c r="AR24" s="1098"/>
      <c r="AS24" s="1098"/>
      <c r="AT24" s="30" t="str">
        <f t="shared" si="6"/>
        <v/>
      </c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5"/>
      <c r="BF24" s="5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3"/>
      <c r="BV24" s="3"/>
      <c r="BW24" s="15"/>
      <c r="BX24" s="15"/>
      <c r="BY24" s="5"/>
      <c r="BZ24" s="5"/>
      <c r="CA24" s="32" t="str">
        <f>IF(CG24=1,"* Total Egresos debe ser igual a la suma de los Tipos de Estrategia. ","")</f>
        <v/>
      </c>
      <c r="CB24" s="32" t="str">
        <f>IF(CH24=1," * El Número de personas con discapacidad NO DEBE superar el total de egresos. ","")</f>
        <v/>
      </c>
      <c r="CC24" s="32" t="str">
        <f>IF(CI24=1," * El Número de personas de pueblos originarios NO DEBE superar el total de egresos. ","")</f>
        <v/>
      </c>
      <c r="CD24" s="32" t="str">
        <f>IF(CJ24=1," * El Número de personas migrantes NO DEBE superar el total de egresos. ","")</f>
        <v/>
      </c>
      <c r="CE24" s="32"/>
      <c r="CF24" s="32"/>
      <c r="CG24" s="33">
        <f t="shared" si="7"/>
        <v>0</v>
      </c>
      <c r="CH24" s="33">
        <f t="shared" si="8"/>
        <v>0</v>
      </c>
      <c r="CI24" s="33">
        <f t="shared" si="8"/>
        <v>0</v>
      </c>
      <c r="CJ24" s="33">
        <f t="shared" si="8"/>
        <v>0</v>
      </c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5"/>
      <c r="CV24" s="5"/>
      <c r="CW24" s="5"/>
      <c r="CX24" s="5"/>
      <c r="CY24" s="5"/>
      <c r="CZ24" s="5"/>
    </row>
    <row r="25" spans="1:104" s="6" customFormat="1" ht="15" x14ac:dyDescent="0.25">
      <c r="A25" s="107" t="s">
        <v>47</v>
      </c>
      <c r="B25" s="108"/>
      <c r="C25" s="5"/>
      <c r="D25" s="108"/>
      <c r="E25" s="108"/>
      <c r="F25" s="5"/>
      <c r="G25" s="5"/>
      <c r="H25" s="5"/>
      <c r="I25" s="5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3"/>
      <c r="BV25" s="3"/>
      <c r="BW25" s="3"/>
      <c r="BX25" s="3"/>
      <c r="BY25" s="3"/>
      <c r="BZ25" s="3"/>
      <c r="CA25" s="32"/>
      <c r="CB25" s="32"/>
      <c r="CC25" s="32"/>
      <c r="CD25" s="32"/>
      <c r="CE25" s="32"/>
      <c r="CF25" s="32"/>
      <c r="CG25" s="33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3"/>
      <c r="CV25" s="5"/>
      <c r="CW25" s="5"/>
      <c r="CX25" s="5"/>
      <c r="CY25" s="5"/>
      <c r="CZ25" s="5"/>
    </row>
    <row r="26" spans="1:104" s="6" customFormat="1" ht="15" x14ac:dyDescent="0.25">
      <c r="A26" s="2094" t="s">
        <v>48</v>
      </c>
      <c r="B26" s="2098" t="s">
        <v>49</v>
      </c>
      <c r="C26" s="2076" t="s">
        <v>5</v>
      </c>
      <c r="D26" s="1640"/>
      <c r="E26" s="2077"/>
      <c r="F26" s="2166" t="s">
        <v>6</v>
      </c>
      <c r="G26" s="2100"/>
      <c r="H26" s="2100"/>
      <c r="I26" s="2100"/>
      <c r="J26" s="2100"/>
      <c r="K26" s="2100"/>
      <c r="L26" s="2100"/>
      <c r="M26" s="2100"/>
      <c r="N26" s="2100"/>
      <c r="O26" s="2100"/>
      <c r="P26" s="2100"/>
      <c r="Q26" s="2100"/>
      <c r="R26" s="2100"/>
      <c r="S26" s="2100"/>
      <c r="T26" s="2100"/>
      <c r="U26" s="2100"/>
      <c r="V26" s="2100"/>
      <c r="W26" s="2100"/>
      <c r="X26" s="2100"/>
      <c r="Y26" s="2100"/>
      <c r="Z26" s="2100"/>
      <c r="AA26" s="2100"/>
      <c r="AB26" s="2100"/>
      <c r="AC26" s="2100"/>
      <c r="AD26" s="2100"/>
      <c r="AE26" s="2100"/>
      <c r="AF26" s="2100"/>
      <c r="AG26" s="2100"/>
      <c r="AH26" s="2100"/>
      <c r="AI26" s="2100"/>
      <c r="AJ26" s="2100"/>
      <c r="AK26" s="2100"/>
      <c r="AL26" s="2100"/>
      <c r="AM26" s="2107"/>
      <c r="AN26" s="2108" t="s">
        <v>7</v>
      </c>
      <c r="AO26" s="2100"/>
      <c r="AP26" s="2100"/>
      <c r="AQ26" s="2102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109"/>
      <c r="BS26" s="109"/>
      <c r="BT26" s="109"/>
      <c r="BU26" s="15"/>
      <c r="BV26" s="15"/>
      <c r="BW26" s="15"/>
      <c r="BX26" s="15"/>
      <c r="BY26" s="15"/>
      <c r="BZ26" s="15"/>
      <c r="CA26" s="32"/>
      <c r="CB26" s="32"/>
      <c r="CC26" s="32"/>
      <c r="CD26" s="32"/>
      <c r="CE26" s="32"/>
      <c r="CF26" s="32"/>
      <c r="CG26" s="33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5"/>
      <c r="CV26" s="5"/>
      <c r="CW26" s="5"/>
      <c r="CX26" s="5"/>
      <c r="CY26" s="5"/>
      <c r="CZ26" s="5"/>
    </row>
    <row r="27" spans="1:104" s="6" customFormat="1" ht="15" customHeight="1" x14ac:dyDescent="0.25">
      <c r="A27" s="1658"/>
      <c r="B27" s="1637"/>
      <c r="C27" s="1932"/>
      <c r="D27" s="1933"/>
      <c r="E27" s="1934"/>
      <c r="F27" s="2167" t="s">
        <v>11</v>
      </c>
      <c r="G27" s="2104"/>
      <c r="H27" s="2167" t="s">
        <v>12</v>
      </c>
      <c r="I27" s="2104"/>
      <c r="J27" s="2167" t="s">
        <v>13</v>
      </c>
      <c r="K27" s="2104"/>
      <c r="L27" s="2167" t="s">
        <v>14</v>
      </c>
      <c r="M27" s="2104"/>
      <c r="N27" s="2167" t="s">
        <v>15</v>
      </c>
      <c r="O27" s="2104"/>
      <c r="P27" s="2167" t="s">
        <v>16</v>
      </c>
      <c r="Q27" s="2104"/>
      <c r="R27" s="2167" t="s">
        <v>17</v>
      </c>
      <c r="S27" s="2104"/>
      <c r="T27" s="2167" t="s">
        <v>18</v>
      </c>
      <c r="U27" s="2104"/>
      <c r="V27" s="2167" t="s">
        <v>19</v>
      </c>
      <c r="W27" s="2104"/>
      <c r="X27" s="2167" t="s">
        <v>20</v>
      </c>
      <c r="Y27" s="2104"/>
      <c r="Z27" s="2167" t="s">
        <v>21</v>
      </c>
      <c r="AA27" s="2104"/>
      <c r="AB27" s="2167" t="s">
        <v>22</v>
      </c>
      <c r="AC27" s="2104"/>
      <c r="AD27" s="2167" t="s">
        <v>23</v>
      </c>
      <c r="AE27" s="2104"/>
      <c r="AF27" s="2167" t="s">
        <v>24</v>
      </c>
      <c r="AG27" s="2104"/>
      <c r="AH27" s="2167" t="s">
        <v>25</v>
      </c>
      <c r="AI27" s="2104"/>
      <c r="AJ27" s="2167" t="s">
        <v>26</v>
      </c>
      <c r="AK27" s="2104"/>
      <c r="AL27" s="2166" t="s">
        <v>27</v>
      </c>
      <c r="AM27" s="2100"/>
      <c r="AN27" s="1664" t="s">
        <v>50</v>
      </c>
      <c r="AO27" s="1666" t="s">
        <v>29</v>
      </c>
      <c r="AP27" s="1668" t="s">
        <v>30</v>
      </c>
      <c r="AQ27" s="1662" t="s">
        <v>31</v>
      </c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109"/>
      <c r="BS27" s="109"/>
      <c r="BT27" s="109"/>
      <c r="BU27" s="15"/>
      <c r="BV27" s="15"/>
      <c r="BW27" s="15"/>
      <c r="BX27" s="15"/>
      <c r="BY27" s="15"/>
      <c r="BZ27" s="15"/>
      <c r="CA27" s="4"/>
      <c r="CB27" s="4"/>
      <c r="CC27" s="4"/>
      <c r="CD27" s="4"/>
      <c r="CE27" s="4"/>
      <c r="CF27" s="4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5"/>
      <c r="CV27" s="5"/>
      <c r="CW27" s="5"/>
      <c r="CX27" s="5"/>
      <c r="CY27" s="5"/>
      <c r="CZ27" s="5"/>
    </row>
    <row r="28" spans="1:104" s="6" customFormat="1" ht="15" x14ac:dyDescent="0.25">
      <c r="A28" s="1960"/>
      <c r="B28" s="1922"/>
      <c r="C28" s="1385" t="s">
        <v>32</v>
      </c>
      <c r="D28" s="1385" t="s">
        <v>33</v>
      </c>
      <c r="E28" s="1385" t="s">
        <v>34</v>
      </c>
      <c r="F28" s="1220" t="s">
        <v>33</v>
      </c>
      <c r="G28" s="1347" t="s">
        <v>34</v>
      </c>
      <c r="H28" s="1220" t="s">
        <v>33</v>
      </c>
      <c r="I28" s="1347" t="s">
        <v>34</v>
      </c>
      <c r="J28" s="1220" t="s">
        <v>33</v>
      </c>
      <c r="K28" s="1347" t="s">
        <v>34</v>
      </c>
      <c r="L28" s="1220" t="s">
        <v>33</v>
      </c>
      <c r="M28" s="1347" t="s">
        <v>34</v>
      </c>
      <c r="N28" s="1241" t="s">
        <v>33</v>
      </c>
      <c r="O28" s="1347" t="s">
        <v>34</v>
      </c>
      <c r="P28" s="1220" t="s">
        <v>33</v>
      </c>
      <c r="Q28" s="1347" t="s">
        <v>34</v>
      </c>
      <c r="R28" s="1220" t="s">
        <v>33</v>
      </c>
      <c r="S28" s="1347" t="s">
        <v>34</v>
      </c>
      <c r="T28" s="1220" t="s">
        <v>33</v>
      </c>
      <c r="U28" s="1347" t="s">
        <v>34</v>
      </c>
      <c r="V28" s="1220" t="s">
        <v>33</v>
      </c>
      <c r="W28" s="1347" t="s">
        <v>34</v>
      </c>
      <c r="X28" s="1220" t="s">
        <v>33</v>
      </c>
      <c r="Y28" s="1347" t="s">
        <v>34</v>
      </c>
      <c r="Z28" s="1220" t="s">
        <v>33</v>
      </c>
      <c r="AA28" s="1347" t="s">
        <v>34</v>
      </c>
      <c r="AB28" s="1220" t="s">
        <v>33</v>
      </c>
      <c r="AC28" s="1347" t="s">
        <v>34</v>
      </c>
      <c r="AD28" s="1220" t="s">
        <v>33</v>
      </c>
      <c r="AE28" s="1347" t="s">
        <v>34</v>
      </c>
      <c r="AF28" s="1220" t="s">
        <v>33</v>
      </c>
      <c r="AG28" s="1347" t="s">
        <v>34</v>
      </c>
      <c r="AH28" s="1220" t="s">
        <v>33</v>
      </c>
      <c r="AI28" s="1347" t="s">
        <v>34</v>
      </c>
      <c r="AJ28" s="1220" t="s">
        <v>33</v>
      </c>
      <c r="AK28" s="1347" t="s">
        <v>34</v>
      </c>
      <c r="AL28" s="1220" t="s">
        <v>33</v>
      </c>
      <c r="AM28" s="1373" t="s">
        <v>34</v>
      </c>
      <c r="AN28" s="2053"/>
      <c r="AO28" s="1969"/>
      <c r="AP28" s="2054"/>
      <c r="AQ28" s="2052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109"/>
      <c r="BS28" s="109"/>
      <c r="BT28" s="109"/>
      <c r="BU28" s="15"/>
      <c r="BV28" s="15"/>
      <c r="BW28" s="15"/>
      <c r="BX28" s="15"/>
      <c r="BY28" s="15"/>
      <c r="BZ28" s="15"/>
      <c r="CA28" s="4"/>
      <c r="CB28" s="4"/>
      <c r="CC28" s="4"/>
      <c r="CD28" s="4"/>
      <c r="CE28" s="4"/>
      <c r="CF28" s="4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5"/>
      <c r="CV28" s="5"/>
      <c r="CW28" s="5"/>
      <c r="CX28" s="5"/>
      <c r="CY28" s="5"/>
      <c r="CZ28" s="5"/>
    </row>
    <row r="29" spans="1:104" s="6" customFormat="1" ht="15" x14ac:dyDescent="0.25">
      <c r="A29" s="2166" t="s">
        <v>51</v>
      </c>
      <c r="B29" s="2102"/>
      <c r="C29" s="1413">
        <f>SUM(D29:E29)</f>
        <v>0</v>
      </c>
      <c r="D29" s="1244">
        <f>+F29+H29+J29+L29+N29+P29+R29+T29+V29+X29+Z29+AB29+AD29+AF29+AH29+AJ29+AL29</f>
        <v>0</v>
      </c>
      <c r="E29" s="1244">
        <f>+G29+I29+K29+M29+O29+Q29+S29+U29+W29+Y29+AA29+AC29+AE29+AG29+AI29+AK29+AM29</f>
        <v>0</v>
      </c>
      <c r="F29" s="1245"/>
      <c r="G29" s="1246"/>
      <c r="H29" s="1245"/>
      <c r="I29" s="1247"/>
      <c r="J29" s="1245"/>
      <c r="K29" s="1247"/>
      <c r="L29" s="1245"/>
      <c r="M29" s="1246"/>
      <c r="N29" s="1248"/>
      <c r="O29" s="1247"/>
      <c r="P29" s="1248"/>
      <c r="Q29" s="1247"/>
      <c r="R29" s="1248"/>
      <c r="S29" s="1247"/>
      <c r="T29" s="1248"/>
      <c r="U29" s="1247"/>
      <c r="V29" s="1248"/>
      <c r="W29" s="1247"/>
      <c r="X29" s="1248"/>
      <c r="Y29" s="1247"/>
      <c r="Z29" s="1248"/>
      <c r="AA29" s="1247"/>
      <c r="AB29" s="1248"/>
      <c r="AC29" s="1247"/>
      <c r="AD29" s="1248"/>
      <c r="AE29" s="1247"/>
      <c r="AF29" s="1248"/>
      <c r="AG29" s="1247"/>
      <c r="AH29" s="1248"/>
      <c r="AI29" s="1247"/>
      <c r="AJ29" s="1248"/>
      <c r="AK29" s="1247"/>
      <c r="AL29" s="1248"/>
      <c r="AM29" s="1249"/>
      <c r="AN29" s="1250"/>
      <c r="AO29" s="1248"/>
      <c r="AP29" s="1248"/>
      <c r="AQ29" s="1247"/>
      <c r="AR29" s="30" t="str">
        <f>CA29&amp;CB29&amp;CC29&amp;CD29</f>
        <v/>
      </c>
      <c r="AS29" s="31"/>
      <c r="AT29" s="31"/>
      <c r="AU29" s="31"/>
      <c r="AV29" s="31"/>
      <c r="AW29" s="31"/>
      <c r="AX29" s="31"/>
      <c r="AY29" s="31"/>
      <c r="AZ29" s="31"/>
      <c r="BA29" s="5"/>
      <c r="BB29" s="5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109"/>
      <c r="BS29" s="109"/>
      <c r="BT29" s="109"/>
      <c r="BU29" s="5"/>
      <c r="BV29" s="5"/>
      <c r="BW29" s="5"/>
      <c r="BX29" s="5"/>
      <c r="BY29" s="5"/>
      <c r="BZ29" s="5"/>
      <c r="CA29" s="32" t="str">
        <f>IF(CG29=1,"* Existen patologías que son mayores al Total de Ingresos-Persona. ","")</f>
        <v/>
      </c>
      <c r="CB29" s="32" t="str">
        <f>IF(CH29=1,"* EN Rehabilitación Infantil Existen Patologías que son Mayores a los Ingresos-Personas. ","")</f>
        <v/>
      </c>
      <c r="CC29" s="32" t="str">
        <f>IF(CI29=1,"* En RBC existen Patologías que son mayores a los Ingresos-Personas. ","")</f>
        <v/>
      </c>
      <c r="CD29" s="32" t="str">
        <f>IF(CJ29=1,"* En RI Existen Patologías que son mayores a los Ingresos-Personas. ","")</f>
        <v/>
      </c>
      <c r="CE29" s="32" t="str">
        <f>IF(CK29=1,"* En RR existen patologías que son mayores a los Ingresos-Persona. ","")</f>
        <v/>
      </c>
      <c r="CF29" s="32"/>
      <c r="CG29" s="33">
        <f>IF(C29&lt;MAX(C30:C48),1,0)</f>
        <v>0</v>
      </c>
      <c r="CH29" s="33">
        <f>IF(AN29&lt;MAX(AN30:AN48),1,0)</f>
        <v>0</v>
      </c>
      <c r="CI29" s="33">
        <f>IF(AO29&lt;MAX(AO30:AO48),1,0)</f>
        <v>0</v>
      </c>
      <c r="CJ29" s="33">
        <f>IF(AP29&lt;MAX(AP30:AP48),1,0)</f>
        <v>0</v>
      </c>
      <c r="CK29" s="33">
        <f>IF(AQ29&lt;MAX(AQ30:AQ48),1,0)</f>
        <v>0</v>
      </c>
      <c r="CL29" s="33"/>
      <c r="CM29" s="9"/>
      <c r="CN29" s="9"/>
      <c r="CO29" s="9"/>
      <c r="CP29" s="9"/>
      <c r="CQ29" s="9"/>
      <c r="CR29" s="9"/>
      <c r="CS29" s="9"/>
      <c r="CT29" s="9"/>
      <c r="CU29" s="5"/>
      <c r="CV29" s="5"/>
      <c r="CW29" s="5"/>
      <c r="CX29" s="5"/>
      <c r="CY29" s="5"/>
      <c r="CZ29" s="5"/>
    </row>
    <row r="30" spans="1:104" s="6" customFormat="1" ht="15" x14ac:dyDescent="0.25">
      <c r="A30" s="2116" t="s">
        <v>52</v>
      </c>
      <c r="B30" s="121" t="s">
        <v>53</v>
      </c>
      <c r="C30" s="122">
        <f>SUM(D30:E30)</f>
        <v>0</v>
      </c>
      <c r="D30" s="1414">
        <f t="shared" ref="D30:E50" si="10">+F30+H30+J30+L30+N30+P30+R30+T30+V30+X30+Z30+AB30+AD30+AF30+AH30+AJ30+AL30</f>
        <v>0</v>
      </c>
      <c r="E30" s="1414">
        <f t="shared" si="10"/>
        <v>0</v>
      </c>
      <c r="F30" s="124"/>
      <c r="G30" s="125"/>
      <c r="H30" s="124"/>
      <c r="I30" s="126"/>
      <c r="J30" s="124"/>
      <c r="K30" s="126"/>
      <c r="L30" s="124"/>
      <c r="M30" s="125"/>
      <c r="N30" s="127"/>
      <c r="O30" s="126"/>
      <c r="P30" s="127"/>
      <c r="Q30" s="126"/>
      <c r="R30" s="127"/>
      <c r="S30" s="126"/>
      <c r="T30" s="127"/>
      <c r="U30" s="126"/>
      <c r="V30" s="127"/>
      <c r="W30" s="126"/>
      <c r="X30" s="127"/>
      <c r="Y30" s="126"/>
      <c r="Z30" s="127"/>
      <c r="AA30" s="126"/>
      <c r="AB30" s="127"/>
      <c r="AC30" s="126"/>
      <c r="AD30" s="127"/>
      <c r="AE30" s="126"/>
      <c r="AF30" s="127"/>
      <c r="AG30" s="126"/>
      <c r="AH30" s="127"/>
      <c r="AI30" s="126"/>
      <c r="AJ30" s="127"/>
      <c r="AK30" s="126"/>
      <c r="AL30" s="127"/>
      <c r="AM30" s="128"/>
      <c r="AN30" s="129"/>
      <c r="AO30" s="127"/>
      <c r="AP30" s="127"/>
      <c r="AQ30" s="126"/>
      <c r="AR30" s="30" t="str">
        <f t="shared" ref="AR30:AR50" si="11">CA30&amp;CB30&amp;CC30&amp;CD30</f>
        <v/>
      </c>
      <c r="AS30" s="31"/>
      <c r="AT30" s="31"/>
      <c r="AU30" s="31"/>
      <c r="AV30" s="31"/>
      <c r="AW30" s="31"/>
      <c r="AX30" s="31"/>
      <c r="AY30" s="31"/>
      <c r="AZ30" s="31"/>
      <c r="BA30" s="5"/>
      <c r="BB30" s="5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109"/>
      <c r="BS30" s="109"/>
      <c r="BT30" s="109"/>
      <c r="BU30" s="5"/>
      <c r="BV30" s="15"/>
      <c r="BW30" s="15"/>
      <c r="BX30" s="15"/>
      <c r="BY30" s="15"/>
      <c r="BZ30" s="15"/>
      <c r="CA30" s="32" t="str">
        <f>IF(CG30=1," * El total de Ingresos debe ser igual a la suma de los Tipos de Estrategia. ","")</f>
        <v/>
      </c>
      <c r="CB30" s="4"/>
      <c r="CC30" s="4"/>
      <c r="CD30" s="4"/>
      <c r="CE30" s="4"/>
      <c r="CF30" s="4"/>
      <c r="CG30" s="33">
        <f>IF(SUM(AN30:AQ30)=C30,0,1)</f>
        <v>0</v>
      </c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5"/>
      <c r="CV30" s="5"/>
      <c r="CW30" s="5"/>
      <c r="CX30" s="5"/>
      <c r="CY30" s="5"/>
      <c r="CZ30" s="5"/>
    </row>
    <row r="31" spans="1:104" s="6" customFormat="1" ht="15" x14ac:dyDescent="0.25">
      <c r="A31" s="1680"/>
      <c r="B31" s="121" t="s">
        <v>54</v>
      </c>
      <c r="C31" s="130">
        <f t="shared" ref="C31:C48" si="12">SUM(D31:E31)</f>
        <v>0</v>
      </c>
      <c r="D31" s="131">
        <f t="shared" si="10"/>
        <v>0</v>
      </c>
      <c r="E31" s="131">
        <f t="shared" si="10"/>
        <v>0</v>
      </c>
      <c r="F31" s="132"/>
      <c r="G31" s="133"/>
      <c r="H31" s="132"/>
      <c r="I31" s="134"/>
      <c r="J31" s="132"/>
      <c r="K31" s="134"/>
      <c r="L31" s="132"/>
      <c r="M31" s="133"/>
      <c r="N31" s="135"/>
      <c r="O31" s="134"/>
      <c r="P31" s="135"/>
      <c r="Q31" s="134"/>
      <c r="R31" s="135"/>
      <c r="S31" s="134"/>
      <c r="T31" s="135"/>
      <c r="U31" s="134"/>
      <c r="V31" s="135"/>
      <c r="W31" s="134"/>
      <c r="X31" s="135"/>
      <c r="Y31" s="134"/>
      <c r="Z31" s="135"/>
      <c r="AA31" s="134"/>
      <c r="AB31" s="135"/>
      <c r="AC31" s="134"/>
      <c r="AD31" s="135"/>
      <c r="AE31" s="134"/>
      <c r="AF31" s="135"/>
      <c r="AG31" s="134"/>
      <c r="AH31" s="135"/>
      <c r="AI31" s="134"/>
      <c r="AJ31" s="135"/>
      <c r="AK31" s="134"/>
      <c r="AL31" s="135"/>
      <c r="AM31" s="136"/>
      <c r="AN31" s="137"/>
      <c r="AO31" s="135"/>
      <c r="AP31" s="135"/>
      <c r="AQ31" s="134"/>
      <c r="AR31" s="30" t="str">
        <f t="shared" si="11"/>
        <v/>
      </c>
      <c r="AS31" s="31"/>
      <c r="AT31" s="31"/>
      <c r="AU31" s="31"/>
      <c r="AV31" s="31"/>
      <c r="AW31" s="31"/>
      <c r="AX31" s="31"/>
      <c r="AY31" s="31"/>
      <c r="AZ31" s="31"/>
      <c r="BA31" s="5"/>
      <c r="BB31" s="5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109"/>
      <c r="BS31" s="109"/>
      <c r="BT31" s="109"/>
      <c r="BU31" s="5"/>
      <c r="BV31" s="15"/>
      <c r="BW31" s="15"/>
      <c r="BX31" s="15"/>
      <c r="BY31" s="15"/>
      <c r="BZ31" s="15"/>
      <c r="CA31" s="32" t="str">
        <f t="shared" ref="CA31:CA52" si="13">IF(CG31=1," * El total de Ingresos debe ser igual a la suma de los Tipos de Estrategia. ","")</f>
        <v/>
      </c>
      <c r="CB31" s="4"/>
      <c r="CC31" s="4"/>
      <c r="CD31" s="4"/>
      <c r="CE31" s="4"/>
      <c r="CF31" s="4"/>
      <c r="CG31" s="33">
        <f t="shared" ref="CG31:CG50" si="14">IF(SUM(AN31:AQ31)=C31,0,1)</f>
        <v>0</v>
      </c>
      <c r="CH31" s="9"/>
      <c r="CI31" s="9"/>
      <c r="CJ31" s="9"/>
      <c r="CK31" s="9"/>
      <c r="CL31" s="33"/>
      <c r="CM31" s="33"/>
      <c r="CN31" s="33"/>
      <c r="CO31" s="33"/>
      <c r="CP31" s="33"/>
      <c r="CQ31" s="33"/>
      <c r="CR31" s="33"/>
      <c r="CS31" s="33"/>
      <c r="CT31" s="33"/>
      <c r="CU31" s="5"/>
      <c r="CV31" s="5"/>
      <c r="CW31" s="5"/>
      <c r="CX31" s="5"/>
      <c r="CY31" s="5"/>
      <c r="CZ31" s="5"/>
    </row>
    <row r="32" spans="1:104" s="6" customFormat="1" ht="15" x14ac:dyDescent="0.25">
      <c r="A32" s="1680"/>
      <c r="B32" s="138" t="s">
        <v>55</v>
      </c>
      <c r="C32" s="139">
        <f t="shared" si="12"/>
        <v>0</v>
      </c>
      <c r="D32" s="131">
        <f t="shared" si="10"/>
        <v>0</v>
      </c>
      <c r="E32" s="131">
        <f t="shared" si="10"/>
        <v>0</v>
      </c>
      <c r="F32" s="132"/>
      <c r="G32" s="133"/>
      <c r="H32" s="132"/>
      <c r="I32" s="134"/>
      <c r="J32" s="132"/>
      <c r="K32" s="134"/>
      <c r="L32" s="132"/>
      <c r="M32" s="133"/>
      <c r="N32" s="135"/>
      <c r="O32" s="134"/>
      <c r="P32" s="135"/>
      <c r="Q32" s="134"/>
      <c r="R32" s="135"/>
      <c r="S32" s="134"/>
      <c r="T32" s="135"/>
      <c r="U32" s="134"/>
      <c r="V32" s="135"/>
      <c r="W32" s="134"/>
      <c r="X32" s="135"/>
      <c r="Y32" s="134"/>
      <c r="Z32" s="135"/>
      <c r="AA32" s="134"/>
      <c r="AB32" s="135"/>
      <c r="AC32" s="134"/>
      <c r="AD32" s="135"/>
      <c r="AE32" s="134"/>
      <c r="AF32" s="135"/>
      <c r="AG32" s="134"/>
      <c r="AH32" s="135"/>
      <c r="AI32" s="134"/>
      <c r="AJ32" s="135"/>
      <c r="AK32" s="134"/>
      <c r="AL32" s="135"/>
      <c r="AM32" s="136"/>
      <c r="AN32" s="137"/>
      <c r="AO32" s="135"/>
      <c r="AP32" s="135"/>
      <c r="AQ32" s="134"/>
      <c r="AR32" s="30" t="str">
        <f t="shared" si="11"/>
        <v/>
      </c>
      <c r="AS32" s="31"/>
      <c r="AT32" s="31"/>
      <c r="AU32" s="31"/>
      <c r="AV32" s="31"/>
      <c r="AW32" s="31"/>
      <c r="AX32" s="31"/>
      <c r="AY32" s="31"/>
      <c r="AZ32" s="31"/>
      <c r="BA32" s="5"/>
      <c r="BB32" s="5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109"/>
      <c r="BS32" s="109"/>
      <c r="BT32" s="109"/>
      <c r="BU32" s="5"/>
      <c r="BV32" s="15"/>
      <c r="BW32" s="15"/>
      <c r="BX32" s="15"/>
      <c r="BY32" s="15"/>
      <c r="BZ32" s="15"/>
      <c r="CA32" s="32" t="str">
        <f t="shared" si="13"/>
        <v/>
      </c>
      <c r="CB32" s="4"/>
      <c r="CC32" s="4"/>
      <c r="CD32" s="4"/>
      <c r="CE32" s="4"/>
      <c r="CF32" s="4"/>
      <c r="CG32" s="33">
        <f t="shared" si="14"/>
        <v>0</v>
      </c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5"/>
      <c r="CV32" s="5"/>
      <c r="CW32" s="5"/>
      <c r="CX32" s="5"/>
      <c r="CY32" s="5"/>
      <c r="CZ32" s="5"/>
    </row>
    <row r="33" spans="1:104" s="6" customFormat="1" x14ac:dyDescent="0.2">
      <c r="A33" s="1680"/>
      <c r="B33" s="138" t="s">
        <v>56</v>
      </c>
      <c r="C33" s="139">
        <f t="shared" si="12"/>
        <v>0</v>
      </c>
      <c r="D33" s="131">
        <f t="shared" si="10"/>
        <v>0</v>
      </c>
      <c r="E33" s="131">
        <f t="shared" si="10"/>
        <v>0</v>
      </c>
      <c r="F33" s="132"/>
      <c r="G33" s="133"/>
      <c r="H33" s="132"/>
      <c r="I33" s="134"/>
      <c r="J33" s="132"/>
      <c r="K33" s="134"/>
      <c r="L33" s="132"/>
      <c r="M33" s="133"/>
      <c r="N33" s="135"/>
      <c r="O33" s="134"/>
      <c r="P33" s="135"/>
      <c r="Q33" s="134"/>
      <c r="R33" s="135"/>
      <c r="S33" s="134"/>
      <c r="T33" s="135"/>
      <c r="U33" s="134"/>
      <c r="V33" s="135"/>
      <c r="W33" s="134"/>
      <c r="X33" s="135"/>
      <c r="Y33" s="134"/>
      <c r="Z33" s="135"/>
      <c r="AA33" s="134"/>
      <c r="AB33" s="135"/>
      <c r="AC33" s="134"/>
      <c r="AD33" s="135"/>
      <c r="AE33" s="134"/>
      <c r="AF33" s="135"/>
      <c r="AG33" s="134"/>
      <c r="AH33" s="135"/>
      <c r="AI33" s="134"/>
      <c r="AJ33" s="135"/>
      <c r="AK33" s="134"/>
      <c r="AL33" s="135"/>
      <c r="AM33" s="136"/>
      <c r="AN33" s="137"/>
      <c r="AO33" s="135"/>
      <c r="AP33" s="135"/>
      <c r="AQ33" s="134"/>
      <c r="AR33" s="30" t="str">
        <f t="shared" si="11"/>
        <v/>
      </c>
      <c r="AS33" s="5"/>
      <c r="AT33" s="5"/>
      <c r="AU33" s="5"/>
      <c r="AV33" s="5"/>
      <c r="AW33" s="5"/>
      <c r="AX33" s="5"/>
      <c r="AY33" s="5"/>
      <c r="AZ33" s="5"/>
      <c r="BA33" s="5"/>
      <c r="BB33" s="5"/>
      <c r="BR33" s="109"/>
      <c r="BS33" s="109"/>
      <c r="BT33" s="109"/>
      <c r="BU33" s="5"/>
      <c r="BV33" s="15"/>
      <c r="BW33" s="15"/>
      <c r="BX33" s="15"/>
      <c r="BY33" s="15"/>
      <c r="BZ33" s="15"/>
      <c r="CA33" s="32" t="str">
        <f t="shared" si="13"/>
        <v/>
      </c>
      <c r="CB33" s="4"/>
      <c r="CC33" s="4"/>
      <c r="CD33" s="4"/>
      <c r="CE33" s="4"/>
      <c r="CF33" s="4"/>
      <c r="CG33" s="33">
        <f t="shared" si="14"/>
        <v>0</v>
      </c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5"/>
      <c r="CV33" s="5"/>
      <c r="CW33" s="5"/>
      <c r="CX33" s="5"/>
      <c r="CY33" s="5"/>
      <c r="CZ33" s="5"/>
    </row>
    <row r="34" spans="1:104" s="6" customFormat="1" x14ac:dyDescent="0.2">
      <c r="A34" s="1680"/>
      <c r="B34" s="138" t="s">
        <v>57</v>
      </c>
      <c r="C34" s="139">
        <f t="shared" si="12"/>
        <v>0</v>
      </c>
      <c r="D34" s="131">
        <f t="shared" si="10"/>
        <v>0</v>
      </c>
      <c r="E34" s="131">
        <f t="shared" si="10"/>
        <v>0</v>
      </c>
      <c r="F34" s="132"/>
      <c r="G34" s="133"/>
      <c r="H34" s="132"/>
      <c r="I34" s="134"/>
      <c r="J34" s="132"/>
      <c r="K34" s="134"/>
      <c r="L34" s="132"/>
      <c r="M34" s="133"/>
      <c r="N34" s="135"/>
      <c r="O34" s="134"/>
      <c r="P34" s="135"/>
      <c r="Q34" s="134"/>
      <c r="R34" s="135"/>
      <c r="S34" s="134"/>
      <c r="T34" s="135"/>
      <c r="U34" s="134"/>
      <c r="V34" s="135"/>
      <c r="W34" s="134"/>
      <c r="X34" s="135"/>
      <c r="Y34" s="134"/>
      <c r="Z34" s="135"/>
      <c r="AA34" s="134"/>
      <c r="AB34" s="135"/>
      <c r="AC34" s="134"/>
      <c r="AD34" s="135"/>
      <c r="AE34" s="134"/>
      <c r="AF34" s="135"/>
      <c r="AG34" s="134"/>
      <c r="AH34" s="135"/>
      <c r="AI34" s="134"/>
      <c r="AJ34" s="135"/>
      <c r="AK34" s="134"/>
      <c r="AL34" s="135"/>
      <c r="AM34" s="136"/>
      <c r="AN34" s="137"/>
      <c r="AO34" s="135"/>
      <c r="AP34" s="135"/>
      <c r="AQ34" s="134"/>
      <c r="AR34" s="30" t="str">
        <f t="shared" si="11"/>
        <v/>
      </c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S34" s="109"/>
      <c r="BT34" s="109"/>
      <c r="BU34" s="5"/>
      <c r="BV34" s="15"/>
      <c r="BW34" s="15"/>
      <c r="BX34" s="15"/>
      <c r="BY34" s="15"/>
      <c r="BZ34" s="15"/>
      <c r="CA34" s="32" t="str">
        <f t="shared" si="13"/>
        <v/>
      </c>
      <c r="CB34" s="4"/>
      <c r="CC34" s="4"/>
      <c r="CD34" s="4"/>
      <c r="CE34" s="4"/>
      <c r="CF34" s="4"/>
      <c r="CG34" s="33">
        <f t="shared" si="14"/>
        <v>0</v>
      </c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5"/>
      <c r="CV34" s="5"/>
      <c r="CW34" s="5"/>
      <c r="CX34" s="5"/>
      <c r="CY34" s="5"/>
      <c r="CZ34" s="5"/>
    </row>
    <row r="35" spans="1:104" s="6" customFormat="1" x14ac:dyDescent="0.2">
      <c r="A35" s="1680"/>
      <c r="B35" s="138" t="s">
        <v>58</v>
      </c>
      <c r="C35" s="139">
        <f t="shared" si="12"/>
        <v>0</v>
      </c>
      <c r="D35" s="131">
        <f t="shared" si="10"/>
        <v>0</v>
      </c>
      <c r="E35" s="131">
        <f t="shared" si="10"/>
        <v>0</v>
      </c>
      <c r="F35" s="132"/>
      <c r="G35" s="133"/>
      <c r="H35" s="132"/>
      <c r="I35" s="134"/>
      <c r="J35" s="132"/>
      <c r="K35" s="134"/>
      <c r="L35" s="132"/>
      <c r="M35" s="133"/>
      <c r="N35" s="135"/>
      <c r="O35" s="134"/>
      <c r="P35" s="135"/>
      <c r="Q35" s="134"/>
      <c r="R35" s="135"/>
      <c r="S35" s="134"/>
      <c r="T35" s="135"/>
      <c r="U35" s="134"/>
      <c r="V35" s="135"/>
      <c r="W35" s="134"/>
      <c r="X35" s="135"/>
      <c r="Y35" s="134"/>
      <c r="Z35" s="135"/>
      <c r="AA35" s="134"/>
      <c r="AB35" s="135"/>
      <c r="AC35" s="134"/>
      <c r="AD35" s="135"/>
      <c r="AE35" s="134"/>
      <c r="AF35" s="135"/>
      <c r="AG35" s="134"/>
      <c r="AH35" s="135"/>
      <c r="AI35" s="134"/>
      <c r="AJ35" s="135"/>
      <c r="AK35" s="134"/>
      <c r="AL35" s="135"/>
      <c r="AM35" s="136"/>
      <c r="AN35" s="137"/>
      <c r="AO35" s="135"/>
      <c r="AP35" s="135"/>
      <c r="AQ35" s="134"/>
      <c r="AR35" s="30" t="str">
        <f t="shared" si="11"/>
        <v/>
      </c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S35" s="109"/>
      <c r="BT35" s="109"/>
      <c r="BU35" s="5"/>
      <c r="BV35" s="15"/>
      <c r="BW35" s="15"/>
      <c r="BX35" s="15"/>
      <c r="BY35" s="15"/>
      <c r="BZ35" s="15"/>
      <c r="CA35" s="32" t="str">
        <f t="shared" si="13"/>
        <v/>
      </c>
      <c r="CB35" s="4"/>
      <c r="CC35" s="4"/>
      <c r="CD35" s="4"/>
      <c r="CE35" s="4"/>
      <c r="CF35" s="4"/>
      <c r="CG35" s="33">
        <f t="shared" si="14"/>
        <v>0</v>
      </c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5"/>
      <c r="CV35" s="5"/>
      <c r="CW35" s="5"/>
      <c r="CX35" s="5"/>
      <c r="CY35" s="5"/>
      <c r="CZ35" s="5"/>
    </row>
    <row r="36" spans="1:104" s="6" customFormat="1" x14ac:dyDescent="0.2">
      <c r="A36" s="1680"/>
      <c r="B36" s="140" t="s">
        <v>59</v>
      </c>
      <c r="C36" s="141">
        <f t="shared" si="12"/>
        <v>0</v>
      </c>
      <c r="D36" s="131">
        <f t="shared" si="10"/>
        <v>0</v>
      </c>
      <c r="E36" s="131">
        <f t="shared" si="10"/>
        <v>0</v>
      </c>
      <c r="F36" s="132"/>
      <c r="G36" s="133"/>
      <c r="H36" s="132"/>
      <c r="I36" s="134"/>
      <c r="J36" s="132"/>
      <c r="K36" s="134"/>
      <c r="L36" s="132"/>
      <c r="M36" s="133"/>
      <c r="N36" s="135"/>
      <c r="O36" s="134"/>
      <c r="P36" s="135"/>
      <c r="Q36" s="134"/>
      <c r="R36" s="135"/>
      <c r="S36" s="134"/>
      <c r="T36" s="135"/>
      <c r="U36" s="134"/>
      <c r="V36" s="135"/>
      <c r="W36" s="134"/>
      <c r="X36" s="135"/>
      <c r="Y36" s="134"/>
      <c r="Z36" s="135"/>
      <c r="AA36" s="134"/>
      <c r="AB36" s="135"/>
      <c r="AC36" s="134"/>
      <c r="AD36" s="135"/>
      <c r="AE36" s="134"/>
      <c r="AF36" s="135"/>
      <c r="AG36" s="134"/>
      <c r="AH36" s="135"/>
      <c r="AI36" s="134"/>
      <c r="AJ36" s="135"/>
      <c r="AK36" s="134"/>
      <c r="AL36" s="135"/>
      <c r="AM36" s="136"/>
      <c r="AN36" s="137"/>
      <c r="AO36" s="135"/>
      <c r="AP36" s="135"/>
      <c r="AQ36" s="134"/>
      <c r="AR36" s="30" t="str">
        <f t="shared" si="11"/>
        <v/>
      </c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S36" s="109"/>
      <c r="BT36" s="109"/>
      <c r="BU36" s="5"/>
      <c r="BV36" s="15"/>
      <c r="BW36" s="15"/>
      <c r="BX36" s="15"/>
      <c r="BY36" s="15"/>
      <c r="BZ36" s="15"/>
      <c r="CA36" s="32" t="str">
        <f t="shared" si="13"/>
        <v/>
      </c>
      <c r="CB36" s="4"/>
      <c r="CC36" s="4"/>
      <c r="CD36" s="4"/>
      <c r="CE36" s="4"/>
      <c r="CF36" s="4"/>
      <c r="CG36" s="33">
        <f t="shared" si="14"/>
        <v>0</v>
      </c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5"/>
      <c r="CV36" s="5"/>
      <c r="CW36" s="5"/>
      <c r="CX36" s="5"/>
      <c r="CY36" s="5"/>
      <c r="CZ36" s="5"/>
    </row>
    <row r="37" spans="1:104" s="6" customFormat="1" x14ac:dyDescent="0.2">
      <c r="A37" s="1680"/>
      <c r="B37" s="142" t="s">
        <v>60</v>
      </c>
      <c r="C37" s="143">
        <f t="shared" si="12"/>
        <v>0</v>
      </c>
      <c r="D37" s="131">
        <f t="shared" si="10"/>
        <v>0</v>
      </c>
      <c r="E37" s="131">
        <f t="shared" si="10"/>
        <v>0</v>
      </c>
      <c r="F37" s="132"/>
      <c r="G37" s="133"/>
      <c r="H37" s="132"/>
      <c r="I37" s="134"/>
      <c r="J37" s="132"/>
      <c r="K37" s="134"/>
      <c r="L37" s="132"/>
      <c r="M37" s="133"/>
      <c r="N37" s="135"/>
      <c r="O37" s="134"/>
      <c r="P37" s="135"/>
      <c r="Q37" s="134"/>
      <c r="R37" s="135"/>
      <c r="S37" s="134"/>
      <c r="T37" s="135"/>
      <c r="U37" s="134"/>
      <c r="V37" s="135"/>
      <c r="W37" s="134"/>
      <c r="X37" s="135"/>
      <c r="Y37" s="134"/>
      <c r="Z37" s="135"/>
      <c r="AA37" s="134"/>
      <c r="AB37" s="135"/>
      <c r="AC37" s="134"/>
      <c r="AD37" s="135"/>
      <c r="AE37" s="134"/>
      <c r="AF37" s="135"/>
      <c r="AG37" s="134"/>
      <c r="AH37" s="135"/>
      <c r="AI37" s="134"/>
      <c r="AJ37" s="135"/>
      <c r="AK37" s="134"/>
      <c r="AL37" s="135"/>
      <c r="AM37" s="136"/>
      <c r="AN37" s="137"/>
      <c r="AO37" s="135"/>
      <c r="AP37" s="135"/>
      <c r="AQ37" s="134"/>
      <c r="AR37" s="30" t="str">
        <f t="shared" si="11"/>
        <v/>
      </c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S37" s="109"/>
      <c r="BT37" s="109"/>
      <c r="BU37" s="5"/>
      <c r="BV37" s="15"/>
      <c r="BW37" s="15"/>
      <c r="BX37" s="15"/>
      <c r="BY37" s="15"/>
      <c r="BZ37" s="15"/>
      <c r="CA37" s="32" t="str">
        <f t="shared" si="13"/>
        <v/>
      </c>
      <c r="CB37" s="4"/>
      <c r="CC37" s="4"/>
      <c r="CD37" s="4"/>
      <c r="CE37" s="4"/>
      <c r="CF37" s="4"/>
      <c r="CG37" s="33">
        <f t="shared" si="14"/>
        <v>0</v>
      </c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5"/>
      <c r="CV37" s="5"/>
      <c r="CW37" s="5"/>
      <c r="CX37" s="5"/>
      <c r="CY37" s="5"/>
      <c r="CZ37" s="5"/>
    </row>
    <row r="38" spans="1:104" s="6" customFormat="1" x14ac:dyDescent="0.2">
      <c r="A38" s="1680"/>
      <c r="B38" s="144" t="s">
        <v>61</v>
      </c>
      <c r="C38" s="145">
        <f t="shared" si="12"/>
        <v>0</v>
      </c>
      <c r="D38" s="131">
        <f t="shared" si="10"/>
        <v>0</v>
      </c>
      <c r="E38" s="131">
        <f t="shared" si="10"/>
        <v>0</v>
      </c>
      <c r="F38" s="132"/>
      <c r="G38" s="133"/>
      <c r="H38" s="132"/>
      <c r="I38" s="134"/>
      <c r="J38" s="132"/>
      <c r="K38" s="134"/>
      <c r="L38" s="132"/>
      <c r="M38" s="133"/>
      <c r="N38" s="135"/>
      <c r="O38" s="134"/>
      <c r="P38" s="135"/>
      <c r="Q38" s="134"/>
      <c r="R38" s="135"/>
      <c r="S38" s="134"/>
      <c r="T38" s="135"/>
      <c r="U38" s="134"/>
      <c r="V38" s="135"/>
      <c r="W38" s="134"/>
      <c r="X38" s="135"/>
      <c r="Y38" s="134"/>
      <c r="Z38" s="135"/>
      <c r="AA38" s="134"/>
      <c r="AB38" s="135"/>
      <c r="AC38" s="134"/>
      <c r="AD38" s="135"/>
      <c r="AE38" s="134"/>
      <c r="AF38" s="135"/>
      <c r="AG38" s="134"/>
      <c r="AH38" s="135"/>
      <c r="AI38" s="134"/>
      <c r="AJ38" s="135"/>
      <c r="AK38" s="134"/>
      <c r="AL38" s="135"/>
      <c r="AM38" s="136"/>
      <c r="AN38" s="137"/>
      <c r="AO38" s="135"/>
      <c r="AP38" s="135"/>
      <c r="AQ38" s="134"/>
      <c r="AR38" s="30" t="str">
        <f t="shared" si="11"/>
        <v/>
      </c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S38" s="109"/>
      <c r="BT38" s="109"/>
      <c r="BU38" s="5"/>
      <c r="BV38" s="15"/>
      <c r="BW38" s="15"/>
      <c r="BX38" s="15"/>
      <c r="BY38" s="15"/>
      <c r="BZ38" s="15"/>
      <c r="CA38" s="32" t="str">
        <f t="shared" si="13"/>
        <v/>
      </c>
      <c r="CB38" s="4"/>
      <c r="CC38" s="4"/>
      <c r="CD38" s="4"/>
      <c r="CE38" s="4"/>
      <c r="CF38" s="4"/>
      <c r="CG38" s="33">
        <f t="shared" si="14"/>
        <v>0</v>
      </c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5"/>
      <c r="CV38" s="5"/>
      <c r="CW38" s="5"/>
      <c r="CX38" s="5"/>
      <c r="CY38" s="5"/>
      <c r="CZ38" s="5"/>
    </row>
    <row r="39" spans="1:104" s="6" customFormat="1" x14ac:dyDescent="0.2">
      <c r="A39" s="1680"/>
      <c r="B39" s="142" t="s">
        <v>62</v>
      </c>
      <c r="C39" s="143">
        <f t="shared" si="12"/>
        <v>0</v>
      </c>
      <c r="D39" s="131">
        <f t="shared" si="10"/>
        <v>0</v>
      </c>
      <c r="E39" s="131">
        <f t="shared" si="10"/>
        <v>0</v>
      </c>
      <c r="F39" s="132"/>
      <c r="G39" s="133"/>
      <c r="H39" s="132"/>
      <c r="I39" s="134"/>
      <c r="J39" s="132"/>
      <c r="K39" s="134"/>
      <c r="L39" s="132"/>
      <c r="M39" s="133"/>
      <c r="N39" s="135"/>
      <c r="O39" s="134"/>
      <c r="P39" s="135"/>
      <c r="Q39" s="134"/>
      <c r="R39" s="135"/>
      <c r="S39" s="134"/>
      <c r="T39" s="135"/>
      <c r="U39" s="134"/>
      <c r="V39" s="135"/>
      <c r="W39" s="134"/>
      <c r="X39" s="135"/>
      <c r="Y39" s="134"/>
      <c r="Z39" s="135"/>
      <c r="AA39" s="134"/>
      <c r="AB39" s="135"/>
      <c r="AC39" s="134"/>
      <c r="AD39" s="135"/>
      <c r="AE39" s="134"/>
      <c r="AF39" s="135"/>
      <c r="AG39" s="134"/>
      <c r="AH39" s="135"/>
      <c r="AI39" s="134"/>
      <c r="AJ39" s="135"/>
      <c r="AK39" s="134"/>
      <c r="AL39" s="135"/>
      <c r="AM39" s="136"/>
      <c r="AN39" s="137"/>
      <c r="AO39" s="135"/>
      <c r="AP39" s="135"/>
      <c r="AQ39" s="134"/>
      <c r="AR39" s="30" t="str">
        <f t="shared" si="11"/>
        <v/>
      </c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S39" s="109"/>
      <c r="BT39" s="109"/>
      <c r="BU39" s="5"/>
      <c r="BV39" s="15"/>
      <c r="BW39" s="15"/>
      <c r="BX39" s="15"/>
      <c r="BY39" s="15"/>
      <c r="BZ39" s="15"/>
      <c r="CA39" s="32" t="str">
        <f t="shared" si="13"/>
        <v/>
      </c>
      <c r="CB39" s="4"/>
      <c r="CC39" s="4"/>
      <c r="CD39" s="4"/>
      <c r="CE39" s="4"/>
      <c r="CF39" s="4"/>
      <c r="CG39" s="33">
        <f t="shared" si="14"/>
        <v>0</v>
      </c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5"/>
      <c r="CV39" s="5"/>
      <c r="CW39" s="5"/>
      <c r="CX39" s="5"/>
      <c r="CY39" s="5"/>
      <c r="CZ39" s="5"/>
    </row>
    <row r="40" spans="1:104" s="6" customFormat="1" x14ac:dyDescent="0.2">
      <c r="A40" s="1680"/>
      <c r="B40" s="142" t="s">
        <v>63</v>
      </c>
      <c r="C40" s="143">
        <f t="shared" si="12"/>
        <v>0</v>
      </c>
      <c r="D40" s="131">
        <f t="shared" si="10"/>
        <v>0</v>
      </c>
      <c r="E40" s="131">
        <f t="shared" si="10"/>
        <v>0</v>
      </c>
      <c r="F40" s="132"/>
      <c r="G40" s="133"/>
      <c r="H40" s="132"/>
      <c r="I40" s="134"/>
      <c r="J40" s="132"/>
      <c r="K40" s="134"/>
      <c r="L40" s="132"/>
      <c r="M40" s="133"/>
      <c r="N40" s="135"/>
      <c r="O40" s="134"/>
      <c r="P40" s="135"/>
      <c r="Q40" s="134"/>
      <c r="R40" s="135"/>
      <c r="S40" s="134"/>
      <c r="T40" s="135"/>
      <c r="U40" s="134"/>
      <c r="V40" s="135"/>
      <c r="W40" s="134"/>
      <c r="X40" s="135"/>
      <c r="Y40" s="134"/>
      <c r="Z40" s="135"/>
      <c r="AA40" s="134"/>
      <c r="AB40" s="135"/>
      <c r="AC40" s="134"/>
      <c r="AD40" s="135"/>
      <c r="AE40" s="134"/>
      <c r="AF40" s="135"/>
      <c r="AG40" s="134"/>
      <c r="AH40" s="135"/>
      <c r="AI40" s="134"/>
      <c r="AJ40" s="135"/>
      <c r="AK40" s="134"/>
      <c r="AL40" s="135"/>
      <c r="AM40" s="136"/>
      <c r="AN40" s="137"/>
      <c r="AO40" s="135"/>
      <c r="AP40" s="135"/>
      <c r="AQ40" s="134"/>
      <c r="AR40" s="30" t="str">
        <f t="shared" si="11"/>
        <v/>
      </c>
      <c r="BS40" s="109"/>
      <c r="BT40" s="109"/>
      <c r="BU40" s="5"/>
      <c r="BV40" s="15"/>
      <c r="BW40" s="15"/>
      <c r="BX40" s="15"/>
      <c r="BY40" s="15"/>
      <c r="BZ40" s="15"/>
      <c r="CA40" s="32" t="str">
        <f t="shared" si="13"/>
        <v/>
      </c>
      <c r="CB40" s="4"/>
      <c r="CC40" s="4"/>
      <c r="CD40" s="4"/>
      <c r="CE40" s="4"/>
      <c r="CF40" s="4"/>
      <c r="CG40" s="33">
        <f t="shared" si="14"/>
        <v>0</v>
      </c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5"/>
      <c r="CV40" s="5"/>
      <c r="CW40" s="5"/>
      <c r="CX40" s="5"/>
      <c r="CY40" s="5"/>
      <c r="CZ40" s="5"/>
    </row>
    <row r="41" spans="1:104" s="6" customFormat="1" x14ac:dyDescent="0.2">
      <c r="A41" s="1680"/>
      <c r="B41" s="146" t="s">
        <v>64</v>
      </c>
      <c r="C41" s="147">
        <f t="shared" si="12"/>
        <v>0</v>
      </c>
      <c r="D41" s="131">
        <f t="shared" si="10"/>
        <v>0</v>
      </c>
      <c r="E41" s="131">
        <f t="shared" si="10"/>
        <v>0</v>
      </c>
      <c r="F41" s="132"/>
      <c r="G41" s="133"/>
      <c r="H41" s="132"/>
      <c r="I41" s="134"/>
      <c r="J41" s="132"/>
      <c r="K41" s="134"/>
      <c r="L41" s="132"/>
      <c r="M41" s="133"/>
      <c r="N41" s="135"/>
      <c r="O41" s="134"/>
      <c r="P41" s="135"/>
      <c r="Q41" s="134"/>
      <c r="R41" s="135"/>
      <c r="S41" s="134"/>
      <c r="T41" s="135"/>
      <c r="U41" s="134"/>
      <c r="V41" s="135"/>
      <c r="W41" s="134"/>
      <c r="X41" s="135"/>
      <c r="Y41" s="134"/>
      <c r="Z41" s="135"/>
      <c r="AA41" s="134"/>
      <c r="AB41" s="135"/>
      <c r="AC41" s="134"/>
      <c r="AD41" s="135"/>
      <c r="AE41" s="134"/>
      <c r="AF41" s="135"/>
      <c r="AG41" s="134"/>
      <c r="AH41" s="135"/>
      <c r="AI41" s="134"/>
      <c r="AJ41" s="135"/>
      <c r="AK41" s="134"/>
      <c r="AL41" s="135"/>
      <c r="AM41" s="136"/>
      <c r="AN41" s="137"/>
      <c r="AO41" s="135"/>
      <c r="AP41" s="135"/>
      <c r="AQ41" s="134"/>
      <c r="AR41" s="30" t="str">
        <f t="shared" si="11"/>
        <v/>
      </c>
      <c r="BS41" s="109"/>
      <c r="BT41" s="109"/>
      <c r="BU41" s="5"/>
      <c r="BV41" s="15"/>
      <c r="BW41" s="15"/>
      <c r="BX41" s="15"/>
      <c r="BY41" s="15"/>
      <c r="BZ41" s="15"/>
      <c r="CA41" s="32" t="str">
        <f t="shared" si="13"/>
        <v/>
      </c>
      <c r="CB41" s="4"/>
      <c r="CC41" s="4"/>
      <c r="CD41" s="4"/>
      <c r="CE41" s="4"/>
      <c r="CF41" s="4"/>
      <c r="CG41" s="33">
        <f t="shared" si="14"/>
        <v>0</v>
      </c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5"/>
      <c r="CV41" s="5"/>
      <c r="CW41" s="5"/>
      <c r="CX41" s="5"/>
      <c r="CY41" s="5"/>
      <c r="CZ41" s="5"/>
    </row>
    <row r="42" spans="1:104" s="6" customFormat="1" x14ac:dyDescent="0.2">
      <c r="A42" s="1680"/>
      <c r="B42" s="140" t="s">
        <v>65</v>
      </c>
      <c r="C42" s="148">
        <f t="shared" si="12"/>
        <v>0</v>
      </c>
      <c r="D42" s="149">
        <f t="shared" si="10"/>
        <v>0</v>
      </c>
      <c r="E42" s="149">
        <f t="shared" si="10"/>
        <v>0</v>
      </c>
      <c r="F42" s="132"/>
      <c r="G42" s="133"/>
      <c r="H42" s="132"/>
      <c r="I42" s="133"/>
      <c r="J42" s="132"/>
      <c r="K42" s="134"/>
      <c r="L42" s="132"/>
      <c r="M42" s="133"/>
      <c r="N42" s="135"/>
      <c r="O42" s="133"/>
      <c r="P42" s="150"/>
      <c r="Q42" s="133"/>
      <c r="R42" s="150"/>
      <c r="S42" s="133"/>
      <c r="T42" s="150"/>
      <c r="U42" s="133"/>
      <c r="V42" s="150"/>
      <c r="W42" s="133"/>
      <c r="X42" s="150"/>
      <c r="Y42" s="133"/>
      <c r="Z42" s="150"/>
      <c r="AA42" s="133"/>
      <c r="AB42" s="150"/>
      <c r="AC42" s="133"/>
      <c r="AD42" s="150"/>
      <c r="AE42" s="133"/>
      <c r="AF42" s="150"/>
      <c r="AG42" s="133"/>
      <c r="AH42" s="150"/>
      <c r="AI42" s="133"/>
      <c r="AJ42" s="150"/>
      <c r="AK42" s="133"/>
      <c r="AL42" s="150"/>
      <c r="AM42" s="151"/>
      <c r="AN42" s="137"/>
      <c r="AO42" s="135"/>
      <c r="AP42" s="150"/>
      <c r="AQ42" s="133"/>
      <c r="AR42" s="30" t="str">
        <f t="shared" si="11"/>
        <v/>
      </c>
      <c r="BS42" s="109"/>
      <c r="BT42" s="109"/>
      <c r="BU42" s="5"/>
      <c r="BV42" s="15"/>
      <c r="BW42" s="15"/>
      <c r="BX42" s="15"/>
      <c r="BY42" s="15"/>
      <c r="BZ42" s="15"/>
      <c r="CA42" s="32" t="str">
        <f t="shared" si="13"/>
        <v/>
      </c>
      <c r="CB42" s="4"/>
      <c r="CC42" s="4"/>
      <c r="CD42" s="4"/>
      <c r="CE42" s="4"/>
      <c r="CF42" s="4"/>
      <c r="CG42" s="33">
        <f t="shared" si="14"/>
        <v>0</v>
      </c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5"/>
      <c r="CV42" s="5"/>
      <c r="CW42" s="5"/>
      <c r="CX42" s="5"/>
      <c r="CY42" s="5"/>
      <c r="CZ42" s="5"/>
    </row>
    <row r="43" spans="1:104" s="6" customFormat="1" x14ac:dyDescent="0.2">
      <c r="A43" s="1680"/>
      <c r="B43" s="152" t="s">
        <v>66</v>
      </c>
      <c r="C43" s="153">
        <f t="shared" si="12"/>
        <v>0</v>
      </c>
      <c r="D43" s="154">
        <f t="shared" si="10"/>
        <v>0</v>
      </c>
      <c r="E43" s="154">
        <f t="shared" si="10"/>
        <v>0</v>
      </c>
      <c r="F43" s="132"/>
      <c r="G43" s="133"/>
      <c r="H43" s="132"/>
      <c r="I43" s="133"/>
      <c r="J43" s="132"/>
      <c r="K43" s="134"/>
      <c r="L43" s="132"/>
      <c r="M43" s="133"/>
      <c r="N43" s="135"/>
      <c r="O43" s="133"/>
      <c r="P43" s="150"/>
      <c r="Q43" s="133"/>
      <c r="R43" s="150"/>
      <c r="S43" s="133"/>
      <c r="T43" s="150"/>
      <c r="U43" s="133"/>
      <c r="V43" s="150"/>
      <c r="W43" s="133"/>
      <c r="X43" s="150"/>
      <c r="Y43" s="133"/>
      <c r="Z43" s="150"/>
      <c r="AA43" s="133"/>
      <c r="AB43" s="150"/>
      <c r="AC43" s="133"/>
      <c r="AD43" s="150"/>
      <c r="AE43" s="133"/>
      <c r="AF43" s="150"/>
      <c r="AG43" s="133"/>
      <c r="AH43" s="150"/>
      <c r="AI43" s="133"/>
      <c r="AJ43" s="150"/>
      <c r="AK43" s="133"/>
      <c r="AL43" s="150"/>
      <c r="AM43" s="151"/>
      <c r="AN43" s="137"/>
      <c r="AO43" s="135"/>
      <c r="AP43" s="150"/>
      <c r="AQ43" s="133"/>
      <c r="AR43" s="30" t="str">
        <f t="shared" si="11"/>
        <v/>
      </c>
      <c r="BS43" s="109"/>
      <c r="BT43" s="109"/>
      <c r="BU43" s="5"/>
      <c r="BV43" s="15"/>
      <c r="BW43" s="15"/>
      <c r="BX43" s="15"/>
      <c r="BY43" s="15"/>
      <c r="BZ43" s="15"/>
      <c r="CA43" s="32" t="str">
        <f t="shared" si="13"/>
        <v/>
      </c>
      <c r="CB43" s="4"/>
      <c r="CC43" s="4"/>
      <c r="CD43" s="4"/>
      <c r="CE43" s="4"/>
      <c r="CF43" s="4"/>
      <c r="CG43" s="33">
        <f t="shared" si="14"/>
        <v>0</v>
      </c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5"/>
      <c r="CV43" s="5"/>
      <c r="CW43" s="5"/>
      <c r="CX43" s="5"/>
      <c r="CY43" s="5"/>
      <c r="CZ43" s="5"/>
    </row>
    <row r="44" spans="1:104" s="6" customFormat="1" x14ac:dyDescent="0.2">
      <c r="A44" s="1680"/>
      <c r="B44" s="155" t="s">
        <v>67</v>
      </c>
      <c r="C44" s="153">
        <f t="shared" si="12"/>
        <v>0</v>
      </c>
      <c r="D44" s="154">
        <f t="shared" si="10"/>
        <v>0</v>
      </c>
      <c r="E44" s="154">
        <f t="shared" si="10"/>
        <v>0</v>
      </c>
      <c r="F44" s="132"/>
      <c r="G44" s="133"/>
      <c r="H44" s="132"/>
      <c r="I44" s="133"/>
      <c r="J44" s="132"/>
      <c r="K44" s="134"/>
      <c r="L44" s="132"/>
      <c r="M44" s="133"/>
      <c r="N44" s="135"/>
      <c r="O44" s="133"/>
      <c r="P44" s="150"/>
      <c r="Q44" s="133"/>
      <c r="R44" s="150"/>
      <c r="S44" s="133"/>
      <c r="T44" s="150"/>
      <c r="U44" s="133"/>
      <c r="V44" s="150"/>
      <c r="W44" s="133"/>
      <c r="X44" s="150"/>
      <c r="Y44" s="133"/>
      <c r="Z44" s="150"/>
      <c r="AA44" s="133"/>
      <c r="AB44" s="150"/>
      <c r="AC44" s="133"/>
      <c r="AD44" s="150"/>
      <c r="AE44" s="133"/>
      <c r="AF44" s="150"/>
      <c r="AG44" s="133"/>
      <c r="AH44" s="150"/>
      <c r="AI44" s="133"/>
      <c r="AJ44" s="150"/>
      <c r="AK44" s="133"/>
      <c r="AL44" s="150"/>
      <c r="AM44" s="151"/>
      <c r="AN44" s="137"/>
      <c r="AO44" s="135"/>
      <c r="AP44" s="150"/>
      <c r="AQ44" s="133"/>
      <c r="AR44" s="30" t="str">
        <f t="shared" si="11"/>
        <v/>
      </c>
      <c r="BS44" s="109"/>
      <c r="BT44" s="109"/>
      <c r="BU44" s="5"/>
      <c r="BV44" s="15"/>
      <c r="BW44" s="15"/>
      <c r="BX44" s="15"/>
      <c r="BY44" s="15"/>
      <c r="BZ44" s="15"/>
      <c r="CA44" s="32" t="str">
        <f t="shared" si="13"/>
        <v/>
      </c>
      <c r="CB44" s="4"/>
      <c r="CC44" s="4"/>
      <c r="CD44" s="4"/>
      <c r="CE44" s="4"/>
      <c r="CF44" s="4"/>
      <c r="CG44" s="33">
        <f t="shared" si="14"/>
        <v>0</v>
      </c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5"/>
      <c r="CV44" s="5"/>
      <c r="CW44" s="5"/>
      <c r="CX44" s="5"/>
      <c r="CY44" s="5"/>
      <c r="CZ44" s="5"/>
    </row>
    <row r="45" spans="1:104" s="6" customFormat="1" x14ac:dyDescent="0.2">
      <c r="A45" s="1680"/>
      <c r="B45" s="152" t="s">
        <v>68</v>
      </c>
      <c r="C45" s="153">
        <f t="shared" si="12"/>
        <v>0</v>
      </c>
      <c r="D45" s="154">
        <f t="shared" si="10"/>
        <v>0</v>
      </c>
      <c r="E45" s="154">
        <f t="shared" si="10"/>
        <v>0</v>
      </c>
      <c r="F45" s="132"/>
      <c r="G45" s="133"/>
      <c r="H45" s="132"/>
      <c r="I45" s="133"/>
      <c r="J45" s="132"/>
      <c r="K45" s="134"/>
      <c r="L45" s="132"/>
      <c r="M45" s="133"/>
      <c r="N45" s="135"/>
      <c r="O45" s="133"/>
      <c r="P45" s="150"/>
      <c r="Q45" s="133"/>
      <c r="R45" s="150"/>
      <c r="S45" s="133"/>
      <c r="T45" s="150"/>
      <c r="U45" s="133"/>
      <c r="V45" s="150"/>
      <c r="W45" s="133"/>
      <c r="X45" s="150"/>
      <c r="Y45" s="133"/>
      <c r="Z45" s="150"/>
      <c r="AA45" s="133"/>
      <c r="AB45" s="150"/>
      <c r="AC45" s="133"/>
      <c r="AD45" s="150"/>
      <c r="AE45" s="133"/>
      <c r="AF45" s="150"/>
      <c r="AG45" s="133"/>
      <c r="AH45" s="150"/>
      <c r="AI45" s="133"/>
      <c r="AJ45" s="150"/>
      <c r="AK45" s="133"/>
      <c r="AL45" s="150"/>
      <c r="AM45" s="151"/>
      <c r="AN45" s="137"/>
      <c r="AO45" s="135"/>
      <c r="AP45" s="150"/>
      <c r="AQ45" s="133"/>
      <c r="AR45" s="30" t="str">
        <f t="shared" si="11"/>
        <v/>
      </c>
      <c r="BS45" s="109"/>
      <c r="BT45" s="109"/>
      <c r="BU45" s="5"/>
      <c r="BV45" s="15"/>
      <c r="BW45" s="15"/>
      <c r="BX45" s="15"/>
      <c r="BY45" s="15"/>
      <c r="BZ45" s="15"/>
      <c r="CA45" s="32" t="str">
        <f t="shared" si="13"/>
        <v/>
      </c>
      <c r="CB45" s="4"/>
      <c r="CC45" s="4"/>
      <c r="CD45" s="4"/>
      <c r="CE45" s="4"/>
      <c r="CF45" s="4"/>
      <c r="CG45" s="33">
        <f t="shared" si="14"/>
        <v>0</v>
      </c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5"/>
      <c r="CV45" s="5"/>
      <c r="CW45" s="5"/>
      <c r="CX45" s="5"/>
      <c r="CY45" s="5"/>
      <c r="CZ45" s="5"/>
    </row>
    <row r="46" spans="1:104" s="6" customFormat="1" x14ac:dyDescent="0.2">
      <c r="A46" s="1680"/>
      <c r="B46" s="152" t="s">
        <v>69</v>
      </c>
      <c r="C46" s="153">
        <f t="shared" si="12"/>
        <v>0</v>
      </c>
      <c r="D46" s="154">
        <f t="shared" si="10"/>
        <v>0</v>
      </c>
      <c r="E46" s="154">
        <f t="shared" si="10"/>
        <v>0</v>
      </c>
      <c r="F46" s="132"/>
      <c r="G46" s="133"/>
      <c r="H46" s="132"/>
      <c r="I46" s="133"/>
      <c r="J46" s="132"/>
      <c r="K46" s="134"/>
      <c r="L46" s="132"/>
      <c r="M46" s="133"/>
      <c r="N46" s="135"/>
      <c r="O46" s="133"/>
      <c r="P46" s="150"/>
      <c r="Q46" s="133"/>
      <c r="R46" s="150"/>
      <c r="S46" s="133"/>
      <c r="T46" s="150"/>
      <c r="U46" s="133"/>
      <c r="V46" s="150"/>
      <c r="W46" s="133"/>
      <c r="X46" s="150"/>
      <c r="Y46" s="133"/>
      <c r="Z46" s="150"/>
      <c r="AA46" s="133"/>
      <c r="AB46" s="150"/>
      <c r="AC46" s="133"/>
      <c r="AD46" s="150"/>
      <c r="AE46" s="133"/>
      <c r="AF46" s="150"/>
      <c r="AG46" s="133"/>
      <c r="AH46" s="150"/>
      <c r="AI46" s="133"/>
      <c r="AJ46" s="150"/>
      <c r="AK46" s="133"/>
      <c r="AL46" s="150"/>
      <c r="AM46" s="151"/>
      <c r="AN46" s="137"/>
      <c r="AO46" s="135"/>
      <c r="AP46" s="150"/>
      <c r="AQ46" s="133"/>
      <c r="AR46" s="30" t="str">
        <f t="shared" si="11"/>
        <v/>
      </c>
      <c r="BS46" s="109"/>
      <c r="BT46" s="109"/>
      <c r="BU46" s="5"/>
      <c r="BV46" s="15"/>
      <c r="BW46" s="15"/>
      <c r="BX46" s="15"/>
      <c r="BY46" s="15"/>
      <c r="BZ46" s="15"/>
      <c r="CA46" s="32" t="str">
        <f t="shared" si="13"/>
        <v/>
      </c>
      <c r="CB46" s="4"/>
      <c r="CC46" s="4"/>
      <c r="CD46" s="4"/>
      <c r="CE46" s="4"/>
      <c r="CF46" s="4"/>
      <c r="CG46" s="33">
        <f t="shared" si="14"/>
        <v>0</v>
      </c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5"/>
      <c r="CV46" s="5"/>
      <c r="CW46" s="5"/>
      <c r="CX46" s="5"/>
      <c r="CY46" s="5"/>
      <c r="CZ46" s="5"/>
    </row>
    <row r="47" spans="1:104" s="6" customFormat="1" x14ac:dyDescent="0.2">
      <c r="A47" s="1680"/>
      <c r="B47" s="152" t="s">
        <v>70</v>
      </c>
      <c r="C47" s="156">
        <f t="shared" si="12"/>
        <v>0</v>
      </c>
      <c r="D47" s="157">
        <f t="shared" si="10"/>
        <v>0</v>
      </c>
      <c r="E47" s="157">
        <f t="shared" si="10"/>
        <v>0</v>
      </c>
      <c r="F47" s="158"/>
      <c r="G47" s="159"/>
      <c r="H47" s="158"/>
      <c r="I47" s="159"/>
      <c r="J47" s="158"/>
      <c r="K47" s="160"/>
      <c r="L47" s="158"/>
      <c r="M47" s="159"/>
      <c r="N47" s="161"/>
      <c r="O47" s="159"/>
      <c r="P47" s="162"/>
      <c r="Q47" s="159"/>
      <c r="R47" s="162"/>
      <c r="S47" s="159"/>
      <c r="T47" s="162"/>
      <c r="U47" s="159"/>
      <c r="V47" s="162"/>
      <c r="W47" s="159"/>
      <c r="X47" s="162"/>
      <c r="Y47" s="159"/>
      <c r="Z47" s="162"/>
      <c r="AA47" s="159"/>
      <c r="AB47" s="162"/>
      <c r="AC47" s="159"/>
      <c r="AD47" s="162"/>
      <c r="AE47" s="159"/>
      <c r="AF47" s="162"/>
      <c r="AG47" s="159"/>
      <c r="AH47" s="162"/>
      <c r="AI47" s="159"/>
      <c r="AJ47" s="162"/>
      <c r="AK47" s="159"/>
      <c r="AL47" s="162"/>
      <c r="AM47" s="163"/>
      <c r="AN47" s="164"/>
      <c r="AO47" s="161"/>
      <c r="AP47" s="162"/>
      <c r="AQ47" s="159"/>
      <c r="AR47" s="30" t="str">
        <f t="shared" si="11"/>
        <v/>
      </c>
      <c r="BS47" s="109"/>
      <c r="BT47" s="109"/>
      <c r="BU47" s="5"/>
      <c r="BV47" s="15"/>
      <c r="BW47" s="15"/>
      <c r="BX47" s="15"/>
      <c r="BY47" s="15"/>
      <c r="BZ47" s="15"/>
      <c r="CA47" s="32" t="str">
        <f t="shared" si="13"/>
        <v/>
      </c>
      <c r="CB47" s="4"/>
      <c r="CC47" s="4"/>
      <c r="CD47" s="4"/>
      <c r="CE47" s="4"/>
      <c r="CF47" s="4"/>
      <c r="CG47" s="33">
        <f t="shared" si="14"/>
        <v>0</v>
      </c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5"/>
      <c r="CV47" s="5"/>
      <c r="CW47" s="5"/>
      <c r="CX47" s="5"/>
      <c r="CY47" s="5"/>
      <c r="CZ47" s="5"/>
    </row>
    <row r="48" spans="1:104" s="6" customFormat="1" x14ac:dyDescent="0.2">
      <c r="A48" s="1921"/>
      <c r="B48" s="165" t="s">
        <v>71</v>
      </c>
      <c r="C48" s="166">
        <f t="shared" si="12"/>
        <v>0</v>
      </c>
      <c r="D48" s="167">
        <f t="shared" si="10"/>
        <v>0</v>
      </c>
      <c r="E48" s="167">
        <f t="shared" si="10"/>
        <v>0</v>
      </c>
      <c r="F48" s="168"/>
      <c r="G48" s="169"/>
      <c r="H48" s="168"/>
      <c r="I48" s="169"/>
      <c r="J48" s="168"/>
      <c r="K48" s="170"/>
      <c r="L48" s="168"/>
      <c r="M48" s="169"/>
      <c r="N48" s="171"/>
      <c r="O48" s="169"/>
      <c r="P48" s="172"/>
      <c r="Q48" s="169"/>
      <c r="R48" s="172"/>
      <c r="S48" s="169"/>
      <c r="T48" s="172"/>
      <c r="U48" s="169"/>
      <c r="V48" s="172"/>
      <c r="W48" s="169"/>
      <c r="X48" s="172"/>
      <c r="Y48" s="169"/>
      <c r="Z48" s="172"/>
      <c r="AA48" s="169"/>
      <c r="AB48" s="172"/>
      <c r="AC48" s="169"/>
      <c r="AD48" s="172"/>
      <c r="AE48" s="169"/>
      <c r="AF48" s="172"/>
      <c r="AG48" s="169"/>
      <c r="AH48" s="172"/>
      <c r="AI48" s="169"/>
      <c r="AJ48" s="172"/>
      <c r="AK48" s="169"/>
      <c r="AL48" s="172"/>
      <c r="AM48" s="173"/>
      <c r="AN48" s="174"/>
      <c r="AO48" s="171"/>
      <c r="AP48" s="172"/>
      <c r="AQ48" s="169"/>
      <c r="AR48" s="30" t="str">
        <f t="shared" si="11"/>
        <v/>
      </c>
      <c r="BS48" s="109"/>
      <c r="BT48" s="109"/>
      <c r="BU48" s="5"/>
      <c r="BV48" s="15"/>
      <c r="BW48" s="15"/>
      <c r="BX48" s="15"/>
      <c r="BY48" s="15"/>
      <c r="BZ48" s="15"/>
      <c r="CA48" s="32" t="str">
        <f t="shared" si="13"/>
        <v/>
      </c>
      <c r="CB48" s="4"/>
      <c r="CC48" s="4"/>
      <c r="CD48" s="4"/>
      <c r="CE48" s="4"/>
      <c r="CF48" s="4"/>
      <c r="CG48" s="33">
        <f t="shared" si="14"/>
        <v>0</v>
      </c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5"/>
      <c r="CV48" s="5"/>
      <c r="CW48" s="5"/>
      <c r="CX48" s="5"/>
      <c r="CY48" s="5"/>
      <c r="CZ48" s="5"/>
    </row>
    <row r="49" spans="1:130" x14ac:dyDescent="0.2">
      <c r="A49" s="1415" t="s">
        <v>72</v>
      </c>
      <c r="B49" s="176"/>
      <c r="C49" s="177">
        <f>SUM(D49:E49)</f>
        <v>0</v>
      </c>
      <c r="D49" s="149">
        <f t="shared" si="10"/>
        <v>0</v>
      </c>
      <c r="E49" s="149">
        <f t="shared" si="10"/>
        <v>0</v>
      </c>
      <c r="F49" s="124"/>
      <c r="G49" s="125"/>
      <c r="H49" s="124"/>
      <c r="I49" s="126"/>
      <c r="J49" s="124"/>
      <c r="K49" s="126"/>
      <c r="L49" s="124"/>
      <c r="M49" s="125"/>
      <c r="N49" s="127"/>
      <c r="O49" s="126"/>
      <c r="P49" s="127"/>
      <c r="Q49" s="126"/>
      <c r="R49" s="127"/>
      <c r="S49" s="126"/>
      <c r="T49" s="127"/>
      <c r="U49" s="126"/>
      <c r="V49" s="127"/>
      <c r="W49" s="126"/>
      <c r="X49" s="127"/>
      <c r="Y49" s="126"/>
      <c r="Z49" s="127"/>
      <c r="AA49" s="126"/>
      <c r="AB49" s="127"/>
      <c r="AC49" s="126"/>
      <c r="AD49" s="127"/>
      <c r="AE49" s="126"/>
      <c r="AF49" s="127"/>
      <c r="AG49" s="126"/>
      <c r="AH49" s="127"/>
      <c r="AI49" s="126"/>
      <c r="AJ49" s="127"/>
      <c r="AK49" s="126"/>
      <c r="AL49" s="127"/>
      <c r="AM49" s="128"/>
      <c r="AN49" s="129"/>
      <c r="AO49" s="127"/>
      <c r="AP49" s="127"/>
      <c r="AQ49" s="126"/>
      <c r="AR49" s="30" t="str">
        <f t="shared" si="11"/>
        <v/>
      </c>
      <c r="BS49" s="109"/>
      <c r="BT49" s="109"/>
      <c r="BV49" s="15"/>
      <c r="BW49" s="15"/>
      <c r="BX49" s="15"/>
      <c r="CA49" s="32" t="str">
        <f t="shared" si="13"/>
        <v/>
      </c>
      <c r="CG49" s="33">
        <f t="shared" si="14"/>
        <v>0</v>
      </c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5"/>
      <c r="CV49" s="5"/>
      <c r="CW49" s="5"/>
      <c r="CX49" s="5"/>
      <c r="CY49" s="5"/>
      <c r="CZ49" s="5"/>
    </row>
    <row r="50" spans="1:130" x14ac:dyDescent="0.2">
      <c r="A50" s="178" t="s">
        <v>73</v>
      </c>
      <c r="B50" s="179"/>
      <c r="C50" s="180">
        <f>SUM(D50:E50)</f>
        <v>0</v>
      </c>
      <c r="D50" s="181">
        <f t="shared" si="10"/>
        <v>0</v>
      </c>
      <c r="E50" s="181">
        <f t="shared" si="10"/>
        <v>0</v>
      </c>
      <c r="F50" s="168"/>
      <c r="G50" s="169"/>
      <c r="H50" s="168"/>
      <c r="I50" s="170"/>
      <c r="J50" s="168"/>
      <c r="K50" s="170"/>
      <c r="L50" s="168"/>
      <c r="M50" s="169"/>
      <c r="N50" s="171"/>
      <c r="O50" s="170"/>
      <c r="P50" s="171"/>
      <c r="Q50" s="170"/>
      <c r="R50" s="171"/>
      <c r="S50" s="170"/>
      <c r="T50" s="171"/>
      <c r="U50" s="170"/>
      <c r="V50" s="171"/>
      <c r="W50" s="170"/>
      <c r="X50" s="171"/>
      <c r="Y50" s="170"/>
      <c r="Z50" s="171"/>
      <c r="AA50" s="170"/>
      <c r="AB50" s="171"/>
      <c r="AC50" s="170"/>
      <c r="AD50" s="171"/>
      <c r="AE50" s="170"/>
      <c r="AF50" s="171"/>
      <c r="AG50" s="170"/>
      <c r="AH50" s="171"/>
      <c r="AI50" s="170"/>
      <c r="AJ50" s="171"/>
      <c r="AK50" s="170"/>
      <c r="AL50" s="171"/>
      <c r="AM50" s="182"/>
      <c r="AN50" s="174"/>
      <c r="AO50" s="171"/>
      <c r="AP50" s="171"/>
      <c r="AQ50" s="170"/>
      <c r="AR50" s="30" t="str">
        <f t="shared" si="11"/>
        <v/>
      </c>
      <c r="BS50" s="109"/>
      <c r="BT50" s="109"/>
      <c r="BV50" s="15"/>
      <c r="BW50" s="15"/>
      <c r="BX50" s="15"/>
      <c r="CA50" s="32" t="str">
        <f t="shared" si="13"/>
        <v/>
      </c>
      <c r="CG50" s="33">
        <f t="shared" si="14"/>
        <v>0</v>
      </c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5"/>
      <c r="CV50" s="5"/>
      <c r="CW50" s="5"/>
      <c r="CX50" s="5"/>
      <c r="CY50" s="5"/>
      <c r="CZ50" s="5"/>
    </row>
    <row r="51" spans="1:130" x14ac:dyDescent="0.2">
      <c r="A51" s="107" t="s">
        <v>74</v>
      </c>
      <c r="B51" s="11"/>
      <c r="C51" s="183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CA51" s="32" t="str">
        <f t="shared" si="13"/>
        <v/>
      </c>
      <c r="CG51" s="33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5"/>
      <c r="CV51" s="5"/>
      <c r="CW51" s="5"/>
      <c r="CX51" s="5"/>
      <c r="CY51" s="5"/>
      <c r="CZ51" s="5"/>
    </row>
    <row r="52" spans="1:130" x14ac:dyDescent="0.2">
      <c r="A52" s="2116" t="s">
        <v>75</v>
      </c>
      <c r="B52" s="2098" t="s">
        <v>76</v>
      </c>
      <c r="C52" s="2100" t="s">
        <v>7</v>
      </c>
      <c r="D52" s="2100"/>
      <c r="E52" s="2100"/>
      <c r="F52" s="2107"/>
      <c r="G52" s="2117" t="s">
        <v>77</v>
      </c>
      <c r="H52" s="2111"/>
      <c r="I52" s="184"/>
      <c r="AI52" s="109"/>
      <c r="AJ52" s="109"/>
      <c r="BY52" s="5"/>
      <c r="CA52" s="32" t="str">
        <f t="shared" si="13"/>
        <v/>
      </c>
      <c r="CG52" s="33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5"/>
      <c r="CV52" s="5"/>
      <c r="CW52" s="5"/>
      <c r="CX52" s="5"/>
      <c r="CY52" s="5"/>
      <c r="CZ52" s="5"/>
    </row>
    <row r="53" spans="1:130" ht="14.25" customHeight="1" x14ac:dyDescent="0.2">
      <c r="A53" s="1680"/>
      <c r="B53" s="1637"/>
      <c r="C53" s="1644" t="s">
        <v>50</v>
      </c>
      <c r="D53" s="1683" t="s">
        <v>29</v>
      </c>
      <c r="E53" s="1654" t="s">
        <v>30</v>
      </c>
      <c r="F53" s="1675" t="s">
        <v>31</v>
      </c>
      <c r="G53" s="2114" t="s">
        <v>78</v>
      </c>
      <c r="H53" s="2170" t="s">
        <v>79</v>
      </c>
      <c r="AH53" s="109"/>
      <c r="AI53" s="109"/>
      <c r="BT53" s="5"/>
      <c r="BZ53" s="32"/>
      <c r="CF53" s="33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5"/>
      <c r="CU53" s="5"/>
      <c r="CV53" s="5"/>
      <c r="CW53" s="5"/>
      <c r="CX53" s="5"/>
      <c r="CY53" s="5"/>
      <c r="CZ53" s="5"/>
      <c r="DZ53" s="6"/>
    </row>
    <row r="54" spans="1:130" x14ac:dyDescent="0.2">
      <c r="A54" s="1921"/>
      <c r="B54" s="1922"/>
      <c r="C54" s="1934"/>
      <c r="D54" s="2063"/>
      <c r="E54" s="2049"/>
      <c r="F54" s="2059"/>
      <c r="G54" s="2114"/>
      <c r="H54" s="2170"/>
      <c r="AH54" s="109"/>
      <c r="AI54" s="109"/>
      <c r="BT54" s="5"/>
      <c r="BZ54" s="32"/>
      <c r="CF54" s="33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5"/>
      <c r="CU54" s="5"/>
      <c r="CV54" s="5"/>
      <c r="CW54" s="5"/>
      <c r="CX54" s="5"/>
      <c r="CY54" s="5"/>
      <c r="CZ54" s="5"/>
      <c r="DZ54" s="6"/>
    </row>
    <row r="55" spans="1:130" x14ac:dyDescent="0.2">
      <c r="A55" s="185" t="s">
        <v>80</v>
      </c>
      <c r="B55" s="186">
        <f>SUM(C55:F55)</f>
        <v>0</v>
      </c>
      <c r="C55" s="187"/>
      <c r="D55" s="188"/>
      <c r="E55" s="189"/>
      <c r="F55" s="190"/>
      <c r="G55" s="187"/>
      <c r="H55" s="187"/>
      <c r="AH55" s="109"/>
      <c r="AI55" s="109"/>
      <c r="BT55" s="5"/>
      <c r="BY55" s="5"/>
      <c r="BZ55" s="32" t="str">
        <f>IF(CF55=1," * El total de Ingresos debe ser igual a la suma de los Tipos de Estrategia. ","")</f>
        <v/>
      </c>
      <c r="CF55" s="33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5"/>
      <c r="CU55" s="5"/>
      <c r="CV55" s="5"/>
      <c r="CW55" s="5"/>
      <c r="CX55" s="5"/>
      <c r="CY55" s="5"/>
      <c r="CZ55" s="5"/>
      <c r="DZ55" s="6"/>
    </row>
    <row r="56" spans="1:130" x14ac:dyDescent="0.2">
      <c r="A56" s="155" t="s">
        <v>81</v>
      </c>
      <c r="B56" s="186">
        <f>SUM(C56:F56)</f>
        <v>0</v>
      </c>
      <c r="C56" s="191"/>
      <c r="D56" s="188"/>
      <c r="E56" s="189"/>
      <c r="F56" s="192"/>
      <c r="G56" s="191"/>
      <c r="H56" s="191"/>
      <c r="AH56" s="109"/>
      <c r="AI56" s="109"/>
      <c r="BT56" s="5"/>
      <c r="BY56" s="5"/>
      <c r="BZ56" s="32" t="str">
        <f>IF(CF56=1," * El total de Ingresos debe ser igual a la suma de los Tipos de Estrategia. ","")</f>
        <v/>
      </c>
      <c r="CF56" s="33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5"/>
      <c r="CU56" s="5"/>
      <c r="CV56" s="5"/>
      <c r="CW56" s="5"/>
      <c r="CX56" s="5"/>
      <c r="CY56" s="5"/>
      <c r="CZ56" s="5"/>
      <c r="DZ56" s="6"/>
    </row>
    <row r="57" spans="1:130" x14ac:dyDescent="0.2">
      <c r="A57" s="155" t="s">
        <v>82</v>
      </c>
      <c r="B57" s="186">
        <f>SUM(C57:F57)</f>
        <v>0</v>
      </c>
      <c r="C57" s="191"/>
      <c r="D57" s="188"/>
      <c r="E57" s="189"/>
      <c r="F57" s="192"/>
      <c r="G57" s="191"/>
      <c r="H57" s="191"/>
      <c r="AH57" s="109"/>
      <c r="AI57" s="109"/>
      <c r="BT57" s="5"/>
      <c r="BY57" s="5"/>
      <c r="BZ57" s="4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5"/>
      <c r="CU57" s="5"/>
      <c r="CV57" s="5"/>
      <c r="CW57" s="5"/>
      <c r="CX57" s="5"/>
      <c r="CY57" s="5"/>
      <c r="CZ57" s="5"/>
      <c r="DZ57" s="6"/>
    </row>
    <row r="58" spans="1:130" x14ac:dyDescent="0.2">
      <c r="A58" s="155" t="s">
        <v>83</v>
      </c>
      <c r="B58" s="186">
        <f>SUM(C58:F58)</f>
        <v>0</v>
      </c>
      <c r="C58" s="191"/>
      <c r="D58" s="188"/>
      <c r="E58" s="189"/>
      <c r="F58" s="192"/>
      <c r="G58" s="191"/>
      <c r="H58" s="191"/>
      <c r="AH58" s="109"/>
      <c r="AI58" s="109"/>
      <c r="BT58" s="5"/>
      <c r="BY58" s="5"/>
      <c r="BZ58" s="4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5"/>
      <c r="CU58" s="5"/>
      <c r="CV58" s="5"/>
      <c r="CW58" s="5"/>
      <c r="CX58" s="5"/>
      <c r="CY58" s="5"/>
      <c r="CZ58" s="5"/>
      <c r="DZ58" s="6"/>
    </row>
    <row r="59" spans="1:130" x14ac:dyDescent="0.2">
      <c r="A59" s="155" t="s">
        <v>84</v>
      </c>
      <c r="B59" s="186">
        <f>SUM(C59:F59)</f>
        <v>0</v>
      </c>
      <c r="C59" s="193"/>
      <c r="D59" s="194"/>
      <c r="E59" s="195"/>
      <c r="F59" s="196"/>
      <c r="G59" s="193"/>
      <c r="H59" s="193"/>
      <c r="AH59" s="109"/>
      <c r="AI59" s="109"/>
      <c r="BT59" s="5"/>
      <c r="BY59" s="5"/>
      <c r="BZ59" s="4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5"/>
      <c r="CU59" s="5"/>
      <c r="CV59" s="5"/>
      <c r="CW59" s="5"/>
      <c r="CX59" s="5"/>
      <c r="CY59" s="5"/>
      <c r="CZ59" s="5"/>
      <c r="DZ59" s="6"/>
    </row>
    <row r="60" spans="1:130" x14ac:dyDescent="0.2">
      <c r="A60" s="1416" t="s">
        <v>5</v>
      </c>
      <c r="B60" s="1417">
        <f t="shared" ref="B60:G60" si="15">SUM(B55:B59)</f>
        <v>0</v>
      </c>
      <c r="C60" s="199">
        <f t="shared" si="15"/>
        <v>0</v>
      </c>
      <c r="D60" s="200">
        <f t="shared" si="15"/>
        <v>0</v>
      </c>
      <c r="E60" s="201">
        <f t="shared" si="15"/>
        <v>0</v>
      </c>
      <c r="F60" s="202">
        <f t="shared" si="15"/>
        <v>0</v>
      </c>
      <c r="G60" s="199">
        <f t="shared" si="15"/>
        <v>0</v>
      </c>
      <c r="H60" s="199">
        <f>SUM(H55:H59)</f>
        <v>0</v>
      </c>
      <c r="AH60" s="109"/>
      <c r="AI60" s="109"/>
      <c r="BT60" s="5"/>
      <c r="BZ60" s="4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5"/>
      <c r="CU60" s="5"/>
      <c r="CV60" s="5"/>
      <c r="CW60" s="5"/>
      <c r="CX60" s="5"/>
      <c r="CY60" s="5"/>
      <c r="CZ60" s="5"/>
      <c r="DZ60" s="6"/>
    </row>
    <row r="61" spans="1:130" x14ac:dyDescent="0.2">
      <c r="A61" s="107" t="s">
        <v>85</v>
      </c>
      <c r="D61" s="11"/>
      <c r="E61" s="11"/>
      <c r="F61" s="11"/>
      <c r="G61" s="11"/>
      <c r="H61" s="11"/>
      <c r="I61" s="11"/>
      <c r="J61" s="11"/>
      <c r="K61" s="11"/>
      <c r="CA61" s="32"/>
      <c r="CB61" s="32"/>
      <c r="CC61" s="32"/>
      <c r="CD61" s="32"/>
      <c r="CE61" s="32"/>
      <c r="CF61" s="32"/>
      <c r="CG61" s="33"/>
      <c r="CH61" s="33"/>
      <c r="CI61" s="33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5"/>
      <c r="CV61" s="5"/>
      <c r="CW61" s="5"/>
      <c r="CX61" s="5"/>
      <c r="CY61" s="5"/>
      <c r="CZ61" s="5"/>
    </row>
    <row r="62" spans="1:130" x14ac:dyDescent="0.2">
      <c r="A62" s="2094" t="s">
        <v>75</v>
      </c>
      <c r="B62" s="2077" t="s">
        <v>76</v>
      </c>
      <c r="C62" s="2169" t="s">
        <v>6</v>
      </c>
      <c r="D62" s="2169"/>
      <c r="E62" s="2169"/>
      <c r="F62" s="2169"/>
      <c r="G62" s="2169"/>
      <c r="H62" s="2169"/>
      <c r="I62" s="2169"/>
      <c r="J62" s="2169"/>
      <c r="K62" s="2169"/>
      <c r="L62" s="2169"/>
      <c r="M62" s="2169"/>
      <c r="N62" s="2169"/>
      <c r="O62" s="2169"/>
      <c r="P62" s="2169"/>
      <c r="Q62" s="2169"/>
      <c r="R62" s="2169"/>
      <c r="S62" s="2113"/>
      <c r="T62" s="2100" t="s">
        <v>7</v>
      </c>
      <c r="U62" s="2100"/>
      <c r="V62" s="2100"/>
      <c r="W62" s="2102"/>
      <c r="X62" s="2168" t="s">
        <v>86</v>
      </c>
      <c r="Y62" s="2110"/>
      <c r="Z62" s="2111"/>
      <c r="AA62" s="11"/>
      <c r="AB62" s="11"/>
      <c r="BY62" s="5"/>
      <c r="BZ62" s="5"/>
      <c r="CA62" s="32"/>
      <c r="CB62" s="32"/>
      <c r="CC62" s="32"/>
      <c r="CD62" s="32"/>
      <c r="CE62" s="32"/>
      <c r="CF62" s="32"/>
      <c r="CG62" s="33"/>
      <c r="CH62" s="33"/>
      <c r="CI62" s="33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</row>
    <row r="63" spans="1:130" ht="21" x14ac:dyDescent="0.2">
      <c r="A63" s="1960"/>
      <c r="B63" s="1934"/>
      <c r="C63" s="1418" t="s">
        <v>11</v>
      </c>
      <c r="D63" s="1418" t="s">
        <v>12</v>
      </c>
      <c r="E63" s="1418" t="s">
        <v>13</v>
      </c>
      <c r="F63" s="1418" t="s">
        <v>14</v>
      </c>
      <c r="G63" s="1418" t="s">
        <v>15</v>
      </c>
      <c r="H63" s="1418" t="s">
        <v>16</v>
      </c>
      <c r="I63" s="1418" t="s">
        <v>17</v>
      </c>
      <c r="J63" s="1418" t="s">
        <v>18</v>
      </c>
      <c r="K63" s="1418" t="s">
        <v>19</v>
      </c>
      <c r="L63" s="1418" t="s">
        <v>20</v>
      </c>
      <c r="M63" s="1418" t="s">
        <v>21</v>
      </c>
      <c r="N63" s="1418" t="s">
        <v>22</v>
      </c>
      <c r="O63" s="1418" t="s">
        <v>23</v>
      </c>
      <c r="P63" s="1418" t="s">
        <v>24</v>
      </c>
      <c r="Q63" s="1418" t="s">
        <v>25</v>
      </c>
      <c r="R63" s="1418" t="s">
        <v>26</v>
      </c>
      <c r="S63" s="1348" t="s">
        <v>27</v>
      </c>
      <c r="T63" s="1220" t="s">
        <v>50</v>
      </c>
      <c r="U63" s="1241" t="s">
        <v>29</v>
      </c>
      <c r="V63" s="1349" t="s">
        <v>87</v>
      </c>
      <c r="W63" s="1349" t="s">
        <v>31</v>
      </c>
      <c r="X63" s="1419" t="s">
        <v>88</v>
      </c>
      <c r="Y63" s="1347" t="s">
        <v>89</v>
      </c>
      <c r="Z63" s="1347" t="s">
        <v>79</v>
      </c>
      <c r="AA63" s="8"/>
      <c r="BK63" s="8"/>
      <c r="BY63" s="5"/>
      <c r="BZ63" s="5"/>
      <c r="CA63" s="32"/>
      <c r="CB63" s="32"/>
      <c r="CC63" s="32"/>
      <c r="CD63" s="32"/>
      <c r="CE63" s="32"/>
      <c r="CF63" s="32"/>
      <c r="CG63" s="33"/>
      <c r="CH63" s="33"/>
      <c r="CI63" s="33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DA63" s="15"/>
      <c r="DB63" s="15"/>
      <c r="DC63" s="15"/>
      <c r="DD63" s="15"/>
      <c r="DE63" s="15"/>
      <c r="DF63" s="15"/>
      <c r="DG63" s="15"/>
      <c r="DH63" s="15"/>
      <c r="DI63" s="15"/>
      <c r="DJ63" s="15"/>
    </row>
    <row r="64" spans="1:130" x14ac:dyDescent="0.2">
      <c r="A64" s="185" t="s">
        <v>81</v>
      </c>
      <c r="B64" s="206">
        <f>SUM(C64:S64)</f>
        <v>0</v>
      </c>
      <c r="C64" s="207"/>
      <c r="D64" s="191"/>
      <c r="E64" s="191"/>
      <c r="F64" s="191"/>
      <c r="G64" s="191"/>
      <c r="H64" s="191"/>
      <c r="I64" s="191"/>
      <c r="J64" s="191"/>
      <c r="K64" s="191"/>
      <c r="L64" s="191"/>
      <c r="M64" s="191"/>
      <c r="N64" s="191"/>
      <c r="O64" s="191"/>
      <c r="P64" s="191"/>
      <c r="Q64" s="191"/>
      <c r="R64" s="191"/>
      <c r="S64" s="208"/>
      <c r="T64" s="42"/>
      <c r="U64" s="43"/>
      <c r="V64" s="43"/>
      <c r="W64" s="39"/>
      <c r="X64" s="209"/>
      <c r="Y64" s="209"/>
      <c r="Z64" s="209"/>
      <c r="AA64" s="8"/>
      <c r="BK64" s="8"/>
      <c r="BY64" s="5"/>
      <c r="BZ64" s="5"/>
      <c r="CA64" s="32"/>
      <c r="CB64" s="32"/>
      <c r="CC64" s="32"/>
      <c r="CD64" s="32"/>
      <c r="CE64" s="32"/>
      <c r="CF64" s="32"/>
      <c r="CG64" s="33"/>
      <c r="CH64" s="33"/>
      <c r="CI64" s="33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DA64" s="15"/>
      <c r="DB64" s="15"/>
      <c r="DC64" s="15"/>
      <c r="DD64" s="15"/>
      <c r="DE64" s="15"/>
      <c r="DF64" s="15"/>
      <c r="DG64" s="15"/>
      <c r="DH64" s="15"/>
      <c r="DI64" s="15"/>
      <c r="DJ64" s="15"/>
    </row>
    <row r="65" spans="1:115" s="6" customFormat="1" x14ac:dyDescent="0.2">
      <c r="A65" s="155" t="s">
        <v>82</v>
      </c>
      <c r="B65" s="210">
        <f>SUM(C65:S65)</f>
        <v>0</v>
      </c>
      <c r="C65" s="207"/>
      <c r="D65" s="191"/>
      <c r="E65" s="191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208"/>
      <c r="T65" s="54"/>
      <c r="U65" s="55"/>
      <c r="V65" s="55"/>
      <c r="W65" s="56"/>
      <c r="X65" s="92"/>
      <c r="Y65" s="92"/>
      <c r="Z65" s="92"/>
      <c r="AA65" s="8"/>
      <c r="BK65" s="8"/>
      <c r="BU65" s="5"/>
      <c r="BV65" s="5"/>
      <c r="BW65" s="5"/>
      <c r="BX65" s="5"/>
      <c r="BY65" s="5"/>
      <c r="BZ65" s="5"/>
      <c r="CA65" s="32"/>
      <c r="CB65" s="32"/>
      <c r="CC65" s="32"/>
      <c r="CD65" s="32"/>
      <c r="CE65" s="32"/>
      <c r="CF65" s="32"/>
      <c r="CG65" s="33"/>
      <c r="CH65" s="33"/>
      <c r="CI65" s="33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5"/>
    </row>
    <row r="66" spans="1:115" s="6" customFormat="1" x14ac:dyDescent="0.2">
      <c r="A66" s="155" t="s">
        <v>83</v>
      </c>
      <c r="B66" s="210">
        <f>SUM(C66:S66)</f>
        <v>0</v>
      </c>
      <c r="C66" s="207"/>
      <c r="D66" s="191"/>
      <c r="E66" s="191"/>
      <c r="F66" s="191"/>
      <c r="G66" s="191"/>
      <c r="H66" s="191"/>
      <c r="I66" s="191"/>
      <c r="J66" s="191"/>
      <c r="K66" s="191"/>
      <c r="L66" s="191"/>
      <c r="M66" s="191"/>
      <c r="N66" s="191"/>
      <c r="O66" s="191"/>
      <c r="P66" s="191"/>
      <c r="Q66" s="191"/>
      <c r="R66" s="191"/>
      <c r="S66" s="208"/>
      <c r="T66" s="54"/>
      <c r="U66" s="55"/>
      <c r="V66" s="55"/>
      <c r="W66" s="56"/>
      <c r="X66" s="92"/>
      <c r="Y66" s="92"/>
      <c r="Z66" s="92"/>
      <c r="AA66" s="8"/>
      <c r="BK66" s="8"/>
      <c r="BU66" s="5"/>
      <c r="BV66" s="5"/>
      <c r="BW66" s="5"/>
      <c r="BX66" s="5"/>
      <c r="BY66" s="5"/>
      <c r="BZ66" s="5"/>
      <c r="CA66" s="4"/>
      <c r="CB66" s="4"/>
      <c r="CC66" s="4"/>
      <c r="CD66" s="4"/>
      <c r="CE66" s="4"/>
      <c r="CF66" s="4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5"/>
    </row>
    <row r="67" spans="1:115" s="6" customFormat="1" x14ac:dyDescent="0.2">
      <c r="A67" s="155" t="s">
        <v>84</v>
      </c>
      <c r="B67" s="211">
        <f>SUM(C67:S67)</f>
        <v>0</v>
      </c>
      <c r="C67" s="207"/>
      <c r="D67" s="191"/>
      <c r="E67" s="19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208"/>
      <c r="T67" s="212"/>
      <c r="U67" s="213"/>
      <c r="V67" s="213"/>
      <c r="W67" s="78"/>
      <c r="X67" s="75"/>
      <c r="Y67" s="75"/>
      <c r="Z67" s="75"/>
      <c r="AA67" s="8"/>
      <c r="BK67" s="8"/>
      <c r="BU67" s="5"/>
      <c r="BV67" s="5"/>
      <c r="BW67" s="5"/>
      <c r="BX67" s="5"/>
      <c r="BY67" s="5"/>
      <c r="BZ67" s="5"/>
      <c r="CA67" s="4"/>
      <c r="CB67" s="4"/>
      <c r="CC67" s="4"/>
      <c r="CD67" s="4"/>
      <c r="CE67" s="4"/>
      <c r="CF67" s="4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5"/>
    </row>
    <row r="68" spans="1:115" s="6" customFormat="1" x14ac:dyDescent="0.2">
      <c r="A68" s="1420" t="s">
        <v>5</v>
      </c>
      <c r="B68" s="1421">
        <f>SUM(B64:B67)</f>
        <v>0</v>
      </c>
      <c r="C68" s="1422">
        <f>SUM(C64:C67)</f>
        <v>0</v>
      </c>
      <c r="D68" s="1422">
        <f t="shared" ref="D68:Z68" si="16">SUM(D64:D67)</f>
        <v>0</v>
      </c>
      <c r="E68" s="1422">
        <f t="shared" si="16"/>
        <v>0</v>
      </c>
      <c r="F68" s="1422">
        <f t="shared" si="16"/>
        <v>0</v>
      </c>
      <c r="G68" s="1422">
        <f t="shared" si="16"/>
        <v>0</v>
      </c>
      <c r="H68" s="1422">
        <f t="shared" si="16"/>
        <v>0</v>
      </c>
      <c r="I68" s="1422">
        <f t="shared" si="16"/>
        <v>0</v>
      </c>
      <c r="J68" s="1422">
        <f t="shared" si="16"/>
        <v>0</v>
      </c>
      <c r="K68" s="1422">
        <f t="shared" si="16"/>
        <v>0</v>
      </c>
      <c r="L68" s="1422">
        <f t="shared" si="16"/>
        <v>0</v>
      </c>
      <c r="M68" s="1422">
        <f t="shared" si="16"/>
        <v>0</v>
      </c>
      <c r="N68" s="1422">
        <f t="shared" si="16"/>
        <v>0</v>
      </c>
      <c r="O68" s="1422">
        <f t="shared" si="16"/>
        <v>0</v>
      </c>
      <c r="P68" s="1422">
        <f t="shared" si="16"/>
        <v>0</v>
      </c>
      <c r="Q68" s="1422">
        <f t="shared" si="16"/>
        <v>0</v>
      </c>
      <c r="R68" s="1422">
        <f t="shared" si="16"/>
        <v>0</v>
      </c>
      <c r="S68" s="1262">
        <f t="shared" si="16"/>
        <v>0</v>
      </c>
      <c r="T68" s="1263">
        <f t="shared" si="16"/>
        <v>0</v>
      </c>
      <c r="U68" s="1422">
        <f t="shared" si="16"/>
        <v>0</v>
      </c>
      <c r="V68" s="1422">
        <f t="shared" si="16"/>
        <v>0</v>
      </c>
      <c r="W68" s="1422">
        <f t="shared" si="16"/>
        <v>0</v>
      </c>
      <c r="X68" s="1422">
        <f t="shared" si="16"/>
        <v>0</v>
      </c>
      <c r="Y68" s="1422">
        <f t="shared" si="16"/>
        <v>0</v>
      </c>
      <c r="Z68" s="1262">
        <f t="shared" si="16"/>
        <v>0</v>
      </c>
      <c r="AA68" s="8"/>
      <c r="BK68" s="8"/>
      <c r="BU68" s="5"/>
      <c r="BV68" s="5"/>
      <c r="BW68" s="5"/>
      <c r="BX68" s="5"/>
      <c r="BY68" s="5"/>
      <c r="BZ68" s="5"/>
      <c r="CA68" s="4"/>
      <c r="CB68" s="4"/>
      <c r="CC68" s="4"/>
      <c r="CD68" s="4"/>
      <c r="CE68" s="4"/>
      <c r="CF68" s="4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5"/>
    </row>
    <row r="69" spans="1:115" s="6" customFormat="1" x14ac:dyDescent="0.2">
      <c r="A69" s="107" t="s">
        <v>90</v>
      </c>
      <c r="D69" s="8"/>
      <c r="E69" s="8"/>
      <c r="F69" s="8"/>
      <c r="G69" s="8"/>
      <c r="H69" s="8"/>
      <c r="I69" s="8"/>
      <c r="J69" s="8"/>
      <c r="K69" s="8"/>
      <c r="AU69" s="8"/>
      <c r="BU69" s="5"/>
      <c r="BV69" s="5"/>
      <c r="BW69" s="5"/>
      <c r="BX69" s="5"/>
      <c r="BY69" s="15"/>
      <c r="BZ69" s="15"/>
      <c r="CA69" s="4"/>
      <c r="CB69" s="4"/>
      <c r="CC69" s="4"/>
      <c r="CD69" s="4"/>
      <c r="CE69" s="4"/>
      <c r="CF69" s="4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</row>
    <row r="70" spans="1:115" s="6" customFormat="1" x14ac:dyDescent="0.2">
      <c r="A70" s="2094" t="s">
        <v>75</v>
      </c>
      <c r="B70" s="2098" t="s">
        <v>76</v>
      </c>
      <c r="C70" s="2169" t="s">
        <v>6</v>
      </c>
      <c r="D70" s="2169"/>
      <c r="E70" s="2169"/>
      <c r="F70" s="2169"/>
      <c r="G70" s="2169"/>
      <c r="H70" s="2169"/>
      <c r="I70" s="2169"/>
      <c r="J70" s="2169"/>
      <c r="K70" s="2169"/>
      <c r="L70" s="2169"/>
      <c r="M70" s="2169"/>
      <c r="N70" s="2169"/>
      <c r="O70" s="2169"/>
      <c r="P70" s="2169"/>
      <c r="Q70" s="2169"/>
      <c r="R70" s="2169"/>
      <c r="S70" s="2113"/>
      <c r="T70" s="2166" t="s">
        <v>7</v>
      </c>
      <c r="U70" s="2100"/>
      <c r="V70" s="2100"/>
      <c r="W70" s="2102"/>
      <c r="X70" s="2168" t="s">
        <v>86</v>
      </c>
      <c r="Y70" s="2110"/>
      <c r="Z70" s="2111"/>
      <c r="AA70" s="8"/>
      <c r="AB70" s="8"/>
      <c r="BL70" s="8"/>
      <c r="BU70" s="5"/>
      <c r="BV70" s="5"/>
      <c r="BW70" s="5"/>
      <c r="BX70" s="5"/>
      <c r="BY70" s="5"/>
      <c r="BZ70" s="5"/>
      <c r="CA70" s="4"/>
      <c r="CB70" s="4"/>
      <c r="CC70" s="4"/>
      <c r="CD70" s="4"/>
      <c r="CE70" s="4"/>
      <c r="CF70" s="4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</row>
    <row r="71" spans="1:115" s="6" customFormat="1" ht="21" x14ac:dyDescent="0.2">
      <c r="A71" s="1960"/>
      <c r="B71" s="1922"/>
      <c r="C71" s="1418" t="s">
        <v>11</v>
      </c>
      <c r="D71" s="1418" t="s">
        <v>12</v>
      </c>
      <c r="E71" s="1418" t="s">
        <v>13</v>
      </c>
      <c r="F71" s="1418" t="s">
        <v>14</v>
      </c>
      <c r="G71" s="1418" t="s">
        <v>15</v>
      </c>
      <c r="H71" s="1418" t="s">
        <v>16</v>
      </c>
      <c r="I71" s="1418" t="s">
        <v>17</v>
      </c>
      <c r="J71" s="1418" t="s">
        <v>18</v>
      </c>
      <c r="K71" s="1418" t="s">
        <v>19</v>
      </c>
      <c r="L71" s="1418" t="s">
        <v>20</v>
      </c>
      <c r="M71" s="1418" t="s">
        <v>21</v>
      </c>
      <c r="N71" s="1418" t="s">
        <v>22</v>
      </c>
      <c r="O71" s="1418" t="s">
        <v>23</v>
      </c>
      <c r="P71" s="1418" t="s">
        <v>24</v>
      </c>
      <c r="Q71" s="1418" t="s">
        <v>25</v>
      </c>
      <c r="R71" s="1418" t="s">
        <v>26</v>
      </c>
      <c r="S71" s="1348" t="s">
        <v>27</v>
      </c>
      <c r="T71" s="1220" t="s">
        <v>50</v>
      </c>
      <c r="U71" s="1241" t="s">
        <v>29</v>
      </c>
      <c r="V71" s="1349" t="s">
        <v>87</v>
      </c>
      <c r="W71" s="1349" t="s">
        <v>31</v>
      </c>
      <c r="X71" s="1419" t="s">
        <v>88</v>
      </c>
      <c r="Y71" s="1347" t="s">
        <v>89</v>
      </c>
      <c r="Z71" s="1347" t="s">
        <v>79</v>
      </c>
      <c r="AA71" s="8"/>
      <c r="BK71" s="8"/>
      <c r="BU71" s="5"/>
      <c r="BV71" s="5"/>
      <c r="BW71" s="5"/>
      <c r="BX71" s="5"/>
      <c r="BY71" s="5"/>
      <c r="BZ71" s="5"/>
      <c r="CA71" s="4"/>
      <c r="CB71" s="4"/>
      <c r="CC71" s="4"/>
      <c r="CD71" s="4"/>
      <c r="CE71" s="4"/>
      <c r="CF71" s="4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5"/>
    </row>
    <row r="72" spans="1:115" s="6" customFormat="1" x14ac:dyDescent="0.2">
      <c r="A72" s="185" t="s">
        <v>81</v>
      </c>
      <c r="B72" s="206">
        <f>SUM(C72:S72)</f>
        <v>0</v>
      </c>
      <c r="C72" s="207"/>
      <c r="D72" s="191"/>
      <c r="E72" s="191"/>
      <c r="F72" s="191"/>
      <c r="G72" s="191"/>
      <c r="H72" s="191"/>
      <c r="I72" s="191"/>
      <c r="J72" s="191"/>
      <c r="K72" s="191"/>
      <c r="L72" s="191"/>
      <c r="M72" s="191"/>
      <c r="N72" s="191"/>
      <c r="O72" s="191"/>
      <c r="P72" s="191"/>
      <c r="Q72" s="191"/>
      <c r="R72" s="191"/>
      <c r="S72" s="208"/>
      <c r="T72" s="38"/>
      <c r="U72" s="42"/>
      <c r="V72" s="43"/>
      <c r="W72" s="43"/>
      <c r="X72" s="209"/>
      <c r="Y72" s="209"/>
      <c r="Z72" s="209"/>
      <c r="AA72" s="8"/>
      <c r="BK72" s="8"/>
      <c r="BU72" s="5"/>
      <c r="BV72" s="5"/>
      <c r="BW72" s="5"/>
      <c r="BX72" s="5"/>
      <c r="BY72" s="5"/>
      <c r="BZ72" s="5"/>
      <c r="CA72" s="4"/>
      <c r="CB72" s="4"/>
      <c r="CC72" s="4"/>
      <c r="CD72" s="4"/>
      <c r="CE72" s="4"/>
      <c r="CF72" s="4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5"/>
    </row>
    <row r="73" spans="1:115" s="6" customFormat="1" x14ac:dyDescent="0.2">
      <c r="A73" s="155" t="s">
        <v>82</v>
      </c>
      <c r="B73" s="210">
        <f>SUM(C73:S73)</f>
        <v>0</v>
      </c>
      <c r="C73" s="207"/>
      <c r="D73" s="191"/>
      <c r="E73" s="19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208"/>
      <c r="T73" s="51"/>
      <c r="U73" s="54"/>
      <c r="V73" s="55"/>
      <c r="W73" s="55"/>
      <c r="X73" s="92"/>
      <c r="Y73" s="92"/>
      <c r="Z73" s="92"/>
      <c r="AA73" s="8"/>
      <c r="BK73" s="8"/>
      <c r="BU73" s="5"/>
      <c r="BV73" s="5"/>
      <c r="BW73" s="5"/>
      <c r="BX73" s="5"/>
      <c r="BY73" s="5"/>
      <c r="BZ73" s="5"/>
      <c r="CA73" s="4"/>
      <c r="CB73" s="4"/>
      <c r="CC73" s="4"/>
      <c r="CD73" s="4"/>
      <c r="CE73" s="4"/>
      <c r="CF73" s="4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5"/>
    </row>
    <row r="74" spans="1:115" s="6" customFormat="1" x14ac:dyDescent="0.2">
      <c r="A74" s="155" t="s">
        <v>83</v>
      </c>
      <c r="B74" s="210">
        <f>SUM(C74:S74)</f>
        <v>0</v>
      </c>
      <c r="C74" s="207"/>
      <c r="D74" s="191"/>
      <c r="E74" s="191"/>
      <c r="F74" s="191"/>
      <c r="G74" s="191"/>
      <c r="H74" s="191"/>
      <c r="I74" s="191"/>
      <c r="J74" s="191"/>
      <c r="K74" s="191"/>
      <c r="L74" s="191"/>
      <c r="M74" s="191"/>
      <c r="N74" s="191"/>
      <c r="O74" s="191"/>
      <c r="P74" s="191"/>
      <c r="Q74" s="191"/>
      <c r="R74" s="191"/>
      <c r="S74" s="208"/>
      <c r="T74" s="51"/>
      <c r="U74" s="54"/>
      <c r="V74" s="55"/>
      <c r="W74" s="55"/>
      <c r="X74" s="92"/>
      <c r="Y74" s="92"/>
      <c r="Z74" s="92"/>
      <c r="AA74" s="8"/>
      <c r="BK74" s="8"/>
      <c r="BU74" s="5"/>
      <c r="BV74" s="5"/>
      <c r="BW74" s="5"/>
      <c r="BX74" s="5"/>
      <c r="BY74" s="5"/>
      <c r="BZ74" s="5"/>
      <c r="CA74" s="4"/>
      <c r="CB74" s="4"/>
      <c r="CC74" s="4"/>
      <c r="CD74" s="4"/>
      <c r="CE74" s="4"/>
      <c r="CF74" s="4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5"/>
    </row>
    <row r="75" spans="1:115" s="6" customFormat="1" x14ac:dyDescent="0.2">
      <c r="A75" s="155" t="s">
        <v>84</v>
      </c>
      <c r="B75" s="211">
        <f>SUM(C75:S75)</f>
        <v>0</v>
      </c>
      <c r="C75" s="207"/>
      <c r="D75" s="191"/>
      <c r="E75" s="191"/>
      <c r="F75" s="191"/>
      <c r="G75" s="191"/>
      <c r="H75" s="191"/>
      <c r="I75" s="191"/>
      <c r="J75" s="191"/>
      <c r="K75" s="191"/>
      <c r="L75" s="191"/>
      <c r="M75" s="191"/>
      <c r="N75" s="191"/>
      <c r="O75" s="191"/>
      <c r="P75" s="191"/>
      <c r="Q75" s="191"/>
      <c r="R75" s="191"/>
      <c r="S75" s="208"/>
      <c r="T75" s="219"/>
      <c r="U75" s="212"/>
      <c r="V75" s="213"/>
      <c r="W75" s="213"/>
      <c r="X75" s="75"/>
      <c r="Y75" s="75"/>
      <c r="Z75" s="75"/>
      <c r="AA75" s="8"/>
      <c r="BK75" s="8"/>
      <c r="BU75" s="5"/>
      <c r="BV75" s="5"/>
      <c r="BW75" s="5"/>
      <c r="BX75" s="5"/>
      <c r="BY75" s="5"/>
      <c r="BZ75" s="5"/>
      <c r="CA75" s="4"/>
      <c r="CB75" s="4"/>
      <c r="CC75" s="4"/>
      <c r="CD75" s="4"/>
      <c r="CE75" s="4"/>
      <c r="CF75" s="4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5"/>
    </row>
    <row r="76" spans="1:115" s="6" customFormat="1" x14ac:dyDescent="0.2">
      <c r="A76" s="1420" t="s">
        <v>5</v>
      </c>
      <c r="B76" s="1421">
        <f>SUM(B72:B75)</f>
        <v>0</v>
      </c>
      <c r="C76" s="1422">
        <f>SUM(C72:C75)</f>
        <v>0</v>
      </c>
      <c r="D76" s="1422">
        <f t="shared" ref="D76:R76" si="17">SUM(D72:D75)</f>
        <v>0</v>
      </c>
      <c r="E76" s="1422">
        <f t="shared" si="17"/>
        <v>0</v>
      </c>
      <c r="F76" s="1422">
        <f t="shared" si="17"/>
        <v>0</v>
      </c>
      <c r="G76" s="1422">
        <f t="shared" si="17"/>
        <v>0</v>
      </c>
      <c r="H76" s="1422">
        <f t="shared" si="17"/>
        <v>0</v>
      </c>
      <c r="I76" s="1422">
        <f t="shared" si="17"/>
        <v>0</v>
      </c>
      <c r="J76" s="1422">
        <f t="shared" si="17"/>
        <v>0</v>
      </c>
      <c r="K76" s="1422">
        <f t="shared" si="17"/>
        <v>0</v>
      </c>
      <c r="L76" s="1422">
        <f t="shared" si="17"/>
        <v>0</v>
      </c>
      <c r="M76" s="1422">
        <f t="shared" si="17"/>
        <v>0</v>
      </c>
      <c r="N76" s="1422">
        <f t="shared" si="17"/>
        <v>0</v>
      </c>
      <c r="O76" s="1422">
        <f t="shared" si="17"/>
        <v>0</v>
      </c>
      <c r="P76" s="1422">
        <f t="shared" si="17"/>
        <v>0</v>
      </c>
      <c r="Q76" s="1422">
        <f t="shared" si="17"/>
        <v>0</v>
      </c>
      <c r="R76" s="1422">
        <f t="shared" si="17"/>
        <v>0</v>
      </c>
      <c r="S76" s="1262">
        <f>SUM(S72:S75)</f>
        <v>0</v>
      </c>
      <c r="T76" s="1264">
        <f>SUM(T72:T75)</f>
        <v>0</v>
      </c>
      <c r="U76" s="1264">
        <f t="shared" ref="U76:Z76" si="18">SUM(U72:U75)</f>
        <v>0</v>
      </c>
      <c r="V76" s="1264">
        <f t="shared" si="18"/>
        <v>0</v>
      </c>
      <c r="W76" s="1264">
        <f t="shared" si="18"/>
        <v>0</v>
      </c>
      <c r="X76" s="1264">
        <f t="shared" si="18"/>
        <v>0</v>
      </c>
      <c r="Y76" s="1264">
        <f t="shared" si="18"/>
        <v>0</v>
      </c>
      <c r="Z76" s="1264">
        <f t="shared" si="18"/>
        <v>0</v>
      </c>
      <c r="AA76" s="8"/>
      <c r="BK76" s="8"/>
      <c r="BU76" s="5"/>
      <c r="BV76" s="5"/>
      <c r="BW76" s="5"/>
      <c r="BX76" s="5"/>
      <c r="BY76" s="5"/>
      <c r="BZ76" s="5"/>
      <c r="CA76" s="4"/>
      <c r="CB76" s="4"/>
      <c r="CC76" s="4"/>
      <c r="CD76" s="4"/>
      <c r="CE76" s="4"/>
      <c r="CF76" s="4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5"/>
    </row>
    <row r="77" spans="1:115" s="6" customFormat="1" x14ac:dyDescent="0.2">
      <c r="A77" s="221" t="s">
        <v>91</v>
      </c>
      <c r="B77" s="222"/>
      <c r="C77" s="223"/>
      <c r="D77" s="224"/>
      <c r="F77" s="8"/>
      <c r="G77" s="8"/>
      <c r="I77" s="8"/>
      <c r="J77" s="8"/>
      <c r="K77" s="8"/>
      <c r="AU77" s="8"/>
      <c r="BU77" s="5"/>
      <c r="BV77" s="5"/>
      <c r="BW77" s="5"/>
      <c r="BX77" s="5"/>
      <c r="BY77" s="15"/>
      <c r="BZ77" s="15"/>
      <c r="CA77" s="4"/>
      <c r="CB77" s="4"/>
      <c r="CC77" s="4"/>
      <c r="CD77" s="4"/>
      <c r="CE77" s="4"/>
      <c r="CF77" s="4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</row>
    <row r="78" spans="1:115" s="6" customFormat="1" ht="31.5" x14ac:dyDescent="0.2">
      <c r="A78" s="1423" t="s">
        <v>92</v>
      </c>
      <c r="B78" s="1220" t="s">
        <v>50</v>
      </c>
      <c r="C78" s="1266" t="s">
        <v>93</v>
      </c>
      <c r="D78" s="1424" t="s">
        <v>94</v>
      </c>
      <c r="E78" s="1268" t="s">
        <v>95</v>
      </c>
      <c r="F78" s="8"/>
      <c r="H78" s="8"/>
      <c r="I78" s="8"/>
      <c r="J78" s="8"/>
      <c r="AT78" s="8"/>
      <c r="BU78" s="5"/>
      <c r="BV78" s="5"/>
      <c r="BW78" s="5"/>
      <c r="BX78" s="15"/>
      <c r="BY78" s="15"/>
      <c r="BZ78" s="15"/>
      <c r="CA78" s="4"/>
      <c r="CB78" s="4"/>
      <c r="CC78" s="4"/>
      <c r="CD78" s="4"/>
      <c r="CE78" s="4"/>
      <c r="CF78" s="4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</row>
    <row r="79" spans="1:115" s="6" customFormat="1" x14ac:dyDescent="0.2">
      <c r="A79" s="229" t="s">
        <v>96</v>
      </c>
      <c r="B79" s="38"/>
      <c r="C79" s="42"/>
      <c r="D79" s="43"/>
      <c r="E79" s="40"/>
      <c r="F79" s="8"/>
      <c r="H79" s="8"/>
      <c r="I79" s="8"/>
      <c r="J79" s="8"/>
      <c r="AT79" s="8"/>
      <c r="BU79" s="5"/>
      <c r="BV79" s="5"/>
      <c r="BW79" s="5"/>
      <c r="BX79" s="15"/>
      <c r="BY79" s="15"/>
      <c r="BZ79" s="15"/>
      <c r="CA79" s="4"/>
      <c r="CB79" s="4"/>
      <c r="CC79" s="4"/>
      <c r="CD79" s="4"/>
      <c r="CE79" s="4"/>
      <c r="CF79" s="4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</row>
    <row r="80" spans="1:115" s="6" customFormat="1" x14ac:dyDescent="0.2">
      <c r="A80" s="229" t="s">
        <v>97</v>
      </c>
      <c r="B80" s="51"/>
      <c r="C80" s="54"/>
      <c r="D80" s="55"/>
      <c r="E80" s="52"/>
      <c r="F80" s="8"/>
      <c r="H80" s="8"/>
      <c r="I80" s="8"/>
      <c r="J80" s="8"/>
      <c r="AT80" s="8"/>
      <c r="BU80" s="5"/>
      <c r="BV80" s="5"/>
      <c r="BW80" s="5"/>
      <c r="BX80" s="15"/>
      <c r="BY80" s="15"/>
      <c r="BZ80" s="15"/>
      <c r="CA80" s="4"/>
      <c r="CB80" s="4"/>
      <c r="CC80" s="4"/>
      <c r="CD80" s="4"/>
      <c r="CE80" s="4"/>
      <c r="CF80" s="4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</row>
    <row r="81" spans="1:104" s="6" customFormat="1" x14ac:dyDescent="0.2">
      <c r="A81" s="229" t="s">
        <v>98</v>
      </c>
      <c r="B81" s="51"/>
      <c r="C81" s="54"/>
      <c r="D81" s="55"/>
      <c r="E81" s="52"/>
      <c r="F81" s="8"/>
      <c r="H81" s="8"/>
      <c r="I81" s="8"/>
      <c r="J81" s="8"/>
      <c r="AT81" s="8"/>
      <c r="BU81" s="5"/>
      <c r="BV81" s="5"/>
      <c r="BW81" s="5"/>
      <c r="BX81" s="15"/>
      <c r="BY81" s="15"/>
      <c r="BZ81" s="15"/>
      <c r="CA81" s="4"/>
      <c r="CB81" s="4"/>
      <c r="CC81" s="4"/>
      <c r="CD81" s="4"/>
      <c r="CE81" s="4"/>
      <c r="CF81" s="4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5"/>
      <c r="CV81" s="5"/>
      <c r="CW81" s="5"/>
      <c r="CX81" s="5"/>
      <c r="CY81" s="5"/>
      <c r="CZ81" s="5"/>
    </row>
    <row r="82" spans="1:104" s="6" customFormat="1" ht="21" x14ac:dyDescent="0.2">
      <c r="A82" s="230" t="s">
        <v>99</v>
      </c>
      <c r="B82" s="51"/>
      <c r="C82" s="54"/>
      <c r="D82" s="55"/>
      <c r="E82" s="52"/>
      <c r="F82" s="8"/>
      <c r="H82" s="8"/>
      <c r="I82" s="8"/>
      <c r="J82" s="8"/>
      <c r="AT82" s="8"/>
      <c r="BU82" s="5"/>
      <c r="BV82" s="5"/>
      <c r="BW82" s="5"/>
      <c r="BX82" s="15"/>
      <c r="BY82" s="15"/>
      <c r="BZ82" s="15"/>
      <c r="CA82" s="4"/>
      <c r="CB82" s="4"/>
      <c r="CC82" s="4"/>
      <c r="CD82" s="4"/>
      <c r="CE82" s="4"/>
      <c r="CF82" s="4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5"/>
      <c r="CV82" s="5"/>
      <c r="CW82" s="5"/>
      <c r="CX82" s="5"/>
      <c r="CY82" s="5"/>
      <c r="CZ82" s="5"/>
    </row>
    <row r="83" spans="1:104" s="6" customFormat="1" x14ac:dyDescent="0.2">
      <c r="A83" s="229" t="s">
        <v>100</v>
      </c>
      <c r="B83" s="85"/>
      <c r="C83" s="101"/>
      <c r="D83" s="91"/>
      <c r="E83" s="87"/>
      <c r="F83" s="8"/>
      <c r="H83" s="8"/>
      <c r="I83" s="8"/>
      <c r="J83" s="8"/>
      <c r="AT83" s="8"/>
      <c r="BU83" s="5"/>
      <c r="BV83" s="5"/>
      <c r="BW83" s="5"/>
      <c r="BX83" s="15"/>
      <c r="BY83" s="15"/>
      <c r="BZ83" s="15"/>
      <c r="CA83" s="4"/>
      <c r="CB83" s="4"/>
      <c r="CC83" s="4"/>
      <c r="CD83" s="4"/>
      <c r="CE83" s="4"/>
      <c r="CF83" s="4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5"/>
      <c r="CV83" s="5"/>
      <c r="CW83" s="5"/>
      <c r="CX83" s="5"/>
      <c r="CY83" s="5"/>
      <c r="CZ83" s="5"/>
    </row>
    <row r="84" spans="1:104" s="6" customFormat="1" x14ac:dyDescent="0.2">
      <c r="A84" s="229" t="s">
        <v>101</v>
      </c>
      <c r="B84" s="85"/>
      <c r="C84" s="54"/>
      <c r="D84" s="91"/>
      <c r="E84" s="87"/>
      <c r="F84" s="8"/>
      <c r="H84" s="8"/>
      <c r="I84" s="8"/>
      <c r="J84" s="8"/>
      <c r="AT84" s="8"/>
      <c r="BU84" s="5"/>
      <c r="BV84" s="5"/>
      <c r="BW84" s="5"/>
      <c r="BX84" s="15"/>
      <c r="BY84" s="15"/>
      <c r="BZ84" s="15"/>
      <c r="CA84" s="4"/>
      <c r="CB84" s="4"/>
      <c r="CC84" s="4"/>
      <c r="CD84" s="4"/>
      <c r="CE84" s="4"/>
      <c r="CF84" s="4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5"/>
      <c r="CV84" s="5"/>
      <c r="CW84" s="5"/>
      <c r="CX84" s="5"/>
      <c r="CY84" s="5"/>
      <c r="CZ84" s="5"/>
    </row>
    <row r="85" spans="1:104" s="6" customFormat="1" x14ac:dyDescent="0.2">
      <c r="A85" s="229" t="s">
        <v>102</v>
      </c>
      <c r="B85" s="85"/>
      <c r="C85" s="54"/>
      <c r="D85" s="91"/>
      <c r="E85" s="87"/>
      <c r="F85" s="8"/>
      <c r="H85" s="8"/>
      <c r="I85" s="8"/>
      <c r="J85" s="8"/>
      <c r="AT85" s="8"/>
      <c r="BU85" s="5"/>
      <c r="BV85" s="5"/>
      <c r="BW85" s="5"/>
      <c r="BX85" s="15"/>
      <c r="BY85" s="15"/>
      <c r="BZ85" s="15"/>
      <c r="CA85" s="4"/>
      <c r="CB85" s="4"/>
      <c r="CC85" s="4"/>
      <c r="CD85" s="4"/>
      <c r="CE85" s="4"/>
      <c r="CF85" s="4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5"/>
      <c r="CV85" s="5"/>
      <c r="CW85" s="5"/>
      <c r="CX85" s="5"/>
      <c r="CY85" s="5"/>
      <c r="CZ85" s="5"/>
    </row>
    <row r="86" spans="1:104" s="6" customFormat="1" x14ac:dyDescent="0.2">
      <c r="A86" s="229" t="s">
        <v>103</v>
      </c>
      <c r="B86" s="85"/>
      <c r="C86" s="54"/>
      <c r="D86" s="91"/>
      <c r="E86" s="87"/>
      <c r="F86" s="8"/>
      <c r="H86" s="8"/>
      <c r="I86" s="8"/>
      <c r="J86" s="8"/>
      <c r="AT86" s="8"/>
      <c r="BU86" s="5"/>
      <c r="BV86" s="5"/>
      <c r="BW86" s="5"/>
      <c r="BX86" s="15"/>
      <c r="BY86" s="15"/>
      <c r="BZ86" s="15"/>
      <c r="CA86" s="4"/>
      <c r="CB86" s="4"/>
      <c r="CC86" s="4"/>
      <c r="CD86" s="4"/>
      <c r="CE86" s="4"/>
      <c r="CF86" s="4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5"/>
      <c r="CV86" s="5"/>
      <c r="CW86" s="5"/>
      <c r="CX86" s="5"/>
      <c r="CY86" s="5"/>
      <c r="CZ86" s="5"/>
    </row>
    <row r="87" spans="1:104" s="6" customFormat="1" x14ac:dyDescent="0.2">
      <c r="A87" s="229" t="s">
        <v>104</v>
      </c>
      <c r="B87" s="85"/>
      <c r="C87" s="54"/>
      <c r="D87" s="91"/>
      <c r="E87" s="87"/>
      <c r="F87" s="8"/>
      <c r="H87" s="8"/>
      <c r="I87" s="8"/>
      <c r="J87" s="8"/>
      <c r="AT87" s="8"/>
      <c r="BU87" s="5"/>
      <c r="BV87" s="5"/>
      <c r="BW87" s="5"/>
      <c r="BX87" s="15"/>
      <c r="BY87" s="15"/>
      <c r="BZ87" s="15"/>
      <c r="CA87" s="4"/>
      <c r="CB87" s="4"/>
      <c r="CC87" s="4"/>
      <c r="CD87" s="4"/>
      <c r="CE87" s="4"/>
      <c r="CF87" s="4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5"/>
      <c r="CV87" s="5"/>
      <c r="CW87" s="5"/>
      <c r="CX87" s="5"/>
      <c r="CY87" s="5"/>
      <c r="CZ87" s="5"/>
    </row>
    <row r="88" spans="1:104" s="6" customFormat="1" x14ac:dyDescent="0.2">
      <c r="A88" s="231" t="s">
        <v>105</v>
      </c>
      <c r="B88" s="85"/>
      <c r="C88" s="54"/>
      <c r="D88" s="91"/>
      <c r="E88" s="87"/>
      <c r="F88" s="8"/>
      <c r="H88" s="8"/>
      <c r="I88" s="8"/>
      <c r="J88" s="8"/>
      <c r="AT88" s="8"/>
      <c r="BU88" s="5"/>
      <c r="BV88" s="5"/>
      <c r="BW88" s="5"/>
      <c r="BX88" s="15"/>
      <c r="BY88" s="15"/>
      <c r="BZ88" s="15"/>
      <c r="CA88" s="4"/>
      <c r="CB88" s="4"/>
      <c r="CC88" s="4"/>
      <c r="CD88" s="4"/>
      <c r="CE88" s="4"/>
      <c r="CF88" s="4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5"/>
      <c r="CV88" s="5"/>
      <c r="CW88" s="5"/>
      <c r="CX88" s="5"/>
      <c r="CY88" s="5"/>
      <c r="CZ88" s="5"/>
    </row>
    <row r="89" spans="1:104" s="6" customFormat="1" x14ac:dyDescent="0.2">
      <c r="A89" s="229" t="s">
        <v>106</v>
      </c>
      <c r="B89" s="85"/>
      <c r="C89" s="54"/>
      <c r="D89" s="91"/>
      <c r="E89" s="87"/>
      <c r="F89" s="8"/>
      <c r="H89" s="8"/>
      <c r="I89" s="8"/>
      <c r="J89" s="8"/>
      <c r="AT89" s="8"/>
      <c r="BU89" s="5"/>
      <c r="BV89" s="5"/>
      <c r="BW89" s="5"/>
      <c r="BX89" s="15"/>
      <c r="BY89" s="15"/>
      <c r="BZ89" s="15"/>
      <c r="CA89" s="4"/>
      <c r="CB89" s="4"/>
      <c r="CC89" s="4"/>
      <c r="CD89" s="4"/>
      <c r="CE89" s="4"/>
      <c r="CF89" s="4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5"/>
      <c r="CV89" s="5"/>
      <c r="CW89" s="5"/>
      <c r="CX89" s="5"/>
      <c r="CY89" s="5"/>
      <c r="CZ89" s="5"/>
    </row>
    <row r="90" spans="1:104" s="6" customFormat="1" x14ac:dyDescent="0.2">
      <c r="A90" s="229" t="s">
        <v>107</v>
      </c>
      <c r="B90" s="85"/>
      <c r="C90" s="54"/>
      <c r="D90" s="91"/>
      <c r="E90" s="87"/>
      <c r="F90" s="8"/>
      <c r="H90" s="8"/>
      <c r="I90" s="8"/>
      <c r="J90" s="8"/>
      <c r="AT90" s="8"/>
      <c r="BU90" s="5"/>
      <c r="BV90" s="5"/>
      <c r="BW90" s="5"/>
      <c r="BX90" s="15"/>
      <c r="BY90" s="15"/>
      <c r="BZ90" s="15"/>
      <c r="CA90" s="4"/>
      <c r="CB90" s="4"/>
      <c r="CC90" s="4"/>
      <c r="CD90" s="4"/>
      <c r="CE90" s="4"/>
      <c r="CF90" s="4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5"/>
      <c r="CV90" s="5"/>
      <c r="CW90" s="5"/>
      <c r="CX90" s="5"/>
      <c r="CY90" s="5"/>
      <c r="CZ90" s="5"/>
    </row>
    <row r="91" spans="1:104" s="6" customFormat="1" x14ac:dyDescent="0.2">
      <c r="A91" s="230" t="s">
        <v>108</v>
      </c>
      <c r="B91" s="85"/>
      <c r="C91" s="54"/>
      <c r="D91" s="91"/>
      <c r="E91" s="87"/>
      <c r="F91" s="8"/>
      <c r="H91" s="8"/>
      <c r="I91" s="8"/>
      <c r="J91" s="8"/>
      <c r="AT91" s="8"/>
      <c r="BU91" s="5"/>
      <c r="BV91" s="5"/>
      <c r="BW91" s="5"/>
      <c r="BX91" s="15"/>
      <c r="BY91" s="15"/>
      <c r="BZ91" s="15"/>
      <c r="CA91" s="4"/>
      <c r="CB91" s="4"/>
      <c r="CC91" s="4"/>
      <c r="CD91" s="4"/>
      <c r="CE91" s="4"/>
      <c r="CF91" s="4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5"/>
      <c r="CV91" s="5"/>
      <c r="CW91" s="5"/>
      <c r="CX91" s="5"/>
      <c r="CY91" s="5"/>
      <c r="CZ91" s="5"/>
    </row>
    <row r="92" spans="1:104" s="6" customFormat="1" x14ac:dyDescent="0.2">
      <c r="A92" s="232" t="s">
        <v>109</v>
      </c>
      <c r="B92" s="85"/>
      <c r="C92" s="54"/>
      <c r="D92" s="91"/>
      <c r="E92" s="87"/>
      <c r="F92" s="8"/>
      <c r="H92" s="8"/>
      <c r="I92" s="8"/>
      <c r="J92" s="8"/>
      <c r="AT92" s="8"/>
      <c r="BU92" s="5"/>
      <c r="BV92" s="5"/>
      <c r="BW92" s="5"/>
      <c r="BX92" s="15"/>
      <c r="BY92" s="15"/>
      <c r="BZ92" s="15"/>
      <c r="CA92" s="4"/>
      <c r="CB92" s="4"/>
      <c r="CC92" s="4"/>
      <c r="CD92" s="4"/>
      <c r="CE92" s="4"/>
      <c r="CF92" s="4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5"/>
      <c r="CV92" s="5"/>
      <c r="CW92" s="5"/>
      <c r="CX92" s="5"/>
      <c r="CY92" s="5"/>
      <c r="CZ92" s="5"/>
    </row>
    <row r="93" spans="1:104" s="6" customFormat="1" x14ac:dyDescent="0.2">
      <c r="A93" s="233" t="s">
        <v>110</v>
      </c>
      <c r="B93" s="85"/>
      <c r="C93" s="54"/>
      <c r="D93" s="91"/>
      <c r="E93" s="87"/>
      <c r="F93" s="8"/>
      <c r="H93" s="8"/>
      <c r="I93" s="8"/>
      <c r="J93" s="8"/>
      <c r="AT93" s="8"/>
      <c r="BU93" s="5"/>
      <c r="BV93" s="5"/>
      <c r="BW93" s="5"/>
      <c r="BX93" s="15"/>
      <c r="BY93" s="15"/>
      <c r="BZ93" s="15"/>
      <c r="CA93" s="4"/>
      <c r="CB93" s="4"/>
      <c r="CC93" s="4"/>
      <c r="CD93" s="4"/>
      <c r="CE93" s="4"/>
      <c r="CF93" s="4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5"/>
      <c r="CV93" s="5"/>
      <c r="CW93" s="5"/>
      <c r="CX93" s="5"/>
      <c r="CY93" s="5"/>
      <c r="CZ93" s="5"/>
    </row>
    <row r="94" spans="1:104" s="6" customFormat="1" ht="21.75" x14ac:dyDescent="0.2">
      <c r="A94" s="229" t="s">
        <v>111</v>
      </c>
      <c r="B94" s="85"/>
      <c r="C94" s="54"/>
      <c r="D94" s="91"/>
      <c r="E94" s="87"/>
      <c r="F94" s="8"/>
      <c r="H94" s="8"/>
      <c r="I94" s="8"/>
      <c r="J94" s="8"/>
      <c r="AT94" s="8"/>
      <c r="BU94" s="5"/>
      <c r="BV94" s="5"/>
      <c r="BW94" s="5"/>
      <c r="BX94" s="15"/>
      <c r="BY94" s="15"/>
      <c r="BZ94" s="15"/>
      <c r="CA94" s="4"/>
      <c r="CB94" s="4"/>
      <c r="CC94" s="4"/>
      <c r="CD94" s="4"/>
      <c r="CE94" s="4"/>
      <c r="CF94" s="4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5"/>
      <c r="CV94" s="5"/>
      <c r="CW94" s="5"/>
      <c r="CX94" s="5"/>
      <c r="CY94" s="5"/>
      <c r="CZ94" s="5"/>
    </row>
    <row r="95" spans="1:104" s="6" customFormat="1" x14ac:dyDescent="0.2">
      <c r="A95" s="229" t="s">
        <v>112</v>
      </c>
      <c r="B95" s="85"/>
      <c r="C95" s="54"/>
      <c r="D95" s="91"/>
      <c r="E95" s="87"/>
      <c r="F95" s="8"/>
      <c r="H95" s="8"/>
      <c r="I95" s="8"/>
      <c r="J95" s="8"/>
      <c r="AT95" s="8"/>
      <c r="BU95" s="5"/>
      <c r="BV95" s="5"/>
      <c r="BW95" s="5"/>
      <c r="BX95" s="15"/>
      <c r="BY95" s="15"/>
      <c r="BZ95" s="15"/>
      <c r="CA95" s="4"/>
      <c r="CB95" s="4"/>
      <c r="CC95" s="4"/>
      <c r="CD95" s="4"/>
      <c r="CE95" s="4"/>
      <c r="CF95" s="4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5"/>
      <c r="CV95" s="5"/>
      <c r="CW95" s="5"/>
      <c r="CX95" s="5"/>
      <c r="CY95" s="5"/>
      <c r="CZ95" s="5"/>
    </row>
    <row r="96" spans="1:104" s="6" customFormat="1" x14ac:dyDescent="0.2">
      <c r="A96" s="1425" t="s">
        <v>5</v>
      </c>
      <c r="B96" s="1264">
        <f>SUM(B79:B95)</f>
        <v>0</v>
      </c>
      <c r="C96" s="1270">
        <f>SUM(C79:C95)</f>
        <v>0</v>
      </c>
      <c r="D96" s="1426">
        <f>SUM(D79:D95)</f>
        <v>0</v>
      </c>
      <c r="E96" s="1272">
        <f>SUM(E79:E95)</f>
        <v>0</v>
      </c>
      <c r="F96" s="8"/>
      <c r="H96" s="8"/>
      <c r="I96" s="8"/>
      <c r="J96" s="8"/>
      <c r="AT96" s="8"/>
      <c r="BU96" s="5"/>
      <c r="BV96" s="5"/>
      <c r="BW96" s="5"/>
      <c r="BX96" s="15"/>
      <c r="BY96" s="15"/>
      <c r="BZ96" s="15"/>
      <c r="CA96" s="4"/>
      <c r="CB96" s="4"/>
      <c r="CC96" s="4"/>
      <c r="CD96" s="4"/>
      <c r="CE96" s="4"/>
      <c r="CF96" s="4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5"/>
      <c r="CV96" s="5"/>
      <c r="CW96" s="5"/>
      <c r="CX96" s="5"/>
      <c r="CY96" s="5"/>
      <c r="CZ96" s="5"/>
    </row>
    <row r="97" spans="1:104" s="6" customFormat="1" x14ac:dyDescent="0.2">
      <c r="A97" s="238" t="s">
        <v>113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BU97" s="5"/>
      <c r="BV97" s="5"/>
      <c r="BW97" s="5"/>
      <c r="BX97" s="15"/>
      <c r="BY97" s="15"/>
      <c r="BZ97" s="15"/>
      <c r="CA97" s="4"/>
      <c r="CB97" s="4"/>
      <c r="CC97" s="4"/>
      <c r="CD97" s="4"/>
      <c r="CE97" s="4"/>
      <c r="CF97" s="4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5"/>
      <c r="CV97" s="5"/>
      <c r="CW97" s="5"/>
      <c r="CX97" s="5"/>
      <c r="CY97" s="5"/>
      <c r="CZ97" s="5"/>
    </row>
    <row r="98" spans="1:104" s="6" customFormat="1" ht="31.5" x14ac:dyDescent="0.3">
      <c r="A98" s="1427" t="s">
        <v>75</v>
      </c>
      <c r="B98" s="1349" t="s">
        <v>50</v>
      </c>
      <c r="C98" s="1266" t="s">
        <v>93</v>
      </c>
      <c r="D98" s="1424" t="s">
        <v>94</v>
      </c>
      <c r="E98" s="1268" t="s">
        <v>95</v>
      </c>
      <c r="F98" s="240"/>
      <c r="G98" s="10"/>
      <c r="H98" s="10"/>
      <c r="I98" s="10"/>
      <c r="J98" s="10"/>
      <c r="K98" s="10"/>
      <c r="L98" s="10"/>
      <c r="M98" s="10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BU98" s="5"/>
      <c r="BV98" s="5"/>
      <c r="BW98" s="5"/>
      <c r="BX98" s="15"/>
      <c r="BY98" s="15"/>
      <c r="BZ98" s="15"/>
      <c r="CA98" s="4"/>
      <c r="CB98" s="4"/>
      <c r="CC98" s="4"/>
      <c r="CD98" s="4"/>
      <c r="CE98" s="4"/>
      <c r="CF98" s="4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5"/>
      <c r="CV98" s="5"/>
      <c r="CW98" s="5"/>
      <c r="CX98" s="5"/>
      <c r="CY98" s="5"/>
      <c r="CZ98" s="5"/>
    </row>
    <row r="99" spans="1:104" s="6" customFormat="1" x14ac:dyDescent="0.2">
      <c r="A99" s="1428" t="s">
        <v>81</v>
      </c>
      <c r="B99" s="55"/>
      <c r="C99" s="54"/>
      <c r="D99" s="55"/>
      <c r="E99" s="52"/>
      <c r="F99" s="10"/>
      <c r="G99" s="10"/>
      <c r="H99" s="10"/>
      <c r="I99" s="10"/>
      <c r="J99" s="10"/>
      <c r="K99" s="10"/>
      <c r="L99" s="10"/>
      <c r="M99" s="10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BU99" s="5"/>
      <c r="BV99" s="5"/>
      <c r="BW99" s="5"/>
      <c r="BX99" s="15"/>
      <c r="BY99" s="15"/>
      <c r="BZ99" s="15"/>
      <c r="CA99" s="4"/>
      <c r="CB99" s="4"/>
      <c r="CC99" s="4"/>
      <c r="CD99" s="4"/>
      <c r="CE99" s="4"/>
      <c r="CF99" s="4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5"/>
      <c r="CV99" s="5"/>
      <c r="CW99" s="5"/>
      <c r="CX99" s="5"/>
      <c r="CY99" s="5"/>
      <c r="CZ99" s="5"/>
    </row>
    <row r="100" spans="1:104" s="6" customFormat="1" x14ac:dyDescent="0.2">
      <c r="A100" s="242" t="s">
        <v>82</v>
      </c>
      <c r="B100" s="55"/>
      <c r="C100" s="54"/>
      <c r="D100" s="55"/>
      <c r="E100" s="52"/>
      <c r="F100" s="10"/>
      <c r="G100" s="10"/>
      <c r="H100" s="10"/>
      <c r="I100" s="10"/>
      <c r="J100" s="10"/>
      <c r="K100" s="10"/>
      <c r="L100" s="10"/>
      <c r="M100" s="10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BU100" s="5"/>
      <c r="BV100" s="5"/>
      <c r="BW100" s="5"/>
      <c r="BX100" s="15"/>
      <c r="BY100" s="15"/>
      <c r="BZ100" s="15"/>
      <c r="CA100" s="4"/>
      <c r="CB100" s="4"/>
      <c r="CC100" s="4"/>
      <c r="CD100" s="4"/>
      <c r="CE100" s="4"/>
      <c r="CF100" s="4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5"/>
      <c r="CV100" s="5"/>
      <c r="CW100" s="5"/>
      <c r="CX100" s="5"/>
      <c r="CY100" s="5"/>
      <c r="CZ100" s="5"/>
    </row>
    <row r="101" spans="1:104" s="6" customFormat="1" x14ac:dyDescent="0.2">
      <c r="A101" s="242" t="s">
        <v>83</v>
      </c>
      <c r="B101" s="55"/>
      <c r="C101" s="54"/>
      <c r="D101" s="55"/>
      <c r="E101" s="52"/>
      <c r="F101" s="10"/>
      <c r="G101" s="10"/>
      <c r="H101" s="10"/>
      <c r="I101" s="10"/>
      <c r="J101" s="10"/>
      <c r="K101" s="10"/>
      <c r="L101" s="10"/>
      <c r="M101" s="10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BU101" s="5"/>
      <c r="BV101" s="5"/>
      <c r="BW101" s="5"/>
      <c r="BX101" s="15"/>
      <c r="BY101" s="15"/>
      <c r="BZ101" s="15"/>
      <c r="CA101" s="4"/>
      <c r="CB101" s="4"/>
      <c r="CC101" s="4"/>
      <c r="CD101" s="4"/>
      <c r="CE101" s="4"/>
      <c r="CF101" s="4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5"/>
      <c r="CV101" s="5"/>
      <c r="CW101" s="5"/>
      <c r="CX101" s="5"/>
      <c r="CY101" s="5"/>
      <c r="CZ101" s="5"/>
    </row>
    <row r="102" spans="1:104" s="6" customFormat="1" x14ac:dyDescent="0.2">
      <c r="A102" s="242" t="s">
        <v>84</v>
      </c>
      <c r="B102" s="55"/>
      <c r="C102" s="54"/>
      <c r="D102" s="55"/>
      <c r="E102" s="52"/>
      <c r="F102" s="10"/>
      <c r="G102" s="10"/>
      <c r="H102" s="10"/>
      <c r="I102" s="10"/>
      <c r="J102" s="10"/>
      <c r="K102" s="10"/>
      <c r="L102" s="10"/>
      <c r="M102" s="10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BU102" s="5"/>
      <c r="BV102" s="5"/>
      <c r="BW102" s="5"/>
      <c r="BX102" s="15"/>
      <c r="BY102" s="15"/>
      <c r="BZ102" s="15"/>
      <c r="CA102" s="4"/>
      <c r="CB102" s="4"/>
      <c r="CC102" s="4"/>
      <c r="CD102" s="4"/>
      <c r="CE102" s="4"/>
      <c r="CF102" s="4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5"/>
      <c r="CV102" s="5"/>
      <c r="CW102" s="5"/>
      <c r="CX102" s="5"/>
      <c r="CY102" s="5"/>
      <c r="CZ102" s="5"/>
    </row>
    <row r="103" spans="1:104" s="6" customFormat="1" x14ac:dyDescent="0.2">
      <c r="A103" s="243" t="s">
        <v>114</v>
      </c>
      <c r="B103" s="213"/>
      <c r="C103" s="212"/>
      <c r="D103" s="213"/>
      <c r="E103" s="244"/>
      <c r="F103" s="10"/>
      <c r="G103" s="10"/>
      <c r="H103" s="10"/>
      <c r="I103" s="10"/>
      <c r="J103" s="10"/>
      <c r="K103" s="10"/>
      <c r="L103" s="10"/>
      <c r="M103" s="10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BU103" s="5"/>
      <c r="BV103" s="5"/>
      <c r="BW103" s="5"/>
      <c r="BX103" s="15"/>
      <c r="BY103" s="15"/>
      <c r="BZ103" s="15"/>
      <c r="CA103" s="4"/>
      <c r="CB103" s="4"/>
      <c r="CC103" s="4"/>
      <c r="CD103" s="4"/>
      <c r="CE103" s="4"/>
      <c r="CF103" s="4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5"/>
      <c r="CV103" s="5"/>
      <c r="CW103" s="5"/>
      <c r="CX103" s="5"/>
      <c r="CY103" s="5"/>
      <c r="CZ103" s="5"/>
    </row>
    <row r="104" spans="1:104" s="6" customFormat="1" x14ac:dyDescent="0.2">
      <c r="A104" s="1416" t="s">
        <v>5</v>
      </c>
      <c r="B104" s="1426">
        <f>SUM(B99:B103)</f>
        <v>0</v>
      </c>
      <c r="C104" s="1270">
        <f>SUM(C99:C103)</f>
        <v>0</v>
      </c>
      <c r="D104" s="1426">
        <f>SUM(D99:D103)</f>
        <v>0</v>
      </c>
      <c r="E104" s="1272">
        <f>SUM(E99:E103)</f>
        <v>0</v>
      </c>
      <c r="F104" s="10"/>
      <c r="G104" s="10"/>
      <c r="H104" s="10"/>
      <c r="I104" s="10"/>
      <c r="J104" s="10"/>
      <c r="K104" s="10"/>
      <c r="L104" s="10"/>
      <c r="M104" s="10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BU104" s="5"/>
      <c r="BV104" s="5"/>
      <c r="BW104" s="5"/>
      <c r="BX104" s="15"/>
      <c r="BY104" s="15"/>
      <c r="BZ104" s="15"/>
      <c r="CA104" s="4"/>
      <c r="CB104" s="4"/>
      <c r="CC104" s="4"/>
      <c r="CD104" s="4"/>
      <c r="CE104" s="4"/>
      <c r="CF104" s="4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5"/>
      <c r="CV104" s="5"/>
      <c r="CW104" s="5"/>
      <c r="CX104" s="5"/>
      <c r="CY104" s="5"/>
      <c r="CZ104" s="5"/>
    </row>
    <row r="105" spans="1:104" s="6" customFormat="1" x14ac:dyDescent="0.2">
      <c r="A105" s="238" t="s">
        <v>115</v>
      </c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BU105" s="5"/>
      <c r="BV105" s="5"/>
      <c r="BW105" s="5"/>
      <c r="BX105" s="5"/>
      <c r="BY105" s="15"/>
      <c r="BZ105" s="15"/>
      <c r="CA105" s="4"/>
      <c r="CB105" s="4"/>
      <c r="CC105" s="4"/>
      <c r="CD105" s="4"/>
      <c r="CE105" s="4"/>
      <c r="CF105" s="4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5"/>
      <c r="CV105" s="5"/>
      <c r="CW105" s="5"/>
      <c r="CX105" s="5"/>
      <c r="CY105" s="5"/>
      <c r="CZ105" s="5"/>
    </row>
    <row r="106" spans="1:104" s="6" customFormat="1" ht="31.5" x14ac:dyDescent="0.2">
      <c r="A106" s="1427" t="s">
        <v>75</v>
      </c>
      <c r="B106" s="1349" t="s">
        <v>50</v>
      </c>
      <c r="C106" s="1266" t="s">
        <v>93</v>
      </c>
      <c r="D106" s="1424" t="s">
        <v>94</v>
      </c>
      <c r="E106" s="1268" t="s">
        <v>95</v>
      </c>
      <c r="F106" s="10"/>
      <c r="G106" s="10"/>
      <c r="H106" s="10"/>
      <c r="I106" s="10"/>
      <c r="J106" s="10"/>
      <c r="K106" s="10"/>
      <c r="L106" s="10"/>
      <c r="M106" s="10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BU106" s="5"/>
      <c r="BV106" s="5"/>
      <c r="BW106" s="5"/>
      <c r="BX106" s="15"/>
      <c r="BY106" s="15"/>
      <c r="BZ106" s="15"/>
      <c r="CA106" s="4"/>
      <c r="CB106" s="4"/>
      <c r="CC106" s="4"/>
      <c r="CD106" s="4"/>
      <c r="CE106" s="4"/>
      <c r="CF106" s="4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5"/>
      <c r="CV106" s="5"/>
      <c r="CW106" s="5"/>
      <c r="CX106" s="5"/>
      <c r="CY106" s="5"/>
      <c r="CZ106" s="5"/>
    </row>
    <row r="107" spans="1:104" s="6" customFormat="1" x14ac:dyDescent="0.2">
      <c r="A107" s="1428" t="s">
        <v>116</v>
      </c>
      <c r="B107" s="55"/>
      <c r="C107" s="54"/>
      <c r="D107" s="55"/>
      <c r="E107" s="52"/>
      <c r="F107" s="10"/>
      <c r="G107" s="10"/>
      <c r="H107" s="10"/>
      <c r="I107" s="10"/>
      <c r="J107" s="10"/>
      <c r="K107" s="10"/>
      <c r="L107" s="10"/>
      <c r="M107" s="10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BU107" s="5"/>
      <c r="BV107" s="5"/>
      <c r="BW107" s="5"/>
      <c r="BX107" s="15"/>
      <c r="BY107" s="15"/>
      <c r="BZ107" s="15"/>
      <c r="CA107" s="4"/>
      <c r="CB107" s="4"/>
      <c r="CC107" s="4"/>
      <c r="CD107" s="4"/>
      <c r="CE107" s="4"/>
      <c r="CF107" s="4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5"/>
      <c r="CV107" s="5"/>
      <c r="CW107" s="5"/>
      <c r="CX107" s="5"/>
      <c r="CY107" s="5"/>
      <c r="CZ107" s="5"/>
    </row>
    <row r="108" spans="1:104" s="6" customFormat="1" x14ac:dyDescent="0.2">
      <c r="A108" s="242" t="s">
        <v>82</v>
      </c>
      <c r="B108" s="55"/>
      <c r="C108" s="54"/>
      <c r="D108" s="55"/>
      <c r="E108" s="52"/>
      <c r="F108" s="10"/>
      <c r="G108" s="10"/>
      <c r="H108" s="10"/>
      <c r="I108" s="10"/>
      <c r="J108" s="10"/>
      <c r="K108" s="10"/>
      <c r="L108" s="10"/>
      <c r="M108" s="10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BU108" s="5"/>
      <c r="BV108" s="5"/>
      <c r="BW108" s="5"/>
      <c r="BX108" s="15"/>
      <c r="BY108" s="15"/>
      <c r="BZ108" s="15"/>
      <c r="CA108" s="4"/>
      <c r="CB108" s="4"/>
      <c r="CC108" s="4"/>
      <c r="CD108" s="4"/>
      <c r="CE108" s="4"/>
      <c r="CF108" s="4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5"/>
      <c r="CV108" s="5"/>
      <c r="CW108" s="5"/>
      <c r="CX108" s="5"/>
      <c r="CY108" s="5"/>
      <c r="CZ108" s="5"/>
    </row>
    <row r="109" spans="1:104" s="6" customFormat="1" x14ac:dyDescent="0.2">
      <c r="A109" s="242" t="s">
        <v>117</v>
      </c>
      <c r="B109" s="55"/>
      <c r="C109" s="54"/>
      <c r="D109" s="55"/>
      <c r="E109" s="52"/>
      <c r="F109" s="10"/>
      <c r="G109" s="10"/>
      <c r="H109" s="10"/>
      <c r="I109" s="10"/>
      <c r="J109" s="10"/>
      <c r="K109" s="10"/>
      <c r="L109" s="10"/>
      <c r="M109" s="10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BU109" s="5"/>
      <c r="BV109" s="5"/>
      <c r="BW109" s="5"/>
      <c r="BX109" s="15"/>
      <c r="BY109" s="15"/>
      <c r="BZ109" s="15"/>
      <c r="CA109" s="4"/>
      <c r="CB109" s="4"/>
      <c r="CC109" s="4"/>
      <c r="CD109" s="4"/>
      <c r="CE109" s="4"/>
      <c r="CF109" s="4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5"/>
      <c r="CV109" s="5"/>
      <c r="CW109" s="5"/>
      <c r="CX109" s="5"/>
      <c r="CY109" s="5"/>
      <c r="CZ109" s="5"/>
    </row>
    <row r="110" spans="1:104" s="6" customFormat="1" x14ac:dyDescent="0.2">
      <c r="A110" s="242" t="s">
        <v>84</v>
      </c>
      <c r="B110" s="55"/>
      <c r="C110" s="54"/>
      <c r="D110" s="55"/>
      <c r="E110" s="52"/>
      <c r="F110" s="10"/>
      <c r="G110" s="10"/>
      <c r="H110" s="10"/>
      <c r="I110" s="10"/>
      <c r="J110" s="10"/>
      <c r="K110" s="10"/>
      <c r="L110" s="10"/>
      <c r="M110" s="10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BU110" s="5"/>
      <c r="BV110" s="5"/>
      <c r="BW110" s="5"/>
      <c r="BX110" s="15"/>
      <c r="BY110" s="15"/>
      <c r="BZ110" s="15"/>
      <c r="CA110" s="4"/>
      <c r="CB110" s="4"/>
      <c r="CC110" s="4"/>
      <c r="CD110" s="4"/>
      <c r="CE110" s="4"/>
      <c r="CF110" s="4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5"/>
      <c r="CV110" s="5"/>
      <c r="CW110" s="5"/>
      <c r="CX110" s="5"/>
      <c r="CY110" s="5"/>
      <c r="CZ110" s="5"/>
    </row>
    <row r="111" spans="1:104" s="6" customFormat="1" x14ac:dyDescent="0.2">
      <c r="A111" s="243" t="s">
        <v>118</v>
      </c>
      <c r="B111" s="213"/>
      <c r="C111" s="212"/>
      <c r="D111" s="213"/>
      <c r="E111" s="244"/>
      <c r="F111" s="10"/>
      <c r="G111" s="10"/>
      <c r="H111" s="10"/>
      <c r="I111" s="10"/>
      <c r="J111" s="10"/>
      <c r="K111" s="10"/>
      <c r="L111" s="10"/>
      <c r="M111" s="10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BU111" s="5"/>
      <c r="BV111" s="5"/>
      <c r="BW111" s="5"/>
      <c r="BX111" s="15"/>
      <c r="BY111" s="15"/>
      <c r="BZ111" s="15"/>
      <c r="CA111" s="4"/>
      <c r="CB111" s="4"/>
      <c r="CC111" s="4"/>
      <c r="CD111" s="4"/>
      <c r="CE111" s="4"/>
      <c r="CF111" s="4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5"/>
      <c r="CV111" s="5"/>
      <c r="CW111" s="5"/>
      <c r="CX111" s="5"/>
      <c r="CY111" s="5"/>
      <c r="CZ111" s="5"/>
    </row>
    <row r="112" spans="1:104" s="6" customFormat="1" ht="15" x14ac:dyDescent="0.25">
      <c r="A112" s="1420" t="s">
        <v>5</v>
      </c>
      <c r="B112" s="1426">
        <f>SUM(B107:B111)</f>
        <v>0</v>
      </c>
      <c r="C112" s="1270">
        <f>SUM(C107:C111)</f>
        <v>0</v>
      </c>
      <c r="D112" s="1426">
        <f>SUM(D107:D111)</f>
        <v>0</v>
      </c>
      <c r="E112" s="1272">
        <f>SUM(E107:E111)</f>
        <v>0</v>
      </c>
      <c r="F112" s="10"/>
      <c r="G112" s="10"/>
      <c r="H112" s="10"/>
      <c r="I112" s="10"/>
      <c r="J112" s="10"/>
      <c r="K112" s="10"/>
      <c r="L112" s="10"/>
      <c r="M112" s="10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3"/>
      <c r="BV112" s="3"/>
      <c r="BW112" s="3"/>
      <c r="BX112" s="15"/>
      <c r="BY112" s="3"/>
      <c r="BZ112" s="15"/>
      <c r="CA112" s="4"/>
      <c r="CB112" s="4"/>
      <c r="CC112" s="4"/>
      <c r="CD112" s="4"/>
      <c r="CE112" s="4"/>
      <c r="CF112" s="4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5"/>
      <c r="CV112" s="5"/>
      <c r="CW112" s="5"/>
      <c r="CX112" s="5"/>
      <c r="CY112" s="5"/>
      <c r="CZ112" s="5"/>
    </row>
    <row r="113" spans="1:130" ht="15" x14ac:dyDescent="0.25">
      <c r="A113" s="221" t="s">
        <v>119</v>
      </c>
      <c r="B113" s="2"/>
      <c r="C113" s="2"/>
      <c r="D113" s="245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3"/>
      <c r="BV113" s="3"/>
      <c r="BW113" s="3"/>
      <c r="BX113" s="3"/>
      <c r="BY113" s="5"/>
      <c r="BZ113" s="5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3"/>
      <c r="CV113" s="3"/>
      <c r="CW113" s="3"/>
      <c r="CX113" s="3"/>
      <c r="CY113" s="3"/>
      <c r="CZ113" s="3"/>
    </row>
    <row r="114" spans="1:130" x14ac:dyDescent="0.2">
      <c r="A114" s="2118" t="s">
        <v>120</v>
      </c>
      <c r="B114" s="2119" t="s">
        <v>5</v>
      </c>
      <c r="C114" s="2166" t="s">
        <v>7</v>
      </c>
      <c r="D114" s="2100"/>
      <c r="E114" s="2100"/>
      <c r="F114" s="2107"/>
      <c r="G114" s="2117" t="s">
        <v>121</v>
      </c>
      <c r="H114" s="2111"/>
      <c r="I114" s="10"/>
      <c r="J114" s="10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T114" s="5"/>
      <c r="BW114" s="1429"/>
      <c r="BX114" s="1429"/>
      <c r="BZ114" s="4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1430"/>
      <c r="CU114" s="1430"/>
      <c r="CV114" s="1430"/>
      <c r="CW114" s="1430"/>
      <c r="CX114" s="1430"/>
      <c r="CY114" s="1429"/>
      <c r="CZ114" s="5"/>
      <c r="DZ114" s="6"/>
    </row>
    <row r="115" spans="1:130" ht="21" x14ac:dyDescent="0.25">
      <c r="A115" s="2171"/>
      <c r="B115" s="2172"/>
      <c r="C115" s="1220" t="s">
        <v>50</v>
      </c>
      <c r="D115" s="1241" t="s">
        <v>29</v>
      </c>
      <c r="E115" s="1349" t="s">
        <v>30</v>
      </c>
      <c r="F115" s="1275" t="s">
        <v>31</v>
      </c>
      <c r="G115" s="1347" t="s">
        <v>88</v>
      </c>
      <c r="H115" s="1347" t="s">
        <v>89</v>
      </c>
      <c r="I115" s="10"/>
      <c r="J115" s="10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3"/>
      <c r="BU115" s="3"/>
      <c r="BV115" s="3"/>
      <c r="BW115" s="15"/>
      <c r="BX115" s="3"/>
      <c r="BZ115" s="4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3"/>
      <c r="CU115" s="3"/>
      <c r="CV115" s="3"/>
      <c r="CW115" s="3"/>
      <c r="CX115" s="3"/>
      <c r="CY115" s="5"/>
      <c r="CZ115" s="5"/>
      <c r="DZ115" s="6"/>
    </row>
    <row r="116" spans="1:130" ht="15" x14ac:dyDescent="0.25">
      <c r="A116" s="1431" t="s">
        <v>122</v>
      </c>
      <c r="B116" s="1432">
        <f>SUM(C116:F116)</f>
        <v>0</v>
      </c>
      <c r="C116" s="1388"/>
      <c r="D116" s="1392"/>
      <c r="E116" s="385"/>
      <c r="F116" s="1433"/>
      <c r="G116" s="1281"/>
      <c r="H116" s="1434"/>
      <c r="I116" s="10"/>
      <c r="J116" s="10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143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3"/>
      <c r="BU116" s="15"/>
      <c r="BV116" s="15"/>
      <c r="BW116" s="15"/>
      <c r="BX116" s="3"/>
      <c r="BZ116" s="4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3"/>
      <c r="CU116" s="3"/>
      <c r="CV116" s="3"/>
      <c r="CW116" s="3"/>
      <c r="CX116" s="3"/>
      <c r="CY116" s="5"/>
      <c r="CZ116" s="5"/>
      <c r="DZ116" s="6"/>
    </row>
    <row r="117" spans="1:130" ht="15" x14ac:dyDescent="0.25">
      <c r="A117" s="1436" t="s">
        <v>123</v>
      </c>
      <c r="B117" s="1437">
        <f>SUM(C117:F117)</f>
        <v>0</v>
      </c>
      <c r="C117" s="1438"/>
      <c r="D117" s="1439"/>
      <c r="E117" s="1440"/>
      <c r="F117" s="1441"/>
      <c r="G117" s="1442"/>
      <c r="H117" s="1443"/>
      <c r="I117" s="266"/>
      <c r="J117" s="266"/>
      <c r="K117" s="267"/>
      <c r="L117" s="267"/>
      <c r="M117" s="267"/>
      <c r="N117" s="267"/>
      <c r="O117" s="267"/>
      <c r="P117" s="267"/>
      <c r="Q117" s="267"/>
      <c r="R117" s="267"/>
      <c r="S117" s="267"/>
      <c r="T117" s="267"/>
      <c r="U117" s="267"/>
      <c r="V117" s="267"/>
      <c r="W117" s="267"/>
      <c r="X117" s="267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3"/>
      <c r="BU117" s="15"/>
      <c r="BV117" s="15"/>
      <c r="BW117" s="15"/>
      <c r="BX117" s="3"/>
      <c r="BZ117" s="4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3"/>
      <c r="CU117" s="3"/>
      <c r="CV117" s="3"/>
      <c r="CW117" s="3"/>
      <c r="CX117" s="3"/>
      <c r="CY117" s="5"/>
      <c r="CZ117" s="5"/>
      <c r="DZ117" s="6"/>
    </row>
    <row r="118" spans="1:130" ht="15" x14ac:dyDescent="0.25">
      <c r="A118" s="13" t="s">
        <v>124</v>
      </c>
      <c r="B118" s="2"/>
      <c r="C118" s="2"/>
      <c r="D118" s="268"/>
      <c r="E118" s="1444"/>
      <c r="F118" s="1445"/>
      <c r="G118" s="1446"/>
      <c r="H118" s="1447"/>
      <c r="I118" s="273"/>
      <c r="J118" s="273"/>
      <c r="K118" s="273"/>
      <c r="L118" s="273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5"/>
      <c r="BG118" s="5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3"/>
      <c r="BV118" s="3"/>
      <c r="BW118" s="3"/>
      <c r="BX118" s="3"/>
      <c r="BY118" s="3"/>
      <c r="BZ118" s="3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3"/>
      <c r="CV118" s="3"/>
      <c r="CW118" s="3"/>
      <c r="CX118" s="3"/>
      <c r="CY118" s="3"/>
      <c r="CZ118" s="3"/>
    </row>
    <row r="119" spans="1:130" ht="15" x14ac:dyDescent="0.25">
      <c r="A119" s="2116" t="s">
        <v>125</v>
      </c>
      <c r="B119" s="2098" t="s">
        <v>5</v>
      </c>
      <c r="C119" s="2167" t="s">
        <v>126</v>
      </c>
      <c r="D119" s="2153"/>
      <c r="E119" s="2104"/>
      <c r="F119" s="2175" t="s">
        <v>127</v>
      </c>
      <c r="G119" s="2155" t="s">
        <v>128</v>
      </c>
      <c r="H119" s="2108" t="s">
        <v>7</v>
      </c>
      <c r="I119" s="2100"/>
      <c r="J119" s="2100"/>
      <c r="K119" s="2102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5"/>
      <c r="BF119" s="5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3"/>
      <c r="BV119" s="3"/>
      <c r="BW119" s="3"/>
      <c r="BX119" s="15"/>
      <c r="BY119" s="3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3"/>
      <c r="CV119" s="3"/>
      <c r="CW119" s="3"/>
      <c r="CX119" s="3"/>
      <c r="CY119" s="3"/>
      <c r="CZ119" s="5"/>
    </row>
    <row r="120" spans="1:130" ht="42" x14ac:dyDescent="0.25">
      <c r="A120" s="2173"/>
      <c r="B120" s="2174"/>
      <c r="C120" s="1374" t="s">
        <v>129</v>
      </c>
      <c r="D120" s="1383" t="s">
        <v>130</v>
      </c>
      <c r="E120" s="1347" t="s">
        <v>131</v>
      </c>
      <c r="F120" s="2175"/>
      <c r="G120" s="2155"/>
      <c r="H120" s="1385" t="s">
        <v>50</v>
      </c>
      <c r="I120" s="1347" t="s">
        <v>29</v>
      </c>
      <c r="J120" s="1385" t="s">
        <v>30</v>
      </c>
      <c r="K120" s="1385" t="s">
        <v>31</v>
      </c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5"/>
      <c r="BF120" s="5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3"/>
      <c r="BV120" s="3"/>
      <c r="BW120" s="3"/>
      <c r="BX120" s="15"/>
      <c r="BY120" s="3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3"/>
      <c r="CV120" s="3"/>
      <c r="CW120" s="3"/>
      <c r="CX120" s="3"/>
      <c r="CY120" s="3"/>
      <c r="CZ120" s="5"/>
    </row>
    <row r="121" spans="1:130" ht="15" x14ac:dyDescent="0.25">
      <c r="A121" s="1448" t="s">
        <v>52</v>
      </c>
      <c r="B121" s="1449">
        <f>SUM(C121:G121)</f>
        <v>0</v>
      </c>
      <c r="C121" s="1450"/>
      <c r="D121" s="1451"/>
      <c r="E121" s="1452"/>
      <c r="F121" s="1451"/>
      <c r="G121" s="1453"/>
      <c r="H121" s="1451"/>
      <c r="I121" s="1452"/>
      <c r="J121" s="1451"/>
      <c r="K121" s="1451"/>
      <c r="L121" s="283" t="str">
        <f>CA121</f>
        <v/>
      </c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5"/>
      <c r="X121" s="5"/>
      <c r="Y121" s="5"/>
      <c r="Z121" s="5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5"/>
      <c r="BF121" s="5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3"/>
      <c r="BV121" s="3"/>
      <c r="BW121" s="3"/>
      <c r="BX121" s="15"/>
      <c r="BY121" s="3"/>
      <c r="BZ121" s="5"/>
      <c r="CA121" s="32" t="str">
        <f>IF(CG121=1,"* Total Personas debe ser igual que según Tipo estrategia. ","")</f>
        <v/>
      </c>
      <c r="CB121" s="32"/>
      <c r="CC121" s="32"/>
      <c r="CD121" s="32"/>
      <c r="CE121" s="32"/>
      <c r="CF121" s="32"/>
      <c r="CG121" s="33">
        <f>IF(B121&lt;&gt;SUM(H121:K121),1,0)</f>
        <v>0</v>
      </c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3"/>
      <c r="CV121" s="3"/>
      <c r="CW121" s="3"/>
      <c r="CX121" s="3"/>
      <c r="CY121" s="3"/>
      <c r="CZ121" s="5"/>
    </row>
    <row r="122" spans="1:130" ht="15" x14ac:dyDescent="0.25">
      <c r="A122" s="230" t="s">
        <v>72</v>
      </c>
      <c r="B122" s="284">
        <f>SUM(C122:G122)</f>
        <v>0</v>
      </c>
      <c r="C122" s="51"/>
      <c r="D122" s="92"/>
      <c r="E122" s="56"/>
      <c r="F122" s="92"/>
      <c r="G122" s="285"/>
      <c r="H122" s="92"/>
      <c r="I122" s="56"/>
      <c r="J122" s="92"/>
      <c r="K122" s="92"/>
      <c r="L122" s="283" t="str">
        <f>CA122</f>
        <v/>
      </c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5"/>
      <c r="X122" s="5"/>
      <c r="Y122" s="5"/>
      <c r="Z122" s="5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5"/>
      <c r="BF122" s="5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3"/>
      <c r="BV122" s="3"/>
      <c r="BW122" s="3"/>
      <c r="BX122" s="15"/>
      <c r="BY122" s="3"/>
      <c r="BZ122" s="5"/>
      <c r="CA122" s="32" t="str">
        <f>IF(CG122=1,"* Total Personas debe ser igual que según Tipo estrategia. ","")</f>
        <v/>
      </c>
      <c r="CB122" s="32"/>
      <c r="CC122" s="32"/>
      <c r="CD122" s="32"/>
      <c r="CE122" s="32"/>
      <c r="CF122" s="32"/>
      <c r="CG122" s="33">
        <f>IF(B122&lt;&gt;SUM(H122:K122),1,0)</f>
        <v>0</v>
      </c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3"/>
      <c r="CV122" s="3"/>
      <c r="CW122" s="3"/>
      <c r="CX122" s="3"/>
      <c r="CY122" s="3"/>
      <c r="CZ122" s="5"/>
    </row>
    <row r="123" spans="1:130" ht="15" x14ac:dyDescent="0.25">
      <c r="A123" s="286" t="s">
        <v>73</v>
      </c>
      <c r="B123" s="287">
        <f>SUM(C123:G123)</f>
        <v>0</v>
      </c>
      <c r="C123" s="219"/>
      <c r="D123" s="75"/>
      <c r="E123" s="78"/>
      <c r="F123" s="75"/>
      <c r="G123" s="288"/>
      <c r="H123" s="75"/>
      <c r="I123" s="78"/>
      <c r="J123" s="75"/>
      <c r="K123" s="75"/>
      <c r="L123" s="283" t="str">
        <f>CA123</f>
        <v/>
      </c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5"/>
      <c r="X123" s="5"/>
      <c r="Y123" s="5"/>
      <c r="Z123" s="5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5"/>
      <c r="BF123" s="5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3"/>
      <c r="BV123" s="3"/>
      <c r="BW123" s="3"/>
      <c r="BX123" s="15"/>
      <c r="BY123" s="3"/>
      <c r="BZ123" s="5"/>
      <c r="CA123" s="32" t="str">
        <f>IF(CG123=1,"* Total Personas debe ser igual que según Tipo estrategia. ","")</f>
        <v/>
      </c>
      <c r="CB123" s="32"/>
      <c r="CC123" s="32"/>
      <c r="CD123" s="32"/>
      <c r="CE123" s="32"/>
      <c r="CF123" s="32"/>
      <c r="CG123" s="33">
        <f>IF(B123&lt;&gt;SUM(H123:K123),1,0)</f>
        <v>0</v>
      </c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3"/>
      <c r="CV123" s="3"/>
      <c r="CW123" s="3"/>
      <c r="CX123" s="3"/>
      <c r="CY123" s="3"/>
      <c r="CZ123" s="5"/>
    </row>
    <row r="124" spans="1:130" ht="15" x14ac:dyDescent="0.25">
      <c r="A124" s="238" t="s">
        <v>132</v>
      </c>
      <c r="B124" s="2"/>
      <c r="C124" s="2"/>
      <c r="D124" s="245"/>
      <c r="E124" s="245"/>
      <c r="F124" s="245"/>
      <c r="G124" s="245"/>
      <c r="H124" s="245"/>
      <c r="I124" s="245"/>
      <c r="J124" s="245"/>
      <c r="K124" s="245"/>
      <c r="L124" s="24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5"/>
      <c r="BG124" s="5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3"/>
      <c r="BV124" s="3"/>
      <c r="BW124" s="3"/>
      <c r="BX124" s="3"/>
      <c r="BY124" s="3"/>
      <c r="BZ124" s="3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5"/>
      <c r="CV124" s="5"/>
      <c r="CW124" s="5"/>
      <c r="CX124" s="5"/>
      <c r="CY124" s="5"/>
      <c r="CZ124" s="5"/>
    </row>
    <row r="125" spans="1:130" ht="15" customHeight="1" x14ac:dyDescent="0.25">
      <c r="A125" s="2182" t="s">
        <v>133</v>
      </c>
      <c r="B125" s="2178" t="s">
        <v>134</v>
      </c>
      <c r="C125" s="2183" t="s">
        <v>135</v>
      </c>
      <c r="D125" s="2184"/>
      <c r="E125" s="2183" t="s">
        <v>136</v>
      </c>
      <c r="F125" s="2184"/>
      <c r="G125" s="2185" t="s">
        <v>137</v>
      </c>
      <c r="H125" s="2184"/>
      <c r="I125" s="2183" t="s">
        <v>138</v>
      </c>
      <c r="J125" s="2186"/>
      <c r="K125" s="2176" t="s">
        <v>139</v>
      </c>
      <c r="L125" s="2177"/>
      <c r="M125" s="267"/>
      <c r="N125" s="267"/>
      <c r="O125" s="267"/>
      <c r="P125" s="267"/>
      <c r="Q125" s="267"/>
      <c r="R125" s="267"/>
      <c r="S125" s="267"/>
      <c r="T125" s="267"/>
      <c r="U125" s="267"/>
      <c r="V125" s="267"/>
      <c r="W125" s="267"/>
      <c r="X125" s="267"/>
      <c r="Y125" s="267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5"/>
      <c r="BD125" s="5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3"/>
      <c r="BU125" s="3"/>
      <c r="BV125" s="15"/>
      <c r="BW125" s="15"/>
      <c r="BX125" s="15"/>
      <c r="BZ125" s="4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5"/>
      <c r="CU125" s="5"/>
      <c r="CV125" s="5"/>
      <c r="CW125" s="5"/>
      <c r="CX125" s="5"/>
      <c r="CY125" s="5"/>
      <c r="CZ125" s="5"/>
      <c r="DZ125" s="6"/>
    </row>
    <row r="126" spans="1:130" s="1458" customFormat="1" ht="21" x14ac:dyDescent="0.25">
      <c r="A126" s="2173"/>
      <c r="B126" s="2174"/>
      <c r="C126" s="1454" t="s">
        <v>140</v>
      </c>
      <c r="D126" s="1455" t="s">
        <v>141</v>
      </c>
      <c r="E126" s="1454" t="s">
        <v>140</v>
      </c>
      <c r="F126" s="1455" t="s">
        <v>141</v>
      </c>
      <c r="G126" s="1454" t="s">
        <v>140</v>
      </c>
      <c r="H126" s="1456" t="s">
        <v>141</v>
      </c>
      <c r="I126" s="1454" t="s">
        <v>140</v>
      </c>
      <c r="J126" s="1457" t="s">
        <v>141</v>
      </c>
      <c r="K126" s="1455" t="s">
        <v>88</v>
      </c>
      <c r="L126" s="1455" t="s">
        <v>89</v>
      </c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5"/>
      <c r="BD126" s="5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3"/>
      <c r="BU126" s="3"/>
      <c r="BV126" s="15"/>
      <c r="BW126" s="15"/>
      <c r="BX126" s="15"/>
      <c r="BY126" s="15"/>
      <c r="BZ126" s="4"/>
      <c r="CA126" s="4"/>
      <c r="CB126" s="4"/>
      <c r="CC126" s="4"/>
      <c r="CD126" s="4"/>
      <c r="CE126" s="4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5"/>
      <c r="CU126" s="5"/>
      <c r="CV126" s="5"/>
      <c r="CW126" s="5"/>
      <c r="CX126" s="5"/>
      <c r="CY126" s="5"/>
      <c r="CZ126" s="1429"/>
      <c r="DA126" s="1429"/>
      <c r="DB126" s="1429"/>
      <c r="DC126" s="1429"/>
      <c r="DD126" s="1429"/>
      <c r="DE126" s="1429"/>
      <c r="DF126" s="1429"/>
      <c r="DG126" s="1429"/>
      <c r="DH126" s="1429"/>
      <c r="DI126" s="1429"/>
      <c r="DJ126" s="1429"/>
      <c r="DK126" s="1429"/>
      <c r="DL126" s="1429"/>
      <c r="DM126" s="1429"/>
      <c r="DN126" s="1429"/>
      <c r="DO126" s="1429"/>
      <c r="DP126" s="1429"/>
      <c r="DQ126" s="1429"/>
      <c r="DR126" s="1429"/>
      <c r="DS126" s="1429"/>
      <c r="DT126" s="1429"/>
      <c r="DU126" s="1429"/>
      <c r="DV126" s="1429"/>
      <c r="DW126" s="1429"/>
      <c r="DX126" s="1429"/>
      <c r="DY126" s="1429"/>
    </row>
    <row r="127" spans="1:130" ht="15" x14ac:dyDescent="0.25">
      <c r="A127" s="2178" t="s">
        <v>142</v>
      </c>
      <c r="B127" s="1459" t="s">
        <v>143</v>
      </c>
      <c r="C127" s="1460"/>
      <c r="D127" s="1461"/>
      <c r="E127" s="1460"/>
      <c r="F127" s="1461"/>
      <c r="G127" s="1460"/>
      <c r="H127" s="1461"/>
      <c r="I127" s="1460"/>
      <c r="J127" s="1462"/>
      <c r="K127" s="56"/>
      <c r="L127" s="1461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5"/>
      <c r="BD127" s="5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3"/>
      <c r="BU127" s="3"/>
      <c r="BV127" s="15"/>
      <c r="BW127" s="15"/>
      <c r="BX127" s="15"/>
      <c r="BZ127" s="4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5"/>
      <c r="CU127" s="5"/>
      <c r="CV127" s="5"/>
      <c r="CW127" s="5"/>
      <c r="CX127" s="5"/>
      <c r="CY127" s="5"/>
      <c r="CZ127" s="5"/>
      <c r="DZ127" s="6"/>
    </row>
    <row r="128" spans="1:130" ht="21" x14ac:dyDescent="0.2">
      <c r="A128" s="1637"/>
      <c r="B128" s="230" t="s">
        <v>144</v>
      </c>
      <c r="C128" s="51"/>
      <c r="D128" s="56"/>
      <c r="E128" s="51"/>
      <c r="F128" s="56"/>
      <c r="G128" s="51"/>
      <c r="H128" s="56"/>
      <c r="I128" s="51"/>
      <c r="J128" s="298"/>
      <c r="K128" s="56"/>
      <c r="L128" s="56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5"/>
      <c r="BD128" s="5"/>
      <c r="BT128" s="5"/>
      <c r="BV128" s="15"/>
      <c r="BW128" s="15"/>
      <c r="BX128" s="15"/>
      <c r="BZ128" s="4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15"/>
      <c r="CY128" s="5"/>
      <c r="CZ128" s="5"/>
      <c r="DZ128" s="6"/>
    </row>
    <row r="129" spans="1:130" x14ac:dyDescent="0.2">
      <c r="A129" s="1637"/>
      <c r="B129" s="230" t="s">
        <v>145</v>
      </c>
      <c r="C129" s="51"/>
      <c r="D129" s="56"/>
      <c r="E129" s="51"/>
      <c r="F129" s="56"/>
      <c r="G129" s="51"/>
      <c r="H129" s="56"/>
      <c r="I129" s="51"/>
      <c r="J129" s="298"/>
      <c r="K129" s="56"/>
      <c r="L129" s="56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5"/>
      <c r="BD129" s="5"/>
      <c r="BT129" s="5"/>
      <c r="BV129" s="15"/>
      <c r="BW129" s="15"/>
      <c r="BX129" s="15"/>
      <c r="BZ129" s="4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15"/>
      <c r="CY129" s="5"/>
      <c r="CZ129" s="5"/>
      <c r="DZ129" s="6"/>
    </row>
    <row r="130" spans="1:130" x14ac:dyDescent="0.2">
      <c r="A130" s="2174"/>
      <c r="B130" s="230" t="s">
        <v>146</v>
      </c>
      <c r="C130" s="219"/>
      <c r="D130" s="78"/>
      <c r="E130" s="219"/>
      <c r="F130" s="78"/>
      <c r="G130" s="219"/>
      <c r="H130" s="78"/>
      <c r="I130" s="219"/>
      <c r="J130" s="299"/>
      <c r="K130" s="78"/>
      <c r="L130" s="7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5"/>
      <c r="BD130" s="5"/>
      <c r="BT130" s="5"/>
      <c r="BV130" s="15"/>
      <c r="BW130" s="15"/>
      <c r="BX130" s="15"/>
      <c r="BZ130" s="4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15"/>
      <c r="CZ130" s="5"/>
      <c r="DZ130" s="6"/>
    </row>
    <row r="131" spans="1:130" x14ac:dyDescent="0.2">
      <c r="A131" s="2179" t="s">
        <v>147</v>
      </c>
      <c r="B131" s="1459" t="s">
        <v>148</v>
      </c>
      <c r="C131" s="1460"/>
      <c r="D131" s="1461"/>
      <c r="E131" s="1460"/>
      <c r="F131" s="1461"/>
      <c r="G131" s="1460"/>
      <c r="H131" s="1461"/>
      <c r="I131" s="1460"/>
      <c r="J131" s="1462"/>
      <c r="K131" s="1461"/>
      <c r="L131" s="1461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5"/>
      <c r="BD131" s="5"/>
      <c r="BT131" s="5"/>
      <c r="BV131" s="15"/>
      <c r="BW131" s="15"/>
      <c r="BX131" s="15"/>
      <c r="BZ131" s="4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15"/>
      <c r="CY131" s="5"/>
      <c r="CZ131" s="5"/>
      <c r="DZ131" s="6"/>
    </row>
    <row r="132" spans="1:130" x14ac:dyDescent="0.2">
      <c r="A132" s="2180"/>
      <c r="B132" s="230" t="s">
        <v>149</v>
      </c>
      <c r="C132" s="51"/>
      <c r="D132" s="56"/>
      <c r="E132" s="51"/>
      <c r="F132" s="56"/>
      <c r="G132" s="51"/>
      <c r="H132" s="56"/>
      <c r="I132" s="51"/>
      <c r="J132" s="298"/>
      <c r="K132" s="56"/>
      <c r="L132" s="56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5"/>
      <c r="BD132" s="5"/>
      <c r="BT132" s="5"/>
      <c r="BV132" s="15"/>
      <c r="BW132" s="15"/>
      <c r="BX132" s="15"/>
      <c r="BZ132" s="4"/>
      <c r="CF132" s="9"/>
      <c r="CG132" s="1463"/>
      <c r="CH132" s="1463"/>
      <c r="CI132" s="1463"/>
      <c r="CJ132" s="1463"/>
      <c r="CK132" s="1463"/>
      <c r="CL132" s="1463"/>
      <c r="CM132" s="1463"/>
      <c r="CN132" s="1463"/>
      <c r="CO132" s="1463"/>
      <c r="CP132" s="1463"/>
      <c r="CQ132" s="1463"/>
      <c r="CR132" s="1463"/>
      <c r="CS132" s="1463"/>
      <c r="CT132" s="15"/>
      <c r="CY132" s="5"/>
      <c r="CZ132" s="5"/>
      <c r="DZ132" s="6"/>
    </row>
    <row r="133" spans="1:130" x14ac:dyDescent="0.2">
      <c r="A133" s="2180"/>
      <c r="B133" s="230" t="s">
        <v>146</v>
      </c>
      <c r="C133" s="51"/>
      <c r="D133" s="56"/>
      <c r="E133" s="51"/>
      <c r="F133" s="56"/>
      <c r="G133" s="51"/>
      <c r="H133" s="56"/>
      <c r="I133" s="51"/>
      <c r="J133" s="298"/>
      <c r="K133" s="56"/>
      <c r="L133" s="56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5"/>
      <c r="BD133" s="5"/>
      <c r="BT133" s="5"/>
      <c r="BV133" s="15"/>
      <c r="BW133" s="15"/>
      <c r="BX133" s="15"/>
      <c r="BZ133" s="4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15"/>
      <c r="CY133" s="5"/>
      <c r="CZ133" s="5"/>
      <c r="DZ133" s="6"/>
    </row>
    <row r="134" spans="1:130" x14ac:dyDescent="0.2">
      <c r="A134" s="2180"/>
      <c r="B134" s="301" t="s">
        <v>150</v>
      </c>
      <c r="C134" s="85"/>
      <c r="D134" s="86"/>
      <c r="E134" s="85"/>
      <c r="F134" s="86"/>
      <c r="G134" s="85"/>
      <c r="H134" s="86"/>
      <c r="I134" s="85"/>
      <c r="J134" s="302"/>
      <c r="K134" s="86"/>
      <c r="L134" s="86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5"/>
      <c r="BD134" s="5"/>
      <c r="BT134" s="5"/>
      <c r="BV134" s="15"/>
      <c r="BW134" s="15"/>
      <c r="BX134" s="15"/>
      <c r="BZ134" s="4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15"/>
      <c r="CY134" s="5"/>
      <c r="CZ134" s="5"/>
      <c r="DZ134" s="6"/>
    </row>
    <row r="135" spans="1:130" x14ac:dyDescent="0.2">
      <c r="A135" s="2180"/>
      <c r="B135" s="286" t="s">
        <v>151</v>
      </c>
      <c r="C135" s="219"/>
      <c r="D135" s="78"/>
      <c r="E135" s="219"/>
      <c r="F135" s="78"/>
      <c r="G135" s="219"/>
      <c r="H135" s="78"/>
      <c r="I135" s="219"/>
      <c r="J135" s="299"/>
      <c r="K135" s="78"/>
      <c r="L135" s="7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5"/>
      <c r="BD135" s="5"/>
      <c r="BT135" s="5"/>
      <c r="BV135" s="15"/>
      <c r="BW135" s="15"/>
      <c r="BX135" s="15"/>
      <c r="BZ135" s="4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15"/>
      <c r="CY135" s="5"/>
      <c r="CZ135" s="5"/>
      <c r="DZ135" s="6"/>
    </row>
    <row r="136" spans="1:130" ht="14.25" customHeight="1" x14ac:dyDescent="0.2">
      <c r="A136" s="2178" t="s">
        <v>152</v>
      </c>
      <c r="B136" s="1459" t="s">
        <v>153</v>
      </c>
      <c r="C136" s="1460"/>
      <c r="D136" s="1461"/>
      <c r="E136" s="1460"/>
      <c r="F136" s="1461"/>
      <c r="G136" s="1460"/>
      <c r="H136" s="1461"/>
      <c r="I136" s="1460"/>
      <c r="J136" s="1462"/>
      <c r="K136" s="1461"/>
      <c r="L136" s="1461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5"/>
      <c r="BD136" s="5"/>
      <c r="BT136" s="5"/>
      <c r="BV136" s="15"/>
      <c r="BW136" s="15"/>
      <c r="BX136" s="15"/>
      <c r="BZ136" s="4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5"/>
      <c r="CU136" s="5"/>
      <c r="CV136" s="5"/>
      <c r="CW136" s="5"/>
      <c r="CX136" s="5"/>
      <c r="CY136" s="5"/>
      <c r="CZ136" s="5"/>
      <c r="DZ136" s="6"/>
    </row>
    <row r="137" spans="1:130" x14ac:dyDescent="0.2">
      <c r="A137" s="1637"/>
      <c r="B137" s="230" t="s">
        <v>149</v>
      </c>
      <c r="C137" s="51"/>
      <c r="D137" s="56"/>
      <c r="E137" s="51"/>
      <c r="F137" s="56"/>
      <c r="G137" s="51"/>
      <c r="H137" s="56"/>
      <c r="I137" s="51"/>
      <c r="J137" s="298"/>
      <c r="K137" s="56"/>
      <c r="L137" s="56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5"/>
      <c r="BD137" s="5"/>
      <c r="BT137" s="5"/>
      <c r="BV137" s="15"/>
      <c r="BW137" s="15"/>
      <c r="BX137" s="15"/>
      <c r="BZ137" s="4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5"/>
      <c r="CU137" s="5"/>
      <c r="CV137" s="5"/>
      <c r="CW137" s="5"/>
      <c r="CX137" s="5"/>
      <c r="CY137" s="5"/>
      <c r="CZ137" s="5"/>
      <c r="DZ137" s="6"/>
    </row>
    <row r="138" spans="1:130" x14ac:dyDescent="0.2">
      <c r="A138" s="1637"/>
      <c r="B138" s="230" t="s">
        <v>146</v>
      </c>
      <c r="C138" s="51"/>
      <c r="D138" s="56"/>
      <c r="E138" s="51"/>
      <c r="F138" s="56"/>
      <c r="G138" s="51"/>
      <c r="H138" s="56"/>
      <c r="I138" s="51"/>
      <c r="J138" s="298"/>
      <c r="K138" s="56"/>
      <c r="L138" s="56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5"/>
      <c r="BD138" s="5"/>
      <c r="BT138" s="5"/>
      <c r="BV138" s="15"/>
      <c r="BW138" s="15"/>
      <c r="BX138" s="15"/>
      <c r="BZ138" s="4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5"/>
      <c r="CU138" s="5"/>
      <c r="CV138" s="5"/>
      <c r="CW138" s="5"/>
      <c r="CX138" s="5"/>
      <c r="CY138" s="5"/>
      <c r="CZ138" s="5"/>
      <c r="DZ138" s="6"/>
    </row>
    <row r="139" spans="1:130" x14ac:dyDescent="0.2">
      <c r="A139" s="1637"/>
      <c r="B139" s="230" t="s">
        <v>154</v>
      </c>
      <c r="C139" s="51"/>
      <c r="D139" s="56"/>
      <c r="E139" s="51"/>
      <c r="F139" s="56"/>
      <c r="G139" s="51"/>
      <c r="H139" s="56"/>
      <c r="I139" s="51"/>
      <c r="J139" s="298"/>
      <c r="K139" s="56"/>
      <c r="L139" s="56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5"/>
      <c r="BD139" s="5"/>
      <c r="BT139" s="5"/>
      <c r="BV139" s="15"/>
      <c r="BW139" s="15"/>
      <c r="BX139" s="15"/>
      <c r="BZ139" s="32"/>
      <c r="CA139" s="32"/>
      <c r="CB139" s="32"/>
      <c r="CC139" s="32"/>
      <c r="CD139" s="32"/>
      <c r="CE139" s="32"/>
      <c r="CF139" s="33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5"/>
      <c r="CU139" s="5"/>
      <c r="CV139" s="5"/>
      <c r="CW139" s="5"/>
      <c r="CX139" s="5"/>
      <c r="CY139" s="5"/>
      <c r="CZ139" s="5"/>
      <c r="DZ139" s="6"/>
    </row>
    <row r="140" spans="1:130" x14ac:dyDescent="0.2">
      <c r="A140" s="1637"/>
      <c r="B140" s="230" t="s">
        <v>150</v>
      </c>
      <c r="C140" s="51"/>
      <c r="D140" s="56"/>
      <c r="E140" s="51"/>
      <c r="F140" s="56"/>
      <c r="G140" s="51"/>
      <c r="H140" s="56"/>
      <c r="I140" s="51"/>
      <c r="J140" s="298"/>
      <c r="K140" s="56"/>
      <c r="L140" s="56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5"/>
      <c r="BD140" s="5"/>
      <c r="BT140" s="5"/>
      <c r="BV140" s="15"/>
      <c r="BW140" s="15"/>
      <c r="BX140" s="15"/>
      <c r="BZ140" s="32"/>
      <c r="CA140" s="32"/>
      <c r="CB140" s="32"/>
      <c r="CC140" s="32"/>
      <c r="CD140" s="32"/>
      <c r="CE140" s="32"/>
      <c r="CF140" s="33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5"/>
      <c r="CU140" s="5"/>
      <c r="CV140" s="5"/>
      <c r="CW140" s="5"/>
      <c r="CX140" s="5"/>
      <c r="CY140" s="5"/>
      <c r="CZ140" s="5"/>
      <c r="DZ140" s="6"/>
    </row>
    <row r="141" spans="1:130" x14ac:dyDescent="0.2">
      <c r="A141" s="2174"/>
      <c r="B141" s="286" t="s">
        <v>151</v>
      </c>
      <c r="C141" s="63"/>
      <c r="D141" s="97"/>
      <c r="E141" s="63"/>
      <c r="F141" s="97"/>
      <c r="G141" s="63"/>
      <c r="H141" s="97"/>
      <c r="I141" s="63"/>
      <c r="J141" s="303"/>
      <c r="K141" s="97"/>
      <c r="L141" s="97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5"/>
      <c r="BD141" s="5"/>
      <c r="BT141" s="5"/>
      <c r="BV141" s="15"/>
      <c r="BW141" s="15"/>
      <c r="BX141" s="15"/>
      <c r="BZ141" s="32"/>
      <c r="CA141" s="32"/>
      <c r="CB141" s="32"/>
      <c r="CC141" s="32"/>
      <c r="CD141" s="32"/>
      <c r="CE141" s="32"/>
      <c r="CF141" s="33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5"/>
      <c r="CU141" s="5"/>
      <c r="CV141" s="5"/>
      <c r="CW141" s="5"/>
      <c r="CX141" s="5"/>
      <c r="CY141" s="5"/>
      <c r="CZ141" s="5"/>
      <c r="DZ141" s="6"/>
    </row>
    <row r="142" spans="1:130" x14ac:dyDescent="0.2">
      <c r="A142" s="1464" t="s">
        <v>155</v>
      </c>
      <c r="B142" s="1465" t="s">
        <v>145</v>
      </c>
      <c r="C142" s="1466"/>
      <c r="D142" s="1467"/>
      <c r="E142" s="1466"/>
      <c r="F142" s="1467"/>
      <c r="G142" s="1466"/>
      <c r="H142" s="1467"/>
      <c r="I142" s="1466"/>
      <c r="J142" s="1468"/>
      <c r="K142" s="1467"/>
      <c r="L142" s="1467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5"/>
      <c r="BD142" s="5"/>
      <c r="BT142" s="5"/>
      <c r="BV142" s="15"/>
      <c r="BW142" s="15"/>
      <c r="BX142" s="15"/>
      <c r="BZ142" s="4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5"/>
      <c r="CU142" s="5"/>
      <c r="CV142" s="5"/>
      <c r="CW142" s="5"/>
      <c r="CX142" s="5"/>
      <c r="CY142" s="5"/>
      <c r="CZ142" s="5"/>
      <c r="DZ142" s="6"/>
    </row>
    <row r="143" spans="1:130" x14ac:dyDescent="0.2">
      <c r="A143" s="11" t="s">
        <v>156</v>
      </c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5"/>
      <c r="CV143" s="5"/>
      <c r="CW143" s="5"/>
      <c r="CX143" s="5"/>
      <c r="CY143" s="5"/>
      <c r="CZ143" s="5"/>
    </row>
    <row r="144" spans="1:130" x14ac:dyDescent="0.2">
      <c r="A144" s="107" t="s">
        <v>157</v>
      </c>
      <c r="B144" s="309"/>
      <c r="C144" s="10"/>
      <c r="D144" s="310"/>
      <c r="E144" s="1469"/>
      <c r="F144" s="310"/>
      <c r="G144" s="1469"/>
      <c r="H144" s="1469"/>
      <c r="I144" s="310"/>
      <c r="J144" s="1470"/>
      <c r="K144" s="1470"/>
      <c r="L144" s="1470"/>
      <c r="M144" s="1470"/>
      <c r="N144" s="1470"/>
      <c r="O144" s="1471"/>
      <c r="P144" s="1471"/>
      <c r="Q144" s="1471"/>
      <c r="R144" s="1472"/>
      <c r="S144" s="14"/>
      <c r="T144" s="1471"/>
      <c r="U144" s="1471"/>
      <c r="V144" s="1472"/>
      <c r="W144" s="1473"/>
      <c r="X144" s="14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CA144" s="32"/>
      <c r="CB144" s="32"/>
      <c r="CC144" s="32"/>
      <c r="CD144" s="32"/>
      <c r="CE144" s="32"/>
      <c r="CF144" s="32"/>
      <c r="CG144" s="33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5"/>
      <c r="CV144" s="5"/>
      <c r="CW144" s="5"/>
      <c r="CX144" s="5"/>
      <c r="CY144" s="5"/>
      <c r="CZ144" s="5"/>
    </row>
    <row r="145" spans="1:149" ht="15" customHeight="1" x14ac:dyDescent="0.2">
      <c r="A145" s="2181" t="s">
        <v>35</v>
      </c>
      <c r="B145" s="2076" t="s">
        <v>5</v>
      </c>
      <c r="C145" s="1640"/>
      <c r="D145" s="2077"/>
      <c r="E145" s="2078" t="s">
        <v>158</v>
      </c>
      <c r="F145" s="1705"/>
      <c r="G145" s="1705"/>
      <c r="H145" s="1705"/>
      <c r="I145" s="1705"/>
      <c r="J145" s="1705"/>
      <c r="K145" s="1705"/>
      <c r="L145" s="1705"/>
      <c r="M145" s="1705"/>
      <c r="N145" s="1705"/>
      <c r="O145" s="1705"/>
      <c r="P145" s="1705"/>
      <c r="Q145" s="1705"/>
      <c r="R145" s="1705"/>
      <c r="S145" s="1705"/>
      <c r="T145" s="1705"/>
      <c r="U145" s="1705"/>
      <c r="V145" s="1705"/>
      <c r="W145" s="1705"/>
      <c r="X145" s="1705"/>
      <c r="Y145" s="1705"/>
      <c r="Z145" s="1705"/>
      <c r="AA145" s="1705"/>
      <c r="AB145" s="1705"/>
      <c r="AC145" s="1705"/>
      <c r="AD145" s="1705"/>
      <c r="AE145" s="1705"/>
      <c r="AF145" s="1705"/>
      <c r="AG145" s="1705"/>
      <c r="AH145" s="1705"/>
      <c r="AI145" s="1705"/>
      <c r="AJ145" s="1705"/>
      <c r="AK145" s="1705"/>
      <c r="AL145" s="1705"/>
      <c r="AM145" s="2187" t="s">
        <v>159</v>
      </c>
      <c r="AN145" s="2188"/>
      <c r="AO145" s="2189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U145" s="109"/>
      <c r="BV145" s="109"/>
      <c r="BW145" s="15"/>
      <c r="BX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5"/>
      <c r="CR145" s="5"/>
      <c r="CS145" s="5"/>
      <c r="CT145" s="32"/>
      <c r="CU145" s="32"/>
      <c r="CV145" s="32"/>
      <c r="CW145" s="32"/>
      <c r="CX145" s="32"/>
      <c r="CY145" s="32"/>
      <c r="CZ145" s="33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</row>
    <row r="146" spans="1:149" ht="15" customHeight="1" x14ac:dyDescent="0.2">
      <c r="A146" s="1702"/>
      <c r="B146" s="1932"/>
      <c r="C146" s="1933"/>
      <c r="D146" s="1934"/>
      <c r="E146" s="2179" t="s">
        <v>160</v>
      </c>
      <c r="F146" s="2179"/>
      <c r="G146" s="2179" t="s">
        <v>161</v>
      </c>
      <c r="H146" s="2179"/>
      <c r="I146" s="2179" t="s">
        <v>13</v>
      </c>
      <c r="J146" s="2179"/>
      <c r="K146" s="2190" t="s">
        <v>162</v>
      </c>
      <c r="L146" s="2190"/>
      <c r="M146" s="2179" t="s">
        <v>15</v>
      </c>
      <c r="N146" s="2183"/>
      <c r="O146" s="2179" t="s">
        <v>16</v>
      </c>
      <c r="P146" s="2179"/>
      <c r="Q146" s="2179" t="s">
        <v>17</v>
      </c>
      <c r="R146" s="2179"/>
      <c r="S146" s="2179" t="s">
        <v>18</v>
      </c>
      <c r="T146" s="2179"/>
      <c r="U146" s="2179" t="s">
        <v>19</v>
      </c>
      <c r="V146" s="2179"/>
      <c r="W146" s="2179" t="s">
        <v>20</v>
      </c>
      <c r="X146" s="2179"/>
      <c r="Y146" s="2179" t="s">
        <v>21</v>
      </c>
      <c r="Z146" s="2179"/>
      <c r="AA146" s="2179" t="s">
        <v>22</v>
      </c>
      <c r="AB146" s="2179"/>
      <c r="AC146" s="2179" t="s">
        <v>23</v>
      </c>
      <c r="AD146" s="2183"/>
      <c r="AE146" s="2179" t="s">
        <v>24</v>
      </c>
      <c r="AF146" s="2179"/>
      <c r="AG146" s="2179" t="s">
        <v>25</v>
      </c>
      <c r="AH146" s="2179"/>
      <c r="AI146" s="2179" t="s">
        <v>26</v>
      </c>
      <c r="AJ146" s="2179"/>
      <c r="AK146" s="2192" t="s">
        <v>27</v>
      </c>
      <c r="AL146" s="2191"/>
      <c r="AM146" s="2193" t="s">
        <v>163</v>
      </c>
      <c r="AN146" s="2191" t="s">
        <v>164</v>
      </c>
      <c r="AO146" s="2192"/>
      <c r="AP146" s="1474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U146" s="109"/>
      <c r="BV146" s="109"/>
      <c r="BW146" s="15"/>
      <c r="BX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5"/>
      <c r="CR146" s="5"/>
      <c r="CS146" s="5"/>
      <c r="CT146" s="32"/>
      <c r="CU146" s="32"/>
      <c r="CV146" s="32"/>
      <c r="CW146" s="32"/>
      <c r="CX146" s="32"/>
      <c r="CY146" s="32"/>
      <c r="CZ146" s="33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</row>
    <row r="147" spans="1:149" ht="24" customHeight="1" x14ac:dyDescent="0.2">
      <c r="A147" s="1920"/>
      <c r="B147" s="1475" t="s">
        <v>32</v>
      </c>
      <c r="C147" s="1476" t="s">
        <v>33</v>
      </c>
      <c r="D147" s="1464" t="s">
        <v>34</v>
      </c>
      <c r="E147" s="1477" t="s">
        <v>33</v>
      </c>
      <c r="F147" s="1478" t="s">
        <v>34</v>
      </c>
      <c r="G147" s="1477" t="s">
        <v>33</v>
      </c>
      <c r="H147" s="1478" t="s">
        <v>34</v>
      </c>
      <c r="I147" s="1477" t="s">
        <v>33</v>
      </c>
      <c r="J147" s="1478" t="s">
        <v>34</v>
      </c>
      <c r="K147" s="1477" t="s">
        <v>33</v>
      </c>
      <c r="L147" s="1478" t="s">
        <v>34</v>
      </c>
      <c r="M147" s="1477" t="s">
        <v>33</v>
      </c>
      <c r="N147" s="1479" t="s">
        <v>34</v>
      </c>
      <c r="O147" s="1477" t="s">
        <v>33</v>
      </c>
      <c r="P147" s="1478" t="s">
        <v>34</v>
      </c>
      <c r="Q147" s="1477" t="s">
        <v>33</v>
      </c>
      <c r="R147" s="1478" t="s">
        <v>34</v>
      </c>
      <c r="S147" s="1477" t="s">
        <v>33</v>
      </c>
      <c r="T147" s="1478" t="s">
        <v>34</v>
      </c>
      <c r="U147" s="1477" t="s">
        <v>33</v>
      </c>
      <c r="V147" s="1478" t="s">
        <v>34</v>
      </c>
      <c r="W147" s="1477" t="s">
        <v>33</v>
      </c>
      <c r="X147" s="1478" t="s">
        <v>34</v>
      </c>
      <c r="Y147" s="1477" t="s">
        <v>33</v>
      </c>
      <c r="Z147" s="1478" t="s">
        <v>34</v>
      </c>
      <c r="AA147" s="1477" t="s">
        <v>33</v>
      </c>
      <c r="AB147" s="1478" t="s">
        <v>34</v>
      </c>
      <c r="AC147" s="1477" t="s">
        <v>33</v>
      </c>
      <c r="AD147" s="1479" t="s">
        <v>34</v>
      </c>
      <c r="AE147" s="1477" t="s">
        <v>33</v>
      </c>
      <c r="AF147" s="1478" t="s">
        <v>34</v>
      </c>
      <c r="AG147" s="1477" t="s">
        <v>33</v>
      </c>
      <c r="AH147" s="1478" t="s">
        <v>34</v>
      </c>
      <c r="AI147" s="1477" t="s">
        <v>33</v>
      </c>
      <c r="AJ147" s="1478" t="s">
        <v>34</v>
      </c>
      <c r="AK147" s="1181" t="s">
        <v>33</v>
      </c>
      <c r="AL147" s="1479" t="s">
        <v>34</v>
      </c>
      <c r="AM147" s="1948"/>
      <c r="AN147" s="1480" t="s">
        <v>165</v>
      </c>
      <c r="AO147" s="1346" t="s">
        <v>166</v>
      </c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U147" s="109"/>
      <c r="BV147" s="109"/>
      <c r="BW147" s="15"/>
      <c r="BX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5"/>
      <c r="CR147" s="5"/>
      <c r="CS147" s="5"/>
      <c r="CT147" s="32"/>
      <c r="CU147" s="32"/>
      <c r="CV147" s="32"/>
      <c r="CW147" s="32"/>
      <c r="CX147" s="32"/>
      <c r="CY147" s="32"/>
      <c r="CZ147" s="33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</row>
    <row r="148" spans="1:149" ht="14.1" customHeight="1" x14ac:dyDescent="0.2">
      <c r="A148" s="1481" t="s">
        <v>51</v>
      </c>
      <c r="B148" s="324">
        <f>SUM(C148:D148)</f>
        <v>359</v>
      </c>
      <c r="C148" s="833">
        <f>E148+G148+I148+K148+M148+O148+Q148+S148+U148+W148+Y148+AA148+AC148+AE148+AG148+AI148+AK148</f>
        <v>183</v>
      </c>
      <c r="D148" s="1482">
        <f>F148+H148+J148+L148+N148+P148+R148+T148+V148+X148+Z148+AB148+AD148+AF148+AH148+AJ148+AL148</f>
        <v>176</v>
      </c>
      <c r="E148" s="1483">
        <v>25</v>
      </c>
      <c r="F148" s="1484">
        <v>22</v>
      </c>
      <c r="G148" s="1483">
        <v>7</v>
      </c>
      <c r="H148" s="1484">
        <v>2</v>
      </c>
      <c r="I148" s="1483">
        <v>13</v>
      </c>
      <c r="J148" s="1484">
        <v>7</v>
      </c>
      <c r="K148" s="1483">
        <v>3</v>
      </c>
      <c r="L148" s="1485">
        <v>4</v>
      </c>
      <c r="M148" s="1485">
        <v>6</v>
      </c>
      <c r="N148" s="1486">
        <v>7</v>
      </c>
      <c r="O148" s="1483">
        <v>2</v>
      </c>
      <c r="P148" s="1484">
        <v>4</v>
      </c>
      <c r="Q148" s="1483">
        <v>2</v>
      </c>
      <c r="R148" s="1484">
        <v>13</v>
      </c>
      <c r="S148" s="1483">
        <v>9</v>
      </c>
      <c r="T148" s="1484">
        <v>0</v>
      </c>
      <c r="U148" s="1483">
        <v>2</v>
      </c>
      <c r="V148" s="1484">
        <v>1</v>
      </c>
      <c r="W148" s="1483">
        <v>8</v>
      </c>
      <c r="X148" s="1484">
        <v>4</v>
      </c>
      <c r="Y148" s="1483">
        <v>4</v>
      </c>
      <c r="Z148" s="1484">
        <v>6</v>
      </c>
      <c r="AA148" s="1483">
        <v>11</v>
      </c>
      <c r="AB148" s="1484">
        <v>12</v>
      </c>
      <c r="AC148" s="1483">
        <v>9</v>
      </c>
      <c r="AD148" s="1486">
        <v>13</v>
      </c>
      <c r="AE148" s="1483">
        <v>25</v>
      </c>
      <c r="AF148" s="1484">
        <v>18</v>
      </c>
      <c r="AG148" s="1483">
        <v>14</v>
      </c>
      <c r="AH148" s="1484">
        <v>12</v>
      </c>
      <c r="AI148" s="1483">
        <v>19</v>
      </c>
      <c r="AJ148" s="1484">
        <v>17</v>
      </c>
      <c r="AK148" s="1487">
        <v>24</v>
      </c>
      <c r="AL148" s="1486">
        <v>34</v>
      </c>
      <c r="AM148" s="1488">
        <v>139</v>
      </c>
      <c r="AN148" s="1483">
        <v>51</v>
      </c>
      <c r="AO148" s="1484">
        <v>169</v>
      </c>
      <c r="AP148" s="283" t="str">
        <f>CT148</f>
        <v/>
      </c>
      <c r="AQ148" s="267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U148" s="109"/>
      <c r="BV148" s="109"/>
      <c r="BY148" s="5"/>
      <c r="BZ148" s="5"/>
      <c r="CA148" s="5"/>
      <c r="CB148" s="5"/>
      <c r="CC148" s="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5"/>
      <c r="CR148" s="5"/>
      <c r="CS148" s="5"/>
      <c r="CT148" s="32" t="str">
        <f t="shared" ref="CT148:CT176" si="19">IF(CZ148=1,"* El número de Consultas Según tipo de atención NO DEBE ser diferente al Total. ","")</f>
        <v/>
      </c>
      <c r="CU148" s="32"/>
      <c r="CV148" s="32"/>
      <c r="CW148" s="32"/>
      <c r="CX148" s="32"/>
      <c r="CY148" s="32"/>
      <c r="CZ148" s="33">
        <f t="shared" ref="CZ148:CZ176" si="20">IF(B148&lt;&gt;SUM(AM148:AO148),1,0)</f>
        <v>0</v>
      </c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</row>
    <row r="149" spans="1:149" ht="14.1" customHeight="1" x14ac:dyDescent="0.2">
      <c r="A149" s="328" t="s">
        <v>36</v>
      </c>
      <c r="B149" s="324">
        <f t="shared" ref="B149:B182" si="21">SUM(C149:D149)</f>
        <v>0</v>
      </c>
      <c r="C149" s="833">
        <f t="shared" ref="C149:D182" si="22">E149+G149+I149+K149+M149+O149+Q149+S149+U149+W149+Y149+AA149+AC149+AE149+AG149+AI149+AK149</f>
        <v>0</v>
      </c>
      <c r="D149" s="833">
        <f t="shared" si="22"/>
        <v>0</v>
      </c>
      <c r="E149" s="51">
        <v>0</v>
      </c>
      <c r="F149" s="52">
        <v>0</v>
      </c>
      <c r="G149" s="51">
        <v>0</v>
      </c>
      <c r="H149" s="52">
        <v>0</v>
      </c>
      <c r="I149" s="51">
        <v>0</v>
      </c>
      <c r="J149" s="52">
        <v>0</v>
      </c>
      <c r="K149" s="51">
        <v>0</v>
      </c>
      <c r="L149" s="55">
        <v>0</v>
      </c>
      <c r="M149" s="55">
        <v>0</v>
      </c>
      <c r="N149" s="326">
        <v>0</v>
      </c>
      <c r="O149" s="51">
        <v>0</v>
      </c>
      <c r="P149" s="52">
        <v>0</v>
      </c>
      <c r="Q149" s="51">
        <v>0</v>
      </c>
      <c r="R149" s="52">
        <v>0</v>
      </c>
      <c r="S149" s="51">
        <v>0</v>
      </c>
      <c r="T149" s="52">
        <v>0</v>
      </c>
      <c r="U149" s="51">
        <v>0</v>
      </c>
      <c r="V149" s="52">
        <v>0</v>
      </c>
      <c r="W149" s="51">
        <v>0</v>
      </c>
      <c r="X149" s="52">
        <v>0</v>
      </c>
      <c r="Y149" s="51">
        <v>0</v>
      </c>
      <c r="Z149" s="52">
        <v>0</v>
      </c>
      <c r="AA149" s="51">
        <v>0</v>
      </c>
      <c r="AB149" s="52">
        <v>0</v>
      </c>
      <c r="AC149" s="51">
        <v>0</v>
      </c>
      <c r="AD149" s="326">
        <v>0</v>
      </c>
      <c r="AE149" s="51">
        <v>0</v>
      </c>
      <c r="AF149" s="52">
        <v>0</v>
      </c>
      <c r="AG149" s="51">
        <v>0</v>
      </c>
      <c r="AH149" s="52">
        <v>0</v>
      </c>
      <c r="AI149" s="51">
        <v>0</v>
      </c>
      <c r="AJ149" s="52">
        <v>0</v>
      </c>
      <c r="AK149" s="54">
        <v>0</v>
      </c>
      <c r="AL149" s="326">
        <v>0</v>
      </c>
      <c r="AM149" s="841">
        <v>0</v>
      </c>
      <c r="AN149" s="51">
        <v>0</v>
      </c>
      <c r="AO149" s="52">
        <v>0</v>
      </c>
      <c r="AP149" s="283" t="str">
        <f t="shared" ref="AP149:AP182" si="23">CT149</f>
        <v/>
      </c>
      <c r="AQ149" s="267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U149" s="109"/>
      <c r="BV149" s="109"/>
      <c r="BY149" s="5"/>
      <c r="BZ149" s="5"/>
      <c r="CA149" s="5"/>
      <c r="CB149" s="5"/>
      <c r="CC149" s="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5"/>
      <c r="CR149" s="5"/>
      <c r="CS149" s="5"/>
      <c r="CT149" s="32" t="str">
        <f t="shared" si="19"/>
        <v/>
      </c>
      <c r="CU149" s="32"/>
      <c r="CV149" s="32"/>
      <c r="CW149" s="32"/>
      <c r="CX149" s="32"/>
      <c r="CY149" s="32"/>
      <c r="CZ149" s="33">
        <f t="shared" si="20"/>
        <v>0</v>
      </c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</row>
    <row r="150" spans="1:149" ht="14.1" customHeight="1" x14ac:dyDescent="0.2">
      <c r="A150" s="152" t="s">
        <v>60</v>
      </c>
      <c r="B150" s="324">
        <f t="shared" si="21"/>
        <v>49</v>
      </c>
      <c r="C150" s="833">
        <f t="shared" si="22"/>
        <v>33</v>
      </c>
      <c r="D150" s="833">
        <f t="shared" si="22"/>
        <v>16</v>
      </c>
      <c r="E150" s="51">
        <v>0</v>
      </c>
      <c r="F150" s="52">
        <v>0</v>
      </c>
      <c r="G150" s="51">
        <v>0</v>
      </c>
      <c r="H150" s="52">
        <v>0</v>
      </c>
      <c r="I150" s="51">
        <v>0</v>
      </c>
      <c r="J150" s="52">
        <v>0</v>
      </c>
      <c r="K150" s="51">
        <v>0</v>
      </c>
      <c r="L150" s="55">
        <v>0</v>
      </c>
      <c r="M150" s="55">
        <v>0</v>
      </c>
      <c r="N150" s="326">
        <v>0</v>
      </c>
      <c r="O150" s="51">
        <v>0</v>
      </c>
      <c r="P150" s="52">
        <v>0</v>
      </c>
      <c r="Q150" s="51">
        <v>0</v>
      </c>
      <c r="R150" s="52">
        <v>0</v>
      </c>
      <c r="S150" s="51">
        <v>0</v>
      </c>
      <c r="T150" s="52">
        <v>0</v>
      </c>
      <c r="U150" s="51">
        <v>1</v>
      </c>
      <c r="V150" s="52">
        <v>0</v>
      </c>
      <c r="W150" s="51">
        <v>1</v>
      </c>
      <c r="X150" s="52">
        <v>1</v>
      </c>
      <c r="Y150" s="51">
        <v>2</v>
      </c>
      <c r="Z150" s="52">
        <v>1</v>
      </c>
      <c r="AA150" s="51">
        <v>5</v>
      </c>
      <c r="AB150" s="52">
        <v>0</v>
      </c>
      <c r="AC150" s="51">
        <v>1</v>
      </c>
      <c r="AD150" s="326">
        <v>1</v>
      </c>
      <c r="AE150" s="51">
        <v>5</v>
      </c>
      <c r="AF150" s="52">
        <v>4</v>
      </c>
      <c r="AG150" s="51">
        <v>5</v>
      </c>
      <c r="AH150" s="52">
        <v>1</v>
      </c>
      <c r="AI150" s="51">
        <v>4</v>
      </c>
      <c r="AJ150" s="52">
        <v>2</v>
      </c>
      <c r="AK150" s="54">
        <v>9</v>
      </c>
      <c r="AL150" s="326">
        <v>6</v>
      </c>
      <c r="AM150" s="841">
        <v>10</v>
      </c>
      <c r="AN150" s="51">
        <v>5</v>
      </c>
      <c r="AO150" s="52">
        <v>34</v>
      </c>
      <c r="AP150" s="283" t="str">
        <f t="shared" si="23"/>
        <v/>
      </c>
      <c r="AQ150" s="267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U150" s="109"/>
      <c r="BV150" s="109"/>
      <c r="BY150" s="5"/>
      <c r="BZ150" s="5"/>
      <c r="CA150" s="5"/>
      <c r="CB150" s="5"/>
      <c r="CC150" s="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5"/>
      <c r="CR150" s="5"/>
      <c r="CS150" s="5"/>
      <c r="CT150" s="32" t="str">
        <f t="shared" si="19"/>
        <v/>
      </c>
      <c r="CU150" s="32"/>
      <c r="CV150" s="32"/>
      <c r="CW150" s="32"/>
      <c r="CX150" s="32"/>
      <c r="CY150" s="32"/>
      <c r="CZ150" s="33">
        <f t="shared" si="20"/>
        <v>0</v>
      </c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</row>
    <row r="151" spans="1:149" ht="14.1" customHeight="1" x14ac:dyDescent="0.2">
      <c r="A151" s="152" t="s">
        <v>61</v>
      </c>
      <c r="B151" s="324">
        <f t="shared" si="21"/>
        <v>3</v>
      </c>
      <c r="C151" s="833">
        <f t="shared" si="22"/>
        <v>3</v>
      </c>
      <c r="D151" s="833">
        <f t="shared" si="22"/>
        <v>0</v>
      </c>
      <c r="E151" s="51">
        <v>0</v>
      </c>
      <c r="F151" s="52">
        <v>0</v>
      </c>
      <c r="G151" s="51">
        <v>0</v>
      </c>
      <c r="H151" s="52">
        <v>0</v>
      </c>
      <c r="I151" s="51">
        <v>0</v>
      </c>
      <c r="J151" s="52">
        <v>0</v>
      </c>
      <c r="K151" s="51">
        <v>0</v>
      </c>
      <c r="L151" s="55">
        <v>0</v>
      </c>
      <c r="M151" s="55">
        <v>1</v>
      </c>
      <c r="N151" s="326">
        <v>0</v>
      </c>
      <c r="O151" s="51">
        <v>0</v>
      </c>
      <c r="P151" s="52">
        <v>0</v>
      </c>
      <c r="Q151" s="51">
        <v>0</v>
      </c>
      <c r="R151" s="52">
        <v>0</v>
      </c>
      <c r="S151" s="51">
        <v>0</v>
      </c>
      <c r="T151" s="52">
        <v>0</v>
      </c>
      <c r="U151" s="51">
        <v>0</v>
      </c>
      <c r="V151" s="52">
        <v>0</v>
      </c>
      <c r="W151" s="51">
        <v>0</v>
      </c>
      <c r="X151" s="52">
        <v>0</v>
      </c>
      <c r="Y151" s="51">
        <v>0</v>
      </c>
      <c r="Z151" s="52">
        <v>0</v>
      </c>
      <c r="AA151" s="51">
        <v>0</v>
      </c>
      <c r="AB151" s="52">
        <v>0</v>
      </c>
      <c r="AC151" s="51">
        <v>1</v>
      </c>
      <c r="AD151" s="326">
        <v>0</v>
      </c>
      <c r="AE151" s="51">
        <v>0</v>
      </c>
      <c r="AF151" s="52">
        <v>0</v>
      </c>
      <c r="AG151" s="51">
        <v>0</v>
      </c>
      <c r="AH151" s="52">
        <v>0</v>
      </c>
      <c r="AI151" s="51">
        <v>0</v>
      </c>
      <c r="AJ151" s="52">
        <v>0</v>
      </c>
      <c r="AK151" s="54">
        <v>1</v>
      </c>
      <c r="AL151" s="326">
        <v>0</v>
      </c>
      <c r="AM151" s="841">
        <v>1</v>
      </c>
      <c r="AN151" s="51">
        <v>1</v>
      </c>
      <c r="AO151" s="52">
        <v>1</v>
      </c>
      <c r="AP151" s="283" t="str">
        <f t="shared" si="23"/>
        <v/>
      </c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U151" s="109"/>
      <c r="BV151" s="109"/>
      <c r="BY151" s="5"/>
      <c r="BZ151" s="5"/>
      <c r="CA151" s="5"/>
      <c r="CB151" s="5"/>
      <c r="CC151" s="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5"/>
      <c r="CR151" s="5"/>
      <c r="CS151" s="5"/>
      <c r="CT151" s="32" t="str">
        <f t="shared" si="19"/>
        <v/>
      </c>
      <c r="CU151" s="32"/>
      <c r="CV151" s="32"/>
      <c r="CW151" s="32"/>
      <c r="CX151" s="32"/>
      <c r="CY151" s="32"/>
      <c r="CZ151" s="33">
        <f t="shared" si="20"/>
        <v>0</v>
      </c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</row>
    <row r="152" spans="1:149" ht="14.1" customHeight="1" x14ac:dyDescent="0.2">
      <c r="A152" s="152" t="s">
        <v>62</v>
      </c>
      <c r="B152" s="324">
        <f t="shared" si="21"/>
        <v>0</v>
      </c>
      <c r="C152" s="833">
        <f t="shared" si="22"/>
        <v>0</v>
      </c>
      <c r="D152" s="833">
        <f t="shared" si="22"/>
        <v>0</v>
      </c>
      <c r="E152" s="51">
        <v>0</v>
      </c>
      <c r="F152" s="52">
        <v>0</v>
      </c>
      <c r="G152" s="51">
        <v>0</v>
      </c>
      <c r="H152" s="52">
        <v>0</v>
      </c>
      <c r="I152" s="51">
        <v>0</v>
      </c>
      <c r="J152" s="52">
        <v>0</v>
      </c>
      <c r="K152" s="51">
        <v>0</v>
      </c>
      <c r="L152" s="55">
        <v>0</v>
      </c>
      <c r="M152" s="55">
        <v>0</v>
      </c>
      <c r="N152" s="326">
        <v>0</v>
      </c>
      <c r="O152" s="51">
        <v>0</v>
      </c>
      <c r="P152" s="52">
        <v>0</v>
      </c>
      <c r="Q152" s="51">
        <v>0</v>
      </c>
      <c r="R152" s="52">
        <v>0</v>
      </c>
      <c r="S152" s="51">
        <v>0</v>
      </c>
      <c r="T152" s="52">
        <v>0</v>
      </c>
      <c r="U152" s="51">
        <v>0</v>
      </c>
      <c r="V152" s="52">
        <v>0</v>
      </c>
      <c r="W152" s="51">
        <v>0</v>
      </c>
      <c r="X152" s="52">
        <v>0</v>
      </c>
      <c r="Y152" s="51">
        <v>0</v>
      </c>
      <c r="Z152" s="52">
        <v>0</v>
      </c>
      <c r="AA152" s="51">
        <v>0</v>
      </c>
      <c r="AB152" s="52">
        <v>0</v>
      </c>
      <c r="AC152" s="51">
        <v>0</v>
      </c>
      <c r="AD152" s="326">
        <v>0</v>
      </c>
      <c r="AE152" s="51">
        <v>0</v>
      </c>
      <c r="AF152" s="52">
        <v>0</v>
      </c>
      <c r="AG152" s="51">
        <v>0</v>
      </c>
      <c r="AH152" s="52">
        <v>0</v>
      </c>
      <c r="AI152" s="51">
        <v>0</v>
      </c>
      <c r="AJ152" s="52">
        <v>0</v>
      </c>
      <c r="AK152" s="54">
        <v>0</v>
      </c>
      <c r="AL152" s="326">
        <v>0</v>
      </c>
      <c r="AM152" s="841">
        <v>0</v>
      </c>
      <c r="AN152" s="51">
        <v>0</v>
      </c>
      <c r="AO152" s="52">
        <v>0</v>
      </c>
      <c r="AP152" s="283" t="str">
        <f t="shared" si="23"/>
        <v/>
      </c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5"/>
      <c r="BU152" s="109"/>
      <c r="BV152" s="109"/>
      <c r="BY152" s="5"/>
      <c r="BZ152" s="5"/>
      <c r="CA152" s="5"/>
      <c r="CB152" s="5"/>
      <c r="CC152" s="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5"/>
      <c r="CR152" s="5"/>
      <c r="CS152" s="5"/>
      <c r="CT152" s="32" t="str">
        <f t="shared" si="19"/>
        <v/>
      </c>
      <c r="CU152" s="32"/>
      <c r="CV152" s="32"/>
      <c r="CW152" s="32"/>
      <c r="CX152" s="32"/>
      <c r="CY152" s="32"/>
      <c r="CZ152" s="33">
        <f t="shared" si="20"/>
        <v>0</v>
      </c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</row>
    <row r="153" spans="1:149" ht="14.1" customHeight="1" x14ac:dyDescent="0.2">
      <c r="A153" s="152" t="s">
        <v>167</v>
      </c>
      <c r="B153" s="324">
        <f t="shared" si="21"/>
        <v>2</v>
      </c>
      <c r="C153" s="833">
        <f t="shared" si="22"/>
        <v>2</v>
      </c>
      <c r="D153" s="833">
        <f t="shared" si="22"/>
        <v>0</v>
      </c>
      <c r="E153" s="51">
        <v>0</v>
      </c>
      <c r="F153" s="52">
        <v>0</v>
      </c>
      <c r="G153" s="51">
        <v>0</v>
      </c>
      <c r="H153" s="52">
        <v>0</v>
      </c>
      <c r="I153" s="51">
        <v>1</v>
      </c>
      <c r="J153" s="52">
        <v>0</v>
      </c>
      <c r="K153" s="51">
        <v>0</v>
      </c>
      <c r="L153" s="55">
        <v>0</v>
      </c>
      <c r="M153" s="55">
        <v>0</v>
      </c>
      <c r="N153" s="326">
        <v>0</v>
      </c>
      <c r="O153" s="51">
        <v>1</v>
      </c>
      <c r="P153" s="52">
        <v>0</v>
      </c>
      <c r="Q153" s="51">
        <v>0</v>
      </c>
      <c r="R153" s="52">
        <v>0</v>
      </c>
      <c r="S153" s="51">
        <v>0</v>
      </c>
      <c r="T153" s="52">
        <v>0</v>
      </c>
      <c r="U153" s="51">
        <v>0</v>
      </c>
      <c r="V153" s="52">
        <v>0</v>
      </c>
      <c r="W153" s="51">
        <v>0</v>
      </c>
      <c r="X153" s="52">
        <v>0</v>
      </c>
      <c r="Y153" s="51">
        <v>0</v>
      </c>
      <c r="Z153" s="52">
        <v>0</v>
      </c>
      <c r="AA153" s="51">
        <v>0</v>
      </c>
      <c r="AB153" s="52">
        <v>0</v>
      </c>
      <c r="AC153" s="51">
        <v>0</v>
      </c>
      <c r="AD153" s="326">
        <v>0</v>
      </c>
      <c r="AE153" s="51">
        <v>0</v>
      </c>
      <c r="AF153" s="52">
        <v>0</v>
      </c>
      <c r="AG153" s="51">
        <v>0</v>
      </c>
      <c r="AH153" s="52">
        <v>0</v>
      </c>
      <c r="AI153" s="51">
        <v>0</v>
      </c>
      <c r="AJ153" s="52">
        <v>0</v>
      </c>
      <c r="AK153" s="54">
        <v>0</v>
      </c>
      <c r="AL153" s="326">
        <v>0</v>
      </c>
      <c r="AM153" s="841">
        <v>0</v>
      </c>
      <c r="AN153" s="51">
        <v>0</v>
      </c>
      <c r="AO153" s="52">
        <v>2</v>
      </c>
      <c r="AP153" s="283" t="str">
        <f t="shared" si="23"/>
        <v/>
      </c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5"/>
      <c r="BU153" s="109"/>
      <c r="BV153" s="109"/>
      <c r="BY153" s="5"/>
      <c r="BZ153" s="5"/>
      <c r="CA153" s="5"/>
      <c r="CB153" s="5"/>
      <c r="CC153" s="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5"/>
      <c r="CR153" s="5"/>
      <c r="CS153" s="5"/>
      <c r="CT153" s="32" t="str">
        <f t="shared" si="19"/>
        <v/>
      </c>
      <c r="CU153" s="32"/>
      <c r="CV153" s="32"/>
      <c r="CW153" s="32"/>
      <c r="CX153" s="32"/>
      <c r="CY153" s="32"/>
      <c r="CZ153" s="33">
        <f t="shared" si="20"/>
        <v>0</v>
      </c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</row>
    <row r="154" spans="1:149" ht="14.1" customHeight="1" x14ac:dyDescent="0.2">
      <c r="A154" s="152" t="s">
        <v>168</v>
      </c>
      <c r="B154" s="324">
        <f t="shared" si="21"/>
        <v>0</v>
      </c>
      <c r="C154" s="833">
        <f t="shared" si="22"/>
        <v>0</v>
      </c>
      <c r="D154" s="833">
        <f t="shared" si="22"/>
        <v>0</v>
      </c>
      <c r="E154" s="51">
        <v>0</v>
      </c>
      <c r="F154" s="52">
        <v>0</v>
      </c>
      <c r="G154" s="51">
        <v>0</v>
      </c>
      <c r="H154" s="52">
        <v>0</v>
      </c>
      <c r="I154" s="51">
        <v>0</v>
      </c>
      <c r="J154" s="52">
        <v>0</v>
      </c>
      <c r="K154" s="51">
        <v>0</v>
      </c>
      <c r="L154" s="55">
        <v>0</v>
      </c>
      <c r="M154" s="55">
        <v>0</v>
      </c>
      <c r="N154" s="326">
        <v>0</v>
      </c>
      <c r="O154" s="51">
        <v>0</v>
      </c>
      <c r="P154" s="52">
        <v>0</v>
      </c>
      <c r="Q154" s="51">
        <v>0</v>
      </c>
      <c r="R154" s="52">
        <v>0</v>
      </c>
      <c r="S154" s="51">
        <v>0</v>
      </c>
      <c r="T154" s="52">
        <v>0</v>
      </c>
      <c r="U154" s="51">
        <v>0</v>
      </c>
      <c r="V154" s="52">
        <v>0</v>
      </c>
      <c r="W154" s="51">
        <v>0</v>
      </c>
      <c r="X154" s="52">
        <v>0</v>
      </c>
      <c r="Y154" s="51">
        <v>0</v>
      </c>
      <c r="Z154" s="52">
        <v>0</v>
      </c>
      <c r="AA154" s="51">
        <v>0</v>
      </c>
      <c r="AB154" s="52">
        <v>0</v>
      </c>
      <c r="AC154" s="51">
        <v>0</v>
      </c>
      <c r="AD154" s="326">
        <v>0</v>
      </c>
      <c r="AE154" s="51">
        <v>0</v>
      </c>
      <c r="AF154" s="52">
        <v>0</v>
      </c>
      <c r="AG154" s="51">
        <v>0</v>
      </c>
      <c r="AH154" s="52">
        <v>0</v>
      </c>
      <c r="AI154" s="51">
        <v>0</v>
      </c>
      <c r="AJ154" s="52">
        <v>0</v>
      </c>
      <c r="AK154" s="54">
        <v>0</v>
      </c>
      <c r="AL154" s="326">
        <v>0</v>
      </c>
      <c r="AM154" s="841">
        <v>0</v>
      </c>
      <c r="AN154" s="51">
        <v>0</v>
      </c>
      <c r="AO154" s="52">
        <v>0</v>
      </c>
      <c r="AP154" s="283" t="str">
        <f t="shared" si="23"/>
        <v/>
      </c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5"/>
      <c r="BU154" s="109"/>
      <c r="BV154" s="109"/>
      <c r="BY154" s="5"/>
      <c r="BZ154" s="5"/>
      <c r="CA154" s="5"/>
      <c r="CB154" s="5"/>
      <c r="CC154" s="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5"/>
      <c r="CR154" s="5"/>
      <c r="CS154" s="5"/>
      <c r="CT154" s="32" t="str">
        <f t="shared" si="19"/>
        <v/>
      </c>
      <c r="CU154" s="32"/>
      <c r="CV154" s="32"/>
      <c r="CW154" s="32"/>
      <c r="CX154" s="32"/>
      <c r="CY154" s="32"/>
      <c r="CZ154" s="33">
        <f t="shared" si="20"/>
        <v>0</v>
      </c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</row>
    <row r="155" spans="1:149" ht="14.1" customHeight="1" x14ac:dyDescent="0.2">
      <c r="A155" s="152" t="s">
        <v>66</v>
      </c>
      <c r="B155" s="324">
        <f t="shared" si="21"/>
        <v>0</v>
      </c>
      <c r="C155" s="833">
        <f t="shared" si="22"/>
        <v>0</v>
      </c>
      <c r="D155" s="833">
        <f t="shared" si="22"/>
        <v>0</v>
      </c>
      <c r="E155" s="51">
        <v>0</v>
      </c>
      <c r="F155" s="52">
        <v>0</v>
      </c>
      <c r="G155" s="51">
        <v>0</v>
      </c>
      <c r="H155" s="52">
        <v>0</v>
      </c>
      <c r="I155" s="51">
        <v>0</v>
      </c>
      <c r="J155" s="52">
        <v>0</v>
      </c>
      <c r="K155" s="51">
        <v>0</v>
      </c>
      <c r="L155" s="55">
        <v>0</v>
      </c>
      <c r="M155" s="55">
        <v>0</v>
      </c>
      <c r="N155" s="326">
        <v>0</v>
      </c>
      <c r="O155" s="51">
        <v>0</v>
      </c>
      <c r="P155" s="52">
        <v>0</v>
      </c>
      <c r="Q155" s="51">
        <v>0</v>
      </c>
      <c r="R155" s="52">
        <v>0</v>
      </c>
      <c r="S155" s="51">
        <v>0</v>
      </c>
      <c r="T155" s="52">
        <v>0</v>
      </c>
      <c r="U155" s="51">
        <v>0</v>
      </c>
      <c r="V155" s="52">
        <v>0</v>
      </c>
      <c r="W155" s="51">
        <v>0</v>
      </c>
      <c r="X155" s="52">
        <v>0</v>
      </c>
      <c r="Y155" s="51">
        <v>0</v>
      </c>
      <c r="Z155" s="52">
        <v>0</v>
      </c>
      <c r="AA155" s="51">
        <v>0</v>
      </c>
      <c r="AB155" s="52">
        <v>0</v>
      </c>
      <c r="AC155" s="51">
        <v>0</v>
      </c>
      <c r="AD155" s="326">
        <v>0</v>
      </c>
      <c r="AE155" s="51">
        <v>0</v>
      </c>
      <c r="AF155" s="52">
        <v>0</v>
      </c>
      <c r="AG155" s="51">
        <v>0</v>
      </c>
      <c r="AH155" s="52">
        <v>0</v>
      </c>
      <c r="AI155" s="51">
        <v>0</v>
      </c>
      <c r="AJ155" s="52">
        <v>0</v>
      </c>
      <c r="AK155" s="54">
        <v>0</v>
      </c>
      <c r="AL155" s="326">
        <v>0</v>
      </c>
      <c r="AM155" s="841">
        <v>0</v>
      </c>
      <c r="AN155" s="51">
        <v>0</v>
      </c>
      <c r="AO155" s="52">
        <v>0</v>
      </c>
      <c r="AP155" s="283" t="str">
        <f t="shared" si="23"/>
        <v/>
      </c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5"/>
      <c r="BU155" s="109"/>
      <c r="BV155" s="109"/>
      <c r="BY155" s="5"/>
      <c r="BZ155" s="5"/>
      <c r="CA155" s="5"/>
      <c r="CB155" s="5"/>
      <c r="CC155" s="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5"/>
      <c r="CR155" s="5"/>
      <c r="CS155" s="5"/>
      <c r="CT155" s="32" t="str">
        <f t="shared" si="19"/>
        <v/>
      </c>
      <c r="CU155" s="32"/>
      <c r="CV155" s="32"/>
      <c r="CW155" s="32"/>
      <c r="CX155" s="32"/>
      <c r="CY155" s="32"/>
      <c r="CZ155" s="33">
        <f t="shared" si="20"/>
        <v>0</v>
      </c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</row>
    <row r="156" spans="1:149" ht="14.1" customHeight="1" x14ac:dyDescent="0.2">
      <c r="A156" s="152" t="s">
        <v>169</v>
      </c>
      <c r="B156" s="324">
        <f t="shared" si="21"/>
        <v>6</v>
      </c>
      <c r="C156" s="833">
        <f t="shared" si="22"/>
        <v>1</v>
      </c>
      <c r="D156" s="833">
        <f t="shared" si="22"/>
        <v>5</v>
      </c>
      <c r="E156" s="51">
        <v>1</v>
      </c>
      <c r="F156" s="52">
        <v>0</v>
      </c>
      <c r="G156" s="51">
        <v>0</v>
      </c>
      <c r="H156" s="52">
        <v>0</v>
      </c>
      <c r="I156" s="51">
        <v>0</v>
      </c>
      <c r="J156" s="52">
        <v>0</v>
      </c>
      <c r="K156" s="51">
        <v>0</v>
      </c>
      <c r="L156" s="55">
        <v>0</v>
      </c>
      <c r="M156" s="55">
        <v>0</v>
      </c>
      <c r="N156" s="326">
        <v>1</v>
      </c>
      <c r="O156" s="51">
        <v>0</v>
      </c>
      <c r="P156" s="52">
        <v>0</v>
      </c>
      <c r="Q156" s="51">
        <v>0</v>
      </c>
      <c r="R156" s="52">
        <v>0</v>
      </c>
      <c r="S156" s="51">
        <v>0</v>
      </c>
      <c r="T156" s="52">
        <v>0</v>
      </c>
      <c r="U156" s="51">
        <v>0</v>
      </c>
      <c r="V156" s="52">
        <v>0</v>
      </c>
      <c r="W156" s="51">
        <v>0</v>
      </c>
      <c r="X156" s="52">
        <v>0</v>
      </c>
      <c r="Y156" s="51">
        <v>0</v>
      </c>
      <c r="Z156" s="52">
        <v>0</v>
      </c>
      <c r="AA156" s="51">
        <v>0</v>
      </c>
      <c r="AB156" s="52">
        <v>1</v>
      </c>
      <c r="AC156" s="51">
        <v>0</v>
      </c>
      <c r="AD156" s="326">
        <v>1</v>
      </c>
      <c r="AE156" s="51">
        <v>0</v>
      </c>
      <c r="AF156" s="52">
        <v>1</v>
      </c>
      <c r="AG156" s="51">
        <v>0</v>
      </c>
      <c r="AH156" s="52">
        <v>0</v>
      </c>
      <c r="AI156" s="51">
        <v>0</v>
      </c>
      <c r="AJ156" s="52">
        <v>0</v>
      </c>
      <c r="AK156" s="54">
        <v>0</v>
      </c>
      <c r="AL156" s="326">
        <v>1</v>
      </c>
      <c r="AM156" s="841">
        <v>2</v>
      </c>
      <c r="AN156" s="51">
        <v>3</v>
      </c>
      <c r="AO156" s="52">
        <v>1</v>
      </c>
      <c r="AP156" s="283" t="str">
        <f t="shared" si="23"/>
        <v/>
      </c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5"/>
      <c r="BU156" s="109"/>
      <c r="BV156" s="109"/>
      <c r="BY156" s="5"/>
      <c r="BZ156" s="5"/>
      <c r="CA156" s="5"/>
      <c r="CB156" s="5"/>
      <c r="CC156" s="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5"/>
      <c r="CR156" s="5"/>
      <c r="CS156" s="5"/>
      <c r="CT156" s="32" t="str">
        <f t="shared" si="19"/>
        <v/>
      </c>
      <c r="CU156" s="32"/>
      <c r="CV156" s="32"/>
      <c r="CW156" s="32"/>
      <c r="CX156" s="32"/>
      <c r="CY156" s="32"/>
      <c r="CZ156" s="33">
        <f t="shared" si="20"/>
        <v>0</v>
      </c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</row>
    <row r="157" spans="1:149" ht="14.1" customHeight="1" x14ac:dyDescent="0.2">
      <c r="A157" s="152" t="s">
        <v>170</v>
      </c>
      <c r="B157" s="324">
        <f t="shared" si="21"/>
        <v>0</v>
      </c>
      <c r="C157" s="833">
        <f t="shared" si="22"/>
        <v>0</v>
      </c>
      <c r="D157" s="833">
        <f t="shared" si="22"/>
        <v>0</v>
      </c>
      <c r="E157" s="51">
        <v>0</v>
      </c>
      <c r="F157" s="52">
        <v>0</v>
      </c>
      <c r="G157" s="51">
        <v>0</v>
      </c>
      <c r="H157" s="52">
        <v>0</v>
      </c>
      <c r="I157" s="51">
        <v>0</v>
      </c>
      <c r="J157" s="52">
        <v>0</v>
      </c>
      <c r="K157" s="51">
        <v>0</v>
      </c>
      <c r="L157" s="55">
        <v>0</v>
      </c>
      <c r="M157" s="55">
        <v>0</v>
      </c>
      <c r="N157" s="326">
        <v>0</v>
      </c>
      <c r="O157" s="51">
        <v>0</v>
      </c>
      <c r="P157" s="52">
        <v>0</v>
      </c>
      <c r="Q157" s="51">
        <v>0</v>
      </c>
      <c r="R157" s="52">
        <v>0</v>
      </c>
      <c r="S157" s="51">
        <v>0</v>
      </c>
      <c r="T157" s="52">
        <v>0</v>
      </c>
      <c r="U157" s="51">
        <v>0</v>
      </c>
      <c r="V157" s="52">
        <v>0</v>
      </c>
      <c r="W157" s="51">
        <v>0</v>
      </c>
      <c r="X157" s="52">
        <v>0</v>
      </c>
      <c r="Y157" s="51">
        <v>0</v>
      </c>
      <c r="Z157" s="52">
        <v>0</v>
      </c>
      <c r="AA157" s="51">
        <v>0</v>
      </c>
      <c r="AB157" s="52">
        <v>0</v>
      </c>
      <c r="AC157" s="51">
        <v>0</v>
      </c>
      <c r="AD157" s="326">
        <v>0</v>
      </c>
      <c r="AE157" s="51">
        <v>0</v>
      </c>
      <c r="AF157" s="52">
        <v>0</v>
      </c>
      <c r="AG157" s="51">
        <v>0</v>
      </c>
      <c r="AH157" s="52">
        <v>0</v>
      </c>
      <c r="AI157" s="51">
        <v>0</v>
      </c>
      <c r="AJ157" s="52">
        <v>0</v>
      </c>
      <c r="AK157" s="54">
        <v>0</v>
      </c>
      <c r="AL157" s="326">
        <v>0</v>
      </c>
      <c r="AM157" s="841">
        <v>0</v>
      </c>
      <c r="AN157" s="51">
        <v>0</v>
      </c>
      <c r="AO157" s="52">
        <v>0</v>
      </c>
      <c r="AP157" s="283" t="str">
        <f t="shared" si="23"/>
        <v/>
      </c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U157" s="109"/>
      <c r="BV157" s="109"/>
      <c r="BY157" s="5"/>
      <c r="BZ157" s="5"/>
      <c r="CA157" s="5"/>
      <c r="CB157" s="5"/>
      <c r="CC157" s="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5"/>
      <c r="CR157" s="5"/>
      <c r="CS157" s="5"/>
      <c r="CT157" s="32" t="str">
        <f t="shared" si="19"/>
        <v/>
      </c>
      <c r="CU157" s="32"/>
      <c r="CV157" s="32"/>
      <c r="CW157" s="32"/>
      <c r="CX157" s="32"/>
      <c r="CY157" s="32"/>
      <c r="CZ157" s="33">
        <f t="shared" si="20"/>
        <v>0</v>
      </c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</row>
    <row r="158" spans="1:149" ht="14.1" customHeight="1" x14ac:dyDescent="0.2">
      <c r="A158" s="152" t="s">
        <v>171</v>
      </c>
      <c r="B158" s="324">
        <f t="shared" si="21"/>
        <v>0</v>
      </c>
      <c r="C158" s="833">
        <f t="shared" si="22"/>
        <v>0</v>
      </c>
      <c r="D158" s="833">
        <f t="shared" si="22"/>
        <v>0</v>
      </c>
      <c r="E158" s="51">
        <v>0</v>
      </c>
      <c r="F158" s="52">
        <v>0</v>
      </c>
      <c r="G158" s="51">
        <v>0</v>
      </c>
      <c r="H158" s="52">
        <v>0</v>
      </c>
      <c r="I158" s="51">
        <v>0</v>
      </c>
      <c r="J158" s="52">
        <v>0</v>
      </c>
      <c r="K158" s="51">
        <v>0</v>
      </c>
      <c r="L158" s="55">
        <v>0</v>
      </c>
      <c r="M158" s="55">
        <v>0</v>
      </c>
      <c r="N158" s="326">
        <v>0</v>
      </c>
      <c r="O158" s="51">
        <v>0</v>
      </c>
      <c r="P158" s="52">
        <v>0</v>
      </c>
      <c r="Q158" s="51">
        <v>0</v>
      </c>
      <c r="R158" s="52">
        <v>0</v>
      </c>
      <c r="S158" s="51">
        <v>0</v>
      </c>
      <c r="T158" s="52">
        <v>0</v>
      </c>
      <c r="U158" s="51">
        <v>0</v>
      </c>
      <c r="V158" s="52">
        <v>0</v>
      </c>
      <c r="W158" s="51">
        <v>0</v>
      </c>
      <c r="X158" s="52">
        <v>0</v>
      </c>
      <c r="Y158" s="51">
        <v>0</v>
      </c>
      <c r="Z158" s="52">
        <v>0</v>
      </c>
      <c r="AA158" s="51">
        <v>0</v>
      </c>
      <c r="AB158" s="52">
        <v>0</v>
      </c>
      <c r="AC158" s="51">
        <v>0</v>
      </c>
      <c r="AD158" s="326">
        <v>0</v>
      </c>
      <c r="AE158" s="51">
        <v>0</v>
      </c>
      <c r="AF158" s="52">
        <v>0</v>
      </c>
      <c r="AG158" s="51">
        <v>0</v>
      </c>
      <c r="AH158" s="52">
        <v>0</v>
      </c>
      <c r="AI158" s="51">
        <v>0</v>
      </c>
      <c r="AJ158" s="52">
        <v>0</v>
      </c>
      <c r="AK158" s="54">
        <v>0</v>
      </c>
      <c r="AL158" s="326">
        <v>0</v>
      </c>
      <c r="AM158" s="841">
        <v>0</v>
      </c>
      <c r="AN158" s="51">
        <v>0</v>
      </c>
      <c r="AO158" s="52">
        <v>0</v>
      </c>
      <c r="AP158" s="283" t="str">
        <f t="shared" si="23"/>
        <v/>
      </c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U158" s="109"/>
      <c r="BV158" s="109"/>
      <c r="BY158" s="5"/>
      <c r="BZ158" s="5"/>
      <c r="CA158" s="5"/>
      <c r="CB158" s="5"/>
      <c r="CC158" s="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5"/>
      <c r="CR158" s="5"/>
      <c r="CS158" s="5"/>
      <c r="CT158" s="32" t="str">
        <f t="shared" si="19"/>
        <v/>
      </c>
      <c r="CU158" s="32"/>
      <c r="CV158" s="32"/>
      <c r="CW158" s="32"/>
      <c r="CX158" s="32"/>
      <c r="CY158" s="32"/>
      <c r="CZ158" s="33">
        <f t="shared" si="20"/>
        <v>0</v>
      </c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</row>
    <row r="159" spans="1:149" ht="14.1" customHeight="1" x14ac:dyDescent="0.2">
      <c r="A159" s="152" t="s">
        <v>172</v>
      </c>
      <c r="B159" s="324">
        <f t="shared" si="21"/>
        <v>0</v>
      </c>
      <c r="C159" s="833">
        <f t="shared" si="22"/>
        <v>0</v>
      </c>
      <c r="D159" s="833">
        <f t="shared" si="22"/>
        <v>0</v>
      </c>
      <c r="E159" s="51">
        <v>0</v>
      </c>
      <c r="F159" s="52">
        <v>0</v>
      </c>
      <c r="G159" s="51">
        <v>0</v>
      </c>
      <c r="H159" s="52">
        <v>0</v>
      </c>
      <c r="I159" s="51">
        <v>0</v>
      </c>
      <c r="J159" s="52">
        <v>0</v>
      </c>
      <c r="K159" s="51">
        <v>0</v>
      </c>
      <c r="L159" s="55">
        <v>0</v>
      </c>
      <c r="M159" s="55">
        <v>0</v>
      </c>
      <c r="N159" s="326">
        <v>0</v>
      </c>
      <c r="O159" s="51">
        <v>0</v>
      </c>
      <c r="P159" s="52">
        <v>0</v>
      </c>
      <c r="Q159" s="51">
        <v>0</v>
      </c>
      <c r="R159" s="52">
        <v>0</v>
      </c>
      <c r="S159" s="51">
        <v>0</v>
      </c>
      <c r="T159" s="52">
        <v>0</v>
      </c>
      <c r="U159" s="51">
        <v>0</v>
      </c>
      <c r="V159" s="52">
        <v>0</v>
      </c>
      <c r="W159" s="51">
        <v>0</v>
      </c>
      <c r="X159" s="52">
        <v>0</v>
      </c>
      <c r="Y159" s="51">
        <v>0</v>
      </c>
      <c r="Z159" s="52">
        <v>0</v>
      </c>
      <c r="AA159" s="51">
        <v>0</v>
      </c>
      <c r="AB159" s="52">
        <v>0</v>
      </c>
      <c r="AC159" s="51">
        <v>0</v>
      </c>
      <c r="AD159" s="326">
        <v>0</v>
      </c>
      <c r="AE159" s="51">
        <v>0</v>
      </c>
      <c r="AF159" s="52">
        <v>0</v>
      </c>
      <c r="AG159" s="51">
        <v>0</v>
      </c>
      <c r="AH159" s="52">
        <v>0</v>
      </c>
      <c r="AI159" s="51">
        <v>0</v>
      </c>
      <c r="AJ159" s="52">
        <v>0</v>
      </c>
      <c r="AK159" s="54">
        <v>0</v>
      </c>
      <c r="AL159" s="326">
        <v>0</v>
      </c>
      <c r="AM159" s="841">
        <v>0</v>
      </c>
      <c r="AN159" s="51">
        <v>0</v>
      </c>
      <c r="AO159" s="52">
        <v>0</v>
      </c>
      <c r="AP159" s="283" t="str">
        <f t="shared" si="23"/>
        <v/>
      </c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U159" s="109"/>
      <c r="BV159" s="109"/>
      <c r="BY159" s="5"/>
      <c r="BZ159" s="5"/>
      <c r="CA159" s="5"/>
      <c r="CB159" s="5"/>
      <c r="CC159" s="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5"/>
      <c r="CR159" s="5"/>
      <c r="CS159" s="5"/>
      <c r="CT159" s="32" t="str">
        <f t="shared" si="19"/>
        <v/>
      </c>
      <c r="CU159" s="32"/>
      <c r="CV159" s="32"/>
      <c r="CW159" s="32"/>
      <c r="CX159" s="32"/>
      <c r="CY159" s="32"/>
      <c r="CZ159" s="33">
        <f t="shared" si="20"/>
        <v>0</v>
      </c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</row>
    <row r="160" spans="1:149" ht="14.1" customHeight="1" x14ac:dyDescent="0.2">
      <c r="A160" s="152" t="s">
        <v>173</v>
      </c>
      <c r="B160" s="324">
        <f t="shared" si="21"/>
        <v>0</v>
      </c>
      <c r="C160" s="833">
        <f t="shared" si="22"/>
        <v>0</v>
      </c>
      <c r="D160" s="833">
        <f t="shared" si="22"/>
        <v>0</v>
      </c>
      <c r="E160" s="51">
        <v>0</v>
      </c>
      <c r="F160" s="52">
        <v>0</v>
      </c>
      <c r="G160" s="51">
        <v>0</v>
      </c>
      <c r="H160" s="52">
        <v>0</v>
      </c>
      <c r="I160" s="51">
        <v>0</v>
      </c>
      <c r="J160" s="52">
        <v>0</v>
      </c>
      <c r="K160" s="51">
        <v>0</v>
      </c>
      <c r="L160" s="55">
        <v>0</v>
      </c>
      <c r="M160" s="55">
        <v>0</v>
      </c>
      <c r="N160" s="326">
        <v>0</v>
      </c>
      <c r="O160" s="51">
        <v>0</v>
      </c>
      <c r="P160" s="52">
        <v>0</v>
      </c>
      <c r="Q160" s="51">
        <v>0</v>
      </c>
      <c r="R160" s="52">
        <v>0</v>
      </c>
      <c r="S160" s="51">
        <v>0</v>
      </c>
      <c r="T160" s="52">
        <v>0</v>
      </c>
      <c r="U160" s="51">
        <v>0</v>
      </c>
      <c r="V160" s="52">
        <v>0</v>
      </c>
      <c r="W160" s="51">
        <v>0</v>
      </c>
      <c r="X160" s="52">
        <v>0</v>
      </c>
      <c r="Y160" s="51">
        <v>0</v>
      </c>
      <c r="Z160" s="52">
        <v>0</v>
      </c>
      <c r="AA160" s="51">
        <v>0</v>
      </c>
      <c r="AB160" s="52">
        <v>0</v>
      </c>
      <c r="AC160" s="51">
        <v>0</v>
      </c>
      <c r="AD160" s="326">
        <v>0</v>
      </c>
      <c r="AE160" s="51">
        <v>0</v>
      </c>
      <c r="AF160" s="52">
        <v>0</v>
      </c>
      <c r="AG160" s="51">
        <v>0</v>
      </c>
      <c r="AH160" s="52">
        <v>0</v>
      </c>
      <c r="AI160" s="51">
        <v>0</v>
      </c>
      <c r="AJ160" s="52">
        <v>0</v>
      </c>
      <c r="AK160" s="54">
        <v>0</v>
      </c>
      <c r="AL160" s="326">
        <v>0</v>
      </c>
      <c r="AM160" s="841">
        <v>0</v>
      </c>
      <c r="AN160" s="51">
        <v>0</v>
      </c>
      <c r="AO160" s="52">
        <v>0</v>
      </c>
      <c r="AP160" s="283" t="str">
        <f t="shared" si="23"/>
        <v/>
      </c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U160" s="109"/>
      <c r="BV160" s="109"/>
      <c r="BY160" s="5"/>
      <c r="BZ160" s="5"/>
      <c r="CA160" s="5"/>
      <c r="CB160" s="5"/>
      <c r="CC160" s="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5"/>
      <c r="CR160" s="5"/>
      <c r="CS160" s="5"/>
      <c r="CT160" s="32" t="str">
        <f t="shared" si="19"/>
        <v/>
      </c>
      <c r="CU160" s="32"/>
      <c r="CV160" s="32"/>
      <c r="CW160" s="32"/>
      <c r="CX160" s="32"/>
      <c r="CY160" s="32"/>
      <c r="CZ160" s="33">
        <f t="shared" si="20"/>
        <v>0</v>
      </c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</row>
    <row r="161" spans="1:149" ht="14.1" customHeight="1" x14ac:dyDescent="0.2">
      <c r="A161" s="152" t="s">
        <v>70</v>
      </c>
      <c r="B161" s="324">
        <f t="shared" si="21"/>
        <v>2</v>
      </c>
      <c r="C161" s="833">
        <f t="shared" si="22"/>
        <v>1</v>
      </c>
      <c r="D161" s="833">
        <f t="shared" si="22"/>
        <v>1</v>
      </c>
      <c r="E161" s="51">
        <v>0</v>
      </c>
      <c r="F161" s="52">
        <v>0</v>
      </c>
      <c r="G161" s="51">
        <v>0</v>
      </c>
      <c r="H161" s="52">
        <v>0</v>
      </c>
      <c r="I161" s="51">
        <v>0</v>
      </c>
      <c r="J161" s="52">
        <v>0</v>
      </c>
      <c r="K161" s="51">
        <v>0</v>
      </c>
      <c r="L161" s="55">
        <v>0</v>
      </c>
      <c r="M161" s="55">
        <v>0</v>
      </c>
      <c r="N161" s="326">
        <v>0</v>
      </c>
      <c r="O161" s="51">
        <v>0</v>
      </c>
      <c r="P161" s="52">
        <v>0</v>
      </c>
      <c r="Q161" s="51">
        <v>0</v>
      </c>
      <c r="R161" s="52">
        <v>0</v>
      </c>
      <c r="S161" s="51">
        <v>0</v>
      </c>
      <c r="T161" s="52">
        <v>0</v>
      </c>
      <c r="U161" s="51">
        <v>0</v>
      </c>
      <c r="V161" s="52">
        <v>0</v>
      </c>
      <c r="W161" s="51">
        <v>0</v>
      </c>
      <c r="X161" s="52">
        <v>0</v>
      </c>
      <c r="Y161" s="51">
        <v>0</v>
      </c>
      <c r="Z161" s="52">
        <v>0</v>
      </c>
      <c r="AA161" s="51">
        <v>0</v>
      </c>
      <c r="AB161" s="52">
        <v>0</v>
      </c>
      <c r="AC161" s="51">
        <v>0</v>
      </c>
      <c r="AD161" s="326">
        <v>0</v>
      </c>
      <c r="AE161" s="51">
        <v>0</v>
      </c>
      <c r="AF161" s="52">
        <v>0</v>
      </c>
      <c r="AG161" s="51">
        <v>0</v>
      </c>
      <c r="AH161" s="52">
        <v>0</v>
      </c>
      <c r="AI161" s="51">
        <v>0</v>
      </c>
      <c r="AJ161" s="52">
        <v>0</v>
      </c>
      <c r="AK161" s="54">
        <v>1</v>
      </c>
      <c r="AL161" s="326">
        <v>1</v>
      </c>
      <c r="AM161" s="841">
        <v>0</v>
      </c>
      <c r="AN161" s="51">
        <v>0</v>
      </c>
      <c r="AO161" s="52">
        <v>2</v>
      </c>
      <c r="AP161" s="283" t="str">
        <f t="shared" si="23"/>
        <v/>
      </c>
      <c r="BU161" s="109"/>
      <c r="BV161" s="109"/>
      <c r="BY161" s="5"/>
      <c r="BZ161" s="5"/>
      <c r="CA161" s="5"/>
      <c r="CB161" s="5"/>
      <c r="CC161" s="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5"/>
      <c r="CR161" s="5"/>
      <c r="CS161" s="5"/>
      <c r="CT161" s="32" t="str">
        <f t="shared" si="19"/>
        <v/>
      </c>
      <c r="CU161" s="32"/>
      <c r="CV161" s="32"/>
      <c r="CW161" s="32"/>
      <c r="CX161" s="32"/>
      <c r="CY161" s="32"/>
      <c r="CZ161" s="33">
        <f t="shared" si="20"/>
        <v>0</v>
      </c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</row>
    <row r="162" spans="1:149" ht="14.1" customHeight="1" x14ac:dyDescent="0.2">
      <c r="A162" s="152" t="s">
        <v>174</v>
      </c>
      <c r="B162" s="324">
        <f t="shared" si="21"/>
        <v>56</v>
      </c>
      <c r="C162" s="833">
        <f t="shared" si="22"/>
        <v>29</v>
      </c>
      <c r="D162" s="833">
        <f t="shared" si="22"/>
        <v>27</v>
      </c>
      <c r="E162" s="51">
        <v>8</v>
      </c>
      <c r="F162" s="52">
        <v>7</v>
      </c>
      <c r="G162" s="51">
        <v>3</v>
      </c>
      <c r="H162" s="52">
        <v>1</v>
      </c>
      <c r="I162" s="51">
        <v>0</v>
      </c>
      <c r="J162" s="52">
        <v>1</v>
      </c>
      <c r="K162" s="51">
        <v>0</v>
      </c>
      <c r="L162" s="55">
        <v>0</v>
      </c>
      <c r="M162" s="55">
        <v>0</v>
      </c>
      <c r="N162" s="326">
        <v>0</v>
      </c>
      <c r="O162" s="51">
        <v>0</v>
      </c>
      <c r="P162" s="52">
        <v>0</v>
      </c>
      <c r="Q162" s="51">
        <v>0</v>
      </c>
      <c r="R162" s="52">
        <v>1</v>
      </c>
      <c r="S162" s="51">
        <v>0</v>
      </c>
      <c r="T162" s="52">
        <v>0</v>
      </c>
      <c r="U162" s="51">
        <v>0</v>
      </c>
      <c r="V162" s="52">
        <v>0</v>
      </c>
      <c r="W162" s="51">
        <v>0</v>
      </c>
      <c r="X162" s="52">
        <v>1</v>
      </c>
      <c r="Y162" s="51">
        <v>0</v>
      </c>
      <c r="Z162" s="52">
        <v>0</v>
      </c>
      <c r="AA162" s="51">
        <v>0</v>
      </c>
      <c r="AB162" s="52">
        <v>2</v>
      </c>
      <c r="AC162" s="51">
        <v>0</v>
      </c>
      <c r="AD162" s="326">
        <v>2</v>
      </c>
      <c r="AE162" s="51">
        <v>3</v>
      </c>
      <c r="AF162" s="52">
        <v>1</v>
      </c>
      <c r="AG162" s="51">
        <v>4</v>
      </c>
      <c r="AH162" s="52">
        <v>1</v>
      </c>
      <c r="AI162" s="51">
        <v>3</v>
      </c>
      <c r="AJ162" s="52">
        <v>3</v>
      </c>
      <c r="AK162" s="54">
        <v>8</v>
      </c>
      <c r="AL162" s="326">
        <v>7</v>
      </c>
      <c r="AM162" s="841">
        <v>4</v>
      </c>
      <c r="AN162" s="51">
        <v>20</v>
      </c>
      <c r="AO162" s="52">
        <v>32</v>
      </c>
      <c r="AP162" s="283" t="str">
        <f t="shared" si="23"/>
        <v/>
      </c>
      <c r="BU162" s="109"/>
      <c r="BV162" s="109"/>
      <c r="BY162" s="5"/>
      <c r="BZ162" s="5"/>
      <c r="CA162" s="5"/>
      <c r="CB162" s="5"/>
      <c r="CC162" s="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5"/>
      <c r="CR162" s="5"/>
      <c r="CS162" s="5"/>
      <c r="CT162" s="32" t="str">
        <f t="shared" si="19"/>
        <v/>
      </c>
      <c r="CU162" s="32"/>
      <c r="CV162" s="32"/>
      <c r="CW162" s="32"/>
      <c r="CX162" s="32"/>
      <c r="CY162" s="32"/>
      <c r="CZ162" s="33">
        <f t="shared" si="20"/>
        <v>0</v>
      </c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</row>
    <row r="163" spans="1:149" ht="14.1" customHeight="1" x14ac:dyDescent="0.2">
      <c r="A163" s="152" t="s">
        <v>175</v>
      </c>
      <c r="B163" s="324">
        <f t="shared" si="21"/>
        <v>13</v>
      </c>
      <c r="C163" s="833">
        <f t="shared" si="22"/>
        <v>4</v>
      </c>
      <c r="D163" s="833">
        <f t="shared" si="22"/>
        <v>9</v>
      </c>
      <c r="E163" s="51">
        <v>0</v>
      </c>
      <c r="F163" s="52">
        <v>0</v>
      </c>
      <c r="G163" s="51">
        <v>0</v>
      </c>
      <c r="H163" s="52">
        <v>0</v>
      </c>
      <c r="I163" s="51">
        <v>0</v>
      </c>
      <c r="J163" s="52">
        <v>0</v>
      </c>
      <c r="K163" s="51">
        <v>0</v>
      </c>
      <c r="L163" s="55">
        <v>0</v>
      </c>
      <c r="M163" s="55">
        <v>0</v>
      </c>
      <c r="N163" s="326">
        <v>0</v>
      </c>
      <c r="O163" s="51">
        <v>0</v>
      </c>
      <c r="P163" s="52">
        <v>0</v>
      </c>
      <c r="Q163" s="51">
        <v>0</v>
      </c>
      <c r="R163" s="52">
        <v>0</v>
      </c>
      <c r="S163" s="51">
        <v>0</v>
      </c>
      <c r="T163" s="52">
        <v>0</v>
      </c>
      <c r="U163" s="51">
        <v>1</v>
      </c>
      <c r="V163" s="52">
        <v>0</v>
      </c>
      <c r="W163" s="51">
        <v>0</v>
      </c>
      <c r="X163" s="52">
        <v>0</v>
      </c>
      <c r="Y163" s="51">
        <v>1</v>
      </c>
      <c r="Z163" s="52">
        <v>0</v>
      </c>
      <c r="AA163" s="51">
        <v>0</v>
      </c>
      <c r="AB163" s="52">
        <v>0</v>
      </c>
      <c r="AC163" s="51">
        <v>1</v>
      </c>
      <c r="AD163" s="326">
        <v>1</v>
      </c>
      <c r="AE163" s="51">
        <v>0</v>
      </c>
      <c r="AF163" s="52">
        <v>2</v>
      </c>
      <c r="AG163" s="51">
        <v>0</v>
      </c>
      <c r="AH163" s="52">
        <v>3</v>
      </c>
      <c r="AI163" s="51">
        <v>0</v>
      </c>
      <c r="AJ163" s="52">
        <v>1</v>
      </c>
      <c r="AK163" s="54">
        <v>1</v>
      </c>
      <c r="AL163" s="326">
        <v>2</v>
      </c>
      <c r="AM163" s="841">
        <v>0</v>
      </c>
      <c r="AN163" s="51">
        <v>7</v>
      </c>
      <c r="AO163" s="52">
        <v>6</v>
      </c>
      <c r="AP163" s="283" t="str">
        <f t="shared" si="23"/>
        <v/>
      </c>
      <c r="BU163" s="109"/>
      <c r="BV163" s="109"/>
      <c r="BY163" s="5"/>
      <c r="BZ163" s="5"/>
      <c r="CA163" s="5"/>
      <c r="CB163" s="5"/>
      <c r="CC163" s="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5"/>
      <c r="CR163" s="5"/>
      <c r="CS163" s="5"/>
      <c r="CT163" s="32" t="str">
        <f t="shared" si="19"/>
        <v/>
      </c>
      <c r="CU163" s="32"/>
      <c r="CV163" s="32"/>
      <c r="CW163" s="32"/>
      <c r="CX163" s="32"/>
      <c r="CY163" s="32"/>
      <c r="CZ163" s="33">
        <f t="shared" si="20"/>
        <v>0</v>
      </c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</row>
    <row r="164" spans="1:149" ht="14.1" customHeight="1" x14ac:dyDescent="0.2">
      <c r="A164" s="152" t="s">
        <v>176</v>
      </c>
      <c r="B164" s="324">
        <f t="shared" si="21"/>
        <v>0</v>
      </c>
      <c r="C164" s="833">
        <f t="shared" si="22"/>
        <v>0</v>
      </c>
      <c r="D164" s="833">
        <f t="shared" si="22"/>
        <v>0</v>
      </c>
      <c r="E164" s="51">
        <v>0</v>
      </c>
      <c r="F164" s="52">
        <v>0</v>
      </c>
      <c r="G164" s="51">
        <v>0</v>
      </c>
      <c r="H164" s="52">
        <v>0</v>
      </c>
      <c r="I164" s="51">
        <v>0</v>
      </c>
      <c r="J164" s="52">
        <v>0</v>
      </c>
      <c r="K164" s="51">
        <v>0</v>
      </c>
      <c r="L164" s="55">
        <v>0</v>
      </c>
      <c r="M164" s="55">
        <v>0</v>
      </c>
      <c r="N164" s="326">
        <v>0</v>
      </c>
      <c r="O164" s="51">
        <v>0</v>
      </c>
      <c r="P164" s="52">
        <v>0</v>
      </c>
      <c r="Q164" s="51">
        <v>0</v>
      </c>
      <c r="R164" s="52">
        <v>0</v>
      </c>
      <c r="S164" s="51">
        <v>0</v>
      </c>
      <c r="T164" s="52">
        <v>0</v>
      </c>
      <c r="U164" s="51">
        <v>0</v>
      </c>
      <c r="V164" s="52">
        <v>0</v>
      </c>
      <c r="W164" s="51">
        <v>0</v>
      </c>
      <c r="X164" s="52">
        <v>0</v>
      </c>
      <c r="Y164" s="51">
        <v>0</v>
      </c>
      <c r="Z164" s="52">
        <v>0</v>
      </c>
      <c r="AA164" s="51">
        <v>0</v>
      </c>
      <c r="AB164" s="52">
        <v>0</v>
      </c>
      <c r="AC164" s="51">
        <v>0</v>
      </c>
      <c r="AD164" s="326">
        <v>0</v>
      </c>
      <c r="AE164" s="51">
        <v>0</v>
      </c>
      <c r="AF164" s="52">
        <v>0</v>
      </c>
      <c r="AG164" s="51">
        <v>0</v>
      </c>
      <c r="AH164" s="52">
        <v>0</v>
      </c>
      <c r="AI164" s="51">
        <v>0</v>
      </c>
      <c r="AJ164" s="52">
        <v>0</v>
      </c>
      <c r="AK164" s="54">
        <v>0</v>
      </c>
      <c r="AL164" s="326">
        <v>0</v>
      </c>
      <c r="AM164" s="841">
        <v>0</v>
      </c>
      <c r="AN164" s="51">
        <v>0</v>
      </c>
      <c r="AO164" s="52">
        <v>0</v>
      </c>
      <c r="AP164" s="283" t="str">
        <f t="shared" si="23"/>
        <v/>
      </c>
      <c r="BU164" s="109"/>
      <c r="BV164" s="109"/>
      <c r="BY164" s="5"/>
      <c r="BZ164" s="5"/>
      <c r="CA164" s="5"/>
      <c r="CB164" s="5"/>
      <c r="CC164" s="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5"/>
      <c r="CR164" s="5"/>
      <c r="CS164" s="5"/>
      <c r="CT164" s="32" t="str">
        <f t="shared" si="19"/>
        <v/>
      </c>
      <c r="CU164" s="32"/>
      <c r="CV164" s="32"/>
      <c r="CW164" s="32"/>
      <c r="CX164" s="32"/>
      <c r="CY164" s="32"/>
      <c r="CZ164" s="33">
        <f t="shared" si="20"/>
        <v>0</v>
      </c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</row>
    <row r="165" spans="1:149" ht="14.1" customHeight="1" x14ac:dyDescent="0.2">
      <c r="A165" s="152" t="s">
        <v>58</v>
      </c>
      <c r="B165" s="324">
        <f t="shared" si="21"/>
        <v>0</v>
      </c>
      <c r="C165" s="833">
        <f t="shared" si="22"/>
        <v>0</v>
      </c>
      <c r="D165" s="833">
        <f t="shared" si="22"/>
        <v>0</v>
      </c>
      <c r="E165" s="51">
        <v>0</v>
      </c>
      <c r="F165" s="52">
        <v>0</v>
      </c>
      <c r="G165" s="51">
        <v>0</v>
      </c>
      <c r="H165" s="52">
        <v>0</v>
      </c>
      <c r="I165" s="51">
        <v>0</v>
      </c>
      <c r="J165" s="52">
        <v>0</v>
      </c>
      <c r="K165" s="51">
        <v>0</v>
      </c>
      <c r="L165" s="55">
        <v>0</v>
      </c>
      <c r="M165" s="55">
        <v>0</v>
      </c>
      <c r="N165" s="326">
        <v>0</v>
      </c>
      <c r="O165" s="51">
        <v>0</v>
      </c>
      <c r="P165" s="52">
        <v>0</v>
      </c>
      <c r="Q165" s="51">
        <v>0</v>
      </c>
      <c r="R165" s="52">
        <v>0</v>
      </c>
      <c r="S165" s="51">
        <v>0</v>
      </c>
      <c r="T165" s="52">
        <v>0</v>
      </c>
      <c r="U165" s="51">
        <v>0</v>
      </c>
      <c r="V165" s="52">
        <v>0</v>
      </c>
      <c r="W165" s="51">
        <v>0</v>
      </c>
      <c r="X165" s="52">
        <v>0</v>
      </c>
      <c r="Y165" s="51">
        <v>0</v>
      </c>
      <c r="Z165" s="52">
        <v>0</v>
      </c>
      <c r="AA165" s="51">
        <v>0</v>
      </c>
      <c r="AB165" s="52">
        <v>0</v>
      </c>
      <c r="AC165" s="51">
        <v>0</v>
      </c>
      <c r="AD165" s="326">
        <v>0</v>
      </c>
      <c r="AE165" s="51">
        <v>0</v>
      </c>
      <c r="AF165" s="52">
        <v>0</v>
      </c>
      <c r="AG165" s="51">
        <v>0</v>
      </c>
      <c r="AH165" s="52">
        <v>0</v>
      </c>
      <c r="AI165" s="51">
        <v>0</v>
      </c>
      <c r="AJ165" s="52">
        <v>0</v>
      </c>
      <c r="AK165" s="54">
        <v>0</v>
      </c>
      <c r="AL165" s="326">
        <v>0</v>
      </c>
      <c r="AM165" s="841">
        <v>0</v>
      </c>
      <c r="AN165" s="51">
        <v>0</v>
      </c>
      <c r="AO165" s="52">
        <v>0</v>
      </c>
      <c r="AP165" s="283" t="str">
        <f t="shared" si="23"/>
        <v/>
      </c>
      <c r="BU165" s="109"/>
      <c r="BV165" s="109"/>
      <c r="BY165" s="5"/>
      <c r="BZ165" s="5"/>
      <c r="CA165" s="5"/>
      <c r="CB165" s="5"/>
      <c r="CC165" s="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5"/>
      <c r="CR165" s="5"/>
      <c r="CS165" s="5"/>
      <c r="CT165" s="32" t="str">
        <f t="shared" si="19"/>
        <v/>
      </c>
      <c r="CU165" s="32"/>
      <c r="CV165" s="32"/>
      <c r="CW165" s="32"/>
      <c r="CX165" s="32"/>
      <c r="CY165" s="32"/>
      <c r="CZ165" s="33">
        <f t="shared" si="20"/>
        <v>0</v>
      </c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</row>
    <row r="166" spans="1:149" ht="14.1" customHeight="1" x14ac:dyDescent="0.2">
      <c r="A166" s="152" t="s">
        <v>177</v>
      </c>
      <c r="B166" s="324">
        <f t="shared" si="21"/>
        <v>0</v>
      </c>
      <c r="C166" s="833">
        <f t="shared" si="22"/>
        <v>0</v>
      </c>
      <c r="D166" s="833">
        <f t="shared" si="22"/>
        <v>0</v>
      </c>
      <c r="E166" s="51">
        <v>0</v>
      </c>
      <c r="F166" s="52">
        <v>0</v>
      </c>
      <c r="G166" s="51">
        <v>0</v>
      </c>
      <c r="H166" s="52">
        <v>0</v>
      </c>
      <c r="I166" s="51">
        <v>0</v>
      </c>
      <c r="J166" s="52">
        <v>0</v>
      </c>
      <c r="K166" s="51">
        <v>0</v>
      </c>
      <c r="L166" s="55">
        <v>0</v>
      </c>
      <c r="M166" s="55">
        <v>0</v>
      </c>
      <c r="N166" s="326">
        <v>0</v>
      </c>
      <c r="O166" s="51">
        <v>0</v>
      </c>
      <c r="P166" s="52">
        <v>0</v>
      </c>
      <c r="Q166" s="51">
        <v>0</v>
      </c>
      <c r="R166" s="52">
        <v>0</v>
      </c>
      <c r="S166" s="51">
        <v>0</v>
      </c>
      <c r="T166" s="52">
        <v>0</v>
      </c>
      <c r="U166" s="51">
        <v>0</v>
      </c>
      <c r="V166" s="52">
        <v>0</v>
      </c>
      <c r="W166" s="51">
        <v>0</v>
      </c>
      <c r="X166" s="52">
        <v>0</v>
      </c>
      <c r="Y166" s="51">
        <v>0</v>
      </c>
      <c r="Z166" s="52">
        <v>0</v>
      </c>
      <c r="AA166" s="51">
        <v>0</v>
      </c>
      <c r="AB166" s="52">
        <v>0</v>
      </c>
      <c r="AC166" s="51">
        <v>0</v>
      </c>
      <c r="AD166" s="326">
        <v>0</v>
      </c>
      <c r="AE166" s="51">
        <v>0</v>
      </c>
      <c r="AF166" s="52">
        <v>0</v>
      </c>
      <c r="AG166" s="51">
        <v>0</v>
      </c>
      <c r="AH166" s="52">
        <v>0</v>
      </c>
      <c r="AI166" s="51">
        <v>0</v>
      </c>
      <c r="AJ166" s="52">
        <v>0</v>
      </c>
      <c r="AK166" s="54">
        <v>0</v>
      </c>
      <c r="AL166" s="326">
        <v>0</v>
      </c>
      <c r="AM166" s="841">
        <v>0</v>
      </c>
      <c r="AN166" s="51">
        <v>0</v>
      </c>
      <c r="AO166" s="52">
        <v>0</v>
      </c>
      <c r="AP166" s="283" t="str">
        <f t="shared" si="23"/>
        <v/>
      </c>
      <c r="BU166" s="109"/>
      <c r="BV166" s="109"/>
      <c r="BY166" s="5"/>
      <c r="BZ166" s="5"/>
      <c r="CA166" s="5"/>
      <c r="CB166" s="5"/>
      <c r="CC166" s="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5"/>
      <c r="CR166" s="5"/>
      <c r="CS166" s="5"/>
      <c r="CT166" s="32" t="str">
        <f t="shared" si="19"/>
        <v/>
      </c>
      <c r="CU166" s="32"/>
      <c r="CV166" s="32"/>
      <c r="CW166" s="32"/>
      <c r="CX166" s="32"/>
      <c r="CY166" s="32"/>
      <c r="CZ166" s="33">
        <f t="shared" si="20"/>
        <v>0</v>
      </c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</row>
    <row r="167" spans="1:149" ht="14.1" customHeight="1" x14ac:dyDescent="0.2">
      <c r="A167" s="152" t="s">
        <v>178</v>
      </c>
      <c r="B167" s="324">
        <f t="shared" si="21"/>
        <v>110</v>
      </c>
      <c r="C167" s="833">
        <f t="shared" si="22"/>
        <v>55</v>
      </c>
      <c r="D167" s="833">
        <f t="shared" si="22"/>
        <v>55</v>
      </c>
      <c r="E167" s="51">
        <v>2</v>
      </c>
      <c r="F167" s="52">
        <v>1</v>
      </c>
      <c r="G167" s="51">
        <v>2</v>
      </c>
      <c r="H167" s="52">
        <v>1</v>
      </c>
      <c r="I167" s="51">
        <v>11</v>
      </c>
      <c r="J167" s="52">
        <v>4</v>
      </c>
      <c r="K167" s="51">
        <v>2</v>
      </c>
      <c r="L167" s="55">
        <v>2</v>
      </c>
      <c r="M167" s="55">
        <v>4</v>
      </c>
      <c r="N167" s="326">
        <v>0</v>
      </c>
      <c r="O167" s="51">
        <v>1</v>
      </c>
      <c r="P167" s="52">
        <v>0</v>
      </c>
      <c r="Q167" s="51">
        <v>2</v>
      </c>
      <c r="R167" s="52">
        <v>4</v>
      </c>
      <c r="S167" s="51">
        <v>2</v>
      </c>
      <c r="T167" s="52">
        <v>0</v>
      </c>
      <c r="U167" s="51">
        <v>0</v>
      </c>
      <c r="V167" s="52">
        <v>1</v>
      </c>
      <c r="W167" s="51">
        <v>7</v>
      </c>
      <c r="X167" s="52">
        <v>2</v>
      </c>
      <c r="Y167" s="51">
        <v>1</v>
      </c>
      <c r="Z167" s="52">
        <v>2</v>
      </c>
      <c r="AA167" s="51">
        <v>3</v>
      </c>
      <c r="AB167" s="52">
        <v>6</v>
      </c>
      <c r="AC167" s="51">
        <v>4</v>
      </c>
      <c r="AD167" s="326">
        <v>5</v>
      </c>
      <c r="AE167" s="51">
        <v>7</v>
      </c>
      <c r="AF167" s="52">
        <v>9</v>
      </c>
      <c r="AG167" s="51">
        <v>2</v>
      </c>
      <c r="AH167" s="52">
        <v>5</v>
      </c>
      <c r="AI167" s="51">
        <v>4</v>
      </c>
      <c r="AJ167" s="52">
        <v>7</v>
      </c>
      <c r="AK167" s="54">
        <v>1</v>
      </c>
      <c r="AL167" s="326">
        <v>6</v>
      </c>
      <c r="AM167" s="841">
        <v>95</v>
      </c>
      <c r="AN167" s="51">
        <v>0</v>
      </c>
      <c r="AO167" s="52">
        <v>15</v>
      </c>
      <c r="AP167" s="283" t="str">
        <f t="shared" si="23"/>
        <v/>
      </c>
      <c r="BU167" s="109"/>
      <c r="BV167" s="109"/>
      <c r="BY167" s="5"/>
      <c r="BZ167" s="5"/>
      <c r="CA167" s="5"/>
      <c r="CB167" s="5"/>
      <c r="CC167" s="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5"/>
      <c r="CR167" s="5"/>
      <c r="CS167" s="5"/>
      <c r="CT167" s="32" t="str">
        <f t="shared" si="19"/>
        <v/>
      </c>
      <c r="CU167" s="32"/>
      <c r="CV167" s="32"/>
      <c r="CW167" s="32"/>
      <c r="CX167" s="32"/>
      <c r="CY167" s="32"/>
      <c r="CZ167" s="33">
        <f t="shared" si="20"/>
        <v>0</v>
      </c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</row>
    <row r="168" spans="1:149" ht="14.1" customHeight="1" x14ac:dyDescent="0.2">
      <c r="A168" s="152" t="s">
        <v>179</v>
      </c>
      <c r="B168" s="324">
        <f t="shared" si="21"/>
        <v>13</v>
      </c>
      <c r="C168" s="833">
        <f t="shared" si="22"/>
        <v>7</v>
      </c>
      <c r="D168" s="833">
        <f t="shared" si="22"/>
        <v>6</v>
      </c>
      <c r="E168" s="51">
        <v>0</v>
      </c>
      <c r="F168" s="52">
        <v>0</v>
      </c>
      <c r="G168" s="51">
        <v>0</v>
      </c>
      <c r="H168" s="52">
        <v>0</v>
      </c>
      <c r="I168" s="51">
        <v>0</v>
      </c>
      <c r="J168" s="52">
        <v>0</v>
      </c>
      <c r="K168" s="51">
        <v>0</v>
      </c>
      <c r="L168" s="55">
        <v>0</v>
      </c>
      <c r="M168" s="55">
        <v>1</v>
      </c>
      <c r="N168" s="326">
        <v>0</v>
      </c>
      <c r="O168" s="51">
        <v>0</v>
      </c>
      <c r="P168" s="52">
        <v>0</v>
      </c>
      <c r="Q168" s="51">
        <v>0</v>
      </c>
      <c r="R168" s="52">
        <v>0</v>
      </c>
      <c r="S168" s="51">
        <v>0</v>
      </c>
      <c r="T168" s="52">
        <v>0</v>
      </c>
      <c r="U168" s="51">
        <v>0</v>
      </c>
      <c r="V168" s="52">
        <v>0</v>
      </c>
      <c r="W168" s="51">
        <v>0</v>
      </c>
      <c r="X168" s="52">
        <v>0</v>
      </c>
      <c r="Y168" s="51">
        <v>0</v>
      </c>
      <c r="Z168" s="52">
        <v>1</v>
      </c>
      <c r="AA168" s="51">
        <v>0</v>
      </c>
      <c r="AB168" s="52">
        <v>1</v>
      </c>
      <c r="AC168" s="51">
        <v>1</v>
      </c>
      <c r="AD168" s="326">
        <v>0</v>
      </c>
      <c r="AE168" s="51">
        <v>3</v>
      </c>
      <c r="AF168" s="52">
        <v>0</v>
      </c>
      <c r="AG168" s="51">
        <v>0</v>
      </c>
      <c r="AH168" s="52">
        <v>0</v>
      </c>
      <c r="AI168" s="51">
        <v>2</v>
      </c>
      <c r="AJ168" s="52">
        <v>1</v>
      </c>
      <c r="AK168" s="54">
        <v>0</v>
      </c>
      <c r="AL168" s="326">
        <v>3</v>
      </c>
      <c r="AM168" s="841">
        <v>0</v>
      </c>
      <c r="AN168" s="51">
        <v>1</v>
      </c>
      <c r="AO168" s="52">
        <v>12</v>
      </c>
      <c r="AP168" s="283" t="str">
        <f t="shared" si="23"/>
        <v/>
      </c>
      <c r="BU168" s="109"/>
      <c r="BV168" s="109"/>
      <c r="BY168" s="5"/>
      <c r="BZ168" s="5"/>
      <c r="CA168" s="5"/>
      <c r="CB168" s="5"/>
      <c r="CC168" s="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5"/>
      <c r="CR168" s="5"/>
      <c r="CS168" s="5"/>
      <c r="CT168" s="32" t="str">
        <f t="shared" si="19"/>
        <v/>
      </c>
      <c r="CU168" s="32"/>
      <c r="CV168" s="32"/>
      <c r="CW168" s="32"/>
      <c r="CX168" s="32"/>
      <c r="CY168" s="32"/>
      <c r="CZ168" s="33">
        <f t="shared" si="20"/>
        <v>0</v>
      </c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</row>
    <row r="169" spans="1:149" ht="14.1" customHeight="1" x14ac:dyDescent="0.2">
      <c r="A169" s="152" t="s">
        <v>180</v>
      </c>
      <c r="B169" s="324">
        <f t="shared" si="21"/>
        <v>5</v>
      </c>
      <c r="C169" s="833">
        <f t="shared" si="22"/>
        <v>2</v>
      </c>
      <c r="D169" s="833">
        <f t="shared" si="22"/>
        <v>3</v>
      </c>
      <c r="E169" s="51">
        <v>0</v>
      </c>
      <c r="F169" s="52">
        <v>0</v>
      </c>
      <c r="G169" s="51">
        <v>0</v>
      </c>
      <c r="H169" s="52">
        <v>0</v>
      </c>
      <c r="I169" s="51">
        <v>0</v>
      </c>
      <c r="J169" s="52">
        <v>0</v>
      </c>
      <c r="K169" s="51">
        <v>0</v>
      </c>
      <c r="L169" s="55">
        <v>0</v>
      </c>
      <c r="M169" s="55">
        <v>0</v>
      </c>
      <c r="N169" s="326">
        <v>0</v>
      </c>
      <c r="O169" s="51">
        <v>0</v>
      </c>
      <c r="P169" s="52">
        <v>0</v>
      </c>
      <c r="Q169" s="51">
        <v>0</v>
      </c>
      <c r="R169" s="52">
        <v>0</v>
      </c>
      <c r="S169" s="51">
        <v>0</v>
      </c>
      <c r="T169" s="52">
        <v>0</v>
      </c>
      <c r="U169" s="51">
        <v>0</v>
      </c>
      <c r="V169" s="52">
        <v>0</v>
      </c>
      <c r="W169" s="51">
        <v>0</v>
      </c>
      <c r="X169" s="52">
        <v>0</v>
      </c>
      <c r="Y169" s="51">
        <v>0</v>
      </c>
      <c r="Z169" s="52">
        <v>1</v>
      </c>
      <c r="AA169" s="51">
        <v>0</v>
      </c>
      <c r="AB169" s="52">
        <v>0</v>
      </c>
      <c r="AC169" s="51">
        <v>0</v>
      </c>
      <c r="AD169" s="326">
        <v>0</v>
      </c>
      <c r="AE169" s="51">
        <v>0</v>
      </c>
      <c r="AF169" s="52">
        <v>0</v>
      </c>
      <c r="AG169" s="51">
        <v>0</v>
      </c>
      <c r="AH169" s="52">
        <v>0</v>
      </c>
      <c r="AI169" s="51">
        <v>1</v>
      </c>
      <c r="AJ169" s="52">
        <v>0</v>
      </c>
      <c r="AK169" s="54">
        <v>1</v>
      </c>
      <c r="AL169" s="326">
        <v>2</v>
      </c>
      <c r="AM169" s="841">
        <v>1</v>
      </c>
      <c r="AN169" s="51">
        <v>0</v>
      </c>
      <c r="AO169" s="52">
        <v>4</v>
      </c>
      <c r="AP169" s="283" t="str">
        <f t="shared" si="23"/>
        <v/>
      </c>
      <c r="BU169" s="109"/>
      <c r="BV169" s="109"/>
      <c r="BY169" s="5"/>
      <c r="BZ169" s="5"/>
      <c r="CA169" s="5"/>
      <c r="CB169" s="5"/>
      <c r="CC169" s="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5"/>
      <c r="CR169" s="5"/>
      <c r="CS169" s="5"/>
      <c r="CT169" s="32" t="str">
        <f t="shared" si="19"/>
        <v/>
      </c>
      <c r="CU169" s="32"/>
      <c r="CV169" s="32"/>
      <c r="CW169" s="32"/>
      <c r="CX169" s="32"/>
      <c r="CY169" s="32"/>
      <c r="CZ169" s="33">
        <f t="shared" si="20"/>
        <v>0</v>
      </c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</row>
    <row r="170" spans="1:149" ht="14.1" customHeight="1" x14ac:dyDescent="0.2">
      <c r="A170" s="152" t="s">
        <v>181</v>
      </c>
      <c r="B170" s="324">
        <f t="shared" si="21"/>
        <v>1</v>
      </c>
      <c r="C170" s="833">
        <f t="shared" si="22"/>
        <v>1</v>
      </c>
      <c r="D170" s="833">
        <f t="shared" si="22"/>
        <v>0</v>
      </c>
      <c r="E170" s="51">
        <v>0</v>
      </c>
      <c r="F170" s="52">
        <v>0</v>
      </c>
      <c r="G170" s="51">
        <v>0</v>
      </c>
      <c r="H170" s="52">
        <v>0</v>
      </c>
      <c r="I170" s="51">
        <v>0</v>
      </c>
      <c r="J170" s="52">
        <v>0</v>
      </c>
      <c r="K170" s="51">
        <v>0</v>
      </c>
      <c r="L170" s="55">
        <v>0</v>
      </c>
      <c r="M170" s="55">
        <v>0</v>
      </c>
      <c r="N170" s="326">
        <v>0</v>
      </c>
      <c r="O170" s="51">
        <v>0</v>
      </c>
      <c r="P170" s="52">
        <v>0</v>
      </c>
      <c r="Q170" s="51">
        <v>0</v>
      </c>
      <c r="R170" s="52">
        <v>0</v>
      </c>
      <c r="S170" s="51">
        <v>0</v>
      </c>
      <c r="T170" s="52">
        <v>0</v>
      </c>
      <c r="U170" s="51">
        <v>0</v>
      </c>
      <c r="V170" s="52">
        <v>0</v>
      </c>
      <c r="W170" s="51">
        <v>0</v>
      </c>
      <c r="X170" s="52">
        <v>0</v>
      </c>
      <c r="Y170" s="51">
        <v>0</v>
      </c>
      <c r="Z170" s="52">
        <v>0</v>
      </c>
      <c r="AA170" s="51">
        <v>0</v>
      </c>
      <c r="AB170" s="52">
        <v>0</v>
      </c>
      <c r="AC170" s="51">
        <v>0</v>
      </c>
      <c r="AD170" s="326">
        <v>0</v>
      </c>
      <c r="AE170" s="51">
        <v>0</v>
      </c>
      <c r="AF170" s="52">
        <v>0</v>
      </c>
      <c r="AG170" s="51">
        <v>1</v>
      </c>
      <c r="AH170" s="52">
        <v>0</v>
      </c>
      <c r="AI170" s="51">
        <v>0</v>
      </c>
      <c r="AJ170" s="52">
        <v>0</v>
      </c>
      <c r="AK170" s="54">
        <v>0</v>
      </c>
      <c r="AL170" s="326">
        <v>0</v>
      </c>
      <c r="AM170" s="841">
        <v>0</v>
      </c>
      <c r="AN170" s="51">
        <v>0</v>
      </c>
      <c r="AO170" s="52">
        <v>1</v>
      </c>
      <c r="AP170" s="283" t="str">
        <f t="shared" si="23"/>
        <v/>
      </c>
      <c r="BU170" s="109"/>
      <c r="BV170" s="109"/>
      <c r="BY170" s="5"/>
      <c r="BZ170" s="5"/>
      <c r="CA170" s="5"/>
      <c r="CB170" s="5"/>
      <c r="CC170" s="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5"/>
      <c r="CR170" s="5"/>
      <c r="CS170" s="5"/>
      <c r="CT170" s="32" t="str">
        <f t="shared" si="19"/>
        <v/>
      </c>
      <c r="CU170" s="32"/>
      <c r="CV170" s="32"/>
      <c r="CW170" s="32"/>
      <c r="CX170" s="32"/>
      <c r="CY170" s="32"/>
      <c r="CZ170" s="33">
        <f t="shared" si="20"/>
        <v>0</v>
      </c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</row>
    <row r="171" spans="1:149" ht="14.1" customHeight="1" x14ac:dyDescent="0.2">
      <c r="A171" s="152" t="s">
        <v>68</v>
      </c>
      <c r="B171" s="324">
        <f t="shared" si="21"/>
        <v>0</v>
      </c>
      <c r="C171" s="833">
        <f t="shared" si="22"/>
        <v>0</v>
      </c>
      <c r="D171" s="833">
        <f t="shared" si="22"/>
        <v>0</v>
      </c>
      <c r="E171" s="51">
        <v>0</v>
      </c>
      <c r="F171" s="52">
        <v>0</v>
      </c>
      <c r="G171" s="51">
        <v>0</v>
      </c>
      <c r="H171" s="52">
        <v>0</v>
      </c>
      <c r="I171" s="51">
        <v>0</v>
      </c>
      <c r="J171" s="52">
        <v>0</v>
      </c>
      <c r="K171" s="51">
        <v>0</v>
      </c>
      <c r="L171" s="55">
        <v>0</v>
      </c>
      <c r="M171" s="55">
        <v>0</v>
      </c>
      <c r="N171" s="326">
        <v>0</v>
      </c>
      <c r="O171" s="51">
        <v>0</v>
      </c>
      <c r="P171" s="52">
        <v>0</v>
      </c>
      <c r="Q171" s="51">
        <v>0</v>
      </c>
      <c r="R171" s="52">
        <v>0</v>
      </c>
      <c r="S171" s="51">
        <v>0</v>
      </c>
      <c r="T171" s="52">
        <v>0</v>
      </c>
      <c r="U171" s="51">
        <v>0</v>
      </c>
      <c r="V171" s="52">
        <v>0</v>
      </c>
      <c r="W171" s="51">
        <v>0</v>
      </c>
      <c r="X171" s="52">
        <v>0</v>
      </c>
      <c r="Y171" s="51">
        <v>0</v>
      </c>
      <c r="Z171" s="52">
        <v>0</v>
      </c>
      <c r="AA171" s="51">
        <v>0</v>
      </c>
      <c r="AB171" s="52">
        <v>0</v>
      </c>
      <c r="AC171" s="51">
        <v>0</v>
      </c>
      <c r="AD171" s="326">
        <v>0</v>
      </c>
      <c r="AE171" s="51">
        <v>0</v>
      </c>
      <c r="AF171" s="52">
        <v>0</v>
      </c>
      <c r="AG171" s="51">
        <v>0</v>
      </c>
      <c r="AH171" s="52">
        <v>0</v>
      </c>
      <c r="AI171" s="51">
        <v>0</v>
      </c>
      <c r="AJ171" s="52">
        <v>0</v>
      </c>
      <c r="AK171" s="54">
        <v>0</v>
      </c>
      <c r="AL171" s="326">
        <v>0</v>
      </c>
      <c r="AM171" s="841">
        <v>0</v>
      </c>
      <c r="AN171" s="51">
        <v>0</v>
      </c>
      <c r="AO171" s="52">
        <v>0</v>
      </c>
      <c r="AP171" s="283" t="str">
        <f t="shared" si="23"/>
        <v/>
      </c>
      <c r="BU171" s="109"/>
      <c r="BV171" s="109"/>
      <c r="BY171" s="5"/>
      <c r="BZ171" s="5"/>
      <c r="CA171" s="5"/>
      <c r="CB171" s="5"/>
      <c r="CC171" s="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5"/>
      <c r="CR171" s="5"/>
      <c r="CS171" s="5"/>
      <c r="CT171" s="32" t="str">
        <f t="shared" si="19"/>
        <v/>
      </c>
      <c r="CU171" s="4"/>
      <c r="CV171" s="4"/>
      <c r="CW171" s="4"/>
      <c r="CX171" s="4"/>
      <c r="CY171" s="4"/>
      <c r="CZ171" s="33">
        <f t="shared" si="20"/>
        <v>0</v>
      </c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</row>
    <row r="172" spans="1:149" ht="14.1" customHeight="1" x14ac:dyDescent="0.2">
      <c r="A172" s="152" t="s">
        <v>69</v>
      </c>
      <c r="B172" s="324">
        <f t="shared" si="21"/>
        <v>1</v>
      </c>
      <c r="C172" s="833">
        <f t="shared" si="22"/>
        <v>0</v>
      </c>
      <c r="D172" s="833">
        <f t="shared" si="22"/>
        <v>1</v>
      </c>
      <c r="E172" s="51">
        <v>0</v>
      </c>
      <c r="F172" s="52">
        <v>0</v>
      </c>
      <c r="G172" s="51">
        <v>0</v>
      </c>
      <c r="H172" s="52">
        <v>0</v>
      </c>
      <c r="I172" s="51">
        <v>0</v>
      </c>
      <c r="J172" s="52">
        <v>0</v>
      </c>
      <c r="K172" s="51">
        <v>0</v>
      </c>
      <c r="L172" s="55">
        <v>0</v>
      </c>
      <c r="M172" s="55">
        <v>0</v>
      </c>
      <c r="N172" s="326">
        <v>0</v>
      </c>
      <c r="O172" s="51">
        <v>0</v>
      </c>
      <c r="P172" s="52">
        <v>0</v>
      </c>
      <c r="Q172" s="51">
        <v>0</v>
      </c>
      <c r="R172" s="52">
        <v>0</v>
      </c>
      <c r="S172" s="51">
        <v>0</v>
      </c>
      <c r="T172" s="52">
        <v>0</v>
      </c>
      <c r="U172" s="51">
        <v>0</v>
      </c>
      <c r="V172" s="52">
        <v>0</v>
      </c>
      <c r="W172" s="51">
        <v>0</v>
      </c>
      <c r="X172" s="52">
        <v>0</v>
      </c>
      <c r="Y172" s="51">
        <v>0</v>
      </c>
      <c r="Z172" s="52">
        <v>0</v>
      </c>
      <c r="AA172" s="51">
        <v>0</v>
      </c>
      <c r="AB172" s="52">
        <v>1</v>
      </c>
      <c r="AC172" s="51">
        <v>0</v>
      </c>
      <c r="AD172" s="326">
        <v>0</v>
      </c>
      <c r="AE172" s="51">
        <v>0</v>
      </c>
      <c r="AF172" s="52">
        <v>0</v>
      </c>
      <c r="AG172" s="51">
        <v>0</v>
      </c>
      <c r="AH172" s="52">
        <v>0</v>
      </c>
      <c r="AI172" s="51">
        <v>0</v>
      </c>
      <c r="AJ172" s="52">
        <v>0</v>
      </c>
      <c r="AK172" s="54">
        <v>0</v>
      </c>
      <c r="AL172" s="326">
        <v>0</v>
      </c>
      <c r="AM172" s="841">
        <v>0</v>
      </c>
      <c r="AN172" s="51">
        <v>0</v>
      </c>
      <c r="AO172" s="52">
        <v>1</v>
      </c>
      <c r="AP172" s="283" t="str">
        <f t="shared" si="23"/>
        <v/>
      </c>
      <c r="BU172" s="109"/>
      <c r="BV172" s="109"/>
      <c r="BY172" s="5"/>
      <c r="BZ172" s="5"/>
      <c r="CA172" s="5"/>
      <c r="CB172" s="5"/>
      <c r="CC172" s="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5"/>
      <c r="CR172" s="5"/>
      <c r="CS172" s="5"/>
      <c r="CT172" s="32" t="str">
        <f t="shared" si="19"/>
        <v/>
      </c>
      <c r="CU172" s="4"/>
      <c r="CV172" s="4"/>
      <c r="CW172" s="4"/>
      <c r="CX172" s="4"/>
      <c r="CY172" s="4"/>
      <c r="CZ172" s="33">
        <f t="shared" si="20"/>
        <v>0</v>
      </c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</row>
    <row r="173" spans="1:149" ht="14.1" customHeight="1" x14ac:dyDescent="0.2">
      <c r="A173" s="152" t="s">
        <v>182</v>
      </c>
      <c r="B173" s="324">
        <f t="shared" si="21"/>
        <v>0</v>
      </c>
      <c r="C173" s="833">
        <f t="shared" si="22"/>
        <v>0</v>
      </c>
      <c r="D173" s="833">
        <f t="shared" si="22"/>
        <v>0</v>
      </c>
      <c r="E173" s="51">
        <v>0</v>
      </c>
      <c r="F173" s="52">
        <v>0</v>
      </c>
      <c r="G173" s="51">
        <v>0</v>
      </c>
      <c r="H173" s="52">
        <v>0</v>
      </c>
      <c r="I173" s="51">
        <v>0</v>
      </c>
      <c r="J173" s="52">
        <v>0</v>
      </c>
      <c r="K173" s="51">
        <v>0</v>
      </c>
      <c r="L173" s="55">
        <v>0</v>
      </c>
      <c r="M173" s="55">
        <v>0</v>
      </c>
      <c r="N173" s="326">
        <v>0</v>
      </c>
      <c r="O173" s="51">
        <v>0</v>
      </c>
      <c r="P173" s="52">
        <v>0</v>
      </c>
      <c r="Q173" s="51">
        <v>0</v>
      </c>
      <c r="R173" s="52">
        <v>0</v>
      </c>
      <c r="S173" s="51">
        <v>0</v>
      </c>
      <c r="T173" s="52">
        <v>0</v>
      </c>
      <c r="U173" s="51">
        <v>0</v>
      </c>
      <c r="V173" s="52">
        <v>0</v>
      </c>
      <c r="W173" s="51">
        <v>0</v>
      </c>
      <c r="X173" s="52">
        <v>0</v>
      </c>
      <c r="Y173" s="51">
        <v>0</v>
      </c>
      <c r="Z173" s="52">
        <v>0</v>
      </c>
      <c r="AA173" s="51">
        <v>0</v>
      </c>
      <c r="AB173" s="52">
        <v>0</v>
      </c>
      <c r="AC173" s="51">
        <v>0</v>
      </c>
      <c r="AD173" s="326">
        <v>0</v>
      </c>
      <c r="AE173" s="51">
        <v>0</v>
      </c>
      <c r="AF173" s="52">
        <v>0</v>
      </c>
      <c r="AG173" s="51">
        <v>0</v>
      </c>
      <c r="AH173" s="52">
        <v>0</v>
      </c>
      <c r="AI173" s="51">
        <v>0</v>
      </c>
      <c r="AJ173" s="52">
        <v>0</v>
      </c>
      <c r="AK173" s="54">
        <v>0</v>
      </c>
      <c r="AL173" s="326">
        <v>0</v>
      </c>
      <c r="AM173" s="841">
        <v>0</v>
      </c>
      <c r="AN173" s="51">
        <v>0</v>
      </c>
      <c r="AO173" s="52">
        <v>0</v>
      </c>
      <c r="AP173" s="283" t="str">
        <f t="shared" si="23"/>
        <v/>
      </c>
      <c r="BU173" s="109"/>
      <c r="BV173" s="109"/>
      <c r="BY173" s="5"/>
      <c r="BZ173" s="5"/>
      <c r="CA173" s="5"/>
      <c r="CB173" s="5"/>
      <c r="CC173" s="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5"/>
      <c r="CR173" s="5"/>
      <c r="CS173" s="5"/>
      <c r="CT173" s="32" t="str">
        <f t="shared" si="19"/>
        <v/>
      </c>
      <c r="CU173" s="4"/>
      <c r="CV173" s="4"/>
      <c r="CW173" s="4"/>
      <c r="CX173" s="4"/>
      <c r="CY173" s="4"/>
      <c r="CZ173" s="33">
        <f t="shared" si="20"/>
        <v>0</v>
      </c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</row>
    <row r="174" spans="1:149" ht="14.1" customHeight="1" x14ac:dyDescent="0.2">
      <c r="A174" s="152" t="s">
        <v>183</v>
      </c>
      <c r="B174" s="324">
        <f t="shared" si="21"/>
        <v>0</v>
      </c>
      <c r="C174" s="833">
        <f t="shared" si="22"/>
        <v>0</v>
      </c>
      <c r="D174" s="833">
        <f t="shared" si="22"/>
        <v>0</v>
      </c>
      <c r="E174" s="51">
        <v>0</v>
      </c>
      <c r="F174" s="52">
        <v>0</v>
      </c>
      <c r="G174" s="51">
        <v>0</v>
      </c>
      <c r="H174" s="52">
        <v>0</v>
      </c>
      <c r="I174" s="51">
        <v>0</v>
      </c>
      <c r="J174" s="52">
        <v>0</v>
      </c>
      <c r="K174" s="51">
        <v>0</v>
      </c>
      <c r="L174" s="55">
        <v>0</v>
      </c>
      <c r="M174" s="55">
        <v>0</v>
      </c>
      <c r="N174" s="326">
        <v>0</v>
      </c>
      <c r="O174" s="51">
        <v>0</v>
      </c>
      <c r="P174" s="52">
        <v>0</v>
      </c>
      <c r="Q174" s="51">
        <v>0</v>
      </c>
      <c r="R174" s="52">
        <v>0</v>
      </c>
      <c r="S174" s="51">
        <v>0</v>
      </c>
      <c r="T174" s="52">
        <v>0</v>
      </c>
      <c r="U174" s="51">
        <v>0</v>
      </c>
      <c r="V174" s="52">
        <v>0</v>
      </c>
      <c r="W174" s="51">
        <v>0</v>
      </c>
      <c r="X174" s="52">
        <v>0</v>
      </c>
      <c r="Y174" s="51">
        <v>0</v>
      </c>
      <c r="Z174" s="52">
        <v>0</v>
      </c>
      <c r="AA174" s="51">
        <v>0</v>
      </c>
      <c r="AB174" s="52">
        <v>0</v>
      </c>
      <c r="AC174" s="51">
        <v>0</v>
      </c>
      <c r="AD174" s="326">
        <v>0</v>
      </c>
      <c r="AE174" s="51">
        <v>0</v>
      </c>
      <c r="AF174" s="52">
        <v>0</v>
      </c>
      <c r="AG174" s="51">
        <v>0</v>
      </c>
      <c r="AH174" s="52">
        <v>0</v>
      </c>
      <c r="AI174" s="51">
        <v>0</v>
      </c>
      <c r="AJ174" s="52">
        <v>0</v>
      </c>
      <c r="AK174" s="54">
        <v>0</v>
      </c>
      <c r="AL174" s="326">
        <v>0</v>
      </c>
      <c r="AM174" s="841">
        <v>0</v>
      </c>
      <c r="AN174" s="51">
        <v>0</v>
      </c>
      <c r="AO174" s="52">
        <v>0</v>
      </c>
      <c r="AP174" s="283" t="str">
        <f t="shared" si="23"/>
        <v/>
      </c>
      <c r="BU174" s="109"/>
      <c r="BV174" s="109"/>
      <c r="BY174" s="5"/>
      <c r="BZ174" s="5"/>
      <c r="CA174" s="5"/>
      <c r="CB174" s="5"/>
      <c r="CC174" s="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5"/>
      <c r="CR174" s="5"/>
      <c r="CS174" s="5"/>
      <c r="CT174" s="32" t="str">
        <f t="shared" si="19"/>
        <v/>
      </c>
      <c r="CU174" s="4"/>
      <c r="CV174" s="4"/>
      <c r="CW174" s="4"/>
      <c r="CX174" s="4"/>
      <c r="CY174" s="4"/>
      <c r="CZ174" s="33">
        <f t="shared" si="20"/>
        <v>0</v>
      </c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</row>
    <row r="175" spans="1:149" ht="14.1" customHeight="1" x14ac:dyDescent="0.2">
      <c r="A175" s="152" t="s">
        <v>184</v>
      </c>
      <c r="B175" s="324">
        <f t="shared" si="21"/>
        <v>0</v>
      </c>
      <c r="C175" s="833">
        <f t="shared" si="22"/>
        <v>0</v>
      </c>
      <c r="D175" s="833">
        <f t="shared" si="22"/>
        <v>0</v>
      </c>
      <c r="E175" s="51">
        <v>0</v>
      </c>
      <c r="F175" s="52">
        <v>0</v>
      </c>
      <c r="G175" s="51">
        <v>0</v>
      </c>
      <c r="H175" s="52">
        <v>0</v>
      </c>
      <c r="I175" s="51">
        <v>0</v>
      </c>
      <c r="J175" s="52">
        <v>0</v>
      </c>
      <c r="K175" s="51">
        <v>0</v>
      </c>
      <c r="L175" s="55">
        <v>0</v>
      </c>
      <c r="M175" s="55">
        <v>0</v>
      </c>
      <c r="N175" s="326">
        <v>0</v>
      </c>
      <c r="O175" s="51">
        <v>0</v>
      </c>
      <c r="P175" s="52">
        <v>0</v>
      </c>
      <c r="Q175" s="51">
        <v>0</v>
      </c>
      <c r="R175" s="52">
        <v>0</v>
      </c>
      <c r="S175" s="51">
        <v>0</v>
      </c>
      <c r="T175" s="52">
        <v>0</v>
      </c>
      <c r="U175" s="51">
        <v>0</v>
      </c>
      <c r="V175" s="52">
        <v>0</v>
      </c>
      <c r="W175" s="51">
        <v>0</v>
      </c>
      <c r="X175" s="52">
        <v>0</v>
      </c>
      <c r="Y175" s="51">
        <v>0</v>
      </c>
      <c r="Z175" s="52">
        <v>0</v>
      </c>
      <c r="AA175" s="51">
        <v>0</v>
      </c>
      <c r="AB175" s="52">
        <v>0</v>
      </c>
      <c r="AC175" s="51">
        <v>0</v>
      </c>
      <c r="AD175" s="326">
        <v>0</v>
      </c>
      <c r="AE175" s="51">
        <v>0</v>
      </c>
      <c r="AF175" s="52">
        <v>0</v>
      </c>
      <c r="AG175" s="51">
        <v>0</v>
      </c>
      <c r="AH175" s="52">
        <v>0</v>
      </c>
      <c r="AI175" s="51">
        <v>0</v>
      </c>
      <c r="AJ175" s="52">
        <v>0</v>
      </c>
      <c r="AK175" s="54">
        <v>0</v>
      </c>
      <c r="AL175" s="326">
        <v>0</v>
      </c>
      <c r="AM175" s="841">
        <v>0</v>
      </c>
      <c r="AN175" s="51">
        <v>0</v>
      </c>
      <c r="AO175" s="52">
        <v>0</v>
      </c>
      <c r="AP175" s="283" t="str">
        <f t="shared" si="23"/>
        <v/>
      </c>
      <c r="BU175" s="109"/>
      <c r="BV175" s="109"/>
      <c r="BY175" s="5"/>
      <c r="BZ175" s="5"/>
      <c r="CA175" s="5"/>
      <c r="CB175" s="5"/>
      <c r="CC175" s="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5"/>
      <c r="CR175" s="5"/>
      <c r="CS175" s="5"/>
      <c r="CT175" s="32" t="str">
        <f t="shared" si="19"/>
        <v/>
      </c>
      <c r="CU175" s="4"/>
      <c r="CV175" s="4"/>
      <c r="CW175" s="4"/>
      <c r="CX175" s="4"/>
      <c r="CY175" s="4"/>
      <c r="CZ175" s="33">
        <f t="shared" si="20"/>
        <v>0</v>
      </c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</row>
    <row r="176" spans="1:149" ht="14.1" customHeight="1" x14ac:dyDescent="0.2">
      <c r="A176" s="842" t="s">
        <v>71</v>
      </c>
      <c r="B176" s="324">
        <f t="shared" si="21"/>
        <v>98</v>
      </c>
      <c r="C176" s="833">
        <f t="shared" si="22"/>
        <v>45</v>
      </c>
      <c r="D176" s="833">
        <f t="shared" si="22"/>
        <v>53</v>
      </c>
      <c r="E176" s="85">
        <v>14</v>
      </c>
      <c r="F176" s="87">
        <v>14</v>
      </c>
      <c r="G176" s="85">
        <v>2</v>
      </c>
      <c r="H176" s="87">
        <v>0</v>
      </c>
      <c r="I176" s="85">
        <v>1</v>
      </c>
      <c r="J176" s="87">
        <v>2</v>
      </c>
      <c r="K176" s="85">
        <v>1</v>
      </c>
      <c r="L176" s="91">
        <v>2</v>
      </c>
      <c r="M176" s="91">
        <v>0</v>
      </c>
      <c r="N176" s="843">
        <v>6</v>
      </c>
      <c r="O176" s="85">
        <v>0</v>
      </c>
      <c r="P176" s="87">
        <v>4</v>
      </c>
      <c r="Q176" s="85">
        <v>0</v>
      </c>
      <c r="R176" s="87">
        <v>8</v>
      </c>
      <c r="S176" s="85">
        <v>7</v>
      </c>
      <c r="T176" s="87">
        <v>0</v>
      </c>
      <c r="U176" s="85">
        <v>0</v>
      </c>
      <c r="V176" s="87">
        <v>0</v>
      </c>
      <c r="W176" s="85">
        <v>0</v>
      </c>
      <c r="X176" s="87">
        <v>0</v>
      </c>
      <c r="Y176" s="85">
        <v>0</v>
      </c>
      <c r="Z176" s="87">
        <v>1</v>
      </c>
      <c r="AA176" s="85">
        <v>3</v>
      </c>
      <c r="AB176" s="87">
        <v>1</v>
      </c>
      <c r="AC176" s="85">
        <v>1</v>
      </c>
      <c r="AD176" s="843">
        <v>3</v>
      </c>
      <c r="AE176" s="85">
        <v>7</v>
      </c>
      <c r="AF176" s="87">
        <v>1</v>
      </c>
      <c r="AG176" s="85">
        <v>2</v>
      </c>
      <c r="AH176" s="87">
        <v>2</v>
      </c>
      <c r="AI176" s="85">
        <v>5</v>
      </c>
      <c r="AJ176" s="87">
        <v>3</v>
      </c>
      <c r="AK176" s="90">
        <v>2</v>
      </c>
      <c r="AL176" s="843">
        <v>6</v>
      </c>
      <c r="AM176" s="844">
        <v>26</v>
      </c>
      <c r="AN176" s="85">
        <v>14</v>
      </c>
      <c r="AO176" s="87">
        <v>58</v>
      </c>
      <c r="AP176" s="283" t="str">
        <f t="shared" si="23"/>
        <v/>
      </c>
      <c r="BU176" s="109"/>
      <c r="BV176" s="109"/>
      <c r="BY176" s="5"/>
      <c r="BZ176" s="5"/>
      <c r="CA176" s="5"/>
      <c r="CB176" s="5"/>
      <c r="CC176" s="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5"/>
      <c r="CR176" s="5"/>
      <c r="CS176" s="5"/>
      <c r="CT176" s="32" t="str">
        <f t="shared" si="19"/>
        <v/>
      </c>
      <c r="CU176" s="4"/>
      <c r="CV176" s="4"/>
      <c r="CW176" s="4"/>
      <c r="CX176" s="4"/>
      <c r="CY176" s="4"/>
      <c r="CZ176" s="33">
        <f t="shared" si="20"/>
        <v>0</v>
      </c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</row>
    <row r="177" spans="1:149" ht="14.1" customHeight="1" x14ac:dyDescent="0.2">
      <c r="A177" s="1489" t="s">
        <v>41</v>
      </c>
      <c r="B177" s="1490">
        <f>SUM(B178:B182)</f>
        <v>275</v>
      </c>
      <c r="C177" s="1491">
        <f>SUM(C178:C182)</f>
        <v>148</v>
      </c>
      <c r="D177" s="1491">
        <f>SUM(D178:D182)</f>
        <v>127</v>
      </c>
      <c r="E177" s="1492">
        <f>SUM(E178:E182)</f>
        <v>12</v>
      </c>
      <c r="F177" s="1493">
        <f t="shared" ref="F177:AO177" si="24">SUM(F178:F182)</f>
        <v>9</v>
      </c>
      <c r="G177" s="1492">
        <f t="shared" si="24"/>
        <v>6</v>
      </c>
      <c r="H177" s="1493">
        <f>SUM(H178:H182)</f>
        <v>3</v>
      </c>
      <c r="I177" s="1492">
        <f t="shared" si="24"/>
        <v>8</v>
      </c>
      <c r="J177" s="1493">
        <f t="shared" si="24"/>
        <v>5</v>
      </c>
      <c r="K177" s="1492">
        <f t="shared" si="24"/>
        <v>4</v>
      </c>
      <c r="L177" s="1492">
        <f t="shared" si="24"/>
        <v>3</v>
      </c>
      <c r="M177" s="1492">
        <f t="shared" si="24"/>
        <v>7</v>
      </c>
      <c r="N177" s="1494">
        <f t="shared" si="24"/>
        <v>5</v>
      </c>
      <c r="O177" s="1492">
        <f t="shared" si="24"/>
        <v>2</v>
      </c>
      <c r="P177" s="1493">
        <f t="shared" si="24"/>
        <v>5</v>
      </c>
      <c r="Q177" s="1492">
        <f t="shared" si="24"/>
        <v>1</v>
      </c>
      <c r="R177" s="1493">
        <f t="shared" si="24"/>
        <v>9</v>
      </c>
      <c r="S177" s="1492">
        <f t="shared" si="24"/>
        <v>4</v>
      </c>
      <c r="T177" s="1493">
        <f t="shared" si="24"/>
        <v>8</v>
      </c>
      <c r="U177" s="1492">
        <f t="shared" si="24"/>
        <v>5</v>
      </c>
      <c r="V177" s="1493">
        <f t="shared" si="24"/>
        <v>1</v>
      </c>
      <c r="W177" s="1492">
        <f t="shared" si="24"/>
        <v>2</v>
      </c>
      <c r="X177" s="1493">
        <f t="shared" si="24"/>
        <v>2</v>
      </c>
      <c r="Y177" s="1492">
        <f t="shared" si="24"/>
        <v>1</v>
      </c>
      <c r="Z177" s="1493">
        <f t="shared" si="24"/>
        <v>6</v>
      </c>
      <c r="AA177" s="1492">
        <f t="shared" si="24"/>
        <v>12</v>
      </c>
      <c r="AB177" s="1493">
        <f t="shared" si="24"/>
        <v>6</v>
      </c>
      <c r="AC177" s="1492">
        <f t="shared" si="24"/>
        <v>17</v>
      </c>
      <c r="AD177" s="1494">
        <f t="shared" si="24"/>
        <v>7</v>
      </c>
      <c r="AE177" s="1492">
        <f t="shared" si="24"/>
        <v>13</v>
      </c>
      <c r="AF177" s="1493">
        <f t="shared" si="24"/>
        <v>9</v>
      </c>
      <c r="AG177" s="1492">
        <f t="shared" si="24"/>
        <v>8</v>
      </c>
      <c r="AH177" s="1493">
        <f t="shared" si="24"/>
        <v>10</v>
      </c>
      <c r="AI177" s="1492">
        <f t="shared" si="24"/>
        <v>19</v>
      </c>
      <c r="AJ177" s="1493">
        <f t="shared" si="24"/>
        <v>7</v>
      </c>
      <c r="AK177" s="1495">
        <f t="shared" si="24"/>
        <v>27</v>
      </c>
      <c r="AL177" s="1496">
        <f t="shared" si="24"/>
        <v>32</v>
      </c>
      <c r="AM177" s="1497">
        <f t="shared" si="24"/>
        <v>44</v>
      </c>
      <c r="AN177" s="1493">
        <f t="shared" si="24"/>
        <v>84</v>
      </c>
      <c r="AO177" s="1498">
        <f t="shared" si="24"/>
        <v>147</v>
      </c>
      <c r="AP177" s="283"/>
      <c r="BU177" s="109"/>
      <c r="BV177" s="109"/>
      <c r="BX177" s="15"/>
      <c r="CA177" s="15"/>
      <c r="CB177" s="15"/>
      <c r="CC177" s="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5"/>
      <c r="CR177" s="5"/>
      <c r="CS177" s="5"/>
      <c r="CT177" s="32"/>
      <c r="CU177" s="32"/>
      <c r="CV177" s="32"/>
      <c r="CW177" s="32"/>
      <c r="CX177" s="32"/>
      <c r="CY177" s="32"/>
      <c r="CZ177" s="33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</row>
    <row r="178" spans="1:149" ht="14.1" customHeight="1" x14ac:dyDescent="0.2">
      <c r="A178" s="155" t="s">
        <v>42</v>
      </c>
      <c r="B178" s="342">
        <f t="shared" si="21"/>
        <v>235</v>
      </c>
      <c r="C178" s="833">
        <f t="shared" si="22"/>
        <v>121</v>
      </c>
      <c r="D178" s="833">
        <f t="shared" si="22"/>
        <v>114</v>
      </c>
      <c r="E178" s="38">
        <v>11</v>
      </c>
      <c r="F178" s="40">
        <v>9</v>
      </c>
      <c r="G178" s="38">
        <v>6</v>
      </c>
      <c r="H178" s="40">
        <v>3</v>
      </c>
      <c r="I178" s="38">
        <v>8</v>
      </c>
      <c r="J178" s="40">
        <v>4</v>
      </c>
      <c r="K178" s="38">
        <v>4</v>
      </c>
      <c r="L178" s="43">
        <v>3</v>
      </c>
      <c r="M178" s="43">
        <v>4</v>
      </c>
      <c r="N178" s="329">
        <v>4</v>
      </c>
      <c r="O178" s="38">
        <v>2</v>
      </c>
      <c r="P178" s="40">
        <v>5</v>
      </c>
      <c r="Q178" s="38">
        <v>0</v>
      </c>
      <c r="R178" s="40">
        <v>8</v>
      </c>
      <c r="S178" s="38">
        <v>4</v>
      </c>
      <c r="T178" s="40">
        <v>8</v>
      </c>
      <c r="U178" s="38">
        <v>5</v>
      </c>
      <c r="V178" s="40">
        <v>0</v>
      </c>
      <c r="W178" s="38">
        <v>2</v>
      </c>
      <c r="X178" s="40">
        <v>2</v>
      </c>
      <c r="Y178" s="38">
        <v>1</v>
      </c>
      <c r="Z178" s="40">
        <v>4</v>
      </c>
      <c r="AA178" s="38">
        <v>12</v>
      </c>
      <c r="AB178" s="40">
        <v>6</v>
      </c>
      <c r="AC178" s="38">
        <v>10</v>
      </c>
      <c r="AD178" s="329">
        <v>4</v>
      </c>
      <c r="AE178" s="38">
        <v>10</v>
      </c>
      <c r="AF178" s="40">
        <v>9</v>
      </c>
      <c r="AG178" s="38">
        <v>6</v>
      </c>
      <c r="AH178" s="40">
        <v>10</v>
      </c>
      <c r="AI178" s="38">
        <v>12</v>
      </c>
      <c r="AJ178" s="40">
        <v>5</v>
      </c>
      <c r="AK178" s="42">
        <v>24</v>
      </c>
      <c r="AL178" s="329">
        <v>30</v>
      </c>
      <c r="AM178" s="855">
        <v>37</v>
      </c>
      <c r="AN178" s="38">
        <v>58</v>
      </c>
      <c r="AO178" s="40">
        <v>140</v>
      </c>
      <c r="AP178" s="283" t="str">
        <f t="shared" si="23"/>
        <v/>
      </c>
      <c r="BU178" s="109"/>
      <c r="BV178" s="109"/>
      <c r="BX178" s="15"/>
      <c r="CA178" s="15"/>
      <c r="CB178" s="15"/>
      <c r="CC178" s="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5"/>
      <c r="CR178" s="5"/>
      <c r="CS178" s="5"/>
      <c r="CT178" s="32" t="str">
        <f>IF(CZ178=1,"* El número de Egresos Según tipo de atención NO DEBE ser diferente al Total. ","")</f>
        <v/>
      </c>
      <c r="CU178" s="32"/>
      <c r="CV178" s="32"/>
      <c r="CW178" s="32"/>
      <c r="CX178" s="32"/>
      <c r="CY178" s="32"/>
      <c r="CZ178" s="33">
        <f>IF(B178&lt;&gt;SUM(AM178:AO178),1,0)</f>
        <v>0</v>
      </c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</row>
    <row r="179" spans="1:149" ht="14.1" customHeight="1" x14ac:dyDescent="0.2">
      <c r="A179" s="155" t="s">
        <v>43</v>
      </c>
      <c r="B179" s="346">
        <f t="shared" si="21"/>
        <v>2</v>
      </c>
      <c r="C179" s="833">
        <f t="shared" si="22"/>
        <v>1</v>
      </c>
      <c r="D179" s="833">
        <f t="shared" si="22"/>
        <v>1</v>
      </c>
      <c r="E179" s="51">
        <v>1</v>
      </c>
      <c r="F179" s="52">
        <v>0</v>
      </c>
      <c r="G179" s="51">
        <v>0</v>
      </c>
      <c r="H179" s="52">
        <v>0</v>
      </c>
      <c r="I179" s="51">
        <v>0</v>
      </c>
      <c r="J179" s="52">
        <v>0</v>
      </c>
      <c r="K179" s="51">
        <v>0</v>
      </c>
      <c r="L179" s="55">
        <v>0</v>
      </c>
      <c r="M179" s="55">
        <v>0</v>
      </c>
      <c r="N179" s="326">
        <v>1</v>
      </c>
      <c r="O179" s="51">
        <v>0</v>
      </c>
      <c r="P179" s="52">
        <v>0</v>
      </c>
      <c r="Q179" s="51">
        <v>0</v>
      </c>
      <c r="R179" s="52">
        <v>0</v>
      </c>
      <c r="S179" s="51">
        <v>0</v>
      </c>
      <c r="T179" s="52">
        <v>0</v>
      </c>
      <c r="U179" s="51">
        <v>0</v>
      </c>
      <c r="V179" s="52">
        <v>0</v>
      </c>
      <c r="W179" s="51">
        <v>0</v>
      </c>
      <c r="X179" s="52">
        <v>0</v>
      </c>
      <c r="Y179" s="51">
        <v>0</v>
      </c>
      <c r="Z179" s="52">
        <v>0</v>
      </c>
      <c r="AA179" s="51">
        <v>0</v>
      </c>
      <c r="AB179" s="52">
        <v>0</v>
      </c>
      <c r="AC179" s="51">
        <v>0</v>
      </c>
      <c r="AD179" s="326">
        <v>0</v>
      </c>
      <c r="AE179" s="51">
        <v>0</v>
      </c>
      <c r="AF179" s="52">
        <v>0</v>
      </c>
      <c r="AG179" s="51">
        <v>0</v>
      </c>
      <c r="AH179" s="52">
        <v>0</v>
      </c>
      <c r="AI179" s="51">
        <v>0</v>
      </c>
      <c r="AJ179" s="52">
        <v>0</v>
      </c>
      <c r="AK179" s="54">
        <v>0</v>
      </c>
      <c r="AL179" s="326">
        <v>0</v>
      </c>
      <c r="AM179" s="841">
        <v>1</v>
      </c>
      <c r="AN179" s="51">
        <v>0</v>
      </c>
      <c r="AO179" s="52">
        <v>1</v>
      </c>
      <c r="AP179" s="283" t="str">
        <f t="shared" si="23"/>
        <v/>
      </c>
      <c r="BU179" s="109"/>
      <c r="BV179" s="109"/>
      <c r="BX179" s="15"/>
      <c r="CA179" s="15"/>
      <c r="CB179" s="15"/>
      <c r="CC179" s="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5"/>
      <c r="CR179" s="5"/>
      <c r="CS179" s="5"/>
      <c r="CT179" s="32" t="str">
        <f>IF(CZ179=1,"* El número de Egresos Según tipo de atención NO DEBE ser diferente al Total. ","")</f>
        <v/>
      </c>
      <c r="CU179" s="32"/>
      <c r="CV179" s="32"/>
      <c r="CW179" s="32"/>
      <c r="CX179" s="32"/>
      <c r="CY179" s="32"/>
      <c r="CZ179" s="33">
        <f>IF(B179&lt;&gt;SUM(AM179:AO179),1,0)</f>
        <v>0</v>
      </c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</row>
    <row r="180" spans="1:149" ht="14.1" customHeight="1" x14ac:dyDescent="0.2">
      <c r="A180" s="155" t="s">
        <v>44</v>
      </c>
      <c r="B180" s="346">
        <f t="shared" si="21"/>
        <v>9</v>
      </c>
      <c r="C180" s="833">
        <f t="shared" si="22"/>
        <v>6</v>
      </c>
      <c r="D180" s="833">
        <f t="shared" si="22"/>
        <v>3</v>
      </c>
      <c r="E180" s="51">
        <v>0</v>
      </c>
      <c r="F180" s="52">
        <v>0</v>
      </c>
      <c r="G180" s="51">
        <v>0</v>
      </c>
      <c r="H180" s="52">
        <v>0</v>
      </c>
      <c r="I180" s="51">
        <v>0</v>
      </c>
      <c r="J180" s="52">
        <v>0</v>
      </c>
      <c r="K180" s="51">
        <v>0</v>
      </c>
      <c r="L180" s="55">
        <v>0</v>
      </c>
      <c r="M180" s="55">
        <v>0</v>
      </c>
      <c r="N180" s="326">
        <v>0</v>
      </c>
      <c r="O180" s="51">
        <v>0</v>
      </c>
      <c r="P180" s="52">
        <v>0</v>
      </c>
      <c r="Q180" s="51">
        <v>1</v>
      </c>
      <c r="R180" s="52">
        <v>0</v>
      </c>
      <c r="S180" s="51">
        <v>0</v>
      </c>
      <c r="T180" s="52">
        <v>0</v>
      </c>
      <c r="U180" s="51">
        <v>0</v>
      </c>
      <c r="V180" s="52">
        <v>0</v>
      </c>
      <c r="W180" s="51">
        <v>0</v>
      </c>
      <c r="X180" s="52">
        <v>0</v>
      </c>
      <c r="Y180" s="51">
        <v>0</v>
      </c>
      <c r="Z180" s="52">
        <v>2</v>
      </c>
      <c r="AA180" s="51">
        <v>0</v>
      </c>
      <c r="AB180" s="52">
        <v>0</v>
      </c>
      <c r="AC180" s="51">
        <v>1</v>
      </c>
      <c r="AD180" s="326">
        <v>1</v>
      </c>
      <c r="AE180" s="51">
        <v>1</v>
      </c>
      <c r="AF180" s="52">
        <v>0</v>
      </c>
      <c r="AG180" s="51">
        <v>1</v>
      </c>
      <c r="AH180" s="52">
        <v>0</v>
      </c>
      <c r="AI180" s="51">
        <v>2</v>
      </c>
      <c r="AJ180" s="52">
        <v>0</v>
      </c>
      <c r="AK180" s="54">
        <v>0</v>
      </c>
      <c r="AL180" s="326">
        <v>0</v>
      </c>
      <c r="AM180" s="841">
        <v>0</v>
      </c>
      <c r="AN180" s="51">
        <v>4</v>
      </c>
      <c r="AO180" s="52">
        <v>5</v>
      </c>
      <c r="AP180" s="283" t="str">
        <f t="shared" si="23"/>
        <v/>
      </c>
      <c r="BU180" s="109"/>
      <c r="BV180" s="109"/>
      <c r="BX180" s="15"/>
      <c r="CA180" s="15"/>
      <c r="CB180" s="15"/>
      <c r="CC180" s="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5"/>
      <c r="CR180" s="5"/>
      <c r="CS180" s="5"/>
      <c r="CT180" s="32" t="str">
        <f>IF(CZ180=1,"* El número de Egresos Según tipo de atención NO DEBE ser diferente al Total. ","")</f>
        <v/>
      </c>
      <c r="CU180" s="32"/>
      <c r="CV180" s="32"/>
      <c r="CW180" s="32"/>
      <c r="CX180" s="32"/>
      <c r="CY180" s="32"/>
      <c r="CZ180" s="33">
        <f>IF(B180&lt;&gt;SUM(AM180:AO180),1,0)</f>
        <v>0</v>
      </c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</row>
    <row r="181" spans="1:149" ht="14.1" customHeight="1" x14ac:dyDescent="0.2">
      <c r="A181" s="155" t="s">
        <v>185</v>
      </c>
      <c r="B181" s="346">
        <f t="shared" si="21"/>
        <v>3</v>
      </c>
      <c r="C181" s="833">
        <f t="shared" si="22"/>
        <v>2</v>
      </c>
      <c r="D181" s="833">
        <f t="shared" si="22"/>
        <v>1</v>
      </c>
      <c r="E181" s="51">
        <v>0</v>
      </c>
      <c r="F181" s="52">
        <v>0</v>
      </c>
      <c r="G181" s="51">
        <v>0</v>
      </c>
      <c r="H181" s="52">
        <v>0</v>
      </c>
      <c r="I181" s="51">
        <v>0</v>
      </c>
      <c r="J181" s="52">
        <v>0</v>
      </c>
      <c r="K181" s="51">
        <v>0</v>
      </c>
      <c r="L181" s="55">
        <v>0</v>
      </c>
      <c r="M181" s="55">
        <v>0</v>
      </c>
      <c r="N181" s="326">
        <v>0</v>
      </c>
      <c r="O181" s="51">
        <v>0</v>
      </c>
      <c r="P181" s="52">
        <v>0</v>
      </c>
      <c r="Q181" s="51">
        <v>0</v>
      </c>
      <c r="R181" s="52">
        <v>0</v>
      </c>
      <c r="S181" s="51">
        <v>0</v>
      </c>
      <c r="T181" s="52">
        <v>0</v>
      </c>
      <c r="U181" s="51">
        <v>0</v>
      </c>
      <c r="V181" s="52">
        <v>0</v>
      </c>
      <c r="W181" s="51">
        <v>0</v>
      </c>
      <c r="X181" s="52">
        <v>0</v>
      </c>
      <c r="Y181" s="51">
        <v>0</v>
      </c>
      <c r="Z181" s="52">
        <v>0</v>
      </c>
      <c r="AA181" s="51">
        <v>0</v>
      </c>
      <c r="AB181" s="52">
        <v>0</v>
      </c>
      <c r="AC181" s="51">
        <v>2</v>
      </c>
      <c r="AD181" s="326">
        <v>0</v>
      </c>
      <c r="AE181" s="51">
        <v>0</v>
      </c>
      <c r="AF181" s="52">
        <v>0</v>
      </c>
      <c r="AG181" s="51">
        <v>0</v>
      </c>
      <c r="AH181" s="52">
        <v>0</v>
      </c>
      <c r="AI181" s="51">
        <v>0</v>
      </c>
      <c r="AJ181" s="52">
        <v>1</v>
      </c>
      <c r="AK181" s="54">
        <v>0</v>
      </c>
      <c r="AL181" s="326">
        <v>0</v>
      </c>
      <c r="AM181" s="841">
        <v>3</v>
      </c>
      <c r="AN181" s="51">
        <v>0</v>
      </c>
      <c r="AO181" s="52">
        <v>0</v>
      </c>
      <c r="AP181" s="283" t="str">
        <f t="shared" si="23"/>
        <v/>
      </c>
      <c r="BU181" s="109"/>
      <c r="BV181" s="109"/>
      <c r="BX181" s="15"/>
      <c r="CA181" s="15"/>
      <c r="CB181" s="15"/>
      <c r="CC181" s="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5"/>
      <c r="CR181" s="5"/>
      <c r="CS181" s="5"/>
      <c r="CT181" s="32" t="str">
        <f>IF(CZ181=1,"* El número de Egresos Según tipo de atención NO DEBE ser diferente al Total. ","")</f>
        <v/>
      </c>
      <c r="CU181" s="32"/>
      <c r="CV181" s="32"/>
      <c r="CW181" s="32"/>
      <c r="CX181" s="32"/>
      <c r="CY181" s="32"/>
      <c r="CZ181" s="33">
        <f>IF(B181&lt;&gt;SUM(AM181:AO181),1,0)</f>
        <v>0</v>
      </c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</row>
    <row r="182" spans="1:149" ht="14.1" customHeight="1" x14ac:dyDescent="0.2">
      <c r="A182" s="351" t="s">
        <v>71</v>
      </c>
      <c r="B182" s="1499">
        <f t="shared" si="21"/>
        <v>26</v>
      </c>
      <c r="C182" s="856">
        <f t="shared" si="22"/>
        <v>18</v>
      </c>
      <c r="D182" s="856">
        <f t="shared" si="22"/>
        <v>8</v>
      </c>
      <c r="E182" s="219">
        <v>0</v>
      </c>
      <c r="F182" s="244">
        <v>0</v>
      </c>
      <c r="G182" s="219">
        <v>0</v>
      </c>
      <c r="H182" s="244">
        <v>0</v>
      </c>
      <c r="I182" s="219">
        <v>0</v>
      </c>
      <c r="J182" s="244">
        <v>1</v>
      </c>
      <c r="K182" s="219">
        <v>0</v>
      </c>
      <c r="L182" s="213">
        <v>0</v>
      </c>
      <c r="M182" s="213">
        <v>3</v>
      </c>
      <c r="N182" s="857">
        <v>0</v>
      </c>
      <c r="O182" s="219">
        <v>0</v>
      </c>
      <c r="P182" s="244">
        <v>0</v>
      </c>
      <c r="Q182" s="219">
        <v>0</v>
      </c>
      <c r="R182" s="244">
        <v>1</v>
      </c>
      <c r="S182" s="219">
        <v>0</v>
      </c>
      <c r="T182" s="244">
        <v>0</v>
      </c>
      <c r="U182" s="219">
        <v>0</v>
      </c>
      <c r="V182" s="244">
        <v>1</v>
      </c>
      <c r="W182" s="219">
        <v>0</v>
      </c>
      <c r="X182" s="244">
        <v>0</v>
      </c>
      <c r="Y182" s="219">
        <v>0</v>
      </c>
      <c r="Z182" s="244">
        <v>0</v>
      </c>
      <c r="AA182" s="219">
        <v>0</v>
      </c>
      <c r="AB182" s="244">
        <v>0</v>
      </c>
      <c r="AC182" s="219">
        <v>4</v>
      </c>
      <c r="AD182" s="857">
        <v>2</v>
      </c>
      <c r="AE182" s="219">
        <v>2</v>
      </c>
      <c r="AF182" s="244">
        <v>0</v>
      </c>
      <c r="AG182" s="219">
        <v>1</v>
      </c>
      <c r="AH182" s="244">
        <v>0</v>
      </c>
      <c r="AI182" s="219">
        <v>5</v>
      </c>
      <c r="AJ182" s="244">
        <v>1</v>
      </c>
      <c r="AK182" s="212">
        <v>3</v>
      </c>
      <c r="AL182" s="857">
        <v>2</v>
      </c>
      <c r="AM182" s="858">
        <v>3</v>
      </c>
      <c r="AN182" s="219">
        <v>22</v>
      </c>
      <c r="AO182" s="244">
        <v>1</v>
      </c>
      <c r="AP182" s="283" t="str">
        <f t="shared" si="23"/>
        <v/>
      </c>
      <c r="BU182" s="109"/>
      <c r="BV182" s="109"/>
      <c r="BX182" s="15"/>
      <c r="CA182" s="15"/>
      <c r="CB182" s="15"/>
      <c r="CC182" s="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5"/>
      <c r="CR182" s="5"/>
      <c r="CS182" s="5"/>
      <c r="CT182" s="32" t="str">
        <f>IF(CZ182=1,"* El número de Egresos Según tipo de atención NO DEBE ser diferente al Total. ","")</f>
        <v/>
      </c>
      <c r="CU182" s="32"/>
      <c r="CV182" s="32"/>
      <c r="CW182" s="32"/>
      <c r="CX182" s="32"/>
      <c r="CY182" s="32"/>
      <c r="CZ182" s="33">
        <f>IF(B182&lt;&gt;SUM(AM182:AO182),1,0)</f>
        <v>0</v>
      </c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</row>
    <row r="183" spans="1:149" ht="21" customHeight="1" x14ac:dyDescent="0.2">
      <c r="A183" s="11" t="s">
        <v>186</v>
      </c>
      <c r="D183" s="11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8"/>
      <c r="AR183" s="8"/>
      <c r="AS183" s="8"/>
      <c r="AT183" s="267"/>
      <c r="CA183" s="32"/>
      <c r="CB183" s="32"/>
      <c r="CC183" s="32"/>
      <c r="CD183" s="32"/>
      <c r="CE183" s="32"/>
      <c r="CF183" s="32"/>
      <c r="CG183" s="33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5"/>
      <c r="CV183" s="5"/>
      <c r="CW183" s="5"/>
      <c r="CX183" s="5"/>
      <c r="CY183" s="5"/>
      <c r="CZ183" s="5"/>
    </row>
    <row r="184" spans="1:149" ht="15" customHeight="1" x14ac:dyDescent="0.2">
      <c r="A184" s="2182" t="s">
        <v>75</v>
      </c>
      <c r="B184" s="2194" t="s">
        <v>187</v>
      </c>
      <c r="C184" s="2090" t="s">
        <v>6</v>
      </c>
      <c r="D184" s="1724"/>
      <c r="E184" s="1724"/>
      <c r="F184" s="1724"/>
      <c r="G184" s="1724"/>
      <c r="H184" s="1724"/>
      <c r="I184" s="1724"/>
      <c r="J184" s="1724"/>
      <c r="K184" s="1724"/>
      <c r="L184" s="1724"/>
      <c r="M184" s="1724"/>
      <c r="N184" s="1724"/>
      <c r="O184" s="1724"/>
      <c r="P184" s="1724"/>
      <c r="Q184" s="1724"/>
      <c r="R184" s="1724"/>
      <c r="S184" s="2091"/>
      <c r="T184" s="2195" t="s">
        <v>159</v>
      </c>
      <c r="U184" s="2196"/>
      <c r="V184" s="2196"/>
      <c r="W184" s="2196"/>
      <c r="X184" s="2196"/>
      <c r="AZ184" s="109"/>
      <c r="BA184" s="109"/>
      <c r="BY184" s="5"/>
      <c r="BZ184" s="5"/>
      <c r="CA184" s="32"/>
      <c r="CB184" s="32"/>
      <c r="CC184" s="32"/>
      <c r="CD184" s="32"/>
      <c r="CE184" s="32"/>
      <c r="CF184" s="32"/>
      <c r="CG184" s="33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DA184" s="15"/>
      <c r="DB184" s="15"/>
      <c r="DC184" s="15"/>
      <c r="DD184" s="15"/>
      <c r="DE184" s="15"/>
      <c r="DF184" s="15"/>
      <c r="DG184" s="15"/>
      <c r="DH184" s="15"/>
      <c r="DI184" s="15"/>
    </row>
    <row r="185" spans="1:149" ht="15" customHeight="1" x14ac:dyDescent="0.2">
      <c r="A185" s="1680"/>
      <c r="B185" s="1721"/>
      <c r="C185" s="1953"/>
      <c r="D185" s="1954"/>
      <c r="E185" s="1954"/>
      <c r="F185" s="1954"/>
      <c r="G185" s="1954"/>
      <c r="H185" s="1954"/>
      <c r="I185" s="1954"/>
      <c r="J185" s="1954"/>
      <c r="K185" s="1954"/>
      <c r="L185" s="1954"/>
      <c r="M185" s="1954"/>
      <c r="N185" s="1954"/>
      <c r="O185" s="1954"/>
      <c r="P185" s="1954"/>
      <c r="Q185" s="1954"/>
      <c r="R185" s="1954"/>
      <c r="S185" s="1955"/>
      <c r="T185" s="1731" t="s">
        <v>163</v>
      </c>
      <c r="U185" s="1731"/>
      <c r="V185" s="2093"/>
      <c r="W185" s="2197" t="s">
        <v>188</v>
      </c>
      <c r="X185" s="2177"/>
      <c r="AZ185" s="109"/>
      <c r="BA185" s="109"/>
      <c r="BY185" s="5"/>
      <c r="BZ185" s="5"/>
      <c r="CA185" s="32"/>
      <c r="CB185" s="32"/>
      <c r="CC185" s="32"/>
      <c r="CD185" s="32"/>
      <c r="CE185" s="32"/>
      <c r="CF185" s="32"/>
      <c r="CG185" s="33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DA185" s="15"/>
      <c r="DB185" s="15"/>
      <c r="DC185" s="15"/>
      <c r="DD185" s="15"/>
      <c r="DE185" s="15"/>
      <c r="DF185" s="15"/>
      <c r="DG185" s="15"/>
      <c r="DH185" s="15"/>
      <c r="DI185" s="15"/>
    </row>
    <row r="186" spans="1:149" ht="31.5" customHeight="1" x14ac:dyDescent="0.2">
      <c r="A186" s="1921"/>
      <c r="B186" s="1950"/>
      <c r="C186" s="1500" t="s">
        <v>11</v>
      </c>
      <c r="D186" s="1500" t="s">
        <v>12</v>
      </c>
      <c r="E186" s="1500" t="s">
        <v>13</v>
      </c>
      <c r="F186" s="1500" t="s">
        <v>14</v>
      </c>
      <c r="G186" s="1500" t="s">
        <v>15</v>
      </c>
      <c r="H186" s="1500" t="s">
        <v>16</v>
      </c>
      <c r="I186" s="1500" t="s">
        <v>17</v>
      </c>
      <c r="J186" s="1500" t="s">
        <v>18</v>
      </c>
      <c r="K186" s="1500" t="s">
        <v>19</v>
      </c>
      <c r="L186" s="1500" t="s">
        <v>20</v>
      </c>
      <c r="M186" s="1500" t="s">
        <v>21</v>
      </c>
      <c r="N186" s="1500" t="s">
        <v>22</v>
      </c>
      <c r="O186" s="1500" t="s">
        <v>23</v>
      </c>
      <c r="P186" s="1500" t="s">
        <v>24</v>
      </c>
      <c r="Q186" s="1500" t="s">
        <v>25</v>
      </c>
      <c r="R186" s="1500" t="s">
        <v>26</v>
      </c>
      <c r="S186" s="1501" t="s">
        <v>27</v>
      </c>
      <c r="T186" s="1502" t="s">
        <v>189</v>
      </c>
      <c r="U186" s="1502" t="s">
        <v>190</v>
      </c>
      <c r="V186" s="1502" t="s">
        <v>191</v>
      </c>
      <c r="W186" s="1503" t="s">
        <v>165</v>
      </c>
      <c r="X186" s="1502" t="s">
        <v>166</v>
      </c>
      <c r="AZ186" s="109"/>
      <c r="BA186" s="109"/>
      <c r="BY186" s="5"/>
      <c r="BZ186" s="5"/>
      <c r="CA186" s="32"/>
      <c r="CB186" s="32"/>
      <c r="CC186" s="32"/>
      <c r="CD186" s="32"/>
      <c r="CE186" s="32"/>
      <c r="CF186" s="32"/>
      <c r="CG186" s="33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DA186" s="15"/>
      <c r="DB186" s="15"/>
      <c r="DC186" s="15"/>
      <c r="DD186" s="15"/>
      <c r="DE186" s="15"/>
      <c r="DF186" s="15"/>
      <c r="DG186" s="15"/>
      <c r="DH186" s="15"/>
      <c r="DI186" s="15"/>
    </row>
    <row r="187" spans="1:149" ht="14.1" customHeight="1" x14ac:dyDescent="0.2">
      <c r="A187" s="185" t="s">
        <v>81</v>
      </c>
      <c r="B187" s="206">
        <f t="shared" ref="B187:B193" si="25">SUM(C187:S187)</f>
        <v>472</v>
      </c>
      <c r="C187" s="92">
        <v>145</v>
      </c>
      <c r="D187" s="92">
        <v>19</v>
      </c>
      <c r="E187" s="92">
        <v>24</v>
      </c>
      <c r="F187" s="92">
        <v>8</v>
      </c>
      <c r="G187" s="92">
        <v>13</v>
      </c>
      <c r="H187" s="92">
        <v>6</v>
      </c>
      <c r="I187" s="92">
        <v>15</v>
      </c>
      <c r="J187" s="92">
        <v>9</v>
      </c>
      <c r="K187" s="92">
        <v>3</v>
      </c>
      <c r="L187" s="92">
        <v>12</v>
      </c>
      <c r="M187" s="92">
        <v>10</v>
      </c>
      <c r="N187" s="92">
        <v>23</v>
      </c>
      <c r="O187" s="92">
        <v>22</v>
      </c>
      <c r="P187" s="92">
        <v>43</v>
      </c>
      <c r="Q187" s="92">
        <v>26</v>
      </c>
      <c r="R187" s="92">
        <v>36</v>
      </c>
      <c r="S187" s="285">
        <v>58</v>
      </c>
      <c r="T187" s="56">
        <v>252</v>
      </c>
      <c r="U187" s="56">
        <v>0</v>
      </c>
      <c r="V187" s="56">
        <v>0</v>
      </c>
      <c r="W187" s="56">
        <v>51</v>
      </c>
      <c r="X187" s="56">
        <v>169</v>
      </c>
      <c r="Y187" s="6" t="str">
        <f>CA187</f>
        <v/>
      </c>
      <c r="AZ187" s="109"/>
      <c r="BA187" s="109"/>
      <c r="BY187" s="5"/>
      <c r="BZ187" s="5"/>
      <c r="CA187" s="32" t="str">
        <f>IF(CG187=1," * El total de Evaluaciones según tipo de atencion NO DEBE ser diferente al total.  ","")</f>
        <v/>
      </c>
      <c r="CB187" s="32"/>
      <c r="CC187" s="32"/>
      <c r="CD187" s="32"/>
      <c r="CE187" s="32"/>
      <c r="CF187" s="32"/>
      <c r="CG187" s="33">
        <f>IF(B187&lt;&gt;SUM(T187:X187),1,0)</f>
        <v>0</v>
      </c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5"/>
      <c r="CV187" s="5"/>
      <c r="CW187" s="5"/>
      <c r="DA187" s="15"/>
      <c r="DB187" s="15"/>
      <c r="DC187" s="15"/>
      <c r="DD187" s="15"/>
      <c r="DE187" s="15"/>
      <c r="DF187" s="15"/>
      <c r="DG187" s="15"/>
      <c r="DH187" s="15"/>
      <c r="DI187" s="15"/>
    </row>
    <row r="188" spans="1:149" ht="14.1" customHeight="1" x14ac:dyDescent="0.2">
      <c r="A188" s="155" t="s">
        <v>82</v>
      </c>
      <c r="B188" s="210">
        <f t="shared" si="25"/>
        <v>0</v>
      </c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285"/>
      <c r="T188" s="56"/>
      <c r="U188" s="56"/>
      <c r="V188" s="56"/>
      <c r="W188" s="56"/>
      <c r="X188" s="56"/>
      <c r="Y188" s="6" t="str">
        <f t="shared" ref="Y188:Y193" si="26">CA188</f>
        <v/>
      </c>
      <c r="AZ188" s="109"/>
      <c r="BA188" s="109"/>
      <c r="BY188" s="5"/>
      <c r="BZ188" s="5"/>
      <c r="CA188" s="32" t="str">
        <f t="shared" ref="CA188:CA193" si="27">IF(CG188=1," * El total de Evaluaciones según tipo de atencion NO DEBE ser diferente al total.  ","")</f>
        <v/>
      </c>
      <c r="CB188" s="32"/>
      <c r="CC188" s="32"/>
      <c r="CD188" s="32"/>
      <c r="CE188" s="32"/>
      <c r="CF188" s="32"/>
      <c r="CG188" s="33">
        <f t="shared" ref="CG188:CG193" si="28">IF(B188&lt;&gt;SUM(T188:X188),1,0)</f>
        <v>0</v>
      </c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5"/>
      <c r="CV188" s="5"/>
      <c r="CW188" s="5"/>
      <c r="DA188" s="15"/>
      <c r="DB188" s="15"/>
      <c r="DC188" s="15"/>
      <c r="DD188" s="15"/>
      <c r="DE188" s="15"/>
      <c r="DF188" s="15"/>
      <c r="DG188" s="15"/>
      <c r="DH188" s="15"/>
      <c r="DI188" s="15"/>
    </row>
    <row r="189" spans="1:149" ht="14.1" customHeight="1" x14ac:dyDescent="0.2">
      <c r="A189" s="155" t="s">
        <v>83</v>
      </c>
      <c r="B189" s="210">
        <f t="shared" si="25"/>
        <v>0</v>
      </c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285"/>
      <c r="T189" s="56"/>
      <c r="U189" s="56"/>
      <c r="V189" s="56"/>
      <c r="W189" s="56"/>
      <c r="X189" s="56"/>
      <c r="Y189" s="6" t="str">
        <f t="shared" si="26"/>
        <v/>
      </c>
      <c r="AZ189" s="109"/>
      <c r="BA189" s="109"/>
      <c r="BY189" s="5"/>
      <c r="BZ189" s="5"/>
      <c r="CA189" s="32" t="str">
        <f t="shared" si="27"/>
        <v/>
      </c>
      <c r="CB189" s="32"/>
      <c r="CC189" s="32"/>
      <c r="CD189" s="32"/>
      <c r="CE189" s="32"/>
      <c r="CF189" s="32"/>
      <c r="CG189" s="33">
        <f t="shared" si="28"/>
        <v>0</v>
      </c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5"/>
      <c r="CV189" s="5"/>
      <c r="CW189" s="5"/>
      <c r="DA189" s="15"/>
      <c r="DB189" s="15"/>
      <c r="DC189" s="15"/>
      <c r="DD189" s="15"/>
      <c r="DE189" s="15"/>
      <c r="DF189" s="15"/>
      <c r="DG189" s="15"/>
      <c r="DH189" s="15"/>
      <c r="DI189" s="15"/>
    </row>
    <row r="190" spans="1:149" ht="14.1" customHeight="1" x14ac:dyDescent="0.2">
      <c r="A190" s="359" t="s">
        <v>84</v>
      </c>
      <c r="B190" s="210">
        <f t="shared" si="25"/>
        <v>0</v>
      </c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285"/>
      <c r="T190" s="56"/>
      <c r="U190" s="56"/>
      <c r="V190" s="56"/>
      <c r="W190" s="56"/>
      <c r="X190" s="56"/>
      <c r="Y190" s="6" t="str">
        <f t="shared" si="26"/>
        <v/>
      </c>
      <c r="AZ190" s="109"/>
      <c r="BA190" s="109"/>
      <c r="BY190" s="5"/>
      <c r="BZ190" s="5"/>
      <c r="CA190" s="32" t="str">
        <f t="shared" si="27"/>
        <v/>
      </c>
      <c r="CB190" s="32"/>
      <c r="CC190" s="32"/>
      <c r="CD190" s="32"/>
      <c r="CE190" s="32"/>
      <c r="CF190" s="32"/>
      <c r="CG190" s="33">
        <f t="shared" si="28"/>
        <v>0</v>
      </c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5"/>
      <c r="CV190" s="5"/>
      <c r="CW190" s="5"/>
      <c r="DA190" s="15"/>
      <c r="DB190" s="15"/>
      <c r="DC190" s="15"/>
      <c r="DD190" s="15"/>
      <c r="DE190" s="15"/>
      <c r="DF190" s="15"/>
      <c r="DG190" s="15"/>
      <c r="DH190" s="15"/>
      <c r="DI190" s="15"/>
    </row>
    <row r="191" spans="1:149" ht="14.1" customHeight="1" x14ac:dyDescent="0.2">
      <c r="A191" s="359" t="s">
        <v>118</v>
      </c>
      <c r="B191" s="210">
        <f t="shared" si="25"/>
        <v>0</v>
      </c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285"/>
      <c r="T191" s="56"/>
      <c r="U191" s="56"/>
      <c r="V191" s="56"/>
      <c r="W191" s="56"/>
      <c r="X191" s="56"/>
      <c r="Y191" s="6" t="str">
        <f t="shared" si="26"/>
        <v/>
      </c>
      <c r="AZ191" s="109"/>
      <c r="BA191" s="109"/>
      <c r="BY191" s="5"/>
      <c r="BZ191" s="5"/>
      <c r="CA191" s="32" t="str">
        <f t="shared" si="27"/>
        <v/>
      </c>
      <c r="CB191" s="32"/>
      <c r="CC191" s="32"/>
      <c r="CD191" s="32"/>
      <c r="CE191" s="32"/>
      <c r="CF191" s="32"/>
      <c r="CG191" s="33">
        <f t="shared" si="28"/>
        <v>0</v>
      </c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5"/>
      <c r="CV191" s="5"/>
      <c r="CW191" s="5"/>
      <c r="DA191" s="15"/>
      <c r="DB191" s="15"/>
      <c r="DC191" s="15"/>
      <c r="DD191" s="15"/>
      <c r="DE191" s="15"/>
      <c r="DF191" s="15"/>
      <c r="DG191" s="15"/>
      <c r="DH191" s="15"/>
      <c r="DI191" s="15"/>
    </row>
    <row r="192" spans="1:149" ht="14.1" customHeight="1" x14ac:dyDescent="0.2">
      <c r="A192" s="360" t="s">
        <v>192</v>
      </c>
      <c r="B192" s="210">
        <f t="shared" si="25"/>
        <v>0</v>
      </c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285"/>
      <c r="T192" s="56"/>
      <c r="U192" s="56"/>
      <c r="V192" s="56"/>
      <c r="W192" s="56"/>
      <c r="X192" s="56"/>
      <c r="Y192" s="6" t="str">
        <f t="shared" si="26"/>
        <v/>
      </c>
      <c r="AZ192" s="109"/>
      <c r="BA192" s="109"/>
      <c r="BY192" s="5"/>
      <c r="BZ192" s="5"/>
      <c r="CA192" s="32" t="str">
        <f t="shared" si="27"/>
        <v/>
      </c>
      <c r="CB192" s="32"/>
      <c r="CC192" s="32"/>
      <c r="CD192" s="32"/>
      <c r="CE192" s="32"/>
      <c r="CF192" s="32"/>
      <c r="CG192" s="33">
        <f t="shared" si="28"/>
        <v>0</v>
      </c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5"/>
      <c r="CV192" s="5"/>
      <c r="CW192" s="5"/>
      <c r="DA192" s="15"/>
      <c r="DB192" s="15"/>
      <c r="DC192" s="15"/>
      <c r="DD192" s="15"/>
      <c r="DE192" s="15"/>
      <c r="DF192" s="15"/>
      <c r="DG192" s="15"/>
      <c r="DH192" s="15"/>
      <c r="DI192" s="15"/>
    </row>
    <row r="193" spans="1:116" s="6" customFormat="1" x14ac:dyDescent="0.2">
      <c r="A193" s="361" t="s">
        <v>193</v>
      </c>
      <c r="B193" s="863">
        <f t="shared" si="25"/>
        <v>0</v>
      </c>
      <c r="C193" s="209"/>
      <c r="D193" s="209"/>
      <c r="E193" s="209"/>
      <c r="F193" s="209"/>
      <c r="G193" s="209"/>
      <c r="H193" s="209"/>
      <c r="I193" s="209"/>
      <c r="J193" s="209"/>
      <c r="K193" s="209"/>
      <c r="L193" s="209"/>
      <c r="M193" s="209"/>
      <c r="N193" s="209"/>
      <c r="O193" s="209"/>
      <c r="P193" s="209"/>
      <c r="Q193" s="209"/>
      <c r="R193" s="209"/>
      <c r="S193" s="363"/>
      <c r="T193" s="803"/>
      <c r="U193" s="803"/>
      <c r="V193" s="803"/>
      <c r="W193" s="803"/>
      <c r="X193" s="803"/>
      <c r="Y193" s="6" t="str">
        <f t="shared" si="26"/>
        <v/>
      </c>
      <c r="AZ193" s="109"/>
      <c r="BA193" s="109"/>
      <c r="BU193" s="5"/>
      <c r="BV193" s="5"/>
      <c r="BW193" s="5"/>
      <c r="BX193" s="5"/>
      <c r="BY193" s="5"/>
      <c r="BZ193" s="5"/>
      <c r="CA193" s="32" t="str">
        <f t="shared" si="27"/>
        <v/>
      </c>
      <c r="CB193" s="4"/>
      <c r="CC193" s="4"/>
      <c r="CD193" s="4"/>
      <c r="CE193" s="4"/>
      <c r="CF193" s="4"/>
      <c r="CG193" s="33">
        <f t="shared" si="28"/>
        <v>0</v>
      </c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5"/>
      <c r="CV193" s="5"/>
      <c r="CW193" s="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5"/>
      <c r="DK193" s="5"/>
      <c r="DL193" s="5"/>
    </row>
    <row r="194" spans="1:116" s="6" customFormat="1" x14ac:dyDescent="0.2">
      <c r="A194" s="864" t="s">
        <v>5</v>
      </c>
      <c r="B194" s="1504">
        <f>SUM(B187:B193)</f>
        <v>472</v>
      </c>
      <c r="C194" s="1504">
        <f>SUM(C187:C193)</f>
        <v>145</v>
      </c>
      <c r="D194" s="1504">
        <f t="shared" ref="D194:S194" si="29">SUM(D187:D193)</f>
        <v>19</v>
      </c>
      <c r="E194" s="1504">
        <f t="shared" si="29"/>
        <v>24</v>
      </c>
      <c r="F194" s="1504">
        <f t="shared" si="29"/>
        <v>8</v>
      </c>
      <c r="G194" s="1504">
        <f t="shared" si="29"/>
        <v>13</v>
      </c>
      <c r="H194" s="1504">
        <f t="shared" si="29"/>
        <v>6</v>
      </c>
      <c r="I194" s="1504">
        <f t="shared" si="29"/>
        <v>15</v>
      </c>
      <c r="J194" s="1504">
        <f t="shared" si="29"/>
        <v>9</v>
      </c>
      <c r="K194" s="1504">
        <f t="shared" si="29"/>
        <v>3</v>
      </c>
      <c r="L194" s="1504">
        <f t="shared" si="29"/>
        <v>12</v>
      </c>
      <c r="M194" s="1504">
        <f t="shared" si="29"/>
        <v>10</v>
      </c>
      <c r="N194" s="1504">
        <f t="shared" si="29"/>
        <v>23</v>
      </c>
      <c r="O194" s="1504">
        <f t="shared" si="29"/>
        <v>22</v>
      </c>
      <c r="P194" s="1504">
        <f t="shared" si="29"/>
        <v>43</v>
      </c>
      <c r="Q194" s="1504">
        <f t="shared" si="29"/>
        <v>26</v>
      </c>
      <c r="R194" s="1504">
        <f t="shared" si="29"/>
        <v>36</v>
      </c>
      <c r="S194" s="1505">
        <f t="shared" si="29"/>
        <v>58</v>
      </c>
      <c r="T194" s="867">
        <f>SUM(T187:T193)</f>
        <v>252</v>
      </c>
      <c r="U194" s="1065">
        <f>SUM(U187:U193)</f>
        <v>0</v>
      </c>
      <c r="V194" s="1065">
        <f>SUM(V187:V193)</f>
        <v>0</v>
      </c>
      <c r="W194" s="1065">
        <f>SUM(W187:W193)</f>
        <v>51</v>
      </c>
      <c r="X194" s="1065">
        <f>SUM(X187:X193)</f>
        <v>169</v>
      </c>
      <c r="AZ194" s="109"/>
      <c r="BA194" s="109"/>
      <c r="BU194" s="5"/>
      <c r="BV194" s="5"/>
      <c r="BW194" s="5"/>
      <c r="BX194" s="5"/>
      <c r="BY194" s="5"/>
      <c r="BZ194" s="5"/>
      <c r="CA194" s="32"/>
      <c r="CB194" s="4"/>
      <c r="CC194" s="4"/>
      <c r="CD194" s="4"/>
      <c r="CE194" s="4"/>
      <c r="CF194" s="4"/>
      <c r="CG194" s="33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5"/>
      <c r="DK194" s="5"/>
      <c r="DL194" s="5"/>
    </row>
    <row r="195" spans="1:116" s="6" customFormat="1" x14ac:dyDescent="0.2">
      <c r="A195" s="107" t="s">
        <v>194</v>
      </c>
      <c r="AS195" s="5"/>
      <c r="AT195" s="5"/>
      <c r="BU195" s="5"/>
      <c r="BV195" s="5"/>
      <c r="BW195" s="5"/>
      <c r="BX195" s="5"/>
      <c r="BY195" s="15"/>
      <c r="BZ195" s="15"/>
      <c r="CA195" s="32"/>
      <c r="CB195" s="4"/>
      <c r="CC195" s="4"/>
      <c r="CD195" s="4"/>
      <c r="CE195" s="4"/>
      <c r="CF195" s="4"/>
      <c r="CG195" s="33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</row>
    <row r="196" spans="1:116" s="6" customFormat="1" x14ac:dyDescent="0.2">
      <c r="A196" s="2094" t="s">
        <v>75</v>
      </c>
      <c r="B196" s="2194" t="s">
        <v>187</v>
      </c>
      <c r="C196" s="2090" t="s">
        <v>6</v>
      </c>
      <c r="D196" s="1724"/>
      <c r="E196" s="1724"/>
      <c r="F196" s="1724"/>
      <c r="G196" s="1724"/>
      <c r="H196" s="1724"/>
      <c r="I196" s="1724"/>
      <c r="J196" s="1724"/>
      <c r="K196" s="1724"/>
      <c r="L196" s="1724"/>
      <c r="M196" s="1724"/>
      <c r="N196" s="1724"/>
      <c r="O196" s="1724"/>
      <c r="P196" s="1724"/>
      <c r="Q196" s="1724"/>
      <c r="R196" s="1724"/>
      <c r="S196" s="2091"/>
      <c r="T196" s="2198" t="s">
        <v>159</v>
      </c>
      <c r="U196" s="2198"/>
      <c r="V196" s="2198"/>
      <c r="W196" s="2198"/>
      <c r="X196" s="2195"/>
      <c r="BJ196" s="5"/>
      <c r="BK196" s="5"/>
      <c r="BU196" s="5"/>
      <c r="BV196" s="5"/>
      <c r="BW196" s="5"/>
      <c r="BX196" s="5"/>
      <c r="BY196" s="5"/>
      <c r="BZ196" s="5"/>
      <c r="CA196" s="32"/>
      <c r="CB196" s="4"/>
      <c r="CC196" s="4"/>
      <c r="CD196" s="4"/>
      <c r="CE196" s="4"/>
      <c r="CF196" s="4"/>
      <c r="CG196" s="33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5"/>
    </row>
    <row r="197" spans="1:116" s="6" customFormat="1" x14ac:dyDescent="0.2">
      <c r="A197" s="1658"/>
      <c r="B197" s="1721"/>
      <c r="C197" s="1953"/>
      <c r="D197" s="1954"/>
      <c r="E197" s="1954"/>
      <c r="F197" s="1954"/>
      <c r="G197" s="1954"/>
      <c r="H197" s="1954"/>
      <c r="I197" s="1954"/>
      <c r="J197" s="1954"/>
      <c r="K197" s="1954"/>
      <c r="L197" s="1954"/>
      <c r="M197" s="1954"/>
      <c r="N197" s="1954"/>
      <c r="O197" s="1954"/>
      <c r="P197" s="1954"/>
      <c r="Q197" s="1954"/>
      <c r="R197" s="1954"/>
      <c r="S197" s="1955"/>
      <c r="T197" s="1731" t="s">
        <v>163</v>
      </c>
      <c r="U197" s="1731"/>
      <c r="V197" s="2093"/>
      <c r="W197" s="2197" t="s">
        <v>188</v>
      </c>
      <c r="X197" s="2177"/>
      <c r="BJ197" s="5"/>
      <c r="BK197" s="5"/>
      <c r="BU197" s="5"/>
      <c r="BV197" s="5"/>
      <c r="BW197" s="5"/>
      <c r="BX197" s="5"/>
      <c r="BY197" s="5"/>
      <c r="BZ197" s="5"/>
      <c r="CA197" s="32"/>
      <c r="CB197" s="4"/>
      <c r="CC197" s="4"/>
      <c r="CD197" s="4"/>
      <c r="CE197" s="4"/>
      <c r="CF197" s="4"/>
      <c r="CG197" s="33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5"/>
    </row>
    <row r="198" spans="1:116" s="6" customFormat="1" ht="21" x14ac:dyDescent="0.2">
      <c r="A198" s="1960"/>
      <c r="B198" s="1950"/>
      <c r="C198" s="1500" t="s">
        <v>11</v>
      </c>
      <c r="D198" s="1500" t="s">
        <v>12</v>
      </c>
      <c r="E198" s="1500" t="s">
        <v>13</v>
      </c>
      <c r="F198" s="1500" t="s">
        <v>14</v>
      </c>
      <c r="G198" s="1500" t="s">
        <v>15</v>
      </c>
      <c r="H198" s="1500" t="s">
        <v>16</v>
      </c>
      <c r="I198" s="1500" t="s">
        <v>17</v>
      </c>
      <c r="J198" s="1500" t="s">
        <v>18</v>
      </c>
      <c r="K198" s="1500" t="s">
        <v>19</v>
      </c>
      <c r="L198" s="1500" t="s">
        <v>20</v>
      </c>
      <c r="M198" s="1500" t="s">
        <v>21</v>
      </c>
      <c r="N198" s="1500" t="s">
        <v>22</v>
      </c>
      <c r="O198" s="1500" t="s">
        <v>23</v>
      </c>
      <c r="P198" s="1500" t="s">
        <v>24</v>
      </c>
      <c r="Q198" s="1500" t="s">
        <v>25</v>
      </c>
      <c r="R198" s="1500" t="s">
        <v>26</v>
      </c>
      <c r="S198" s="1501" t="s">
        <v>27</v>
      </c>
      <c r="T198" s="1502" t="s">
        <v>189</v>
      </c>
      <c r="U198" s="1502" t="s">
        <v>190</v>
      </c>
      <c r="V198" s="1502" t="s">
        <v>191</v>
      </c>
      <c r="W198" s="1503" t="s">
        <v>165</v>
      </c>
      <c r="X198" s="1502" t="s">
        <v>166</v>
      </c>
      <c r="BJ198" s="5"/>
      <c r="BK198" s="5"/>
      <c r="BU198" s="5"/>
      <c r="BV198" s="5"/>
      <c r="BW198" s="5"/>
      <c r="BX198" s="5"/>
      <c r="BY198" s="5"/>
      <c r="BZ198" s="5"/>
      <c r="CA198" s="32"/>
      <c r="CB198" s="4"/>
      <c r="CC198" s="4"/>
      <c r="CD198" s="4"/>
      <c r="CE198" s="4"/>
      <c r="CF198" s="4"/>
      <c r="CG198" s="33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5"/>
    </row>
    <row r="199" spans="1:116" s="6" customFormat="1" x14ac:dyDescent="0.2">
      <c r="A199" s="185" t="s">
        <v>81</v>
      </c>
      <c r="B199" s="206">
        <f t="shared" ref="B199:B204" si="30">SUM(C199:S199)</f>
        <v>0</v>
      </c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285"/>
      <c r="T199" s="1506"/>
      <c r="U199" s="1507"/>
      <c r="V199" s="1507"/>
      <c r="W199" s="1507"/>
      <c r="X199" s="1507"/>
      <c r="Y199" s="6" t="str">
        <f t="shared" ref="Y199:Y204" si="31">CA199</f>
        <v/>
      </c>
      <c r="BU199" s="5"/>
      <c r="BV199" s="5"/>
      <c r="BW199" s="5"/>
      <c r="BX199" s="5"/>
      <c r="BY199" s="5"/>
      <c r="BZ199" s="5"/>
      <c r="CA199" s="32" t="str">
        <f t="shared" ref="CA199:CA204" si="32">IF(CG199=1," * El total de Evaluaciones según tipo de atencion NO DEBE ser diferente al total.  ","")</f>
        <v/>
      </c>
      <c r="CB199" s="4"/>
      <c r="CC199" s="4"/>
      <c r="CD199" s="4"/>
      <c r="CE199" s="4"/>
      <c r="CF199" s="4"/>
      <c r="CG199" s="33">
        <f t="shared" ref="CG199:CG204" si="33">IF(B199&lt;&gt;SUM(T199:X199),1,0)</f>
        <v>0</v>
      </c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5"/>
    </row>
    <row r="200" spans="1:116" s="6" customFormat="1" x14ac:dyDescent="0.2">
      <c r="A200" s="155" t="s">
        <v>82</v>
      </c>
      <c r="B200" s="210">
        <f t="shared" si="30"/>
        <v>0</v>
      </c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285"/>
      <c r="T200" s="56"/>
      <c r="U200" s="92"/>
      <c r="V200" s="92"/>
      <c r="W200" s="92"/>
      <c r="X200" s="92"/>
      <c r="Y200" s="6" t="str">
        <f t="shared" si="31"/>
        <v/>
      </c>
      <c r="BU200" s="5"/>
      <c r="BV200" s="5"/>
      <c r="BW200" s="5"/>
      <c r="BX200" s="5"/>
      <c r="BY200" s="5"/>
      <c r="BZ200" s="5"/>
      <c r="CA200" s="32" t="str">
        <f t="shared" si="32"/>
        <v/>
      </c>
      <c r="CB200" s="4"/>
      <c r="CC200" s="4"/>
      <c r="CD200" s="4"/>
      <c r="CE200" s="4"/>
      <c r="CF200" s="4"/>
      <c r="CG200" s="33">
        <f t="shared" si="33"/>
        <v>0</v>
      </c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5"/>
    </row>
    <row r="201" spans="1:116" s="6" customFormat="1" x14ac:dyDescent="0.2">
      <c r="A201" s="155" t="s">
        <v>83</v>
      </c>
      <c r="B201" s="210">
        <f t="shared" si="30"/>
        <v>0</v>
      </c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285"/>
      <c r="T201" s="56"/>
      <c r="U201" s="92"/>
      <c r="V201" s="92"/>
      <c r="W201" s="92"/>
      <c r="X201" s="92"/>
      <c r="Y201" s="6" t="str">
        <f t="shared" si="31"/>
        <v/>
      </c>
      <c r="BU201" s="5"/>
      <c r="BV201" s="5"/>
      <c r="BW201" s="5"/>
      <c r="BX201" s="5"/>
      <c r="BY201" s="5"/>
      <c r="BZ201" s="5"/>
      <c r="CA201" s="32" t="str">
        <f t="shared" si="32"/>
        <v/>
      </c>
      <c r="CB201" s="4"/>
      <c r="CC201" s="4"/>
      <c r="CD201" s="4"/>
      <c r="CE201" s="4"/>
      <c r="CF201" s="4"/>
      <c r="CG201" s="33">
        <f t="shared" si="33"/>
        <v>0</v>
      </c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5"/>
    </row>
    <row r="202" spans="1:116" s="6" customFormat="1" x14ac:dyDescent="0.2">
      <c r="A202" s="359" t="s">
        <v>84</v>
      </c>
      <c r="B202" s="210">
        <f t="shared" si="30"/>
        <v>0</v>
      </c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285"/>
      <c r="T202" s="56"/>
      <c r="U202" s="92"/>
      <c r="V202" s="92"/>
      <c r="W202" s="92"/>
      <c r="X202" s="92"/>
      <c r="Y202" s="6" t="str">
        <f t="shared" si="31"/>
        <v/>
      </c>
      <c r="BU202" s="5"/>
      <c r="BV202" s="5"/>
      <c r="BW202" s="5"/>
      <c r="BX202" s="5"/>
      <c r="BY202" s="5"/>
      <c r="BZ202" s="5"/>
      <c r="CA202" s="32" t="str">
        <f t="shared" si="32"/>
        <v/>
      </c>
      <c r="CB202" s="4"/>
      <c r="CC202" s="4"/>
      <c r="CD202" s="4"/>
      <c r="CE202" s="4"/>
      <c r="CF202" s="4"/>
      <c r="CG202" s="33">
        <f t="shared" si="33"/>
        <v>0</v>
      </c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5"/>
    </row>
    <row r="203" spans="1:116" s="6" customFormat="1" x14ac:dyDescent="0.2">
      <c r="A203" s="368" t="s">
        <v>192</v>
      </c>
      <c r="B203" s="210">
        <f t="shared" si="30"/>
        <v>0</v>
      </c>
      <c r="C203" s="92"/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285"/>
      <c r="T203" s="56"/>
      <c r="U203" s="92"/>
      <c r="V203" s="92"/>
      <c r="W203" s="92"/>
      <c r="X203" s="92"/>
      <c r="Y203" s="6" t="str">
        <f t="shared" si="31"/>
        <v/>
      </c>
      <c r="BU203" s="5"/>
      <c r="BV203" s="5"/>
      <c r="BW203" s="5"/>
      <c r="BX203" s="5"/>
      <c r="BY203" s="5"/>
      <c r="BZ203" s="5"/>
      <c r="CA203" s="32" t="str">
        <f t="shared" si="32"/>
        <v/>
      </c>
      <c r="CB203" s="32"/>
      <c r="CC203" s="32"/>
      <c r="CD203" s="32"/>
      <c r="CE203" s="32"/>
      <c r="CF203" s="32"/>
      <c r="CG203" s="33">
        <f t="shared" si="33"/>
        <v>0</v>
      </c>
      <c r="CH203" s="33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5"/>
    </row>
    <row r="204" spans="1:116" s="6" customFormat="1" x14ac:dyDescent="0.2">
      <c r="A204" s="368" t="s">
        <v>118</v>
      </c>
      <c r="B204" s="369">
        <f t="shared" si="30"/>
        <v>0</v>
      </c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285"/>
      <c r="T204" s="803"/>
      <c r="U204" s="870"/>
      <c r="V204" s="870"/>
      <c r="W204" s="870"/>
      <c r="X204" s="870"/>
      <c r="Y204" s="6" t="str">
        <f t="shared" si="31"/>
        <v/>
      </c>
      <c r="BU204" s="5"/>
      <c r="BV204" s="5"/>
      <c r="BW204" s="5"/>
      <c r="BX204" s="5"/>
      <c r="BY204" s="5"/>
      <c r="BZ204" s="5"/>
      <c r="CA204" s="32" t="str">
        <f t="shared" si="32"/>
        <v/>
      </c>
      <c r="CB204" s="32"/>
      <c r="CC204" s="32"/>
      <c r="CD204" s="32"/>
      <c r="CE204" s="32"/>
      <c r="CF204" s="32"/>
      <c r="CG204" s="33">
        <f t="shared" si="33"/>
        <v>0</v>
      </c>
      <c r="CH204" s="33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5"/>
    </row>
    <row r="205" spans="1:116" s="6" customFormat="1" x14ac:dyDescent="0.2">
      <c r="A205" s="1508" t="s">
        <v>5</v>
      </c>
      <c r="B205" s="1504">
        <f>SUM(B199:B204)</f>
        <v>0</v>
      </c>
      <c r="C205" s="1504">
        <f>SUM(C199:C204)</f>
        <v>0</v>
      </c>
      <c r="D205" s="1504">
        <f>SUM(D199:D204)</f>
        <v>0</v>
      </c>
      <c r="E205" s="1504">
        <f t="shared" ref="E205:X205" si="34">SUM(E199:E204)</f>
        <v>0</v>
      </c>
      <c r="F205" s="1504">
        <f t="shared" si="34"/>
        <v>0</v>
      </c>
      <c r="G205" s="1504">
        <f t="shared" si="34"/>
        <v>0</v>
      </c>
      <c r="H205" s="1504">
        <f t="shared" si="34"/>
        <v>0</v>
      </c>
      <c r="I205" s="1504">
        <f t="shared" si="34"/>
        <v>0</v>
      </c>
      <c r="J205" s="1504">
        <f t="shared" si="34"/>
        <v>0</v>
      </c>
      <c r="K205" s="1504">
        <f t="shared" si="34"/>
        <v>0</v>
      </c>
      <c r="L205" s="1504">
        <f t="shared" si="34"/>
        <v>0</v>
      </c>
      <c r="M205" s="1504">
        <f t="shared" si="34"/>
        <v>0</v>
      </c>
      <c r="N205" s="1504">
        <f t="shared" si="34"/>
        <v>0</v>
      </c>
      <c r="O205" s="1504">
        <f t="shared" si="34"/>
        <v>0</v>
      </c>
      <c r="P205" s="1504">
        <f t="shared" si="34"/>
        <v>0</v>
      </c>
      <c r="Q205" s="1504">
        <f t="shared" si="34"/>
        <v>0</v>
      </c>
      <c r="R205" s="1504">
        <f t="shared" si="34"/>
        <v>0</v>
      </c>
      <c r="S205" s="1505">
        <f t="shared" si="34"/>
        <v>0</v>
      </c>
      <c r="T205" s="67">
        <f t="shared" si="34"/>
        <v>0</v>
      </c>
      <c r="U205" s="287">
        <f t="shared" si="34"/>
        <v>0</v>
      </c>
      <c r="V205" s="287">
        <f t="shared" si="34"/>
        <v>0</v>
      </c>
      <c r="W205" s="287">
        <f t="shared" si="34"/>
        <v>0</v>
      </c>
      <c r="X205" s="287">
        <f t="shared" si="34"/>
        <v>0</v>
      </c>
      <c r="BU205" s="5"/>
      <c r="BV205" s="5"/>
      <c r="BW205" s="5"/>
      <c r="BX205" s="5"/>
      <c r="BY205" s="5"/>
      <c r="BZ205" s="5"/>
      <c r="CA205" s="32"/>
      <c r="CB205" s="32"/>
      <c r="CC205" s="32"/>
      <c r="CD205" s="32"/>
      <c r="CE205" s="32"/>
      <c r="CF205" s="32"/>
      <c r="CG205" s="33"/>
      <c r="CH205" s="33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5"/>
    </row>
    <row r="206" spans="1:116" s="6" customFormat="1" x14ac:dyDescent="0.2">
      <c r="A206" s="107" t="s">
        <v>195</v>
      </c>
      <c r="BU206" s="5"/>
      <c r="BV206" s="5"/>
      <c r="BW206" s="5"/>
      <c r="BX206" s="5"/>
      <c r="BY206" s="15"/>
      <c r="BZ206" s="15"/>
      <c r="CA206" s="32"/>
      <c r="CB206" s="32"/>
      <c r="CC206" s="32"/>
      <c r="CD206" s="32"/>
      <c r="CE206" s="32"/>
      <c r="CF206" s="32"/>
      <c r="CG206" s="33"/>
      <c r="CH206" s="33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</row>
    <row r="207" spans="1:116" s="6" customFormat="1" x14ac:dyDescent="0.2">
      <c r="A207" s="2094" t="s">
        <v>75</v>
      </c>
      <c r="B207" s="2194" t="s">
        <v>187</v>
      </c>
      <c r="C207" s="2090" t="s">
        <v>6</v>
      </c>
      <c r="D207" s="1724"/>
      <c r="E207" s="1724"/>
      <c r="F207" s="1724"/>
      <c r="G207" s="1724"/>
      <c r="H207" s="1724"/>
      <c r="I207" s="1724"/>
      <c r="J207" s="1724"/>
      <c r="K207" s="1724"/>
      <c r="L207" s="1724"/>
      <c r="M207" s="1724"/>
      <c r="N207" s="1724"/>
      <c r="O207" s="1724"/>
      <c r="P207" s="1724"/>
      <c r="Q207" s="1724"/>
      <c r="R207" s="1724"/>
      <c r="S207" s="2091"/>
      <c r="T207" s="2198" t="s">
        <v>159</v>
      </c>
      <c r="U207" s="2198"/>
      <c r="V207" s="2198"/>
      <c r="W207" s="2198"/>
      <c r="X207" s="2195"/>
      <c r="BU207" s="5"/>
      <c r="BV207" s="5"/>
      <c r="BW207" s="5"/>
      <c r="BX207" s="5"/>
      <c r="BY207" s="5"/>
      <c r="BZ207" s="5"/>
      <c r="CA207" s="32"/>
      <c r="CB207" s="32"/>
      <c r="CC207" s="32"/>
      <c r="CD207" s="32"/>
      <c r="CE207" s="32"/>
      <c r="CF207" s="32"/>
      <c r="CG207" s="33"/>
      <c r="CH207" s="33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</row>
    <row r="208" spans="1:116" s="6" customFormat="1" x14ac:dyDescent="0.2">
      <c r="A208" s="1658"/>
      <c r="B208" s="1721"/>
      <c r="C208" s="1953"/>
      <c r="D208" s="1954"/>
      <c r="E208" s="1954"/>
      <c r="F208" s="1954"/>
      <c r="G208" s="1954"/>
      <c r="H208" s="1954"/>
      <c r="I208" s="1954"/>
      <c r="J208" s="1954"/>
      <c r="K208" s="1954"/>
      <c r="L208" s="1954"/>
      <c r="M208" s="1954"/>
      <c r="N208" s="1954"/>
      <c r="O208" s="1954"/>
      <c r="P208" s="1954"/>
      <c r="Q208" s="1954"/>
      <c r="R208" s="1954"/>
      <c r="S208" s="1955"/>
      <c r="T208" s="1731" t="s">
        <v>163</v>
      </c>
      <c r="U208" s="1731"/>
      <c r="V208" s="2093"/>
      <c r="W208" s="2197" t="s">
        <v>188</v>
      </c>
      <c r="X208" s="2177"/>
      <c r="BU208" s="5"/>
      <c r="BV208" s="5"/>
      <c r="BW208" s="5"/>
      <c r="BX208" s="5"/>
      <c r="BY208" s="5"/>
      <c r="BZ208" s="5"/>
      <c r="CA208" s="32"/>
      <c r="CB208" s="32"/>
      <c r="CC208" s="32"/>
      <c r="CD208" s="32"/>
      <c r="CE208" s="32"/>
      <c r="CF208" s="32"/>
      <c r="CG208" s="33"/>
      <c r="CH208" s="33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</row>
    <row r="209" spans="1:116" s="6" customFormat="1" ht="21" x14ac:dyDescent="0.2">
      <c r="A209" s="1960"/>
      <c r="B209" s="1950"/>
      <c r="C209" s="1500" t="s">
        <v>11</v>
      </c>
      <c r="D209" s="1500" t="s">
        <v>12</v>
      </c>
      <c r="E209" s="1500" t="s">
        <v>13</v>
      </c>
      <c r="F209" s="1500" t="s">
        <v>14</v>
      </c>
      <c r="G209" s="1500" t="s">
        <v>15</v>
      </c>
      <c r="H209" s="1500" t="s">
        <v>16</v>
      </c>
      <c r="I209" s="1500" t="s">
        <v>17</v>
      </c>
      <c r="J209" s="1500" t="s">
        <v>18</v>
      </c>
      <c r="K209" s="1500" t="s">
        <v>19</v>
      </c>
      <c r="L209" s="1500" t="s">
        <v>20</v>
      </c>
      <c r="M209" s="1500" t="s">
        <v>21</v>
      </c>
      <c r="N209" s="1500" t="s">
        <v>22</v>
      </c>
      <c r="O209" s="1500" t="s">
        <v>23</v>
      </c>
      <c r="P209" s="1500" t="s">
        <v>24</v>
      </c>
      <c r="Q209" s="1500" t="s">
        <v>25</v>
      </c>
      <c r="R209" s="1500" t="s">
        <v>26</v>
      </c>
      <c r="S209" s="1501" t="s">
        <v>27</v>
      </c>
      <c r="T209" s="1502" t="s">
        <v>189</v>
      </c>
      <c r="U209" s="1502" t="s">
        <v>190</v>
      </c>
      <c r="V209" s="1502" t="s">
        <v>191</v>
      </c>
      <c r="W209" s="1503" t="s">
        <v>165</v>
      </c>
      <c r="X209" s="1502" t="s">
        <v>166</v>
      </c>
      <c r="BU209" s="5"/>
      <c r="BV209" s="5"/>
      <c r="BW209" s="5"/>
      <c r="BX209" s="5"/>
      <c r="BY209" s="5"/>
      <c r="BZ209" s="5"/>
      <c r="CA209" s="4"/>
      <c r="CB209" s="4"/>
      <c r="CC209" s="4"/>
      <c r="CD209" s="4"/>
      <c r="CE209" s="4"/>
      <c r="CF209" s="4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</row>
    <row r="210" spans="1:116" s="6" customFormat="1" x14ac:dyDescent="0.2">
      <c r="A210" s="185" t="s">
        <v>81</v>
      </c>
      <c r="B210" s="206">
        <f>SUM(C210:S210)</f>
        <v>3871</v>
      </c>
      <c r="C210" s="92">
        <v>268</v>
      </c>
      <c r="D210" s="92">
        <v>102</v>
      </c>
      <c r="E210" s="92">
        <v>116</v>
      </c>
      <c r="F210" s="92">
        <v>185</v>
      </c>
      <c r="G210" s="92">
        <v>109</v>
      </c>
      <c r="H210" s="92">
        <v>47</v>
      </c>
      <c r="I210" s="92">
        <v>84</v>
      </c>
      <c r="J210" s="92">
        <v>93</v>
      </c>
      <c r="K210" s="92">
        <v>133</v>
      </c>
      <c r="L210" s="92">
        <v>280</v>
      </c>
      <c r="M210" s="92">
        <v>311</v>
      </c>
      <c r="N210" s="92">
        <v>259</v>
      </c>
      <c r="O210" s="92">
        <v>431</v>
      </c>
      <c r="P210" s="92">
        <v>265</v>
      </c>
      <c r="Q210" s="92">
        <v>238</v>
      </c>
      <c r="R210" s="92">
        <v>538</v>
      </c>
      <c r="S210" s="285">
        <v>412</v>
      </c>
      <c r="T210" s="39">
        <v>1488</v>
      </c>
      <c r="U210" s="209">
        <v>0</v>
      </c>
      <c r="V210" s="209">
        <v>0</v>
      </c>
      <c r="W210" s="209">
        <v>1367</v>
      </c>
      <c r="X210" s="209">
        <v>1016</v>
      </c>
      <c r="Y210" s="6" t="str">
        <f>CA210</f>
        <v/>
      </c>
      <c r="BU210" s="5"/>
      <c r="BV210" s="5"/>
      <c r="BW210" s="5"/>
      <c r="BX210" s="5"/>
      <c r="BY210" s="5"/>
      <c r="BZ210" s="5"/>
      <c r="CA210" s="32" t="str">
        <f>IF(CG210=1," * El total de Evaluaciones según tipo de atencion NO DEBE ser diferente al total.  ","")</f>
        <v/>
      </c>
      <c r="CB210" s="4"/>
      <c r="CC210" s="4"/>
      <c r="CD210" s="4"/>
      <c r="CE210" s="4"/>
      <c r="CF210" s="4"/>
      <c r="CG210" s="33">
        <f>IF(B210&lt;&gt;SUM(T210:X210),1,0)</f>
        <v>0</v>
      </c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</row>
    <row r="211" spans="1:116" s="6" customFormat="1" x14ac:dyDescent="0.2">
      <c r="A211" s="155" t="s">
        <v>82</v>
      </c>
      <c r="B211" s="210">
        <f>SUM(C211:S211)</f>
        <v>401</v>
      </c>
      <c r="C211" s="92">
        <v>0</v>
      </c>
      <c r="D211" s="92">
        <v>0</v>
      </c>
      <c r="E211" s="92">
        <v>0</v>
      </c>
      <c r="F211" s="92">
        <v>19</v>
      </c>
      <c r="G211" s="92">
        <v>24</v>
      </c>
      <c r="H211" s="92">
        <v>11</v>
      </c>
      <c r="I211" s="92">
        <v>0</v>
      </c>
      <c r="J211" s="92">
        <v>1</v>
      </c>
      <c r="K211" s="92">
        <v>29</v>
      </c>
      <c r="L211" s="92">
        <v>18</v>
      </c>
      <c r="M211" s="92">
        <v>32</v>
      </c>
      <c r="N211" s="92">
        <v>22</v>
      </c>
      <c r="O211" s="92">
        <v>64</v>
      </c>
      <c r="P211" s="92">
        <v>34</v>
      </c>
      <c r="Q211" s="92">
        <v>21</v>
      </c>
      <c r="R211" s="92">
        <v>82</v>
      </c>
      <c r="S211" s="285">
        <v>44</v>
      </c>
      <c r="T211" s="56">
        <v>10</v>
      </c>
      <c r="U211" s="92">
        <v>0</v>
      </c>
      <c r="V211" s="92">
        <v>0</v>
      </c>
      <c r="W211" s="92">
        <v>313</v>
      </c>
      <c r="X211" s="92">
        <v>78</v>
      </c>
      <c r="Y211" s="6" t="str">
        <f>CA211</f>
        <v/>
      </c>
      <c r="BU211" s="5"/>
      <c r="BV211" s="5"/>
      <c r="BW211" s="5"/>
      <c r="BX211" s="5"/>
      <c r="BY211" s="5"/>
      <c r="BZ211" s="5"/>
      <c r="CA211" s="32" t="str">
        <f>IF(CG211=1," * El total de Evaluaciones según tipo de atencion NO DEBE ser diferente al total.  ","")</f>
        <v/>
      </c>
      <c r="CB211" s="4"/>
      <c r="CC211" s="4"/>
      <c r="CD211" s="4"/>
      <c r="CE211" s="4"/>
      <c r="CF211" s="4"/>
      <c r="CG211" s="33">
        <f>IF(B211&lt;&gt;SUM(T211:X211),1,0)</f>
        <v>0</v>
      </c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</row>
    <row r="212" spans="1:116" s="6" customFormat="1" x14ac:dyDescent="0.2">
      <c r="A212" s="155" t="s">
        <v>83</v>
      </c>
      <c r="B212" s="210">
        <f>SUM(C212:S212)</f>
        <v>140</v>
      </c>
      <c r="C212" s="92">
        <v>0</v>
      </c>
      <c r="D212" s="92">
        <v>0</v>
      </c>
      <c r="E212" s="92">
        <v>0</v>
      </c>
      <c r="F212" s="92">
        <v>31</v>
      </c>
      <c r="G212" s="92">
        <v>0</v>
      </c>
      <c r="H212" s="92">
        <v>0</v>
      </c>
      <c r="I212" s="92">
        <v>0</v>
      </c>
      <c r="J212" s="92">
        <v>0</v>
      </c>
      <c r="K212" s="92">
        <v>6</v>
      </c>
      <c r="L212" s="92">
        <v>2</v>
      </c>
      <c r="M212" s="92">
        <v>17</v>
      </c>
      <c r="N212" s="92">
        <v>0</v>
      </c>
      <c r="O212" s="92">
        <v>7</v>
      </c>
      <c r="P212" s="92">
        <v>5</v>
      </c>
      <c r="Q212" s="92">
        <v>0</v>
      </c>
      <c r="R212" s="92">
        <v>72</v>
      </c>
      <c r="S212" s="285">
        <v>0</v>
      </c>
      <c r="T212" s="56">
        <v>0</v>
      </c>
      <c r="U212" s="92">
        <v>0</v>
      </c>
      <c r="V212" s="92">
        <v>0</v>
      </c>
      <c r="W212" s="92">
        <v>140</v>
      </c>
      <c r="X212" s="92">
        <v>0</v>
      </c>
      <c r="Y212" s="6" t="str">
        <f>CA212</f>
        <v/>
      </c>
      <c r="BU212" s="5"/>
      <c r="BV212" s="5"/>
      <c r="BW212" s="5"/>
      <c r="BX212" s="5"/>
      <c r="BY212" s="5"/>
      <c r="BZ212" s="5"/>
      <c r="CA212" s="32" t="str">
        <f>IF(CG212=1," * El total de Evaluaciones según tipo de atencion NO DEBE ser diferente al total.  ","")</f>
        <v/>
      </c>
      <c r="CB212" s="4"/>
      <c r="CC212" s="4"/>
      <c r="CD212" s="4"/>
      <c r="CE212" s="4"/>
      <c r="CF212" s="4"/>
      <c r="CG212" s="33">
        <f>IF(B212&lt;&gt;SUM(T212:X212),1,0)</f>
        <v>0</v>
      </c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</row>
    <row r="213" spans="1:116" s="6" customFormat="1" x14ac:dyDescent="0.2">
      <c r="A213" s="361" t="s">
        <v>84</v>
      </c>
      <c r="B213" s="211">
        <f>SUM(C213:S213)</f>
        <v>0</v>
      </c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288"/>
      <c r="T213" s="78"/>
      <c r="U213" s="75"/>
      <c r="V213" s="75"/>
      <c r="W213" s="75"/>
      <c r="X213" s="75"/>
      <c r="Y213" s="6" t="str">
        <f>CA213</f>
        <v/>
      </c>
      <c r="BU213" s="5"/>
      <c r="BV213" s="5"/>
      <c r="BW213" s="5"/>
      <c r="BX213" s="5"/>
      <c r="BY213" s="5"/>
      <c r="BZ213" s="5"/>
      <c r="CA213" s="32" t="str">
        <f>IF(CG213=1," * El total de Evaluaciones según tipo de atencion NO DEBE ser diferente al total.  ","")</f>
        <v/>
      </c>
      <c r="CB213" s="4"/>
      <c r="CC213" s="4"/>
      <c r="CD213" s="4"/>
      <c r="CE213" s="4"/>
      <c r="CF213" s="4"/>
      <c r="CG213" s="33">
        <f>IF(B213&lt;&gt;SUM(T213:X213),1,0)</f>
        <v>0</v>
      </c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</row>
    <row r="214" spans="1:116" s="6" customFormat="1" x14ac:dyDescent="0.2">
      <c r="A214" s="1508" t="s">
        <v>5</v>
      </c>
      <c r="B214" s="863">
        <f>SUM(B210:B213)</f>
        <v>4412</v>
      </c>
      <c r="C214" s="863">
        <f>SUM(C210:C213)</f>
        <v>268</v>
      </c>
      <c r="D214" s="863">
        <f t="shared" ref="D214:X214" si="35">SUM(D210:D213)</f>
        <v>102</v>
      </c>
      <c r="E214" s="863">
        <f t="shared" si="35"/>
        <v>116</v>
      </c>
      <c r="F214" s="863">
        <f t="shared" si="35"/>
        <v>235</v>
      </c>
      <c r="G214" s="863">
        <f t="shared" si="35"/>
        <v>133</v>
      </c>
      <c r="H214" s="863">
        <f t="shared" si="35"/>
        <v>58</v>
      </c>
      <c r="I214" s="863">
        <f t="shared" si="35"/>
        <v>84</v>
      </c>
      <c r="J214" s="863">
        <f t="shared" si="35"/>
        <v>94</v>
      </c>
      <c r="K214" s="863">
        <f t="shared" si="35"/>
        <v>168</v>
      </c>
      <c r="L214" s="863">
        <f t="shared" si="35"/>
        <v>300</v>
      </c>
      <c r="M214" s="863">
        <f t="shared" si="35"/>
        <v>360</v>
      </c>
      <c r="N214" s="863">
        <f t="shared" si="35"/>
        <v>281</v>
      </c>
      <c r="O214" s="863">
        <f t="shared" si="35"/>
        <v>502</v>
      </c>
      <c r="P214" s="863">
        <f t="shared" si="35"/>
        <v>304</v>
      </c>
      <c r="Q214" s="863">
        <f t="shared" si="35"/>
        <v>259</v>
      </c>
      <c r="R214" s="863">
        <f t="shared" si="35"/>
        <v>692</v>
      </c>
      <c r="S214" s="1509">
        <f t="shared" si="35"/>
        <v>456</v>
      </c>
      <c r="T214" s="67">
        <f t="shared" si="35"/>
        <v>1498</v>
      </c>
      <c r="U214" s="287">
        <f t="shared" si="35"/>
        <v>0</v>
      </c>
      <c r="V214" s="287">
        <f t="shared" si="35"/>
        <v>0</v>
      </c>
      <c r="W214" s="287">
        <f t="shared" si="35"/>
        <v>1820</v>
      </c>
      <c r="X214" s="287">
        <f t="shared" si="35"/>
        <v>1094</v>
      </c>
      <c r="BU214" s="5"/>
      <c r="BV214" s="5"/>
      <c r="BW214" s="5"/>
      <c r="BX214" s="5"/>
      <c r="BY214" s="5"/>
      <c r="BZ214" s="5"/>
      <c r="CA214" s="4"/>
      <c r="CB214" s="4"/>
      <c r="CC214" s="4"/>
      <c r="CD214" s="4"/>
      <c r="CE214" s="4"/>
      <c r="CF214" s="4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</row>
    <row r="215" spans="1:116" s="6" customFormat="1" x14ac:dyDescent="0.2">
      <c r="A215" s="11" t="s">
        <v>196</v>
      </c>
      <c r="BU215" s="5"/>
      <c r="BV215" s="5"/>
      <c r="BW215" s="5"/>
      <c r="BX215" s="5"/>
      <c r="BY215" s="15"/>
      <c r="BZ215" s="15"/>
      <c r="CA215" s="4"/>
      <c r="CB215" s="4"/>
      <c r="CC215" s="4"/>
      <c r="CD215" s="4"/>
      <c r="CE215" s="4"/>
      <c r="CF215" s="4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</row>
    <row r="216" spans="1:116" s="6" customFormat="1" x14ac:dyDescent="0.2">
      <c r="A216" s="1510" t="s">
        <v>197</v>
      </c>
      <c r="B216" s="1464" t="s">
        <v>76</v>
      </c>
      <c r="BU216" s="5"/>
      <c r="BV216" s="5"/>
      <c r="BW216" s="5"/>
      <c r="BX216" s="5"/>
      <c r="BY216" s="15"/>
      <c r="BZ216" s="15"/>
      <c r="CA216" s="4"/>
      <c r="CB216" s="4"/>
      <c r="CC216" s="4"/>
      <c r="CD216" s="4"/>
      <c r="CE216" s="4"/>
      <c r="CF216" s="4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</row>
    <row r="217" spans="1:116" s="6" customFormat="1" x14ac:dyDescent="0.2">
      <c r="A217" s="373" t="s">
        <v>198</v>
      </c>
      <c r="B217" s="209"/>
      <c r="BU217" s="5"/>
      <c r="BV217" s="5"/>
      <c r="BW217" s="5"/>
      <c r="BX217" s="5"/>
      <c r="BY217" s="15"/>
      <c r="BZ217" s="15"/>
      <c r="CA217" s="4"/>
      <c r="CB217" s="4"/>
      <c r="CC217" s="4"/>
      <c r="CD217" s="4"/>
      <c r="CE217" s="4"/>
      <c r="CF217" s="4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</row>
    <row r="218" spans="1:116" s="6" customFormat="1" x14ac:dyDescent="0.2">
      <c r="A218" s="374" t="s">
        <v>199</v>
      </c>
      <c r="B218" s="92"/>
      <c r="BU218" s="5"/>
      <c r="BV218" s="5"/>
      <c r="BW218" s="5"/>
      <c r="BX218" s="5"/>
      <c r="BY218" s="15"/>
      <c r="BZ218" s="15"/>
      <c r="CA218" s="4"/>
      <c r="CB218" s="4"/>
      <c r="CC218" s="4"/>
      <c r="CD218" s="4"/>
      <c r="CE218" s="4"/>
      <c r="CF218" s="4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</row>
    <row r="219" spans="1:116" s="6" customFormat="1" x14ac:dyDescent="0.2">
      <c r="A219" s="374" t="s">
        <v>200</v>
      </c>
      <c r="B219" s="92"/>
      <c r="BU219" s="5"/>
      <c r="BV219" s="5"/>
      <c r="BW219" s="5"/>
      <c r="BX219" s="5"/>
      <c r="BY219" s="15"/>
      <c r="BZ219" s="15"/>
      <c r="CA219" s="4"/>
      <c r="CB219" s="4"/>
      <c r="CC219" s="4"/>
      <c r="CD219" s="4"/>
      <c r="CE219" s="4"/>
      <c r="CF219" s="4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</row>
    <row r="220" spans="1:116" s="6" customFormat="1" x14ac:dyDescent="0.2">
      <c r="A220" s="375" t="s">
        <v>201</v>
      </c>
      <c r="B220" s="75"/>
      <c r="BU220" s="5"/>
      <c r="BV220" s="5"/>
      <c r="BW220" s="5"/>
      <c r="BX220" s="5"/>
      <c r="BY220" s="15"/>
      <c r="BZ220" s="15"/>
      <c r="CA220" s="4"/>
      <c r="CB220" s="4"/>
      <c r="CC220" s="4"/>
      <c r="CD220" s="4"/>
      <c r="CE220" s="4"/>
      <c r="CF220" s="4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</row>
    <row r="221" spans="1:116" s="6" customFormat="1" x14ac:dyDescent="0.2">
      <c r="A221" s="107" t="s">
        <v>202</v>
      </c>
      <c r="BU221" s="5"/>
      <c r="BV221" s="5"/>
      <c r="BW221" s="5"/>
      <c r="BX221" s="5"/>
      <c r="BY221" s="15"/>
      <c r="BZ221" s="15"/>
      <c r="CA221" s="4"/>
      <c r="CB221" s="4"/>
      <c r="CC221" s="4"/>
      <c r="CD221" s="4"/>
      <c r="CE221" s="4"/>
      <c r="CF221" s="4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</row>
    <row r="222" spans="1:116" s="6" customFormat="1" x14ac:dyDescent="0.2">
      <c r="A222" s="1511" t="s">
        <v>92</v>
      </c>
      <c r="B222" s="1464" t="s">
        <v>5</v>
      </c>
      <c r="BU222" s="5"/>
      <c r="BV222" s="5"/>
      <c r="BW222" s="5"/>
      <c r="BX222" s="5"/>
      <c r="BY222" s="15"/>
      <c r="BZ222" s="15"/>
      <c r="CA222" s="4"/>
      <c r="CB222" s="4"/>
      <c r="CC222" s="4"/>
      <c r="CD222" s="4"/>
      <c r="CE222" s="4"/>
      <c r="CF222" s="4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</row>
    <row r="223" spans="1:116" s="6" customFormat="1" x14ac:dyDescent="0.2">
      <c r="A223" s="374" t="s">
        <v>96</v>
      </c>
      <c r="B223" s="92">
        <v>39</v>
      </c>
      <c r="BU223" s="5"/>
      <c r="BV223" s="5"/>
      <c r="BW223" s="5"/>
      <c r="BX223" s="5"/>
      <c r="BY223" s="15"/>
      <c r="BZ223" s="15"/>
      <c r="CA223" s="4"/>
      <c r="CB223" s="4"/>
      <c r="CC223" s="4"/>
      <c r="CD223" s="4"/>
      <c r="CE223" s="4"/>
      <c r="CF223" s="4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</row>
    <row r="224" spans="1:116" s="6" customFormat="1" x14ac:dyDescent="0.2">
      <c r="A224" s="374" t="s">
        <v>97</v>
      </c>
      <c r="B224" s="92">
        <v>66</v>
      </c>
      <c r="BU224" s="5"/>
      <c r="BV224" s="5"/>
      <c r="BW224" s="5"/>
      <c r="BX224" s="5"/>
      <c r="BY224" s="15"/>
      <c r="BZ224" s="15"/>
      <c r="CA224" s="4"/>
      <c r="CB224" s="4"/>
      <c r="CC224" s="4"/>
      <c r="CD224" s="4"/>
      <c r="CE224" s="4"/>
      <c r="CF224" s="4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</row>
    <row r="225" spans="1:104" s="6" customFormat="1" x14ac:dyDescent="0.2">
      <c r="A225" s="374" t="s">
        <v>98</v>
      </c>
      <c r="B225" s="92">
        <v>4993</v>
      </c>
      <c r="BU225" s="5"/>
      <c r="BV225" s="5"/>
      <c r="BW225" s="5"/>
      <c r="BX225" s="5"/>
      <c r="BY225" s="15"/>
      <c r="BZ225" s="15"/>
      <c r="CA225" s="4"/>
      <c r="CB225" s="4"/>
      <c r="CC225" s="4"/>
      <c r="CD225" s="4"/>
      <c r="CE225" s="4"/>
      <c r="CF225" s="4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5"/>
      <c r="CV225" s="5"/>
      <c r="CW225" s="5"/>
      <c r="CX225" s="5"/>
      <c r="CY225" s="5"/>
      <c r="CZ225" s="5"/>
    </row>
    <row r="226" spans="1:104" s="6" customFormat="1" ht="21.75" x14ac:dyDescent="0.2">
      <c r="A226" s="377" t="s">
        <v>99</v>
      </c>
      <c r="B226" s="92">
        <v>778</v>
      </c>
      <c r="BU226" s="5"/>
      <c r="BV226" s="5"/>
      <c r="BW226" s="5"/>
      <c r="BX226" s="5"/>
      <c r="BY226" s="15"/>
      <c r="BZ226" s="15"/>
      <c r="CA226" s="4"/>
      <c r="CB226" s="4"/>
      <c r="CC226" s="4"/>
      <c r="CD226" s="4"/>
      <c r="CE226" s="4"/>
      <c r="CF226" s="4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5"/>
      <c r="CV226" s="5"/>
      <c r="CW226" s="5"/>
      <c r="CX226" s="5"/>
      <c r="CY226" s="5"/>
      <c r="CZ226" s="5"/>
    </row>
    <row r="227" spans="1:104" s="6" customFormat="1" x14ac:dyDescent="0.2">
      <c r="A227" s="374" t="s">
        <v>100</v>
      </c>
      <c r="B227" s="92">
        <v>5</v>
      </c>
      <c r="BU227" s="5"/>
      <c r="BV227" s="5"/>
      <c r="BW227" s="5"/>
      <c r="BX227" s="5"/>
      <c r="BY227" s="15"/>
      <c r="BZ227" s="15"/>
      <c r="CA227" s="4"/>
      <c r="CB227" s="4"/>
      <c r="CC227" s="4"/>
      <c r="CD227" s="4"/>
      <c r="CE227" s="4"/>
      <c r="CF227" s="4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5"/>
      <c r="CV227" s="5"/>
      <c r="CW227" s="5"/>
      <c r="CX227" s="5"/>
      <c r="CY227" s="5"/>
      <c r="CZ227" s="5"/>
    </row>
    <row r="228" spans="1:104" s="6" customFormat="1" x14ac:dyDescent="0.2">
      <c r="A228" s="374" t="s">
        <v>101</v>
      </c>
      <c r="B228" s="92">
        <v>8</v>
      </c>
      <c r="BU228" s="5"/>
      <c r="BV228" s="5"/>
      <c r="BW228" s="5"/>
      <c r="BX228" s="5"/>
      <c r="BY228" s="5"/>
      <c r="BZ228" s="5"/>
      <c r="CA228" s="4"/>
      <c r="CB228" s="4"/>
      <c r="CC228" s="4"/>
      <c r="CD228" s="4"/>
      <c r="CE228" s="4"/>
      <c r="CF228" s="4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5"/>
      <c r="CV228" s="5"/>
      <c r="CW228" s="5"/>
      <c r="CX228" s="5"/>
      <c r="CY228" s="5"/>
      <c r="CZ228" s="5"/>
    </row>
    <row r="229" spans="1:104" s="6" customFormat="1" x14ac:dyDescent="0.2">
      <c r="A229" s="374" t="s">
        <v>102</v>
      </c>
      <c r="B229" s="92">
        <v>0</v>
      </c>
      <c r="BU229" s="5"/>
      <c r="BV229" s="5"/>
      <c r="BW229" s="5"/>
      <c r="BX229" s="5"/>
      <c r="BY229" s="5"/>
      <c r="BZ229" s="5"/>
      <c r="CA229" s="4"/>
      <c r="CB229" s="4"/>
      <c r="CC229" s="4"/>
      <c r="CD229" s="4"/>
      <c r="CE229" s="4"/>
      <c r="CF229" s="4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5"/>
      <c r="CV229" s="5"/>
      <c r="CW229" s="5"/>
      <c r="CX229" s="5"/>
      <c r="CY229" s="5"/>
      <c r="CZ229" s="5"/>
    </row>
    <row r="230" spans="1:104" s="6" customFormat="1" x14ac:dyDescent="0.2">
      <c r="A230" s="374" t="s">
        <v>203</v>
      </c>
      <c r="B230" s="92">
        <v>10</v>
      </c>
      <c r="BU230" s="5"/>
      <c r="BV230" s="5"/>
      <c r="BW230" s="5"/>
      <c r="BX230" s="5"/>
      <c r="BY230" s="5"/>
      <c r="BZ230" s="5"/>
      <c r="CA230" s="4"/>
      <c r="CB230" s="4"/>
      <c r="CC230" s="4"/>
      <c r="CD230" s="4"/>
      <c r="CE230" s="4"/>
      <c r="CF230" s="4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5"/>
      <c r="CV230" s="5"/>
      <c r="CW230" s="5"/>
      <c r="CX230" s="5"/>
      <c r="CY230" s="5"/>
      <c r="CZ230" s="5"/>
    </row>
    <row r="231" spans="1:104" s="6" customFormat="1" x14ac:dyDescent="0.2">
      <c r="A231" s="374" t="s">
        <v>106</v>
      </c>
      <c r="B231" s="92">
        <v>0</v>
      </c>
      <c r="BU231" s="5"/>
      <c r="BV231" s="5"/>
      <c r="BW231" s="5"/>
      <c r="BX231" s="5"/>
      <c r="BY231" s="5"/>
      <c r="BZ231" s="5"/>
      <c r="CA231" s="4"/>
      <c r="CB231" s="4"/>
      <c r="CC231" s="4"/>
      <c r="CD231" s="4"/>
      <c r="CE231" s="4"/>
      <c r="CF231" s="4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5"/>
      <c r="CV231" s="5"/>
      <c r="CW231" s="5"/>
      <c r="CX231" s="5"/>
      <c r="CY231" s="5"/>
      <c r="CZ231" s="5"/>
    </row>
    <row r="232" spans="1:104" s="6" customFormat="1" x14ac:dyDescent="0.2">
      <c r="A232" s="374" t="s">
        <v>103</v>
      </c>
      <c r="B232" s="92">
        <v>0</v>
      </c>
      <c r="BU232" s="5"/>
      <c r="BV232" s="5"/>
      <c r="BW232" s="5"/>
      <c r="BX232" s="5"/>
      <c r="BY232" s="5"/>
      <c r="BZ232" s="5"/>
      <c r="CA232" s="4"/>
      <c r="CB232" s="4"/>
      <c r="CC232" s="4"/>
      <c r="CD232" s="4"/>
      <c r="CE232" s="4"/>
      <c r="CF232" s="4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5"/>
      <c r="CV232" s="5"/>
      <c r="CW232" s="5"/>
      <c r="CX232" s="5"/>
      <c r="CY232" s="5"/>
      <c r="CZ232" s="5"/>
    </row>
    <row r="233" spans="1:104" s="6" customFormat="1" x14ac:dyDescent="0.2">
      <c r="A233" s="374" t="s">
        <v>104</v>
      </c>
      <c r="B233" s="92">
        <v>0</v>
      </c>
      <c r="BU233" s="5"/>
      <c r="BV233" s="5"/>
      <c r="BW233" s="5"/>
      <c r="BX233" s="5"/>
      <c r="BY233" s="5"/>
      <c r="BZ233" s="5"/>
      <c r="CA233" s="4"/>
      <c r="CB233" s="4"/>
      <c r="CC233" s="4"/>
      <c r="CD233" s="4"/>
      <c r="CE233" s="4"/>
      <c r="CF233" s="4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5"/>
      <c r="CV233" s="5"/>
      <c r="CW233" s="5"/>
      <c r="CX233" s="5"/>
      <c r="CY233" s="5"/>
      <c r="CZ233" s="5"/>
    </row>
    <row r="234" spans="1:104" s="6" customFormat="1" x14ac:dyDescent="0.2">
      <c r="A234" s="374" t="s">
        <v>105</v>
      </c>
      <c r="B234" s="92">
        <v>0</v>
      </c>
      <c r="BU234" s="5"/>
      <c r="BV234" s="5"/>
      <c r="BW234" s="5"/>
      <c r="BX234" s="5"/>
      <c r="BY234" s="5"/>
      <c r="BZ234" s="5"/>
      <c r="CA234" s="4"/>
      <c r="CB234" s="4"/>
      <c r="CC234" s="4"/>
      <c r="CD234" s="4"/>
      <c r="CE234" s="4"/>
      <c r="CF234" s="4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5"/>
      <c r="CV234" s="5"/>
      <c r="CW234" s="5"/>
      <c r="CX234" s="5"/>
      <c r="CY234" s="5"/>
      <c r="CZ234" s="5"/>
    </row>
    <row r="235" spans="1:104" s="6" customFormat="1" x14ac:dyDescent="0.2">
      <c r="A235" s="374" t="s">
        <v>204</v>
      </c>
      <c r="B235" s="92">
        <v>0</v>
      </c>
      <c r="BU235" s="5"/>
      <c r="BV235" s="5"/>
      <c r="BW235" s="5"/>
      <c r="BX235" s="5"/>
      <c r="BY235" s="5"/>
      <c r="BZ235" s="5"/>
      <c r="CA235" s="4"/>
      <c r="CB235" s="4"/>
      <c r="CC235" s="4"/>
      <c r="CD235" s="4"/>
      <c r="CE235" s="4"/>
      <c r="CF235" s="4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5"/>
      <c r="CV235" s="5"/>
      <c r="CW235" s="5"/>
      <c r="CX235" s="5"/>
      <c r="CY235" s="5"/>
      <c r="CZ235" s="5"/>
    </row>
    <row r="236" spans="1:104" s="6" customFormat="1" x14ac:dyDescent="0.2">
      <c r="A236" s="374" t="s">
        <v>205</v>
      </c>
      <c r="B236" s="92">
        <v>0</v>
      </c>
      <c r="BU236" s="5"/>
      <c r="BV236" s="5"/>
      <c r="BW236" s="5"/>
      <c r="BX236" s="5"/>
      <c r="BY236" s="5"/>
      <c r="BZ236" s="5"/>
      <c r="CA236" s="4"/>
      <c r="CB236" s="4"/>
      <c r="CC236" s="4"/>
      <c r="CD236" s="4"/>
      <c r="CE236" s="4"/>
      <c r="CF236" s="4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5"/>
      <c r="CV236" s="5"/>
      <c r="CW236" s="5"/>
      <c r="CX236" s="5"/>
      <c r="CY236" s="5"/>
      <c r="CZ236" s="5"/>
    </row>
    <row r="237" spans="1:104" s="6" customFormat="1" x14ac:dyDescent="0.2">
      <c r="A237" s="374" t="s">
        <v>107</v>
      </c>
      <c r="B237" s="92">
        <v>1056</v>
      </c>
      <c r="BU237" s="5"/>
      <c r="BV237" s="5"/>
      <c r="BW237" s="5"/>
      <c r="BX237" s="5"/>
      <c r="BY237" s="5"/>
      <c r="BZ237" s="5"/>
      <c r="CA237" s="4"/>
      <c r="CB237" s="4"/>
      <c r="CC237" s="4"/>
      <c r="CD237" s="4"/>
      <c r="CE237" s="4"/>
      <c r="CF237" s="4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5"/>
      <c r="CV237" s="5"/>
      <c r="CW237" s="5"/>
      <c r="CX237" s="5"/>
      <c r="CY237" s="5"/>
      <c r="CZ237" s="5"/>
    </row>
    <row r="238" spans="1:104" s="6" customFormat="1" x14ac:dyDescent="0.2">
      <c r="A238" s="374" t="s">
        <v>108</v>
      </c>
      <c r="B238" s="92">
        <v>0</v>
      </c>
      <c r="BU238" s="5"/>
      <c r="BV238" s="5"/>
      <c r="BW238" s="5"/>
      <c r="BX238" s="5"/>
      <c r="BY238" s="5"/>
      <c r="BZ238" s="5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5"/>
      <c r="CV238" s="5"/>
      <c r="CW238" s="5"/>
      <c r="CX238" s="5"/>
      <c r="CY238" s="5"/>
      <c r="CZ238" s="5"/>
    </row>
    <row r="239" spans="1:104" s="6" customFormat="1" x14ac:dyDescent="0.2">
      <c r="A239" s="374" t="s">
        <v>109</v>
      </c>
      <c r="B239" s="92">
        <v>280</v>
      </c>
      <c r="BU239" s="5"/>
      <c r="BV239" s="5"/>
      <c r="BW239" s="5"/>
      <c r="BX239" s="5"/>
      <c r="BY239" s="5"/>
      <c r="BZ239" s="5"/>
      <c r="CU239" s="5"/>
      <c r="CV239" s="5"/>
      <c r="CW239" s="5"/>
      <c r="CX239" s="5"/>
      <c r="CY239" s="5"/>
      <c r="CZ239" s="5"/>
    </row>
    <row r="240" spans="1:104" s="6" customFormat="1" x14ac:dyDescent="0.2">
      <c r="A240" s="374" t="s">
        <v>110</v>
      </c>
      <c r="B240" s="92">
        <v>0</v>
      </c>
      <c r="BU240" s="5"/>
      <c r="BV240" s="5"/>
      <c r="BW240" s="5"/>
      <c r="BX240" s="5"/>
      <c r="BY240" s="5"/>
      <c r="BZ240" s="5"/>
      <c r="CU240" s="5"/>
      <c r="CV240" s="5"/>
      <c r="CW240" s="5"/>
      <c r="CX240" s="5"/>
      <c r="CY240" s="5"/>
      <c r="CZ240" s="5"/>
    </row>
    <row r="241" spans="1:104" s="6" customFormat="1" x14ac:dyDescent="0.2">
      <c r="A241" s="374" t="s">
        <v>206</v>
      </c>
      <c r="B241" s="92">
        <v>27</v>
      </c>
      <c r="BU241" s="5"/>
      <c r="BV241" s="5"/>
      <c r="BW241" s="5"/>
      <c r="BX241" s="5"/>
      <c r="BY241" s="15"/>
      <c r="BZ241" s="15"/>
      <c r="CU241" s="5"/>
      <c r="CV241" s="5"/>
      <c r="CW241" s="5"/>
      <c r="CX241" s="5"/>
      <c r="CY241" s="5"/>
      <c r="CZ241" s="5"/>
    </row>
    <row r="242" spans="1:104" s="6" customFormat="1" x14ac:dyDescent="0.2">
      <c r="A242" s="374" t="s">
        <v>112</v>
      </c>
      <c r="B242" s="92">
        <v>0</v>
      </c>
      <c r="BU242" s="5"/>
      <c r="BV242" s="5"/>
      <c r="BW242" s="5"/>
      <c r="BX242" s="5"/>
      <c r="BY242" s="15"/>
      <c r="BZ242" s="15"/>
      <c r="CU242" s="5"/>
      <c r="CV242" s="5"/>
      <c r="CW242" s="5"/>
      <c r="CX242" s="5"/>
      <c r="CY242" s="5"/>
      <c r="CZ242" s="5"/>
    </row>
    <row r="243" spans="1:104" s="6" customFormat="1" x14ac:dyDescent="0.2">
      <c r="A243" s="374" t="s">
        <v>207</v>
      </c>
      <c r="B243" s="92">
        <v>0</v>
      </c>
      <c r="BU243" s="5"/>
      <c r="BV243" s="5"/>
      <c r="BW243" s="5"/>
      <c r="BX243" s="5"/>
      <c r="BY243" s="15"/>
      <c r="BZ243" s="15"/>
      <c r="CU243" s="5"/>
      <c r="CV243" s="5"/>
      <c r="CW243" s="5"/>
      <c r="CX243" s="5"/>
      <c r="CY243" s="5"/>
      <c r="CZ243" s="5"/>
    </row>
    <row r="244" spans="1:104" s="6" customFormat="1" x14ac:dyDescent="0.2">
      <c r="A244" s="374" t="s">
        <v>208</v>
      </c>
      <c r="B244" s="92">
        <v>0</v>
      </c>
      <c r="BU244" s="5"/>
      <c r="BV244" s="5"/>
      <c r="BW244" s="5"/>
      <c r="BX244" s="5"/>
      <c r="BY244" s="15"/>
      <c r="BZ244" s="15"/>
      <c r="CU244" s="5"/>
      <c r="CV244" s="5"/>
      <c r="CW244" s="5"/>
      <c r="CX244" s="5"/>
      <c r="CY244" s="5"/>
      <c r="CZ244" s="5"/>
    </row>
    <row r="245" spans="1:104" s="6" customFormat="1" x14ac:dyDescent="0.2">
      <c r="A245" s="374" t="s">
        <v>209</v>
      </c>
      <c r="B245" s="92">
        <v>2178</v>
      </c>
      <c r="BU245" s="5"/>
      <c r="BV245" s="5"/>
      <c r="BW245" s="5"/>
      <c r="BX245" s="5"/>
      <c r="BY245" s="15"/>
      <c r="BZ245" s="15"/>
      <c r="CU245" s="5"/>
      <c r="CV245" s="5"/>
      <c r="CW245" s="5"/>
      <c r="CX245" s="5"/>
      <c r="CY245" s="5"/>
      <c r="CZ245" s="5"/>
    </row>
    <row r="246" spans="1:104" s="6" customFormat="1" x14ac:dyDescent="0.2">
      <c r="A246" s="374" t="s">
        <v>210</v>
      </c>
      <c r="B246" s="92">
        <v>0</v>
      </c>
      <c r="BU246" s="5"/>
      <c r="BV246" s="5"/>
      <c r="BW246" s="5"/>
      <c r="BX246" s="5"/>
      <c r="BY246" s="15"/>
      <c r="BZ246" s="15"/>
      <c r="CU246" s="5"/>
      <c r="CV246" s="5"/>
      <c r="CW246" s="5"/>
      <c r="CX246" s="5"/>
      <c r="CY246" s="5"/>
      <c r="CZ246" s="5"/>
    </row>
    <row r="247" spans="1:104" s="6" customFormat="1" x14ac:dyDescent="0.2">
      <c r="A247" s="375" t="s">
        <v>211</v>
      </c>
      <c r="B247" s="75">
        <v>0</v>
      </c>
      <c r="BU247" s="5"/>
      <c r="BV247" s="5"/>
      <c r="BW247" s="5"/>
      <c r="BX247" s="5"/>
      <c r="BY247" s="15"/>
      <c r="BZ247" s="15"/>
      <c r="CU247" s="5"/>
      <c r="CV247" s="5"/>
      <c r="CW247" s="5"/>
      <c r="CX247" s="5"/>
      <c r="CY247" s="5"/>
      <c r="CZ247" s="5"/>
    </row>
    <row r="248" spans="1:104" s="6" customFormat="1" x14ac:dyDescent="0.2">
      <c r="A248" s="1512" t="s">
        <v>5</v>
      </c>
      <c r="B248" s="1513">
        <f>SUM(B223:B247)</f>
        <v>9440</v>
      </c>
      <c r="BU248" s="5"/>
      <c r="BV248" s="5"/>
      <c r="BW248" s="5"/>
      <c r="BX248" s="5"/>
      <c r="BY248" s="15"/>
      <c r="BZ248" s="15"/>
      <c r="CU248" s="5"/>
      <c r="CV248" s="5"/>
      <c r="CW248" s="5"/>
      <c r="CX248" s="5"/>
      <c r="CY248" s="5"/>
      <c r="CZ248" s="5"/>
    </row>
    <row r="249" spans="1:104" s="6" customFormat="1" x14ac:dyDescent="0.2">
      <c r="A249" s="11" t="s">
        <v>212</v>
      </c>
      <c r="B249" s="11"/>
      <c r="BU249" s="5"/>
      <c r="BV249" s="5"/>
      <c r="BW249" s="5"/>
      <c r="BX249" s="5"/>
      <c r="BY249" s="15"/>
      <c r="BZ249" s="15"/>
      <c r="CU249" s="5"/>
      <c r="CV249" s="5"/>
      <c r="CW249" s="5"/>
      <c r="CX249" s="5"/>
      <c r="CY249" s="5"/>
      <c r="CZ249" s="5"/>
    </row>
    <row r="250" spans="1:104" s="6" customFormat="1" x14ac:dyDescent="0.2">
      <c r="A250" s="11" t="s">
        <v>213</v>
      </c>
      <c r="B250" s="221"/>
      <c r="BU250" s="5"/>
      <c r="BV250" s="5"/>
      <c r="BW250" s="5"/>
      <c r="BX250" s="15"/>
      <c r="BY250" s="15"/>
      <c r="BZ250" s="5"/>
      <c r="CU250" s="5"/>
      <c r="CV250" s="5"/>
      <c r="CW250" s="5"/>
      <c r="CX250" s="5"/>
      <c r="CY250" s="5"/>
      <c r="CZ250" s="5"/>
    </row>
    <row r="251" spans="1:104" s="6" customFormat="1" x14ac:dyDescent="0.2">
      <c r="A251" s="2178" t="s">
        <v>214</v>
      </c>
      <c r="B251" s="2200" t="s">
        <v>5</v>
      </c>
      <c r="C251" s="2191" t="s">
        <v>215</v>
      </c>
      <c r="D251" s="2202"/>
      <c r="E251" s="2202"/>
      <c r="F251" s="2202"/>
      <c r="G251" s="2202"/>
      <c r="H251" s="2202"/>
      <c r="I251" s="2202"/>
      <c r="J251" s="2202"/>
      <c r="K251" s="2202"/>
      <c r="L251" s="2202"/>
      <c r="M251" s="2202"/>
      <c r="N251" s="2202"/>
      <c r="O251" s="2202"/>
      <c r="P251" s="2202"/>
      <c r="Q251" s="2202"/>
      <c r="R251" s="2202"/>
      <c r="S251" s="2192"/>
      <c r="BU251" s="5"/>
      <c r="BV251" s="5"/>
      <c r="BW251" s="5"/>
      <c r="BX251" s="5"/>
      <c r="BY251" s="5"/>
      <c r="BZ251" s="5"/>
      <c r="CU251" s="5"/>
      <c r="CV251" s="5"/>
      <c r="CW251" s="5"/>
      <c r="CX251" s="5"/>
      <c r="CY251" s="5"/>
      <c r="CZ251" s="5"/>
    </row>
    <row r="252" spans="1:104" s="6" customFormat="1" x14ac:dyDescent="0.2">
      <c r="A252" s="2199"/>
      <c r="B252" s="2201"/>
      <c r="C252" s="1514" t="s">
        <v>160</v>
      </c>
      <c r="D252" s="1514" t="s">
        <v>161</v>
      </c>
      <c r="E252" s="1514" t="s">
        <v>13</v>
      </c>
      <c r="F252" s="1515" t="s">
        <v>14</v>
      </c>
      <c r="G252" s="1515" t="s">
        <v>15</v>
      </c>
      <c r="H252" s="1515" t="s">
        <v>16</v>
      </c>
      <c r="I252" s="1515" t="s">
        <v>17</v>
      </c>
      <c r="J252" s="1515" t="s">
        <v>18</v>
      </c>
      <c r="K252" s="1515" t="s">
        <v>19</v>
      </c>
      <c r="L252" s="1515" t="s">
        <v>20</v>
      </c>
      <c r="M252" s="1515" t="s">
        <v>21</v>
      </c>
      <c r="N252" s="1515" t="s">
        <v>22</v>
      </c>
      <c r="O252" s="1515" t="s">
        <v>23</v>
      </c>
      <c r="P252" s="1515" t="s">
        <v>24</v>
      </c>
      <c r="Q252" s="1515" t="s">
        <v>25</v>
      </c>
      <c r="R252" s="1515" t="s">
        <v>26</v>
      </c>
      <c r="S252" s="1516" t="s">
        <v>27</v>
      </c>
      <c r="BU252" s="5"/>
      <c r="BV252" s="5"/>
      <c r="BW252" s="5"/>
      <c r="BX252" s="5"/>
      <c r="BY252" s="5"/>
      <c r="BZ252" s="5"/>
      <c r="CU252" s="5"/>
      <c r="CV252" s="5"/>
      <c r="CW252" s="5"/>
      <c r="CX252" s="5"/>
      <c r="CY252" s="5"/>
      <c r="CZ252" s="5"/>
    </row>
    <row r="253" spans="1:104" s="6" customFormat="1" x14ac:dyDescent="0.2">
      <c r="A253" s="1517" t="s">
        <v>216</v>
      </c>
      <c r="B253" s="1518">
        <f>SUM(C253:S253)</f>
        <v>108</v>
      </c>
      <c r="C253" s="1487">
        <v>0</v>
      </c>
      <c r="D253" s="385">
        <v>2</v>
      </c>
      <c r="E253" s="385">
        <v>1</v>
      </c>
      <c r="F253" s="385">
        <v>0</v>
      </c>
      <c r="G253" s="385">
        <v>0</v>
      </c>
      <c r="H253" s="385">
        <v>0</v>
      </c>
      <c r="I253" s="385">
        <v>0</v>
      </c>
      <c r="J253" s="385">
        <v>0</v>
      </c>
      <c r="K253" s="385">
        <v>0</v>
      </c>
      <c r="L253" s="385">
        <v>1</v>
      </c>
      <c r="M253" s="385">
        <v>0</v>
      </c>
      <c r="N253" s="385">
        <v>1</v>
      </c>
      <c r="O253" s="385">
        <v>2</v>
      </c>
      <c r="P253" s="385">
        <v>29</v>
      </c>
      <c r="Q253" s="385">
        <v>29</v>
      </c>
      <c r="R253" s="385">
        <v>22</v>
      </c>
      <c r="S253" s="1484">
        <v>21</v>
      </c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U253" s="5"/>
      <c r="CV253" s="5"/>
      <c r="CW253" s="5"/>
      <c r="CX253" s="5"/>
      <c r="CY253" s="5"/>
      <c r="CZ253" s="5"/>
    </row>
    <row r="254" spans="1:104" s="6" customFormat="1" ht="21" x14ac:dyDescent="0.2">
      <c r="A254" s="386" t="s">
        <v>217</v>
      </c>
      <c r="B254" s="387">
        <f>SUM(C254:S254)</f>
        <v>108</v>
      </c>
      <c r="C254" s="51">
        <v>0</v>
      </c>
      <c r="D254" s="55">
        <v>2</v>
      </c>
      <c r="E254" s="55">
        <v>1</v>
      </c>
      <c r="F254" s="55">
        <v>0</v>
      </c>
      <c r="G254" s="55">
        <v>0</v>
      </c>
      <c r="H254" s="55">
        <v>0</v>
      </c>
      <c r="I254" s="55">
        <v>0</v>
      </c>
      <c r="J254" s="55">
        <v>0</v>
      </c>
      <c r="K254" s="55">
        <v>0</v>
      </c>
      <c r="L254" s="55">
        <v>1</v>
      </c>
      <c r="M254" s="55">
        <v>0</v>
      </c>
      <c r="N254" s="55">
        <v>1</v>
      </c>
      <c r="O254" s="55">
        <v>2</v>
      </c>
      <c r="P254" s="55">
        <v>29</v>
      </c>
      <c r="Q254" s="55">
        <v>29</v>
      </c>
      <c r="R254" s="55">
        <v>22</v>
      </c>
      <c r="S254" s="56">
        <v>21</v>
      </c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09"/>
      <c r="AJ254" s="109"/>
      <c r="AK254" s="109"/>
      <c r="AL254" s="109"/>
      <c r="AM254" s="109"/>
      <c r="AN254" s="109"/>
      <c r="AO254" s="109"/>
      <c r="AP254" s="109"/>
      <c r="AQ254" s="109"/>
      <c r="AR254" s="109"/>
      <c r="AS254" s="109"/>
      <c r="AT254" s="109"/>
      <c r="AU254" s="109"/>
      <c r="AV254" s="109"/>
      <c r="AW254" s="109"/>
      <c r="AX254" s="109"/>
      <c r="AY254" s="109"/>
      <c r="AZ254" s="109"/>
      <c r="BA254" s="109"/>
      <c r="BB254" s="109"/>
      <c r="BU254" s="5"/>
      <c r="BV254" s="5"/>
      <c r="BW254" s="5"/>
      <c r="BX254" s="5"/>
      <c r="BY254" s="15"/>
      <c r="BZ254" s="15"/>
      <c r="CU254" s="5"/>
      <c r="CV254" s="5"/>
      <c r="CW254" s="5"/>
      <c r="CX254" s="5"/>
      <c r="CY254" s="5"/>
      <c r="CZ254" s="5"/>
    </row>
    <row r="255" spans="1:104" s="6" customFormat="1" x14ac:dyDescent="0.2">
      <c r="A255" s="881" t="s">
        <v>218</v>
      </c>
      <c r="B255" s="1519">
        <f>SUM(C255:S255)</f>
        <v>108</v>
      </c>
      <c r="C255" s="1520">
        <v>0</v>
      </c>
      <c r="D255" s="435">
        <v>2</v>
      </c>
      <c r="E255" s="435">
        <v>1</v>
      </c>
      <c r="F255" s="435">
        <v>0</v>
      </c>
      <c r="G255" s="435">
        <v>0</v>
      </c>
      <c r="H255" s="435">
        <v>0</v>
      </c>
      <c r="I255" s="435">
        <v>0</v>
      </c>
      <c r="J255" s="435">
        <v>0</v>
      </c>
      <c r="K255" s="435">
        <v>0</v>
      </c>
      <c r="L255" s="435">
        <v>1</v>
      </c>
      <c r="M255" s="435">
        <v>0</v>
      </c>
      <c r="N255" s="435">
        <v>1</v>
      </c>
      <c r="O255" s="435">
        <v>2</v>
      </c>
      <c r="P255" s="435">
        <v>29</v>
      </c>
      <c r="Q255" s="435">
        <v>29</v>
      </c>
      <c r="R255" s="435">
        <v>22</v>
      </c>
      <c r="S255" s="803">
        <v>21</v>
      </c>
      <c r="Z255" s="109"/>
      <c r="AA255" s="109"/>
      <c r="AB255" s="109"/>
      <c r="AC255" s="109"/>
      <c r="AD255" s="109"/>
      <c r="AE255" s="109"/>
      <c r="AF255" s="109"/>
      <c r="AG255" s="109"/>
      <c r="AH255" s="109"/>
      <c r="AI255" s="109"/>
      <c r="AJ255" s="109"/>
      <c r="AK255" s="109"/>
      <c r="AL255" s="109"/>
      <c r="AM255" s="109"/>
      <c r="AN255" s="109"/>
      <c r="AO255" s="109"/>
      <c r="AP255" s="109"/>
      <c r="AQ255" s="109"/>
      <c r="AR255" s="109"/>
      <c r="AS255" s="109"/>
      <c r="AT255" s="109"/>
      <c r="AU255" s="109"/>
      <c r="AV255" s="109"/>
      <c r="AW255" s="109"/>
      <c r="AX255" s="109"/>
      <c r="AY255" s="109"/>
      <c r="AZ255" s="109"/>
      <c r="BA255" s="109"/>
      <c r="BB255" s="109"/>
      <c r="BU255" s="5"/>
      <c r="BV255" s="5"/>
      <c r="BW255" s="5"/>
      <c r="BX255" s="5"/>
      <c r="BY255" s="15"/>
      <c r="BZ255" s="15"/>
      <c r="CU255" s="5"/>
      <c r="CV255" s="5"/>
      <c r="CW255" s="5"/>
      <c r="CX255" s="5"/>
      <c r="CY255" s="5"/>
      <c r="CZ255" s="5"/>
    </row>
    <row r="256" spans="1:104" s="6" customFormat="1" x14ac:dyDescent="0.2">
      <c r="A256" s="11" t="s">
        <v>219</v>
      </c>
      <c r="B256" s="390"/>
      <c r="D256" s="390"/>
      <c r="AX256" s="109"/>
      <c r="AY256" s="109"/>
      <c r="AZ256" s="109"/>
      <c r="BA256" s="109"/>
      <c r="BB256" s="109"/>
      <c r="BC256" s="109"/>
      <c r="BD256" s="109"/>
      <c r="BU256" s="5"/>
      <c r="BV256" s="5"/>
      <c r="BW256" s="5"/>
      <c r="BX256" s="5"/>
      <c r="BY256" s="5"/>
      <c r="BZ256" s="5"/>
      <c r="CU256" s="15"/>
      <c r="CV256" s="15"/>
      <c r="CW256" s="15"/>
      <c r="CX256" s="15"/>
      <c r="CY256" s="15"/>
      <c r="CZ256" s="15"/>
    </row>
    <row r="257" spans="1:130" x14ac:dyDescent="0.2">
      <c r="A257" s="2077" t="s">
        <v>220</v>
      </c>
      <c r="B257" s="2200" t="s">
        <v>221</v>
      </c>
      <c r="C257" s="2191" t="s">
        <v>215</v>
      </c>
      <c r="D257" s="2202"/>
      <c r="E257" s="2202"/>
      <c r="F257" s="2202"/>
      <c r="G257" s="2202"/>
      <c r="H257" s="2202"/>
      <c r="I257" s="2202"/>
      <c r="J257" s="2202"/>
      <c r="K257" s="2202"/>
      <c r="L257" s="2202"/>
      <c r="M257" s="2202"/>
      <c r="N257" s="2202"/>
      <c r="O257" s="2202"/>
      <c r="P257" s="2202"/>
      <c r="Q257" s="2202"/>
      <c r="R257" s="2202"/>
      <c r="S257" s="2192"/>
      <c r="AA257" s="109"/>
      <c r="AB257" s="109"/>
      <c r="AC257" s="109"/>
      <c r="AD257" s="109"/>
      <c r="AE257" s="109"/>
      <c r="AF257" s="109"/>
      <c r="AG257" s="109"/>
      <c r="AH257" s="109"/>
      <c r="AI257" s="109"/>
      <c r="AJ257" s="109"/>
      <c r="AK257" s="109"/>
      <c r="AL257" s="109"/>
      <c r="AM257" s="109"/>
      <c r="AN257" s="109"/>
      <c r="AO257" s="109"/>
      <c r="AP257" s="109"/>
      <c r="AQ257" s="109"/>
      <c r="AR257" s="109"/>
      <c r="AS257" s="109"/>
      <c r="AT257" s="109"/>
      <c r="AU257" s="109"/>
      <c r="AV257" s="109"/>
      <c r="AW257" s="109"/>
      <c r="AX257" s="109"/>
      <c r="AY257" s="109"/>
      <c r="AZ257" s="109"/>
      <c r="BA257" s="109"/>
      <c r="BB257" s="109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5"/>
      <c r="CV257" s="5"/>
      <c r="CW257" s="5"/>
      <c r="CX257" s="5"/>
      <c r="CY257" s="5"/>
      <c r="CZ257" s="5"/>
    </row>
    <row r="258" spans="1:130" ht="15" x14ac:dyDescent="0.25">
      <c r="A258" s="1934"/>
      <c r="B258" s="2201"/>
      <c r="C258" s="1514" t="s">
        <v>160</v>
      </c>
      <c r="D258" s="1514" t="s">
        <v>161</v>
      </c>
      <c r="E258" s="1514" t="s">
        <v>13</v>
      </c>
      <c r="F258" s="1515" t="s">
        <v>14</v>
      </c>
      <c r="G258" s="1515" t="s">
        <v>15</v>
      </c>
      <c r="H258" s="1515" t="s">
        <v>16</v>
      </c>
      <c r="I258" s="1515" t="s">
        <v>17</v>
      </c>
      <c r="J258" s="1515" t="s">
        <v>18</v>
      </c>
      <c r="K258" s="1515" t="s">
        <v>19</v>
      </c>
      <c r="L258" s="1515" t="s">
        <v>20</v>
      </c>
      <c r="M258" s="1515" t="s">
        <v>21</v>
      </c>
      <c r="N258" s="1515" t="s">
        <v>22</v>
      </c>
      <c r="O258" s="1515" t="s">
        <v>23</v>
      </c>
      <c r="P258" s="1515" t="s">
        <v>24</v>
      </c>
      <c r="Q258" s="1515" t="s">
        <v>25</v>
      </c>
      <c r="R258" s="1515" t="s">
        <v>26</v>
      </c>
      <c r="S258" s="1516" t="s">
        <v>27</v>
      </c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3"/>
      <c r="BV258" s="3"/>
      <c r="BW258" s="3"/>
      <c r="BX258" s="3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5"/>
      <c r="CV258" s="5"/>
      <c r="CW258" s="5"/>
      <c r="CX258" s="5"/>
      <c r="CY258" s="5"/>
      <c r="CZ258" s="5"/>
    </row>
    <row r="259" spans="1:130" ht="15" x14ac:dyDescent="0.25">
      <c r="A259" s="391" t="s">
        <v>222</v>
      </c>
      <c r="B259" s="391">
        <f>SUM(C259:S259)</f>
        <v>11</v>
      </c>
      <c r="C259" s="385">
        <v>0</v>
      </c>
      <c r="D259" s="385">
        <v>0</v>
      </c>
      <c r="E259" s="385">
        <v>0</v>
      </c>
      <c r="F259" s="385">
        <v>0</v>
      </c>
      <c r="G259" s="385">
        <v>0</v>
      </c>
      <c r="H259" s="385">
        <v>0</v>
      </c>
      <c r="I259" s="385">
        <v>0</v>
      </c>
      <c r="J259" s="385">
        <v>0</v>
      </c>
      <c r="K259" s="385">
        <v>0</v>
      </c>
      <c r="L259" s="385">
        <v>0</v>
      </c>
      <c r="M259" s="385">
        <v>0</v>
      </c>
      <c r="N259" s="385">
        <v>0</v>
      </c>
      <c r="O259" s="385">
        <v>0</v>
      </c>
      <c r="P259" s="385">
        <v>4</v>
      </c>
      <c r="Q259" s="385">
        <v>2</v>
      </c>
      <c r="R259" s="385">
        <v>3</v>
      </c>
      <c r="S259" s="1506">
        <v>2</v>
      </c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3"/>
      <c r="BV259" s="3"/>
      <c r="BW259" s="3"/>
      <c r="BX259" s="3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5"/>
      <c r="CV259" s="5"/>
      <c r="CW259" s="5"/>
      <c r="CX259" s="5"/>
      <c r="CY259" s="5"/>
      <c r="CZ259" s="5"/>
    </row>
    <row r="260" spans="1:130" ht="15" x14ac:dyDescent="0.25">
      <c r="A260" s="284" t="s">
        <v>223</v>
      </c>
      <c r="B260" s="284">
        <f t="shared" ref="B260:B285" si="36">SUM(C260:S260)</f>
        <v>2</v>
      </c>
      <c r="C260" s="55">
        <v>0</v>
      </c>
      <c r="D260" s="55">
        <v>0</v>
      </c>
      <c r="E260" s="55">
        <v>0</v>
      </c>
      <c r="F260" s="55">
        <v>0</v>
      </c>
      <c r="G260" s="55">
        <v>0</v>
      </c>
      <c r="H260" s="55">
        <v>0</v>
      </c>
      <c r="I260" s="55">
        <v>0</v>
      </c>
      <c r="J260" s="55">
        <v>0</v>
      </c>
      <c r="K260" s="55">
        <v>0</v>
      </c>
      <c r="L260" s="55">
        <v>0</v>
      </c>
      <c r="M260" s="55">
        <v>0</v>
      </c>
      <c r="N260" s="55">
        <v>1</v>
      </c>
      <c r="O260" s="55">
        <v>1</v>
      </c>
      <c r="P260" s="55">
        <v>0</v>
      </c>
      <c r="Q260" s="55">
        <v>0</v>
      </c>
      <c r="R260" s="55">
        <v>0</v>
      </c>
      <c r="S260" s="56">
        <v>0</v>
      </c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3"/>
      <c r="BV260" s="3"/>
      <c r="BW260" s="3"/>
      <c r="BX260" s="3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5"/>
      <c r="CV260" s="5"/>
      <c r="CW260" s="5"/>
      <c r="CX260" s="5"/>
      <c r="CY260" s="5"/>
      <c r="CZ260" s="5"/>
    </row>
    <row r="261" spans="1:130" ht="15" x14ac:dyDescent="0.25">
      <c r="A261" s="284" t="s">
        <v>224</v>
      </c>
      <c r="B261" s="284">
        <f>SUM(C261:S261)</f>
        <v>4</v>
      </c>
      <c r="C261" s="55">
        <v>0</v>
      </c>
      <c r="D261" s="55">
        <v>0</v>
      </c>
      <c r="E261" s="55">
        <v>0</v>
      </c>
      <c r="F261" s="55">
        <v>0</v>
      </c>
      <c r="G261" s="55">
        <v>0</v>
      </c>
      <c r="H261" s="55">
        <v>0</v>
      </c>
      <c r="I261" s="55">
        <v>0</v>
      </c>
      <c r="J261" s="55">
        <v>0</v>
      </c>
      <c r="K261" s="55">
        <v>0</v>
      </c>
      <c r="L261" s="55">
        <v>0</v>
      </c>
      <c r="M261" s="55">
        <v>0</v>
      </c>
      <c r="N261" s="55">
        <v>0</v>
      </c>
      <c r="O261" s="55">
        <v>0</v>
      </c>
      <c r="P261" s="55">
        <v>0</v>
      </c>
      <c r="Q261" s="55">
        <v>1</v>
      </c>
      <c r="R261" s="55">
        <v>1</v>
      </c>
      <c r="S261" s="56">
        <v>2</v>
      </c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3"/>
      <c r="BV261" s="3"/>
      <c r="BW261" s="3"/>
      <c r="BX261" s="3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5"/>
      <c r="CV261" s="5"/>
      <c r="CW261" s="5"/>
      <c r="CX261" s="5"/>
      <c r="CY261" s="5"/>
      <c r="CZ261" s="5"/>
    </row>
    <row r="262" spans="1:130" ht="15" x14ac:dyDescent="0.25">
      <c r="A262" s="284" t="s">
        <v>225</v>
      </c>
      <c r="B262" s="284">
        <f t="shared" si="36"/>
        <v>8</v>
      </c>
      <c r="C262" s="55">
        <v>0</v>
      </c>
      <c r="D262" s="55">
        <v>0</v>
      </c>
      <c r="E262" s="55">
        <v>0</v>
      </c>
      <c r="F262" s="55">
        <v>0</v>
      </c>
      <c r="G262" s="55">
        <v>0</v>
      </c>
      <c r="H262" s="55">
        <v>0</v>
      </c>
      <c r="I262" s="55">
        <v>0</v>
      </c>
      <c r="J262" s="55">
        <v>0</v>
      </c>
      <c r="K262" s="55">
        <v>0</v>
      </c>
      <c r="L262" s="55">
        <v>0</v>
      </c>
      <c r="M262" s="55">
        <v>0</v>
      </c>
      <c r="N262" s="55">
        <v>1</v>
      </c>
      <c r="O262" s="55">
        <v>1</v>
      </c>
      <c r="P262" s="55">
        <v>0</v>
      </c>
      <c r="Q262" s="55">
        <v>1</v>
      </c>
      <c r="R262" s="55">
        <v>1</v>
      </c>
      <c r="S262" s="56">
        <v>4</v>
      </c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3"/>
      <c r="BV262" s="3"/>
      <c r="BW262" s="3"/>
      <c r="BX262" s="3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5"/>
      <c r="CV262" s="5"/>
      <c r="CW262" s="5"/>
      <c r="CX262" s="5"/>
      <c r="CY262" s="5"/>
      <c r="CZ262" s="5"/>
    </row>
    <row r="263" spans="1:130" ht="15" x14ac:dyDescent="0.25">
      <c r="A263" s="284" t="s">
        <v>226</v>
      </c>
      <c r="B263" s="284">
        <f t="shared" si="36"/>
        <v>10</v>
      </c>
      <c r="C263" s="55">
        <v>0</v>
      </c>
      <c r="D263" s="55">
        <v>0</v>
      </c>
      <c r="E263" s="55">
        <v>0</v>
      </c>
      <c r="F263" s="55">
        <v>0</v>
      </c>
      <c r="G263" s="55">
        <v>0</v>
      </c>
      <c r="H263" s="55">
        <v>0</v>
      </c>
      <c r="I263" s="55">
        <v>0</v>
      </c>
      <c r="J263" s="55">
        <v>0</v>
      </c>
      <c r="K263" s="55">
        <v>0</v>
      </c>
      <c r="L263" s="55">
        <v>1</v>
      </c>
      <c r="M263" s="55">
        <v>0</v>
      </c>
      <c r="N263" s="55">
        <v>0</v>
      </c>
      <c r="O263" s="55">
        <v>0</v>
      </c>
      <c r="P263" s="55">
        <v>5</v>
      </c>
      <c r="Q263" s="55">
        <v>1</v>
      </c>
      <c r="R263" s="55">
        <v>2</v>
      </c>
      <c r="S263" s="56">
        <v>1</v>
      </c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3"/>
      <c r="BV263" s="3"/>
      <c r="BW263" s="3"/>
      <c r="BX263" s="3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5"/>
      <c r="CV263" s="5"/>
      <c r="CW263" s="5"/>
      <c r="CX263" s="5"/>
      <c r="CY263" s="5"/>
      <c r="CZ263" s="5"/>
    </row>
    <row r="264" spans="1:130" s="392" customFormat="1" x14ac:dyDescent="0.2">
      <c r="A264" s="284" t="s">
        <v>227</v>
      </c>
      <c r="B264" s="284">
        <f t="shared" si="36"/>
        <v>8</v>
      </c>
      <c r="C264" s="55">
        <v>0</v>
      </c>
      <c r="D264" s="55">
        <v>0</v>
      </c>
      <c r="E264" s="55">
        <v>0</v>
      </c>
      <c r="F264" s="55">
        <v>0</v>
      </c>
      <c r="G264" s="55">
        <v>0</v>
      </c>
      <c r="H264" s="55">
        <v>0</v>
      </c>
      <c r="I264" s="55">
        <v>0</v>
      </c>
      <c r="J264" s="55">
        <v>0</v>
      </c>
      <c r="K264" s="55">
        <v>0</v>
      </c>
      <c r="L264" s="55">
        <v>0</v>
      </c>
      <c r="M264" s="55">
        <v>0</v>
      </c>
      <c r="N264" s="55">
        <v>0</v>
      </c>
      <c r="O264" s="55">
        <v>0</v>
      </c>
      <c r="P264" s="55">
        <v>6</v>
      </c>
      <c r="Q264" s="55">
        <v>1</v>
      </c>
      <c r="R264" s="55">
        <v>1</v>
      </c>
      <c r="S264" s="56">
        <v>0</v>
      </c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5"/>
      <c r="BV264" s="5"/>
      <c r="BW264" s="5"/>
      <c r="BX264" s="5"/>
      <c r="BY264" s="15"/>
      <c r="BZ264" s="15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</row>
    <row r="265" spans="1:130" s="392" customFormat="1" x14ac:dyDescent="0.2">
      <c r="A265" s="284" t="s">
        <v>228</v>
      </c>
      <c r="B265" s="284">
        <f t="shared" si="36"/>
        <v>0</v>
      </c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5"/>
      <c r="BV265" s="5"/>
      <c r="BW265" s="5"/>
      <c r="BX265" s="5"/>
      <c r="BY265" s="15"/>
      <c r="BZ265" s="15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</row>
    <row r="266" spans="1:130" s="392" customFormat="1" x14ac:dyDescent="0.2">
      <c r="A266" s="284" t="s">
        <v>229</v>
      </c>
      <c r="B266" s="284">
        <f t="shared" si="36"/>
        <v>0</v>
      </c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5"/>
      <c r="BV266" s="5"/>
      <c r="BW266" s="5"/>
      <c r="BX266" s="5"/>
      <c r="BY266" s="15"/>
      <c r="BZ266" s="15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</row>
    <row r="267" spans="1:130" s="392" customFormat="1" x14ac:dyDescent="0.2">
      <c r="A267" s="284" t="s">
        <v>230</v>
      </c>
      <c r="B267" s="284">
        <f t="shared" si="36"/>
        <v>0</v>
      </c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5"/>
      <c r="BV267" s="5"/>
      <c r="BW267" s="5"/>
      <c r="BX267" s="5"/>
      <c r="BY267" s="15"/>
      <c r="BZ267" s="15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</row>
    <row r="268" spans="1:130" x14ac:dyDescent="0.2">
      <c r="A268" s="284" t="s">
        <v>231</v>
      </c>
      <c r="B268" s="284">
        <f t="shared" si="36"/>
        <v>0</v>
      </c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5"/>
      <c r="CV268" s="5"/>
      <c r="CW268" s="5"/>
      <c r="CX268" s="5"/>
      <c r="CY268" s="5"/>
      <c r="CZ268" s="5"/>
    </row>
    <row r="269" spans="1:130" ht="21.75" x14ac:dyDescent="0.2">
      <c r="A269" s="393" t="s">
        <v>232</v>
      </c>
      <c r="B269" s="284">
        <f t="shared" si="36"/>
        <v>0</v>
      </c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5"/>
      <c r="CV269" s="5"/>
      <c r="CW269" s="5"/>
      <c r="CX269" s="5"/>
      <c r="CY269" s="5"/>
      <c r="CZ269" s="5"/>
    </row>
    <row r="270" spans="1:130" ht="22.5" x14ac:dyDescent="0.25">
      <c r="A270" s="393" t="s">
        <v>233</v>
      </c>
      <c r="B270" s="284">
        <f>SUM(C270:S270)</f>
        <v>0</v>
      </c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6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3"/>
      <c r="BV270" s="3"/>
      <c r="BW270" s="3"/>
      <c r="BX270" s="3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5"/>
      <c r="CV270" s="5"/>
      <c r="CW270" s="5"/>
      <c r="CX270" s="5"/>
      <c r="CY270" s="5"/>
      <c r="CZ270" s="5"/>
    </row>
    <row r="271" spans="1:130" x14ac:dyDescent="0.2">
      <c r="A271" s="284" t="s">
        <v>234</v>
      </c>
      <c r="B271" s="284">
        <f t="shared" si="36"/>
        <v>0</v>
      </c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6"/>
      <c r="CA271" s="394"/>
      <c r="CB271" s="394"/>
      <c r="CC271" s="394"/>
      <c r="CD271" s="394"/>
      <c r="CE271" s="392"/>
      <c r="CF271" s="392"/>
      <c r="CG271" s="392"/>
      <c r="CH271" s="392"/>
      <c r="CI271" s="392"/>
      <c r="CJ271" s="392"/>
      <c r="CK271" s="392"/>
      <c r="CL271" s="392"/>
      <c r="CM271" s="392"/>
      <c r="CN271" s="392"/>
      <c r="CO271" s="392"/>
      <c r="CP271" s="392"/>
      <c r="CQ271" s="392"/>
      <c r="CR271" s="392"/>
      <c r="CS271" s="392"/>
      <c r="CT271" s="392"/>
      <c r="CU271" s="5"/>
      <c r="CV271" s="5"/>
      <c r="CW271" s="5"/>
      <c r="CX271" s="5"/>
      <c r="CY271" s="5"/>
      <c r="CZ271" s="5"/>
    </row>
    <row r="272" spans="1:130" x14ac:dyDescent="0.2">
      <c r="A272" s="284" t="s">
        <v>235</v>
      </c>
      <c r="B272" s="284">
        <f t="shared" si="36"/>
        <v>0</v>
      </c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6"/>
      <c r="CE272" s="392"/>
      <c r="CF272" s="392"/>
      <c r="CG272" s="392"/>
      <c r="CH272" s="392"/>
      <c r="CI272" s="392"/>
      <c r="CJ272" s="392"/>
      <c r="CK272" s="392"/>
      <c r="CL272" s="392"/>
      <c r="CM272" s="392"/>
      <c r="CN272" s="392"/>
      <c r="CO272" s="392"/>
      <c r="CP272" s="392"/>
      <c r="CQ272" s="392"/>
      <c r="CR272" s="392"/>
      <c r="CS272" s="392"/>
      <c r="CT272" s="392"/>
      <c r="CU272" s="5"/>
      <c r="CV272" s="5"/>
      <c r="CW272" s="5"/>
      <c r="CX272" s="5"/>
      <c r="CY272" s="5"/>
      <c r="CZ272" s="5"/>
    </row>
    <row r="273" spans="1:104" s="6" customFormat="1" x14ac:dyDescent="0.2">
      <c r="A273" s="284" t="s">
        <v>236</v>
      </c>
      <c r="B273" s="284">
        <f t="shared" si="36"/>
        <v>0</v>
      </c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6"/>
      <c r="BU273" s="5"/>
      <c r="BV273" s="5"/>
      <c r="BW273" s="5"/>
      <c r="BX273" s="5"/>
      <c r="BY273" s="15"/>
      <c r="BZ273" s="15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5"/>
      <c r="CV273" s="5"/>
      <c r="CW273" s="5"/>
      <c r="CX273" s="5"/>
      <c r="CY273" s="5"/>
      <c r="CZ273" s="5"/>
    </row>
    <row r="274" spans="1:104" s="6" customFormat="1" x14ac:dyDescent="0.2">
      <c r="A274" s="284" t="s">
        <v>237</v>
      </c>
      <c r="B274" s="284">
        <f t="shared" si="36"/>
        <v>0</v>
      </c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6"/>
      <c r="BU274" s="5"/>
      <c r="BV274" s="5"/>
      <c r="BW274" s="5"/>
      <c r="BX274" s="5"/>
      <c r="BY274" s="15"/>
      <c r="BZ274" s="15"/>
      <c r="CA274" s="4"/>
      <c r="CB274" s="4"/>
      <c r="CC274" s="4"/>
      <c r="CD274" s="4"/>
      <c r="CE274" s="4"/>
      <c r="CF274" s="392"/>
      <c r="CG274" s="392"/>
      <c r="CH274" s="392"/>
      <c r="CI274" s="392"/>
      <c r="CJ274" s="392"/>
      <c r="CK274" s="392"/>
      <c r="CL274" s="392"/>
      <c r="CM274" s="392"/>
      <c r="CN274" s="392"/>
      <c r="CO274" s="392"/>
      <c r="CP274" s="392"/>
      <c r="CQ274" s="392"/>
      <c r="CR274" s="392"/>
      <c r="CS274" s="392"/>
      <c r="CT274" s="392"/>
      <c r="CU274" s="5"/>
      <c r="CV274" s="5"/>
      <c r="CW274" s="5"/>
      <c r="CX274" s="5"/>
      <c r="CY274" s="5"/>
      <c r="CZ274" s="5"/>
    </row>
    <row r="275" spans="1:104" s="6" customFormat="1" x14ac:dyDescent="0.2">
      <c r="A275" s="284" t="s">
        <v>238</v>
      </c>
      <c r="B275" s="284">
        <f t="shared" si="36"/>
        <v>0</v>
      </c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6"/>
      <c r="BU275" s="5"/>
      <c r="BV275" s="5"/>
      <c r="BW275" s="5"/>
      <c r="BX275" s="5"/>
      <c r="BY275" s="15"/>
      <c r="BZ275" s="15"/>
      <c r="CA275" s="4"/>
      <c r="CB275" s="4"/>
      <c r="CC275" s="4"/>
      <c r="CD275" s="4"/>
      <c r="CE275" s="4"/>
      <c r="CU275" s="5"/>
      <c r="CV275" s="5"/>
      <c r="CW275" s="5"/>
      <c r="CX275" s="5"/>
      <c r="CY275" s="5"/>
      <c r="CZ275" s="5"/>
    </row>
    <row r="276" spans="1:104" s="6" customFormat="1" x14ac:dyDescent="0.2">
      <c r="A276" s="284" t="s">
        <v>239</v>
      </c>
      <c r="B276" s="284">
        <f t="shared" si="36"/>
        <v>32</v>
      </c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>
        <v>9</v>
      </c>
      <c r="Q276" s="55">
        <v>7</v>
      </c>
      <c r="R276" s="55">
        <v>8</v>
      </c>
      <c r="S276" s="56">
        <v>8</v>
      </c>
      <c r="BU276" s="5"/>
      <c r="BV276" s="5"/>
      <c r="BW276" s="5"/>
      <c r="BX276" s="5"/>
      <c r="BY276" s="15"/>
      <c r="BZ276" s="15"/>
      <c r="CA276" s="4"/>
      <c r="CB276" s="4"/>
      <c r="CC276" s="4"/>
      <c r="CD276" s="4"/>
      <c r="CE276" s="4"/>
      <c r="CU276" s="5"/>
      <c r="CV276" s="5"/>
      <c r="CW276" s="5"/>
      <c r="CX276" s="5"/>
      <c r="CY276" s="5"/>
      <c r="CZ276" s="5"/>
    </row>
    <row r="277" spans="1:104" s="6" customFormat="1" x14ac:dyDescent="0.2">
      <c r="A277" s="284" t="s">
        <v>240</v>
      </c>
      <c r="B277" s="284">
        <f t="shared" si="36"/>
        <v>113</v>
      </c>
      <c r="C277" s="55"/>
      <c r="D277" s="55">
        <v>2</v>
      </c>
      <c r="E277" s="55">
        <v>1</v>
      </c>
      <c r="F277" s="55"/>
      <c r="G277" s="55"/>
      <c r="H277" s="55"/>
      <c r="I277" s="55"/>
      <c r="J277" s="55"/>
      <c r="K277" s="55"/>
      <c r="L277" s="55"/>
      <c r="M277" s="55"/>
      <c r="N277" s="55"/>
      <c r="O277" s="55">
        <v>2</v>
      </c>
      <c r="P277" s="55">
        <v>28</v>
      </c>
      <c r="Q277" s="55">
        <v>42</v>
      </c>
      <c r="R277" s="55">
        <v>26</v>
      </c>
      <c r="S277" s="56">
        <v>12</v>
      </c>
      <c r="BU277" s="5"/>
      <c r="BV277" s="5"/>
      <c r="BW277" s="5"/>
      <c r="BX277" s="5"/>
      <c r="BY277" s="5"/>
      <c r="BZ277" s="5"/>
      <c r="CA277" s="4"/>
      <c r="CB277" s="4"/>
      <c r="CC277" s="4"/>
      <c r="CD277" s="4"/>
      <c r="CE277" s="4"/>
      <c r="CU277" s="5"/>
      <c r="CV277" s="5"/>
      <c r="CW277" s="5"/>
      <c r="CX277" s="5"/>
      <c r="CY277" s="5"/>
      <c r="CZ277" s="5"/>
    </row>
    <row r="278" spans="1:104" s="6" customFormat="1" x14ac:dyDescent="0.2">
      <c r="A278" s="284" t="s">
        <v>241</v>
      </c>
      <c r="B278" s="284">
        <f t="shared" si="36"/>
        <v>0</v>
      </c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6"/>
      <c r="BU278" s="5"/>
      <c r="BV278" s="5"/>
      <c r="BW278" s="5"/>
      <c r="BX278" s="5"/>
      <c r="BY278" s="5"/>
      <c r="BZ278" s="5"/>
      <c r="CA278" s="4"/>
      <c r="CB278" s="4"/>
      <c r="CC278" s="4"/>
      <c r="CD278" s="4"/>
      <c r="CE278" s="4"/>
      <c r="CU278" s="5"/>
      <c r="CV278" s="5"/>
      <c r="CW278" s="5"/>
      <c r="CX278" s="5"/>
      <c r="CY278" s="5"/>
      <c r="CZ278" s="5"/>
    </row>
    <row r="279" spans="1:104" s="6" customFormat="1" x14ac:dyDescent="0.2">
      <c r="A279" s="284" t="s">
        <v>242</v>
      </c>
      <c r="B279" s="284">
        <f t="shared" si="36"/>
        <v>0</v>
      </c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6"/>
      <c r="BU279" s="5"/>
      <c r="BV279" s="5"/>
      <c r="BW279" s="5"/>
      <c r="BX279" s="5"/>
      <c r="BY279" s="5"/>
      <c r="BZ279" s="5"/>
      <c r="CA279" s="4"/>
      <c r="CB279" s="4"/>
      <c r="CC279" s="4"/>
      <c r="CD279" s="4"/>
      <c r="CE279" s="4"/>
      <c r="CU279" s="5"/>
      <c r="CV279" s="5"/>
      <c r="CW279" s="5"/>
      <c r="CX279" s="5"/>
      <c r="CY279" s="5"/>
      <c r="CZ279" s="5"/>
    </row>
    <row r="280" spans="1:104" s="6" customFormat="1" x14ac:dyDescent="0.2">
      <c r="A280" s="395" t="s">
        <v>243</v>
      </c>
      <c r="B280" s="284">
        <f t="shared" si="36"/>
        <v>0</v>
      </c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39"/>
      <c r="BU280" s="5"/>
      <c r="BV280" s="5"/>
      <c r="BW280" s="5"/>
      <c r="BX280" s="5"/>
      <c r="BY280" s="5"/>
      <c r="BZ280" s="5"/>
      <c r="CA280" s="4"/>
      <c r="CB280" s="4"/>
      <c r="CC280" s="4"/>
      <c r="CD280" s="4"/>
      <c r="CE280" s="4"/>
      <c r="CU280" s="5"/>
      <c r="CV280" s="5"/>
      <c r="CW280" s="5"/>
      <c r="CX280" s="5"/>
      <c r="CY280" s="5"/>
      <c r="CZ280" s="5"/>
    </row>
    <row r="281" spans="1:104" s="6" customFormat="1" x14ac:dyDescent="0.2">
      <c r="A281" s="395" t="s">
        <v>244</v>
      </c>
      <c r="B281" s="284">
        <f t="shared" si="36"/>
        <v>0</v>
      </c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6"/>
      <c r="BU281" s="5"/>
      <c r="BV281" s="5"/>
      <c r="BW281" s="5"/>
      <c r="BX281" s="5"/>
      <c r="BY281" s="5"/>
      <c r="BZ281" s="5"/>
      <c r="CA281" s="4"/>
      <c r="CB281" s="4"/>
      <c r="CC281" s="4"/>
      <c r="CD281" s="4"/>
      <c r="CE281" s="4"/>
      <c r="CU281" s="5"/>
      <c r="CV281" s="5"/>
      <c r="CW281" s="5"/>
      <c r="CX281" s="5"/>
      <c r="CY281" s="5"/>
      <c r="CZ281" s="5"/>
    </row>
    <row r="282" spans="1:104" s="6" customFormat="1" ht="21.75" x14ac:dyDescent="0.2">
      <c r="A282" s="396" t="s">
        <v>245</v>
      </c>
      <c r="B282" s="284">
        <f t="shared" si="36"/>
        <v>0</v>
      </c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6"/>
      <c r="BU282" s="5"/>
      <c r="BV282" s="5"/>
      <c r="BW282" s="5"/>
      <c r="BX282" s="5"/>
      <c r="BY282" s="5"/>
      <c r="BZ282" s="5"/>
      <c r="CA282" s="4"/>
      <c r="CB282" s="4"/>
      <c r="CC282" s="4"/>
      <c r="CD282" s="4"/>
      <c r="CE282" s="4"/>
      <c r="CU282" s="5"/>
      <c r="CV282" s="5"/>
      <c r="CW282" s="5"/>
      <c r="CX282" s="5"/>
      <c r="CY282" s="5"/>
      <c r="CZ282" s="5"/>
    </row>
    <row r="283" spans="1:104" s="6" customFormat="1" x14ac:dyDescent="0.2">
      <c r="A283" s="395" t="s">
        <v>246</v>
      </c>
      <c r="B283" s="284">
        <f t="shared" si="36"/>
        <v>0</v>
      </c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6"/>
      <c r="BU283" s="5"/>
      <c r="BV283" s="5"/>
      <c r="BW283" s="5"/>
      <c r="BX283" s="5"/>
      <c r="BY283" s="5"/>
      <c r="BZ283" s="5"/>
      <c r="CA283" s="4"/>
      <c r="CB283" s="4"/>
      <c r="CC283" s="4"/>
      <c r="CD283" s="4"/>
      <c r="CE283" s="4"/>
      <c r="CU283" s="5"/>
      <c r="CV283" s="5"/>
      <c r="CW283" s="5"/>
      <c r="CX283" s="5"/>
      <c r="CY283" s="5"/>
      <c r="CZ283" s="5"/>
    </row>
    <row r="284" spans="1:104" s="6" customFormat="1" x14ac:dyDescent="0.2">
      <c r="A284" s="395" t="s">
        <v>247</v>
      </c>
      <c r="B284" s="284">
        <f>SUM(C284:S284)</f>
        <v>0</v>
      </c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6"/>
      <c r="BU284" s="5"/>
      <c r="BV284" s="5"/>
      <c r="BW284" s="5"/>
      <c r="BX284" s="5"/>
      <c r="BY284" s="5"/>
      <c r="BZ284" s="5"/>
      <c r="CA284" s="4"/>
      <c r="CB284" s="4"/>
      <c r="CC284" s="4"/>
      <c r="CD284" s="4"/>
      <c r="CE284" s="4"/>
      <c r="CU284" s="5"/>
      <c r="CV284" s="5"/>
      <c r="CW284" s="5"/>
      <c r="CX284" s="5"/>
      <c r="CY284" s="5"/>
      <c r="CZ284" s="5"/>
    </row>
    <row r="285" spans="1:104" s="6" customFormat="1" x14ac:dyDescent="0.2">
      <c r="A285" s="397" t="s">
        <v>248</v>
      </c>
      <c r="B285" s="287">
        <f t="shared" si="36"/>
        <v>0</v>
      </c>
      <c r="C285" s="213"/>
      <c r="D285" s="213"/>
      <c r="E285" s="213"/>
      <c r="F285" s="213"/>
      <c r="G285" s="213"/>
      <c r="H285" s="213"/>
      <c r="I285" s="213"/>
      <c r="J285" s="213"/>
      <c r="K285" s="213"/>
      <c r="L285" s="213"/>
      <c r="M285" s="213"/>
      <c r="N285" s="213"/>
      <c r="O285" s="213"/>
      <c r="P285" s="213"/>
      <c r="Q285" s="213"/>
      <c r="R285" s="213"/>
      <c r="S285" s="78"/>
      <c r="BU285" s="5"/>
      <c r="BV285" s="5"/>
      <c r="BW285" s="5"/>
      <c r="BX285" s="5"/>
      <c r="BY285" s="5"/>
      <c r="BZ285" s="5"/>
      <c r="CA285" s="4"/>
      <c r="CB285" s="4"/>
      <c r="CC285" s="4"/>
      <c r="CD285" s="4"/>
      <c r="CE285" s="4"/>
      <c r="CU285" s="5"/>
      <c r="CV285" s="5"/>
      <c r="CW285" s="5"/>
      <c r="CX285" s="5"/>
      <c r="CY285" s="5"/>
      <c r="CZ285" s="5"/>
    </row>
    <row r="286" spans="1:104" s="6" customFormat="1" x14ac:dyDescent="0.2">
      <c r="A286" s="221" t="s">
        <v>249</v>
      </c>
      <c r="B286" s="221"/>
      <c r="BU286" s="5"/>
      <c r="BV286" s="5"/>
      <c r="BW286" s="5"/>
      <c r="BX286" s="5"/>
      <c r="BY286" s="15"/>
      <c r="BZ286" s="15"/>
      <c r="CA286" s="4"/>
      <c r="CB286" s="4"/>
      <c r="CC286" s="4"/>
      <c r="CD286" s="4"/>
      <c r="CE286" s="4"/>
      <c r="CU286" s="5"/>
      <c r="CV286" s="5"/>
      <c r="CW286" s="5"/>
      <c r="CX286" s="5"/>
      <c r="CY286" s="5"/>
      <c r="CZ286" s="5"/>
    </row>
    <row r="287" spans="1:104" s="6" customFormat="1" x14ac:dyDescent="0.2">
      <c r="A287" s="2178" t="s">
        <v>250</v>
      </c>
      <c r="B287" s="2200" t="s">
        <v>5</v>
      </c>
      <c r="C287" s="2191" t="s">
        <v>215</v>
      </c>
      <c r="D287" s="2202"/>
      <c r="E287" s="2202"/>
      <c r="F287" s="2202"/>
      <c r="G287" s="2202"/>
      <c r="H287" s="2202"/>
      <c r="I287" s="2202"/>
      <c r="J287" s="2202"/>
      <c r="K287" s="2202"/>
      <c r="L287" s="2202"/>
      <c r="M287" s="2202"/>
      <c r="N287" s="2202"/>
      <c r="O287" s="2202"/>
      <c r="P287" s="2202"/>
      <c r="Q287" s="2202"/>
      <c r="R287" s="2202"/>
      <c r="S287" s="2192"/>
      <c r="BU287" s="5"/>
      <c r="BV287" s="5"/>
      <c r="BW287" s="15"/>
      <c r="BX287" s="15"/>
      <c r="BY287" s="5"/>
      <c r="BZ287" s="5"/>
      <c r="CA287" s="4"/>
      <c r="CB287" s="4"/>
      <c r="CC287" s="4"/>
      <c r="CD287" s="4"/>
      <c r="CE287" s="4"/>
      <c r="CU287" s="5"/>
      <c r="CV287" s="5"/>
      <c r="CW287" s="5"/>
      <c r="CX287" s="5"/>
      <c r="CY287" s="5"/>
      <c r="CZ287" s="5"/>
    </row>
    <row r="288" spans="1:104" s="6" customFormat="1" x14ac:dyDescent="0.2">
      <c r="A288" s="2199"/>
      <c r="B288" s="2201"/>
      <c r="C288" s="1514" t="s">
        <v>160</v>
      </c>
      <c r="D288" s="1514" t="s">
        <v>161</v>
      </c>
      <c r="E288" s="1514" t="s">
        <v>13</v>
      </c>
      <c r="F288" s="1515" t="s">
        <v>14</v>
      </c>
      <c r="G288" s="1515" t="s">
        <v>15</v>
      </c>
      <c r="H288" s="1515" t="s">
        <v>16</v>
      </c>
      <c r="I288" s="1515" t="s">
        <v>17</v>
      </c>
      <c r="J288" s="1515" t="s">
        <v>18</v>
      </c>
      <c r="K288" s="1515" t="s">
        <v>19</v>
      </c>
      <c r="L288" s="1515" t="s">
        <v>20</v>
      </c>
      <c r="M288" s="1515" t="s">
        <v>21</v>
      </c>
      <c r="N288" s="1515" t="s">
        <v>22</v>
      </c>
      <c r="O288" s="1515" t="s">
        <v>23</v>
      </c>
      <c r="P288" s="1515" t="s">
        <v>24</v>
      </c>
      <c r="Q288" s="1515" t="s">
        <v>25</v>
      </c>
      <c r="R288" s="1515" t="s">
        <v>26</v>
      </c>
      <c r="S288" s="1516" t="s">
        <v>27</v>
      </c>
      <c r="BB288" s="109"/>
      <c r="BC288" s="109"/>
      <c r="BU288" s="5"/>
      <c r="BV288" s="5"/>
      <c r="BW288" s="5"/>
      <c r="BX288" s="5"/>
      <c r="BY288" s="5"/>
      <c r="BZ288" s="5"/>
      <c r="CA288" s="4"/>
      <c r="CB288" s="4"/>
      <c r="CC288" s="4"/>
      <c r="CD288" s="4"/>
      <c r="CE288" s="4"/>
      <c r="CU288" s="5"/>
      <c r="CV288" s="5"/>
      <c r="CW288" s="5"/>
      <c r="CX288" s="5"/>
      <c r="CY288" s="5"/>
      <c r="CZ288" s="5"/>
    </row>
    <row r="289" spans="1:104" s="6" customFormat="1" x14ac:dyDescent="0.2">
      <c r="A289" s="1521" t="s">
        <v>61</v>
      </c>
      <c r="B289" s="387">
        <f>SUM(C289:S289)</f>
        <v>1</v>
      </c>
      <c r="C289" s="43">
        <v>0</v>
      </c>
      <c r="D289" s="43">
        <v>0</v>
      </c>
      <c r="E289" s="43">
        <v>0</v>
      </c>
      <c r="F289" s="43">
        <v>0</v>
      </c>
      <c r="G289" s="43">
        <v>0</v>
      </c>
      <c r="H289" s="43">
        <v>0</v>
      </c>
      <c r="I289" s="43">
        <v>0</v>
      </c>
      <c r="J289" s="43">
        <v>0</v>
      </c>
      <c r="K289" s="43">
        <v>0</v>
      </c>
      <c r="L289" s="43">
        <v>0</v>
      </c>
      <c r="M289" s="43">
        <v>0</v>
      </c>
      <c r="N289" s="43">
        <v>0</v>
      </c>
      <c r="O289" s="43">
        <v>1</v>
      </c>
      <c r="P289" s="43">
        <v>0</v>
      </c>
      <c r="Q289" s="43">
        <v>0</v>
      </c>
      <c r="R289" s="43">
        <v>0</v>
      </c>
      <c r="S289" s="39">
        <v>0</v>
      </c>
      <c r="BB289" s="109"/>
      <c r="BC289" s="109"/>
      <c r="BU289" s="5"/>
      <c r="BV289" s="5"/>
      <c r="BW289" s="5"/>
      <c r="BX289" s="5"/>
      <c r="BY289" s="5"/>
      <c r="BZ289" s="5"/>
      <c r="CU289" s="5"/>
      <c r="CV289" s="5"/>
      <c r="CW289" s="5"/>
      <c r="CX289" s="5"/>
      <c r="CY289" s="5"/>
      <c r="CZ289" s="5"/>
    </row>
    <row r="290" spans="1:104" s="6" customFormat="1" x14ac:dyDescent="0.2">
      <c r="A290" s="152" t="s">
        <v>66</v>
      </c>
      <c r="B290" s="387">
        <f t="shared" ref="B290:B308" si="37">SUM(C290:S290)</f>
        <v>0</v>
      </c>
      <c r="C290" s="55">
        <v>0</v>
      </c>
      <c r="D290" s="55">
        <v>0</v>
      </c>
      <c r="E290" s="55">
        <v>0</v>
      </c>
      <c r="F290" s="55">
        <v>0</v>
      </c>
      <c r="G290" s="55">
        <v>0</v>
      </c>
      <c r="H290" s="55">
        <v>0</v>
      </c>
      <c r="I290" s="55">
        <v>0</v>
      </c>
      <c r="J290" s="55">
        <v>0</v>
      </c>
      <c r="K290" s="55">
        <v>0</v>
      </c>
      <c r="L290" s="55">
        <v>0</v>
      </c>
      <c r="M290" s="55">
        <v>0</v>
      </c>
      <c r="N290" s="55">
        <v>0</v>
      </c>
      <c r="O290" s="55">
        <v>0</v>
      </c>
      <c r="P290" s="55">
        <v>0</v>
      </c>
      <c r="Q290" s="55">
        <v>0</v>
      </c>
      <c r="R290" s="55">
        <v>0</v>
      </c>
      <c r="S290" s="56">
        <v>0</v>
      </c>
      <c r="BB290" s="109"/>
      <c r="BC290" s="109"/>
      <c r="BU290" s="5"/>
      <c r="BV290" s="5"/>
      <c r="BW290" s="5"/>
      <c r="BX290" s="5"/>
      <c r="BY290" s="5"/>
      <c r="BZ290" s="5"/>
      <c r="CU290" s="5"/>
      <c r="CV290" s="5"/>
      <c r="CW290" s="5"/>
      <c r="CX290" s="5"/>
      <c r="CY290" s="5"/>
      <c r="CZ290" s="5"/>
    </row>
    <row r="291" spans="1:104" s="6" customFormat="1" x14ac:dyDescent="0.2">
      <c r="A291" s="359" t="s">
        <v>62</v>
      </c>
      <c r="B291" s="387">
        <f t="shared" si="37"/>
        <v>0</v>
      </c>
      <c r="C291" s="55">
        <v>0</v>
      </c>
      <c r="D291" s="55">
        <v>0</v>
      </c>
      <c r="E291" s="55">
        <v>0</v>
      </c>
      <c r="F291" s="55">
        <v>0</v>
      </c>
      <c r="G291" s="55">
        <v>0</v>
      </c>
      <c r="H291" s="55">
        <v>0</v>
      </c>
      <c r="I291" s="55">
        <v>0</v>
      </c>
      <c r="J291" s="55">
        <v>0</v>
      </c>
      <c r="K291" s="55">
        <v>0</v>
      </c>
      <c r="L291" s="55">
        <v>0</v>
      </c>
      <c r="M291" s="55">
        <v>0</v>
      </c>
      <c r="N291" s="55">
        <v>0</v>
      </c>
      <c r="O291" s="55">
        <v>0</v>
      </c>
      <c r="P291" s="55">
        <v>0</v>
      </c>
      <c r="Q291" s="55">
        <v>0</v>
      </c>
      <c r="R291" s="55">
        <v>0</v>
      </c>
      <c r="S291" s="56">
        <v>0</v>
      </c>
      <c r="BB291" s="109"/>
      <c r="BC291" s="109"/>
      <c r="BU291" s="5"/>
      <c r="BV291" s="5"/>
      <c r="BW291" s="5"/>
      <c r="BX291" s="5"/>
      <c r="BY291" s="5"/>
      <c r="BZ291" s="5"/>
      <c r="CU291" s="5"/>
      <c r="CV291" s="5"/>
      <c r="CW291" s="5"/>
      <c r="CX291" s="5"/>
      <c r="CY291" s="5"/>
      <c r="CZ291" s="5"/>
    </row>
    <row r="292" spans="1:104" s="6" customFormat="1" x14ac:dyDescent="0.2">
      <c r="A292" s="359" t="s">
        <v>60</v>
      </c>
      <c r="B292" s="387">
        <f t="shared" si="37"/>
        <v>5</v>
      </c>
      <c r="C292" s="55">
        <v>0</v>
      </c>
      <c r="D292" s="55">
        <v>0</v>
      </c>
      <c r="E292" s="55">
        <v>0</v>
      </c>
      <c r="F292" s="55">
        <v>0</v>
      </c>
      <c r="G292" s="55">
        <v>0</v>
      </c>
      <c r="H292" s="55">
        <v>0</v>
      </c>
      <c r="I292" s="55">
        <v>0</v>
      </c>
      <c r="J292" s="55">
        <v>0</v>
      </c>
      <c r="K292" s="55">
        <v>0</v>
      </c>
      <c r="L292" s="55">
        <v>0</v>
      </c>
      <c r="M292" s="55">
        <v>0</v>
      </c>
      <c r="N292" s="55">
        <v>0</v>
      </c>
      <c r="O292" s="55">
        <v>0</v>
      </c>
      <c r="P292" s="55">
        <v>1</v>
      </c>
      <c r="Q292" s="55">
        <v>0</v>
      </c>
      <c r="R292" s="55">
        <v>1</v>
      </c>
      <c r="S292" s="56">
        <v>3</v>
      </c>
      <c r="BB292" s="109"/>
      <c r="BC292" s="109"/>
      <c r="BU292" s="5"/>
      <c r="BV292" s="5"/>
      <c r="BW292" s="5"/>
      <c r="BX292" s="5"/>
      <c r="BY292" s="5"/>
      <c r="BZ292" s="5"/>
      <c r="CU292" s="5"/>
      <c r="CV292" s="5"/>
      <c r="CW292" s="5"/>
      <c r="CX292" s="5"/>
      <c r="CY292" s="5"/>
      <c r="CZ292" s="5"/>
    </row>
    <row r="293" spans="1:104" s="6" customFormat="1" x14ac:dyDescent="0.2">
      <c r="A293" s="152" t="s">
        <v>171</v>
      </c>
      <c r="B293" s="387">
        <f t="shared" si="37"/>
        <v>0</v>
      </c>
      <c r="C293" s="55">
        <v>0</v>
      </c>
      <c r="D293" s="55">
        <v>0</v>
      </c>
      <c r="E293" s="55">
        <v>0</v>
      </c>
      <c r="F293" s="55">
        <v>0</v>
      </c>
      <c r="G293" s="55">
        <v>0</v>
      </c>
      <c r="H293" s="55">
        <v>0</v>
      </c>
      <c r="I293" s="55">
        <v>0</v>
      </c>
      <c r="J293" s="55">
        <v>0</v>
      </c>
      <c r="K293" s="55">
        <v>0</v>
      </c>
      <c r="L293" s="55">
        <v>0</v>
      </c>
      <c r="M293" s="55">
        <v>0</v>
      </c>
      <c r="N293" s="55">
        <v>0</v>
      </c>
      <c r="O293" s="55">
        <v>0</v>
      </c>
      <c r="P293" s="55">
        <v>0</v>
      </c>
      <c r="Q293" s="55">
        <v>0</v>
      </c>
      <c r="R293" s="55">
        <v>0</v>
      </c>
      <c r="S293" s="56">
        <v>0</v>
      </c>
      <c r="BB293" s="109"/>
      <c r="BC293" s="109"/>
      <c r="BU293" s="5"/>
      <c r="BV293" s="5"/>
      <c r="BW293" s="5"/>
      <c r="BX293" s="5"/>
      <c r="BY293" s="5"/>
      <c r="BZ293" s="5"/>
      <c r="CU293" s="5"/>
      <c r="CV293" s="5"/>
      <c r="CW293" s="5"/>
      <c r="CX293" s="5"/>
      <c r="CY293" s="5"/>
      <c r="CZ293" s="5"/>
    </row>
    <row r="294" spans="1:104" s="6" customFormat="1" x14ac:dyDescent="0.2">
      <c r="A294" s="155" t="s">
        <v>63</v>
      </c>
      <c r="B294" s="387">
        <f t="shared" si="37"/>
        <v>0</v>
      </c>
      <c r="C294" s="55">
        <v>0</v>
      </c>
      <c r="D294" s="55">
        <v>0</v>
      </c>
      <c r="E294" s="55">
        <v>0</v>
      </c>
      <c r="F294" s="55">
        <v>0</v>
      </c>
      <c r="G294" s="55">
        <v>0</v>
      </c>
      <c r="H294" s="55">
        <v>0</v>
      </c>
      <c r="I294" s="55">
        <v>0</v>
      </c>
      <c r="J294" s="55">
        <v>0</v>
      </c>
      <c r="K294" s="55">
        <v>0</v>
      </c>
      <c r="L294" s="55">
        <v>0</v>
      </c>
      <c r="M294" s="55">
        <v>0</v>
      </c>
      <c r="N294" s="55">
        <v>0</v>
      </c>
      <c r="O294" s="55">
        <v>0</v>
      </c>
      <c r="P294" s="55">
        <v>0</v>
      </c>
      <c r="Q294" s="55">
        <v>0</v>
      </c>
      <c r="R294" s="55">
        <v>0</v>
      </c>
      <c r="S294" s="56">
        <v>0</v>
      </c>
      <c r="BB294" s="109"/>
      <c r="BC294" s="109"/>
      <c r="BU294" s="5"/>
      <c r="BV294" s="5"/>
      <c r="BW294" s="5"/>
      <c r="BX294" s="5"/>
      <c r="BY294" s="5"/>
      <c r="BZ294" s="5"/>
      <c r="CU294" s="5"/>
      <c r="CV294" s="5"/>
      <c r="CW294" s="5"/>
      <c r="CX294" s="5"/>
      <c r="CY294" s="5"/>
      <c r="CZ294" s="5"/>
    </row>
    <row r="295" spans="1:104" s="6" customFormat="1" x14ac:dyDescent="0.2">
      <c r="A295" s="155" t="s">
        <v>251</v>
      </c>
      <c r="B295" s="387">
        <f t="shared" si="37"/>
        <v>0</v>
      </c>
      <c r="C295" s="55">
        <v>0</v>
      </c>
      <c r="D295" s="55">
        <v>0</v>
      </c>
      <c r="E295" s="55">
        <v>0</v>
      </c>
      <c r="F295" s="55">
        <v>0</v>
      </c>
      <c r="G295" s="55">
        <v>0</v>
      </c>
      <c r="H295" s="55">
        <v>0</v>
      </c>
      <c r="I295" s="55">
        <v>0</v>
      </c>
      <c r="J295" s="55">
        <v>0</v>
      </c>
      <c r="K295" s="55">
        <v>0</v>
      </c>
      <c r="L295" s="55">
        <v>0</v>
      </c>
      <c r="M295" s="55">
        <v>0</v>
      </c>
      <c r="N295" s="55">
        <v>0</v>
      </c>
      <c r="O295" s="55">
        <v>0</v>
      </c>
      <c r="P295" s="55">
        <v>0</v>
      </c>
      <c r="Q295" s="55">
        <v>0</v>
      </c>
      <c r="R295" s="55">
        <v>0</v>
      </c>
      <c r="S295" s="56">
        <v>0</v>
      </c>
      <c r="BU295" s="5"/>
      <c r="BV295" s="5"/>
      <c r="BW295" s="5"/>
      <c r="BX295" s="5"/>
      <c r="BY295" s="5"/>
      <c r="BZ295" s="5"/>
      <c r="CU295" s="5"/>
      <c r="CV295" s="5"/>
      <c r="CW295" s="5"/>
      <c r="CX295" s="5"/>
      <c r="CY295" s="5"/>
      <c r="CZ295" s="5"/>
    </row>
    <row r="296" spans="1:104" s="6" customFormat="1" x14ac:dyDescent="0.2">
      <c r="A296" s="155" t="s">
        <v>252</v>
      </c>
      <c r="B296" s="387">
        <f t="shared" si="37"/>
        <v>0</v>
      </c>
      <c r="C296" s="55">
        <v>0</v>
      </c>
      <c r="D296" s="55">
        <v>0</v>
      </c>
      <c r="E296" s="55">
        <v>0</v>
      </c>
      <c r="F296" s="55">
        <v>0</v>
      </c>
      <c r="G296" s="55">
        <v>0</v>
      </c>
      <c r="H296" s="55">
        <v>0</v>
      </c>
      <c r="I296" s="55">
        <v>0</v>
      </c>
      <c r="J296" s="55">
        <v>0</v>
      </c>
      <c r="K296" s="55">
        <v>0</v>
      </c>
      <c r="L296" s="55">
        <v>0</v>
      </c>
      <c r="M296" s="55">
        <v>0</v>
      </c>
      <c r="N296" s="55">
        <v>0</v>
      </c>
      <c r="O296" s="55">
        <v>0</v>
      </c>
      <c r="P296" s="55">
        <v>0</v>
      </c>
      <c r="Q296" s="55">
        <v>0</v>
      </c>
      <c r="R296" s="55">
        <v>0</v>
      </c>
      <c r="S296" s="56">
        <v>0</v>
      </c>
      <c r="BU296" s="5"/>
      <c r="BV296" s="5"/>
      <c r="BW296" s="5"/>
      <c r="BX296" s="5"/>
      <c r="BY296" s="5"/>
      <c r="BZ296" s="5"/>
      <c r="CU296" s="5"/>
      <c r="CV296" s="5"/>
      <c r="CW296" s="5"/>
      <c r="CX296" s="5"/>
      <c r="CY296" s="5"/>
      <c r="CZ296" s="5"/>
    </row>
    <row r="297" spans="1:104" s="6" customFormat="1" x14ac:dyDescent="0.2">
      <c r="A297" s="152" t="s">
        <v>176</v>
      </c>
      <c r="B297" s="387">
        <f t="shared" si="37"/>
        <v>0</v>
      </c>
      <c r="C297" s="55">
        <v>0</v>
      </c>
      <c r="D297" s="55">
        <v>0</v>
      </c>
      <c r="E297" s="55">
        <v>0</v>
      </c>
      <c r="F297" s="55">
        <v>0</v>
      </c>
      <c r="G297" s="55">
        <v>0</v>
      </c>
      <c r="H297" s="55">
        <v>0</v>
      </c>
      <c r="I297" s="55">
        <v>0</v>
      </c>
      <c r="J297" s="55">
        <v>0</v>
      </c>
      <c r="K297" s="55">
        <v>0</v>
      </c>
      <c r="L297" s="55">
        <v>0</v>
      </c>
      <c r="M297" s="55">
        <v>0</v>
      </c>
      <c r="N297" s="55">
        <v>0</v>
      </c>
      <c r="O297" s="55">
        <v>0</v>
      </c>
      <c r="P297" s="55">
        <v>0</v>
      </c>
      <c r="Q297" s="55">
        <v>0</v>
      </c>
      <c r="R297" s="55">
        <v>0</v>
      </c>
      <c r="S297" s="56">
        <v>0</v>
      </c>
      <c r="BU297" s="5"/>
      <c r="BV297" s="5"/>
      <c r="BW297" s="5"/>
      <c r="BX297" s="5"/>
      <c r="BY297" s="5"/>
      <c r="BZ297" s="5"/>
      <c r="CU297" s="5"/>
      <c r="CV297" s="5"/>
      <c r="CW297" s="5"/>
      <c r="CX297" s="5"/>
      <c r="CY297" s="5"/>
      <c r="CZ297" s="5"/>
    </row>
    <row r="298" spans="1:104" s="6" customFormat="1" x14ac:dyDescent="0.2">
      <c r="A298" s="155" t="s">
        <v>253</v>
      </c>
      <c r="B298" s="387">
        <f t="shared" si="37"/>
        <v>0</v>
      </c>
      <c r="C298" s="55">
        <v>0</v>
      </c>
      <c r="D298" s="55">
        <v>0</v>
      </c>
      <c r="E298" s="55">
        <v>0</v>
      </c>
      <c r="F298" s="55">
        <v>0</v>
      </c>
      <c r="G298" s="55">
        <v>0</v>
      </c>
      <c r="H298" s="55">
        <v>0</v>
      </c>
      <c r="I298" s="55">
        <v>0</v>
      </c>
      <c r="J298" s="55">
        <v>0</v>
      </c>
      <c r="K298" s="55">
        <v>0</v>
      </c>
      <c r="L298" s="55">
        <v>0</v>
      </c>
      <c r="M298" s="55">
        <v>0</v>
      </c>
      <c r="N298" s="55">
        <v>0</v>
      </c>
      <c r="O298" s="55">
        <v>0</v>
      </c>
      <c r="P298" s="55">
        <v>0</v>
      </c>
      <c r="Q298" s="55">
        <v>0</v>
      </c>
      <c r="R298" s="55">
        <v>0</v>
      </c>
      <c r="S298" s="56">
        <v>0</v>
      </c>
      <c r="BU298" s="5"/>
      <c r="BV298" s="5"/>
      <c r="BW298" s="5"/>
      <c r="BX298" s="5"/>
      <c r="BY298" s="5"/>
      <c r="BZ298" s="5"/>
      <c r="CU298" s="5"/>
      <c r="CV298" s="5"/>
      <c r="CW298" s="5"/>
      <c r="CX298" s="5"/>
      <c r="CY298" s="5"/>
      <c r="CZ298" s="5"/>
    </row>
    <row r="299" spans="1:104" s="6" customFormat="1" x14ac:dyDescent="0.2">
      <c r="A299" s="152" t="s">
        <v>68</v>
      </c>
      <c r="B299" s="387">
        <f t="shared" si="37"/>
        <v>0</v>
      </c>
      <c r="C299" s="55">
        <v>0</v>
      </c>
      <c r="D299" s="55">
        <v>0</v>
      </c>
      <c r="E299" s="55">
        <v>0</v>
      </c>
      <c r="F299" s="55">
        <v>0</v>
      </c>
      <c r="G299" s="55">
        <v>0</v>
      </c>
      <c r="H299" s="55">
        <v>0</v>
      </c>
      <c r="I299" s="55">
        <v>0</v>
      </c>
      <c r="J299" s="55">
        <v>0</v>
      </c>
      <c r="K299" s="55">
        <v>0</v>
      </c>
      <c r="L299" s="55">
        <v>0</v>
      </c>
      <c r="M299" s="55">
        <v>0</v>
      </c>
      <c r="N299" s="55">
        <v>0</v>
      </c>
      <c r="O299" s="55">
        <v>0</v>
      </c>
      <c r="P299" s="55">
        <v>0</v>
      </c>
      <c r="Q299" s="55">
        <v>0</v>
      </c>
      <c r="R299" s="55">
        <v>0</v>
      </c>
      <c r="S299" s="56">
        <v>0</v>
      </c>
      <c r="BU299" s="5"/>
      <c r="BV299" s="5"/>
      <c r="BW299" s="5"/>
      <c r="BX299" s="5"/>
      <c r="BY299" s="5"/>
      <c r="BZ299" s="5"/>
      <c r="CU299" s="5"/>
      <c r="CV299" s="5"/>
      <c r="CW299" s="5"/>
      <c r="CX299" s="5"/>
      <c r="CY299" s="5"/>
      <c r="CZ299" s="5"/>
    </row>
    <row r="300" spans="1:104" s="6" customFormat="1" x14ac:dyDescent="0.2">
      <c r="A300" s="155" t="s">
        <v>254</v>
      </c>
      <c r="B300" s="387">
        <f t="shared" si="37"/>
        <v>1</v>
      </c>
      <c r="C300" s="55">
        <v>0</v>
      </c>
      <c r="D300" s="55">
        <v>0</v>
      </c>
      <c r="E300" s="55">
        <v>0</v>
      </c>
      <c r="F300" s="55">
        <v>0</v>
      </c>
      <c r="G300" s="55">
        <v>0</v>
      </c>
      <c r="H300" s="55">
        <v>0</v>
      </c>
      <c r="I300" s="55">
        <v>0</v>
      </c>
      <c r="J300" s="55">
        <v>0</v>
      </c>
      <c r="K300" s="55">
        <v>0</v>
      </c>
      <c r="L300" s="55">
        <v>0</v>
      </c>
      <c r="M300" s="55">
        <v>0</v>
      </c>
      <c r="N300" s="55">
        <v>0</v>
      </c>
      <c r="O300" s="55">
        <v>0</v>
      </c>
      <c r="P300" s="55">
        <v>0</v>
      </c>
      <c r="Q300" s="55">
        <v>0</v>
      </c>
      <c r="R300" s="55">
        <v>0</v>
      </c>
      <c r="S300" s="56">
        <v>1</v>
      </c>
      <c r="BU300" s="5"/>
      <c r="BV300" s="5"/>
      <c r="BW300" s="5"/>
      <c r="BX300" s="5"/>
      <c r="BY300" s="5"/>
      <c r="BZ300" s="5"/>
      <c r="CU300" s="5"/>
      <c r="CV300" s="5"/>
      <c r="CW300" s="5"/>
      <c r="CX300" s="5"/>
      <c r="CY300" s="5"/>
      <c r="CZ300" s="5"/>
    </row>
    <row r="301" spans="1:104" s="6" customFormat="1" x14ac:dyDescent="0.2">
      <c r="A301" s="152" t="s">
        <v>69</v>
      </c>
      <c r="B301" s="387">
        <f t="shared" si="37"/>
        <v>0</v>
      </c>
      <c r="C301" s="43">
        <v>0</v>
      </c>
      <c r="D301" s="43">
        <v>0</v>
      </c>
      <c r="E301" s="43">
        <v>0</v>
      </c>
      <c r="F301" s="43">
        <v>0</v>
      </c>
      <c r="G301" s="43">
        <v>0</v>
      </c>
      <c r="H301" s="43">
        <v>0</v>
      </c>
      <c r="I301" s="43">
        <v>0</v>
      </c>
      <c r="J301" s="43">
        <v>0</v>
      </c>
      <c r="K301" s="43">
        <v>0</v>
      </c>
      <c r="L301" s="43">
        <v>0</v>
      </c>
      <c r="M301" s="43">
        <v>0</v>
      </c>
      <c r="N301" s="43">
        <v>0</v>
      </c>
      <c r="O301" s="43">
        <v>0</v>
      </c>
      <c r="P301" s="43">
        <v>0</v>
      </c>
      <c r="Q301" s="43">
        <v>0</v>
      </c>
      <c r="R301" s="43">
        <v>0</v>
      </c>
      <c r="S301" s="39">
        <v>0</v>
      </c>
      <c r="BU301" s="5"/>
      <c r="BV301" s="5"/>
      <c r="BW301" s="5"/>
      <c r="BX301" s="5"/>
      <c r="BY301" s="5"/>
      <c r="BZ301" s="5"/>
      <c r="CU301" s="5"/>
      <c r="CV301" s="5"/>
      <c r="CW301" s="5"/>
      <c r="CX301" s="5"/>
      <c r="CY301" s="5"/>
      <c r="CZ301" s="5"/>
    </row>
    <row r="302" spans="1:104" s="6" customFormat="1" ht="15" x14ac:dyDescent="0.25">
      <c r="A302" s="155" t="s">
        <v>255</v>
      </c>
      <c r="B302" s="387">
        <f t="shared" si="37"/>
        <v>32</v>
      </c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>
        <v>9</v>
      </c>
      <c r="Q302" s="43">
        <v>7</v>
      </c>
      <c r="R302" s="43">
        <v>8</v>
      </c>
      <c r="S302" s="39">
        <v>8</v>
      </c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3"/>
      <c r="BV302" s="3"/>
      <c r="BW302" s="3"/>
      <c r="BX302" s="3"/>
      <c r="BY302" s="5"/>
      <c r="BZ302" s="5"/>
      <c r="CU302" s="5"/>
      <c r="CV302" s="5"/>
      <c r="CW302" s="5"/>
      <c r="CX302" s="5"/>
      <c r="CY302" s="5"/>
      <c r="CZ302" s="5"/>
    </row>
    <row r="303" spans="1:104" s="6" customFormat="1" ht="15" x14ac:dyDescent="0.25">
      <c r="A303" s="155" t="s">
        <v>256</v>
      </c>
      <c r="B303" s="387">
        <f t="shared" si="37"/>
        <v>58</v>
      </c>
      <c r="C303" s="43"/>
      <c r="D303" s="43">
        <v>2</v>
      </c>
      <c r="E303" s="43">
        <v>1</v>
      </c>
      <c r="F303" s="43"/>
      <c r="G303" s="43"/>
      <c r="H303" s="43"/>
      <c r="I303" s="43"/>
      <c r="J303" s="43"/>
      <c r="K303" s="43"/>
      <c r="L303" s="43"/>
      <c r="M303" s="43"/>
      <c r="N303" s="43"/>
      <c r="O303" s="43">
        <v>1</v>
      </c>
      <c r="P303" s="43">
        <v>14</v>
      </c>
      <c r="Q303" s="43">
        <v>21</v>
      </c>
      <c r="R303" s="43">
        <v>13</v>
      </c>
      <c r="S303" s="39">
        <v>6</v>
      </c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3"/>
      <c r="BV303" s="3"/>
      <c r="BW303" s="3"/>
      <c r="BX303" s="3"/>
      <c r="BY303" s="5"/>
      <c r="BZ303" s="5"/>
      <c r="CU303" s="5"/>
      <c r="CV303" s="5"/>
      <c r="CW303" s="5"/>
      <c r="CX303" s="5"/>
      <c r="CY303" s="5"/>
      <c r="CZ303" s="5"/>
    </row>
    <row r="304" spans="1:104" s="6" customFormat="1" ht="15" x14ac:dyDescent="0.25">
      <c r="A304" s="152" t="s">
        <v>70</v>
      </c>
      <c r="B304" s="387">
        <f t="shared" si="37"/>
        <v>0</v>
      </c>
      <c r="C304" s="55">
        <v>0</v>
      </c>
      <c r="D304" s="55">
        <v>0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0</v>
      </c>
      <c r="P304" s="55">
        <v>0</v>
      </c>
      <c r="Q304" s="55">
        <v>0</v>
      </c>
      <c r="R304" s="55">
        <v>0</v>
      </c>
      <c r="S304" s="56">
        <v>0</v>
      </c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3"/>
      <c r="BV304" s="3"/>
      <c r="BW304" s="3"/>
      <c r="BX304" s="3"/>
      <c r="BY304" s="5"/>
      <c r="BZ304" s="5"/>
      <c r="CU304" s="5"/>
      <c r="CV304" s="5"/>
      <c r="CW304" s="5"/>
      <c r="CX304" s="5"/>
      <c r="CY304" s="5"/>
      <c r="CZ304" s="5"/>
    </row>
    <row r="305" spans="1:104" s="6" customFormat="1" ht="15" x14ac:dyDescent="0.25">
      <c r="A305" s="328" t="s">
        <v>173</v>
      </c>
      <c r="B305" s="387">
        <f t="shared" si="37"/>
        <v>0</v>
      </c>
      <c r="C305" s="55">
        <v>0</v>
      </c>
      <c r="D305" s="55">
        <v>0</v>
      </c>
      <c r="E305" s="55">
        <v>0</v>
      </c>
      <c r="F305" s="55">
        <v>0</v>
      </c>
      <c r="G305" s="55">
        <v>0</v>
      </c>
      <c r="H305" s="55">
        <v>0</v>
      </c>
      <c r="I305" s="55">
        <v>0</v>
      </c>
      <c r="J305" s="55">
        <v>0</v>
      </c>
      <c r="K305" s="55">
        <v>0</v>
      </c>
      <c r="L305" s="55">
        <v>0</v>
      </c>
      <c r="M305" s="55">
        <v>0</v>
      </c>
      <c r="N305" s="55">
        <v>0</v>
      </c>
      <c r="O305" s="55">
        <v>0</v>
      </c>
      <c r="P305" s="55">
        <v>0</v>
      </c>
      <c r="Q305" s="55">
        <v>0</v>
      </c>
      <c r="R305" s="55">
        <v>0</v>
      </c>
      <c r="S305" s="56">
        <v>0</v>
      </c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3"/>
      <c r="BV305" s="3"/>
      <c r="BW305" s="3"/>
      <c r="BX305" s="3"/>
      <c r="BY305" s="5"/>
      <c r="BZ305" s="5"/>
      <c r="CU305" s="5"/>
      <c r="CV305" s="5"/>
      <c r="CW305" s="5"/>
      <c r="CX305" s="5"/>
      <c r="CY305" s="5"/>
      <c r="CZ305" s="5"/>
    </row>
    <row r="306" spans="1:104" s="6" customFormat="1" ht="15" x14ac:dyDescent="0.25">
      <c r="A306" s="230" t="s">
        <v>257</v>
      </c>
      <c r="B306" s="387">
        <f t="shared" si="37"/>
        <v>0</v>
      </c>
      <c r="C306" s="55">
        <v>0</v>
      </c>
      <c r="D306" s="55">
        <v>0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0</v>
      </c>
      <c r="P306" s="55">
        <v>0</v>
      </c>
      <c r="Q306" s="55">
        <v>0</v>
      </c>
      <c r="R306" s="55">
        <v>0</v>
      </c>
      <c r="S306" s="56">
        <v>0</v>
      </c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3"/>
      <c r="BV306" s="3"/>
      <c r="BW306" s="3"/>
      <c r="BX306" s="3"/>
      <c r="BY306" s="5"/>
      <c r="BZ306" s="5"/>
      <c r="CU306" s="5"/>
      <c r="CV306" s="5"/>
      <c r="CW306" s="5"/>
      <c r="CX306" s="5"/>
      <c r="CY306" s="5"/>
      <c r="CZ306" s="5"/>
    </row>
    <row r="307" spans="1:104" s="6" customFormat="1" ht="15" x14ac:dyDescent="0.25">
      <c r="A307" s="230" t="s">
        <v>58</v>
      </c>
      <c r="B307" s="387">
        <f t="shared" si="37"/>
        <v>0</v>
      </c>
      <c r="C307" s="55">
        <v>0</v>
      </c>
      <c r="D307" s="55">
        <v>0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v>0</v>
      </c>
      <c r="R307" s="55">
        <v>0</v>
      </c>
      <c r="S307" s="56">
        <v>0</v>
      </c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3"/>
      <c r="BV307" s="3"/>
      <c r="BW307" s="3"/>
      <c r="BX307" s="3"/>
      <c r="BY307" s="5"/>
      <c r="BZ307" s="5"/>
      <c r="CU307" s="5"/>
      <c r="CV307" s="5"/>
      <c r="CW307" s="5"/>
      <c r="CX307" s="5"/>
      <c r="CY307" s="5"/>
      <c r="CZ307" s="5"/>
    </row>
    <row r="308" spans="1:104" s="6" customFormat="1" ht="15" x14ac:dyDescent="0.25">
      <c r="A308" s="230" t="s">
        <v>177</v>
      </c>
      <c r="B308" s="399">
        <f t="shared" si="37"/>
        <v>0</v>
      </c>
      <c r="C308" s="91">
        <v>0</v>
      </c>
      <c r="D308" s="91">
        <v>0</v>
      </c>
      <c r="E308" s="91">
        <v>0</v>
      </c>
      <c r="F308" s="91">
        <v>0</v>
      </c>
      <c r="G308" s="91">
        <v>0</v>
      </c>
      <c r="H308" s="91">
        <v>0</v>
      </c>
      <c r="I308" s="91">
        <v>0</v>
      </c>
      <c r="J308" s="91">
        <v>0</v>
      </c>
      <c r="K308" s="91">
        <v>0</v>
      </c>
      <c r="L308" s="91">
        <v>0</v>
      </c>
      <c r="M308" s="91">
        <v>0</v>
      </c>
      <c r="N308" s="91">
        <v>0</v>
      </c>
      <c r="O308" s="91">
        <v>0</v>
      </c>
      <c r="P308" s="91">
        <v>0</v>
      </c>
      <c r="Q308" s="91">
        <v>0</v>
      </c>
      <c r="R308" s="91">
        <v>0</v>
      </c>
      <c r="S308" s="86">
        <v>0</v>
      </c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3"/>
      <c r="BV308" s="3"/>
      <c r="BW308" s="3"/>
      <c r="BX308" s="3"/>
      <c r="BY308" s="5"/>
      <c r="BZ308" s="5"/>
      <c r="CU308" s="5"/>
      <c r="CV308" s="5"/>
      <c r="CW308" s="5"/>
      <c r="CX308" s="5"/>
      <c r="CY308" s="5"/>
      <c r="CZ308" s="5"/>
    </row>
    <row r="309" spans="1:104" s="6" customFormat="1" ht="15" x14ac:dyDescent="0.25">
      <c r="A309" s="1522" t="s">
        <v>258</v>
      </c>
      <c r="B309" s="401">
        <f>SUM(C309:S309)</f>
        <v>16</v>
      </c>
      <c r="C309" s="213">
        <v>0</v>
      </c>
      <c r="D309" s="213">
        <v>0</v>
      </c>
      <c r="E309" s="213">
        <v>0</v>
      </c>
      <c r="F309" s="213">
        <v>0</v>
      </c>
      <c r="G309" s="213">
        <v>0</v>
      </c>
      <c r="H309" s="213">
        <v>0</v>
      </c>
      <c r="I309" s="213">
        <v>0</v>
      </c>
      <c r="J309" s="213">
        <v>0</v>
      </c>
      <c r="K309" s="213">
        <v>0</v>
      </c>
      <c r="L309" s="213">
        <v>1</v>
      </c>
      <c r="M309" s="213">
        <v>0</v>
      </c>
      <c r="N309" s="213">
        <v>1</v>
      </c>
      <c r="O309" s="213">
        <v>0</v>
      </c>
      <c r="P309" s="213">
        <v>7</v>
      </c>
      <c r="Q309" s="213">
        <v>2</v>
      </c>
      <c r="R309" s="213">
        <v>2</v>
      </c>
      <c r="S309" s="78">
        <v>3</v>
      </c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3"/>
      <c r="BV309" s="3"/>
      <c r="BW309" s="3"/>
      <c r="BX309" s="3"/>
      <c r="BY309" s="5"/>
      <c r="BZ309" s="5"/>
      <c r="CU309" s="5"/>
      <c r="CV309" s="5"/>
      <c r="CW309" s="5"/>
      <c r="CX309" s="5"/>
      <c r="CY309" s="5"/>
      <c r="CZ309" s="5"/>
    </row>
    <row r="310" spans="1:104" s="6" customFormat="1" ht="15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3"/>
      <c r="BV310" s="3"/>
      <c r="BW310" s="3"/>
      <c r="BX310" s="3"/>
      <c r="BY310" s="3"/>
      <c r="BZ310" s="3"/>
      <c r="CU310" s="3"/>
      <c r="CV310" s="3"/>
      <c r="CW310" s="3"/>
      <c r="CX310" s="3"/>
      <c r="CY310" s="3"/>
      <c r="CZ310" s="3"/>
    </row>
    <row r="311" spans="1:104" s="6" customFormat="1" x14ac:dyDescent="0.2">
      <c r="BU311" s="5"/>
      <c r="BV311" s="5"/>
      <c r="BW311" s="5"/>
      <c r="BX311" s="5"/>
      <c r="BY311" s="15"/>
      <c r="BZ311" s="15"/>
      <c r="CU311" s="15"/>
      <c r="CV311" s="15"/>
      <c r="CW311" s="15"/>
      <c r="CX311" s="15"/>
      <c r="CY311" s="15"/>
      <c r="CZ311" s="15"/>
    </row>
    <row r="312" spans="1:104" s="6" customFormat="1" x14ac:dyDescent="0.2">
      <c r="BU312" s="5"/>
      <c r="BV312" s="5"/>
      <c r="BW312" s="5"/>
      <c r="BX312" s="5"/>
      <c r="BY312" s="15"/>
      <c r="BZ312" s="15"/>
      <c r="CU312" s="15"/>
      <c r="CV312" s="15"/>
      <c r="CW312" s="15"/>
      <c r="CX312" s="15"/>
      <c r="CY312" s="15"/>
      <c r="CZ312" s="15"/>
    </row>
    <row r="313" spans="1:104" s="6" customFormat="1" x14ac:dyDescent="0.2">
      <c r="BU313" s="5"/>
      <c r="BV313" s="5"/>
      <c r="BW313" s="5"/>
      <c r="BX313" s="5"/>
      <c r="BY313" s="15"/>
      <c r="BZ313" s="15"/>
      <c r="CU313" s="15"/>
      <c r="CV313" s="15"/>
      <c r="CW313" s="15"/>
      <c r="CX313" s="15"/>
      <c r="CY313" s="15"/>
      <c r="CZ313" s="15"/>
    </row>
    <row r="314" spans="1:104" s="6" customFormat="1" x14ac:dyDescent="0.2">
      <c r="BU314" s="5"/>
      <c r="BV314" s="5"/>
      <c r="BW314" s="5"/>
      <c r="BX314" s="5"/>
      <c r="BY314" s="15"/>
      <c r="BZ314" s="15"/>
      <c r="CU314" s="15"/>
      <c r="CV314" s="15"/>
      <c r="CW314" s="15"/>
      <c r="CX314" s="15"/>
      <c r="CY314" s="15"/>
      <c r="CZ314" s="15"/>
    </row>
    <row r="315" spans="1:104" s="6" customFormat="1" x14ac:dyDescent="0.2">
      <c r="BU315" s="5"/>
      <c r="BV315" s="5"/>
      <c r="BW315" s="5"/>
      <c r="BX315" s="5"/>
      <c r="BY315" s="15"/>
      <c r="BZ315" s="15"/>
      <c r="CU315" s="15"/>
      <c r="CV315" s="15"/>
      <c r="CW315" s="15"/>
      <c r="CX315" s="15"/>
      <c r="CY315" s="15"/>
      <c r="CZ315" s="15"/>
    </row>
    <row r="316" spans="1:104" s="6" customFormat="1" x14ac:dyDescent="0.2">
      <c r="BU316" s="5"/>
      <c r="BV316" s="5"/>
      <c r="BW316" s="5"/>
      <c r="BX316" s="5"/>
      <c r="BY316" s="15"/>
      <c r="BZ316" s="15"/>
      <c r="CU316" s="15"/>
      <c r="CV316" s="15"/>
      <c r="CW316" s="15"/>
      <c r="CX316" s="15"/>
      <c r="CY316" s="15"/>
      <c r="CZ316" s="15"/>
    </row>
    <row r="317" spans="1:104" s="6" customFormat="1" x14ac:dyDescent="0.2">
      <c r="BU317" s="5"/>
      <c r="BV317" s="5"/>
      <c r="BW317" s="5"/>
      <c r="BX317" s="5"/>
      <c r="BY317" s="15"/>
      <c r="BZ317" s="15"/>
      <c r="CU317" s="15"/>
      <c r="CV317" s="15"/>
      <c r="CW317" s="15"/>
      <c r="CX317" s="15"/>
      <c r="CY317" s="15"/>
      <c r="CZ317" s="15"/>
    </row>
    <row r="318" spans="1:104" s="6" customFormat="1" x14ac:dyDescent="0.2">
      <c r="BU318" s="5"/>
      <c r="BV318" s="5"/>
      <c r="BW318" s="5"/>
      <c r="BX318" s="5"/>
      <c r="BY318" s="15"/>
      <c r="BZ318" s="15"/>
      <c r="CU318" s="15"/>
      <c r="CV318" s="15"/>
      <c r="CW318" s="15"/>
      <c r="CX318" s="15"/>
      <c r="CY318" s="15"/>
      <c r="CZ318" s="15"/>
    </row>
    <row r="319" spans="1:104" s="6" customFormat="1" x14ac:dyDescent="0.2">
      <c r="BU319" s="5"/>
      <c r="BV319" s="5"/>
      <c r="BW319" s="5"/>
      <c r="BX319" s="5"/>
      <c r="BY319" s="15"/>
      <c r="BZ319" s="15"/>
      <c r="CU319" s="15"/>
      <c r="CV319" s="15"/>
      <c r="CW319" s="15"/>
      <c r="CX319" s="15"/>
      <c r="CY319" s="15"/>
      <c r="CZ319" s="15"/>
    </row>
    <row r="320" spans="1:104" s="6" customFormat="1" x14ac:dyDescent="0.2">
      <c r="BU320" s="5"/>
      <c r="BV320" s="5"/>
      <c r="BW320" s="5"/>
      <c r="BX320" s="5"/>
      <c r="BY320" s="15"/>
      <c r="BZ320" s="15"/>
      <c r="CU320" s="15"/>
      <c r="CV320" s="15"/>
      <c r="CW320" s="15"/>
      <c r="CX320" s="15"/>
      <c r="CY320" s="15"/>
      <c r="CZ320" s="15"/>
    </row>
    <row r="321" spans="73:130" x14ac:dyDescent="0.2"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6"/>
      <c r="DY321" s="6"/>
      <c r="DZ321" s="6"/>
    </row>
    <row r="322" spans="73:130" x14ac:dyDescent="0.2"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</row>
    <row r="323" spans="73:130" x14ac:dyDescent="0.2"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</row>
    <row r="324" spans="73:130" x14ac:dyDescent="0.2">
      <c r="BU324" s="6"/>
      <c r="BV324" s="6"/>
      <c r="BW324" s="6"/>
      <c r="BX324" s="6"/>
      <c r="BY324" s="6"/>
      <c r="BZ324" s="6"/>
      <c r="CG324" s="9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</row>
    <row r="329" spans="73:130" x14ac:dyDescent="0.2">
      <c r="BU329" s="6"/>
      <c r="BV329" s="6"/>
      <c r="BW329" s="6"/>
      <c r="BX329" s="6"/>
      <c r="BY329" s="6"/>
      <c r="BZ329" s="6"/>
      <c r="CA329" s="32" t="str">
        <f t="shared" ref="CA329:CA340" si="38">IF(CG329=1,"*El Total de Beneficiarios no puede superar el Total por Sexo. ","")</f>
        <v/>
      </c>
      <c r="CG329" s="33">
        <f>IF(AR329&gt;C329,1,0)</f>
        <v>0</v>
      </c>
      <c r="CH329" s="9"/>
      <c r="CI329" s="9"/>
      <c r="CJ329" s="9"/>
      <c r="CK329" s="9"/>
      <c r="CL329" s="9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</row>
    <row r="330" spans="73:130" x14ac:dyDescent="0.2">
      <c r="BU330" s="6"/>
      <c r="BV330" s="6"/>
      <c r="BW330" s="6"/>
      <c r="BX330" s="6"/>
      <c r="BY330" s="6"/>
      <c r="BZ330" s="6"/>
      <c r="CA330" s="32" t="str">
        <f t="shared" si="38"/>
        <v/>
      </c>
      <c r="CG330" s="33">
        <f t="shared" ref="CG330:CG340" si="39">IF(AR330&gt;C330,1,0)</f>
        <v>0</v>
      </c>
      <c r="CH330" s="9"/>
      <c r="CI330" s="9"/>
      <c r="CJ330" s="9"/>
      <c r="CK330" s="9"/>
      <c r="CL330" s="9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</row>
    <row r="331" spans="73:130" x14ac:dyDescent="0.2">
      <c r="BU331" s="6"/>
      <c r="BV331" s="6"/>
      <c r="BW331" s="6"/>
      <c r="BX331" s="6"/>
      <c r="BY331" s="6"/>
      <c r="BZ331" s="6"/>
      <c r="CA331" s="32" t="str">
        <f t="shared" si="38"/>
        <v/>
      </c>
      <c r="CG331" s="33">
        <f t="shared" si="39"/>
        <v>0</v>
      </c>
      <c r="CH331" s="9"/>
      <c r="CI331" s="9"/>
      <c r="CJ331" s="9"/>
      <c r="CK331" s="9"/>
      <c r="CL331" s="9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</row>
    <row r="332" spans="73:130" x14ac:dyDescent="0.2">
      <c r="BU332" s="6"/>
      <c r="BV332" s="6"/>
      <c r="BW332" s="6"/>
      <c r="BX332" s="6"/>
      <c r="BY332" s="6"/>
      <c r="BZ332" s="6"/>
      <c r="CA332" s="32" t="str">
        <f t="shared" si="38"/>
        <v/>
      </c>
      <c r="CG332" s="33">
        <f t="shared" si="39"/>
        <v>0</v>
      </c>
      <c r="CH332" s="9"/>
      <c r="CI332" s="9"/>
      <c r="CJ332" s="9"/>
      <c r="CK332" s="9"/>
      <c r="CL332" s="9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</row>
    <row r="333" spans="73:130" x14ac:dyDescent="0.2">
      <c r="BU333" s="6"/>
      <c r="BV333" s="6"/>
      <c r="BW333" s="6"/>
      <c r="BX333" s="6"/>
      <c r="BY333" s="6"/>
      <c r="BZ333" s="6"/>
      <c r="CA333" s="32" t="str">
        <f t="shared" si="38"/>
        <v/>
      </c>
      <c r="CG333" s="33">
        <f t="shared" si="39"/>
        <v>0</v>
      </c>
      <c r="CH333" s="9"/>
      <c r="CI333" s="9"/>
      <c r="CJ333" s="9"/>
      <c r="CK333" s="9"/>
      <c r="CL333" s="9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</row>
    <row r="334" spans="73:130" x14ac:dyDescent="0.2">
      <c r="BU334" s="6"/>
      <c r="BV334" s="6"/>
      <c r="BW334" s="6"/>
      <c r="BX334" s="6"/>
      <c r="BY334" s="6"/>
      <c r="BZ334" s="6"/>
      <c r="CA334" s="32" t="str">
        <f t="shared" si="38"/>
        <v/>
      </c>
      <c r="CG334" s="33">
        <f t="shared" si="39"/>
        <v>0</v>
      </c>
      <c r="CH334" s="9"/>
      <c r="CI334" s="9"/>
      <c r="CJ334" s="9"/>
      <c r="CK334" s="9"/>
      <c r="CL334" s="9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</row>
    <row r="335" spans="73:130" x14ac:dyDescent="0.2">
      <c r="BU335" s="6"/>
      <c r="BV335" s="6"/>
      <c r="BW335" s="6"/>
      <c r="BX335" s="6"/>
      <c r="BY335" s="6"/>
      <c r="BZ335" s="6"/>
      <c r="CA335" s="32" t="str">
        <f t="shared" si="38"/>
        <v/>
      </c>
      <c r="CG335" s="33">
        <f t="shared" si="39"/>
        <v>0</v>
      </c>
      <c r="CH335" s="9"/>
      <c r="CI335" s="9"/>
      <c r="CJ335" s="9"/>
      <c r="CK335" s="9"/>
      <c r="CL335" s="9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</row>
    <row r="336" spans="73:130" x14ac:dyDescent="0.2">
      <c r="BU336" s="6"/>
      <c r="BV336" s="6"/>
      <c r="BW336" s="6"/>
      <c r="BX336" s="6"/>
      <c r="BY336" s="6"/>
      <c r="BZ336" s="6"/>
      <c r="CA336" s="32" t="str">
        <f t="shared" si="38"/>
        <v/>
      </c>
      <c r="CG336" s="33">
        <f t="shared" si="39"/>
        <v>0</v>
      </c>
      <c r="CH336" s="9"/>
      <c r="CI336" s="9"/>
      <c r="CJ336" s="9"/>
      <c r="CK336" s="9"/>
      <c r="CL336" s="9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</row>
    <row r="337" spans="1:130" x14ac:dyDescent="0.2">
      <c r="CA337" s="32" t="str">
        <f t="shared" si="38"/>
        <v/>
      </c>
      <c r="CG337" s="33">
        <f t="shared" si="39"/>
        <v>0</v>
      </c>
      <c r="CH337" s="9"/>
      <c r="CI337" s="9"/>
      <c r="CJ337" s="9"/>
      <c r="CK337" s="9"/>
      <c r="CL337" s="9"/>
    </row>
    <row r="338" spans="1:130" x14ac:dyDescent="0.2">
      <c r="CA338" s="32" t="str">
        <f t="shared" si="38"/>
        <v/>
      </c>
      <c r="CG338" s="33">
        <f t="shared" si="39"/>
        <v>0</v>
      </c>
      <c r="CH338" s="9"/>
      <c r="CI338" s="9"/>
      <c r="CJ338" s="9"/>
      <c r="CK338" s="9"/>
      <c r="CL338" s="9"/>
    </row>
    <row r="339" spans="1:130" x14ac:dyDescent="0.2">
      <c r="CA339" s="32" t="str">
        <f t="shared" si="38"/>
        <v/>
      </c>
      <c r="CG339" s="33">
        <f t="shared" si="39"/>
        <v>0</v>
      </c>
      <c r="CH339" s="9"/>
      <c r="CI339" s="9"/>
      <c r="CJ339" s="9"/>
      <c r="CK339" s="9"/>
      <c r="CL339" s="9"/>
    </row>
    <row r="340" spans="1:130" x14ac:dyDescent="0.2">
      <c r="CA340" s="32" t="str">
        <f t="shared" si="38"/>
        <v/>
      </c>
      <c r="CG340" s="33">
        <f t="shared" si="39"/>
        <v>0</v>
      </c>
      <c r="CH340" s="9"/>
      <c r="CI340" s="9"/>
      <c r="CJ340" s="9"/>
      <c r="CK340" s="9"/>
      <c r="CL340" s="9"/>
    </row>
    <row r="341" spans="1:130" x14ac:dyDescent="0.2">
      <c r="CG341" s="9"/>
      <c r="CH341" s="9"/>
      <c r="CI341" s="9"/>
      <c r="CJ341" s="9"/>
      <c r="CK341" s="9"/>
      <c r="CL341" s="9"/>
    </row>
    <row r="342" spans="1:130" x14ac:dyDescent="0.2">
      <c r="CG342" s="9"/>
      <c r="CH342" s="9"/>
      <c r="CI342" s="9"/>
      <c r="CJ342" s="9"/>
      <c r="CK342" s="9"/>
      <c r="CL342" s="9"/>
    </row>
    <row r="343" spans="1:130" x14ac:dyDescent="0.2">
      <c r="CG343" s="9"/>
      <c r="CH343" s="9"/>
      <c r="CI343" s="9"/>
      <c r="CJ343" s="9"/>
      <c r="CK343" s="9"/>
      <c r="CL343" s="9"/>
    </row>
    <row r="344" spans="1:130" x14ac:dyDescent="0.2">
      <c r="CG344" s="9"/>
      <c r="CH344" s="9"/>
      <c r="CI344" s="9"/>
      <c r="CJ344" s="9"/>
      <c r="CK344" s="9"/>
      <c r="CL344" s="9"/>
    </row>
    <row r="345" spans="1:130" x14ac:dyDescent="0.2">
      <c r="CA345" s="32" t="str">
        <f t="shared" ref="CA345:CA356" si="40">IF(CG345=1,"*El Total de Beneficiarios no puede superar el Total por Sexo. ","")</f>
        <v/>
      </c>
      <c r="CG345" s="33">
        <f t="shared" ref="CG345:CG356" si="41">IF(AR345&gt;C345,1,0)</f>
        <v>0</v>
      </c>
      <c r="CH345" s="9"/>
      <c r="CI345" s="9"/>
      <c r="CJ345" s="9"/>
      <c r="CK345" s="9"/>
      <c r="CL345" s="9"/>
    </row>
    <row r="346" spans="1:130" s="402" customFormat="1" ht="15" x14ac:dyDescent="0.25">
      <c r="A346" s="402">
        <f>SUM(B13:B24,C29:C50,B60,B68,B76,B96:E96,B104:E104,B112:E112,B116:B117,B121:B123,C127:L142,B148:B176,B177,B194,B205,B214,B217:B220,B248,B253:B255,B259:B285,B289:B309)</f>
        <v>15942</v>
      </c>
      <c r="B346" s="402">
        <f>SUM(CG6:CZ309)</f>
        <v>0</v>
      </c>
      <c r="BU346" s="403"/>
      <c r="BV346" s="403"/>
      <c r="BW346" s="403"/>
      <c r="BX346" s="403"/>
      <c r="BY346" s="404"/>
      <c r="BZ346" s="404"/>
      <c r="CA346" s="32" t="str">
        <f t="shared" si="40"/>
        <v/>
      </c>
      <c r="CB346" s="4"/>
      <c r="CC346" s="4"/>
      <c r="CD346" s="4"/>
      <c r="CE346" s="4"/>
      <c r="CF346" s="4"/>
      <c r="CG346" s="33">
        <f t="shared" si="41"/>
        <v>0</v>
      </c>
      <c r="CH346" s="9"/>
      <c r="CI346" s="9"/>
      <c r="CJ346" s="9"/>
      <c r="CK346" s="9"/>
      <c r="CL346" s="9"/>
      <c r="CM346" s="4"/>
      <c r="CN346" s="4"/>
      <c r="CO346" s="4"/>
      <c r="CP346" s="4"/>
      <c r="CQ346" s="4"/>
      <c r="CR346" s="4"/>
      <c r="CS346" s="4"/>
      <c r="CT346" s="4"/>
      <c r="CU346" s="404"/>
      <c r="CV346" s="404"/>
      <c r="CW346" s="404"/>
      <c r="CX346" s="404"/>
      <c r="CY346" s="404"/>
      <c r="CZ346" s="404"/>
      <c r="DA346" s="403"/>
      <c r="DB346" s="403"/>
      <c r="DC346" s="403"/>
      <c r="DD346" s="403"/>
      <c r="DE346" s="403"/>
      <c r="DF346" s="403"/>
      <c r="DG346" s="403"/>
      <c r="DH346" s="403"/>
      <c r="DI346" s="403"/>
      <c r="DJ346" s="403"/>
      <c r="DK346" s="403"/>
      <c r="DL346" s="403"/>
      <c r="DM346" s="403"/>
      <c r="DN346" s="403"/>
      <c r="DO346" s="403"/>
      <c r="DP346" s="403"/>
      <c r="DQ346" s="403"/>
      <c r="DR346" s="403"/>
      <c r="DS346" s="403"/>
      <c r="DT346" s="403"/>
      <c r="DU346" s="403"/>
      <c r="DV346" s="403"/>
      <c r="DW346" s="403"/>
      <c r="DX346" s="403"/>
      <c r="DY346" s="403"/>
      <c r="DZ346" s="403"/>
    </row>
    <row r="347" spans="1:130" x14ac:dyDescent="0.2">
      <c r="CA347" s="32" t="str">
        <f t="shared" si="40"/>
        <v/>
      </c>
      <c r="CG347" s="33">
        <f t="shared" si="41"/>
        <v>0</v>
      </c>
      <c r="CH347" s="9"/>
      <c r="CI347" s="9"/>
      <c r="CJ347" s="9"/>
      <c r="CK347" s="9"/>
      <c r="CL347" s="9"/>
    </row>
    <row r="348" spans="1:130" x14ac:dyDescent="0.2">
      <c r="CA348" s="32" t="str">
        <f t="shared" si="40"/>
        <v/>
      </c>
      <c r="CG348" s="33">
        <f t="shared" si="41"/>
        <v>0</v>
      </c>
      <c r="CH348" s="9"/>
      <c r="CI348" s="9"/>
      <c r="CJ348" s="9"/>
      <c r="CK348" s="9"/>
      <c r="CL348" s="9"/>
    </row>
    <row r="349" spans="1:130" x14ac:dyDescent="0.2">
      <c r="CA349" s="32" t="str">
        <f t="shared" si="40"/>
        <v/>
      </c>
      <c r="CG349" s="33">
        <f t="shared" si="41"/>
        <v>0</v>
      </c>
      <c r="CH349" s="9"/>
      <c r="CI349" s="9"/>
      <c r="CJ349" s="9"/>
      <c r="CK349" s="9"/>
      <c r="CL349" s="9"/>
    </row>
    <row r="350" spans="1:130" x14ac:dyDescent="0.2">
      <c r="CA350" s="32" t="str">
        <f t="shared" si="40"/>
        <v/>
      </c>
      <c r="CG350" s="33">
        <f t="shared" si="41"/>
        <v>0</v>
      </c>
      <c r="CH350" s="9"/>
      <c r="CI350" s="9"/>
      <c r="CJ350" s="9"/>
      <c r="CK350" s="9"/>
      <c r="CL350" s="9"/>
    </row>
    <row r="351" spans="1:130" x14ac:dyDescent="0.2">
      <c r="CA351" s="32" t="str">
        <f t="shared" si="40"/>
        <v/>
      </c>
      <c r="CG351" s="33">
        <f t="shared" si="41"/>
        <v>0</v>
      </c>
      <c r="CH351" s="9"/>
      <c r="CI351" s="9"/>
      <c r="CJ351" s="9"/>
      <c r="CK351" s="9"/>
      <c r="CL351" s="9"/>
    </row>
    <row r="352" spans="1:130" x14ac:dyDescent="0.2">
      <c r="CA352" s="32" t="str">
        <f t="shared" si="40"/>
        <v/>
      </c>
      <c r="CG352" s="33">
        <f t="shared" si="41"/>
        <v>0</v>
      </c>
      <c r="CH352" s="9"/>
      <c r="CI352" s="9"/>
      <c r="CJ352" s="9"/>
      <c r="CK352" s="9"/>
      <c r="CL352" s="9"/>
    </row>
    <row r="353" spans="79:90" s="6" customFormat="1" x14ac:dyDescent="0.2">
      <c r="CA353" s="32" t="str">
        <f t="shared" si="40"/>
        <v/>
      </c>
      <c r="CB353" s="4"/>
      <c r="CC353" s="4"/>
      <c r="CD353" s="4"/>
      <c r="CE353" s="4"/>
      <c r="CF353" s="4"/>
      <c r="CG353" s="33">
        <f t="shared" si="41"/>
        <v>0</v>
      </c>
      <c r="CH353" s="9"/>
      <c r="CI353" s="9"/>
      <c r="CJ353" s="9"/>
      <c r="CK353" s="9"/>
      <c r="CL353" s="9"/>
    </row>
    <row r="354" spans="79:90" s="6" customFormat="1" x14ac:dyDescent="0.2">
      <c r="CA354" s="32" t="str">
        <f t="shared" si="40"/>
        <v/>
      </c>
      <c r="CB354" s="4"/>
      <c r="CC354" s="4"/>
      <c r="CD354" s="4"/>
      <c r="CE354" s="4"/>
      <c r="CF354" s="4"/>
      <c r="CG354" s="33">
        <f t="shared" si="41"/>
        <v>0</v>
      </c>
      <c r="CH354" s="9"/>
      <c r="CI354" s="9"/>
      <c r="CJ354" s="9"/>
      <c r="CK354" s="9"/>
      <c r="CL354" s="9"/>
    </row>
    <row r="355" spans="79:90" s="6" customFormat="1" x14ac:dyDescent="0.2">
      <c r="CA355" s="32" t="str">
        <f t="shared" si="40"/>
        <v/>
      </c>
      <c r="CB355" s="4"/>
      <c r="CC355" s="4"/>
      <c r="CD355" s="4"/>
      <c r="CE355" s="4"/>
      <c r="CF355" s="4"/>
      <c r="CG355" s="33">
        <f t="shared" si="41"/>
        <v>0</v>
      </c>
      <c r="CH355" s="9"/>
      <c r="CI355" s="9"/>
      <c r="CJ355" s="9"/>
      <c r="CK355" s="9"/>
      <c r="CL355" s="9"/>
    </row>
    <row r="356" spans="79:90" s="6" customFormat="1" x14ac:dyDescent="0.2">
      <c r="CA356" s="32" t="str">
        <f t="shared" si="40"/>
        <v/>
      </c>
      <c r="CB356" s="4"/>
      <c r="CC356" s="4"/>
      <c r="CD356" s="4"/>
      <c r="CE356" s="4"/>
      <c r="CF356" s="4"/>
      <c r="CG356" s="33">
        <f t="shared" si="41"/>
        <v>0</v>
      </c>
      <c r="CH356" s="9"/>
      <c r="CI356" s="9"/>
      <c r="CJ356" s="9"/>
      <c r="CK356" s="9"/>
      <c r="CL356" s="9"/>
    </row>
    <row r="357" spans="79:90" s="6" customFormat="1" x14ac:dyDescent="0.2">
      <c r="CA357" s="4"/>
      <c r="CB357" s="4"/>
      <c r="CC357" s="4"/>
      <c r="CD357" s="4"/>
      <c r="CE357" s="4"/>
      <c r="CF357" s="4"/>
      <c r="CG357" s="9"/>
      <c r="CH357" s="9"/>
      <c r="CI357" s="9"/>
      <c r="CJ357" s="9"/>
      <c r="CK357" s="9"/>
      <c r="CL357" s="9"/>
    </row>
    <row r="358" spans="79:90" s="6" customFormat="1" x14ac:dyDescent="0.2">
      <c r="CA358" s="4"/>
      <c r="CB358" s="4"/>
      <c r="CC358" s="4"/>
      <c r="CD358" s="4"/>
      <c r="CE358" s="4"/>
      <c r="CF358" s="4"/>
      <c r="CG358" s="9"/>
      <c r="CH358" s="9"/>
      <c r="CI358" s="9"/>
      <c r="CJ358" s="9"/>
      <c r="CK358" s="9"/>
      <c r="CL358" s="9"/>
    </row>
    <row r="359" spans="79:90" s="6" customFormat="1" x14ac:dyDescent="0.2">
      <c r="CA359" s="4"/>
      <c r="CB359" s="4"/>
      <c r="CC359" s="4"/>
      <c r="CD359" s="4"/>
      <c r="CE359" s="4"/>
      <c r="CF359" s="4"/>
      <c r="CG359" s="9"/>
      <c r="CH359" s="9"/>
      <c r="CI359" s="9"/>
      <c r="CJ359" s="9"/>
      <c r="CK359" s="9"/>
      <c r="CL359" s="9"/>
    </row>
    <row r="360" spans="79:90" s="6" customFormat="1" x14ac:dyDescent="0.2">
      <c r="CA360" s="4"/>
      <c r="CB360" s="4"/>
      <c r="CC360" s="4"/>
      <c r="CD360" s="4"/>
      <c r="CE360" s="4"/>
      <c r="CF360" s="4"/>
      <c r="CG360" s="9"/>
      <c r="CH360" s="9"/>
      <c r="CI360" s="9"/>
      <c r="CJ360" s="9"/>
      <c r="CK360" s="9"/>
      <c r="CL360" s="9"/>
    </row>
    <row r="361" spans="79:90" s="6" customFormat="1" x14ac:dyDescent="0.2">
      <c r="CA361" s="32" t="str">
        <f>IF(CG361=1,"*El Total de Beneficiarios no puede superar el Total por Sexo. ","")</f>
        <v/>
      </c>
      <c r="CB361" s="4"/>
      <c r="CC361" s="4"/>
      <c r="CD361" s="4"/>
      <c r="CE361" s="4"/>
      <c r="CF361" s="4"/>
      <c r="CG361" s="33">
        <f>IF(AR361&gt;C361,1,0)</f>
        <v>0</v>
      </c>
      <c r="CH361" s="9"/>
      <c r="CI361" s="9"/>
      <c r="CJ361" s="9"/>
      <c r="CK361" s="9"/>
      <c r="CL361" s="9"/>
    </row>
    <row r="362" spans="79:90" s="6" customFormat="1" x14ac:dyDescent="0.2">
      <c r="CA362" s="32" t="str">
        <f>IF(CG362=1,"*El Total de Beneficiarios no puede superar el Total por Sexo. ","")</f>
        <v/>
      </c>
      <c r="CB362" s="4"/>
      <c r="CC362" s="4"/>
      <c r="CD362" s="4"/>
      <c r="CE362" s="4"/>
      <c r="CF362" s="4"/>
      <c r="CG362" s="33">
        <f>IF(AR362&gt;C362,1,0)</f>
        <v>0</v>
      </c>
      <c r="CH362" s="9"/>
      <c r="CI362" s="9"/>
      <c r="CJ362" s="9"/>
      <c r="CK362" s="9"/>
      <c r="CL362" s="9"/>
    </row>
    <row r="363" spans="79:90" s="6" customFormat="1" x14ac:dyDescent="0.2">
      <c r="CA363" s="32" t="str">
        <f>IF(CG363=1,"*El Total de Beneficiarios no puede superar el Total por Sexo. ","")</f>
        <v/>
      </c>
      <c r="CB363" s="4"/>
      <c r="CC363" s="4"/>
      <c r="CD363" s="4"/>
      <c r="CE363" s="4"/>
      <c r="CF363" s="4"/>
      <c r="CG363" s="33">
        <f>IF(AR363&gt;C363,1,0)</f>
        <v>0</v>
      </c>
      <c r="CH363" s="9"/>
      <c r="CI363" s="9"/>
      <c r="CJ363" s="9"/>
      <c r="CK363" s="9"/>
      <c r="CL363" s="9"/>
    </row>
    <row r="364" spans="79:90" s="6" customFormat="1" x14ac:dyDescent="0.2">
      <c r="CA364" s="32" t="str">
        <f>IF(CG364=1,"*El Total de Beneficiarios no puede superar el Total por Sexo. ","")</f>
        <v/>
      </c>
      <c r="CB364" s="4"/>
      <c r="CC364" s="4"/>
      <c r="CD364" s="4"/>
      <c r="CE364" s="4"/>
      <c r="CF364" s="4"/>
      <c r="CG364" s="33">
        <f>IF(AR364&gt;C364,1,0)</f>
        <v>0</v>
      </c>
      <c r="CH364" s="9"/>
      <c r="CI364" s="9"/>
      <c r="CJ364" s="9"/>
      <c r="CK364" s="9"/>
      <c r="CL364" s="9"/>
    </row>
    <row r="365" spans="79:90" s="6" customFormat="1" x14ac:dyDescent="0.2">
      <c r="CA365" s="4"/>
      <c r="CB365" s="4"/>
      <c r="CC365" s="4"/>
      <c r="CD365" s="4"/>
      <c r="CE365" s="4"/>
      <c r="CF365" s="4"/>
      <c r="CG365" s="9"/>
      <c r="CH365" s="9"/>
      <c r="CI365" s="9"/>
      <c r="CJ365" s="9"/>
      <c r="CK365" s="9"/>
      <c r="CL365" s="9"/>
    </row>
    <row r="366" spans="79:90" s="6" customFormat="1" x14ac:dyDescent="0.2">
      <c r="CA366" s="4"/>
      <c r="CB366" s="4"/>
      <c r="CC366" s="4"/>
      <c r="CD366" s="4"/>
      <c r="CE366" s="4"/>
      <c r="CF366" s="4"/>
      <c r="CG366" s="9"/>
      <c r="CH366" s="9"/>
      <c r="CI366" s="9"/>
      <c r="CJ366" s="9"/>
      <c r="CK366" s="9"/>
      <c r="CL366" s="9"/>
    </row>
    <row r="367" spans="79:90" s="6" customFormat="1" x14ac:dyDescent="0.2">
      <c r="CA367" s="4"/>
      <c r="CB367" s="4"/>
      <c r="CC367" s="4"/>
      <c r="CD367" s="4"/>
      <c r="CE367" s="4"/>
      <c r="CF367" s="4"/>
      <c r="CG367" s="9"/>
      <c r="CH367" s="9"/>
      <c r="CI367" s="9"/>
      <c r="CJ367" s="9"/>
      <c r="CK367" s="9"/>
      <c r="CL367" s="9"/>
    </row>
    <row r="368" spans="79:90" s="6" customFormat="1" x14ac:dyDescent="0.2">
      <c r="CA368" s="4"/>
      <c r="CB368" s="4"/>
      <c r="CC368" s="4"/>
      <c r="CD368" s="4"/>
      <c r="CE368" s="4"/>
      <c r="CF368" s="4"/>
      <c r="CG368" s="9"/>
      <c r="CH368" s="9"/>
      <c r="CI368" s="9"/>
      <c r="CJ368" s="9"/>
      <c r="CK368" s="9"/>
      <c r="CL368" s="9"/>
    </row>
    <row r="369" spans="73:130" x14ac:dyDescent="0.2"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9"/>
      <c r="CH369" s="9"/>
      <c r="CI369" s="9"/>
      <c r="CJ369" s="9"/>
      <c r="CK369" s="9"/>
      <c r="CL369" s="9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</row>
    <row r="370" spans="73:130" x14ac:dyDescent="0.2"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9"/>
      <c r="CH370" s="9"/>
      <c r="CI370" s="9"/>
      <c r="CJ370" s="9"/>
      <c r="CK370" s="9"/>
      <c r="CL370" s="9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</row>
    <row r="371" spans="73:130" x14ac:dyDescent="0.2"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9"/>
      <c r="CH371" s="9"/>
      <c r="CI371" s="9"/>
      <c r="CJ371" s="9"/>
      <c r="CK371" s="9"/>
      <c r="CL371" s="9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</row>
    <row r="372" spans="73:130" x14ac:dyDescent="0.2"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9"/>
      <c r="CH372" s="9"/>
      <c r="CI372" s="9"/>
      <c r="CJ372" s="9"/>
      <c r="CK372" s="9"/>
      <c r="CL372" s="9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</row>
    <row r="373" spans="73:130" x14ac:dyDescent="0.2"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9"/>
      <c r="CH373" s="9"/>
      <c r="CI373" s="9"/>
      <c r="CJ373" s="9"/>
      <c r="CK373" s="9"/>
      <c r="CL373" s="9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</row>
    <row r="374" spans="73:130" x14ac:dyDescent="0.2"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9"/>
      <c r="CH374" s="9"/>
      <c r="CI374" s="9"/>
      <c r="CJ374" s="9"/>
      <c r="CK374" s="9"/>
      <c r="CL374" s="9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</row>
    <row r="375" spans="73:130" x14ac:dyDescent="0.2"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9"/>
      <c r="CH375" s="9"/>
      <c r="CI375" s="9"/>
      <c r="CJ375" s="9"/>
      <c r="CK375" s="9"/>
      <c r="CL375" s="9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</row>
    <row r="376" spans="73:130" x14ac:dyDescent="0.2"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9"/>
      <c r="CH376" s="9"/>
      <c r="CI376" s="9"/>
      <c r="CJ376" s="9"/>
      <c r="CK376" s="9"/>
      <c r="CL376" s="9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</row>
    <row r="377" spans="73:130" x14ac:dyDescent="0.2"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9"/>
      <c r="CH377" s="9"/>
      <c r="CI377" s="9"/>
      <c r="CJ377" s="9"/>
      <c r="CK377" s="9"/>
      <c r="CL377" s="9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</row>
    <row r="378" spans="73:130" x14ac:dyDescent="0.2"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9"/>
      <c r="CH378" s="9"/>
      <c r="CI378" s="9"/>
      <c r="CJ378" s="9"/>
      <c r="CK378" s="9"/>
      <c r="CL378" s="9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</row>
    <row r="379" spans="73:130" x14ac:dyDescent="0.2"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9"/>
      <c r="CH379" s="9"/>
      <c r="CI379" s="9"/>
      <c r="CJ379" s="9"/>
      <c r="CK379" s="9"/>
      <c r="CL379" s="9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</row>
    <row r="380" spans="73:130" x14ac:dyDescent="0.2"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9"/>
      <c r="CH380" s="9"/>
      <c r="CI380" s="9"/>
      <c r="CJ380" s="9"/>
      <c r="CK380" s="9"/>
      <c r="CL380" s="9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</row>
    <row r="400" spans="73:130" ht="15" x14ac:dyDescent="0.25">
      <c r="BU400" s="6"/>
      <c r="BV400" s="6"/>
      <c r="BW400" s="6"/>
      <c r="BX400" s="6"/>
      <c r="BY400" s="6"/>
      <c r="BZ400" s="6"/>
      <c r="CA400" s="405"/>
      <c r="CB400" s="405"/>
      <c r="CC400" s="405"/>
      <c r="CD400" s="405"/>
      <c r="CE400" s="405"/>
      <c r="CF400" s="405"/>
      <c r="CG400" s="405"/>
      <c r="CH400" s="405"/>
      <c r="CI400" s="405"/>
      <c r="CJ400" s="405"/>
      <c r="CK400" s="405"/>
      <c r="CL400" s="405"/>
      <c r="CM400" s="405"/>
      <c r="CN400" s="405"/>
      <c r="CO400" s="405"/>
      <c r="CP400" s="405"/>
      <c r="CQ400" s="405"/>
      <c r="CR400" s="405"/>
      <c r="CS400" s="405"/>
      <c r="CT400" s="405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</row>
  </sheetData>
  <mergeCells count="147">
    <mergeCell ref="A287:A288"/>
    <mergeCell ref="B287:B288"/>
    <mergeCell ref="C287:S287"/>
    <mergeCell ref="A251:A252"/>
    <mergeCell ref="B251:B252"/>
    <mergeCell ref="C251:S251"/>
    <mergeCell ref="A257:A258"/>
    <mergeCell ref="B257:B258"/>
    <mergeCell ref="C257:S257"/>
    <mergeCell ref="A207:A209"/>
    <mergeCell ref="B207:B209"/>
    <mergeCell ref="C207:S208"/>
    <mergeCell ref="T207:X207"/>
    <mergeCell ref="T208:V208"/>
    <mergeCell ref="W208:X208"/>
    <mergeCell ref="A196:A198"/>
    <mergeCell ref="B196:B198"/>
    <mergeCell ref="C196:S197"/>
    <mergeCell ref="T196:X196"/>
    <mergeCell ref="T197:V197"/>
    <mergeCell ref="W197:X197"/>
    <mergeCell ref="A184:A186"/>
    <mergeCell ref="B184:B186"/>
    <mergeCell ref="C184:S185"/>
    <mergeCell ref="T184:X184"/>
    <mergeCell ref="T185:V185"/>
    <mergeCell ref="W185:X185"/>
    <mergeCell ref="AC146:AD146"/>
    <mergeCell ref="AE146:AF146"/>
    <mergeCell ref="AG146:AH146"/>
    <mergeCell ref="AM145:AO145"/>
    <mergeCell ref="E146:F146"/>
    <mergeCell ref="G146:H146"/>
    <mergeCell ref="I146:J146"/>
    <mergeCell ref="K146:L146"/>
    <mergeCell ref="M146:N146"/>
    <mergeCell ref="O146:P146"/>
    <mergeCell ref="Q146:R146"/>
    <mergeCell ref="S146:T146"/>
    <mergeCell ref="U146:V146"/>
    <mergeCell ref="AN146:AO146"/>
    <mergeCell ref="AI146:AJ146"/>
    <mergeCell ref="AK146:AL146"/>
    <mergeCell ref="AM146:AM147"/>
    <mergeCell ref="K125:L125"/>
    <mergeCell ref="A127:A130"/>
    <mergeCell ref="A131:A135"/>
    <mergeCell ref="A136:A141"/>
    <mergeCell ref="A145:A147"/>
    <mergeCell ref="B145:D146"/>
    <mergeCell ref="E145:AL145"/>
    <mergeCell ref="W146:X146"/>
    <mergeCell ref="Y146:Z146"/>
    <mergeCell ref="AA146:AB146"/>
    <mergeCell ref="A125:A126"/>
    <mergeCell ref="B125:B126"/>
    <mergeCell ref="C125:D125"/>
    <mergeCell ref="E125:F125"/>
    <mergeCell ref="G125:H125"/>
    <mergeCell ref="I125:J125"/>
    <mergeCell ref="A114:A115"/>
    <mergeCell ref="B114:B115"/>
    <mergeCell ref="C114:F114"/>
    <mergeCell ref="G114:H114"/>
    <mergeCell ref="A119:A120"/>
    <mergeCell ref="B119:B120"/>
    <mergeCell ref="C119:E119"/>
    <mergeCell ref="F119:F120"/>
    <mergeCell ref="G119:G120"/>
    <mergeCell ref="H119:K119"/>
    <mergeCell ref="J27:K27"/>
    <mergeCell ref="L27:M27"/>
    <mergeCell ref="T62:W62"/>
    <mergeCell ref="X62:Z62"/>
    <mergeCell ref="A70:A71"/>
    <mergeCell ref="B70:B71"/>
    <mergeCell ref="C70:S70"/>
    <mergeCell ref="T70:W70"/>
    <mergeCell ref="X70:Z70"/>
    <mergeCell ref="F53:F54"/>
    <mergeCell ref="G53:G54"/>
    <mergeCell ref="H53:H54"/>
    <mergeCell ref="A62:A63"/>
    <mergeCell ref="B62:B63"/>
    <mergeCell ref="C62:S62"/>
    <mergeCell ref="A29:B29"/>
    <mergeCell ref="A30:A48"/>
    <mergeCell ref="A52:A54"/>
    <mergeCell ref="B52:B54"/>
    <mergeCell ref="C52:F52"/>
    <mergeCell ref="G52:H52"/>
    <mergeCell ref="C53:C54"/>
    <mergeCell ref="D53:D54"/>
    <mergeCell ref="E53:E54"/>
    <mergeCell ref="AN27:AN28"/>
    <mergeCell ref="AO27:AO28"/>
    <mergeCell ref="AP27:AP28"/>
    <mergeCell ref="V27:W27"/>
    <mergeCell ref="X27:Y27"/>
    <mergeCell ref="Z27:AA27"/>
    <mergeCell ref="AB27:AC27"/>
    <mergeCell ref="AD27:AE27"/>
    <mergeCell ref="AF27:AG27"/>
    <mergeCell ref="N27:O27"/>
    <mergeCell ref="P27:Q27"/>
    <mergeCell ref="R27:S27"/>
    <mergeCell ref="T27:U27"/>
    <mergeCell ref="AN11:AN12"/>
    <mergeCell ref="AO11:AO12"/>
    <mergeCell ref="AP11:AP12"/>
    <mergeCell ref="A26:A28"/>
    <mergeCell ref="B26:B28"/>
    <mergeCell ref="C26:E27"/>
    <mergeCell ref="F26:AM26"/>
    <mergeCell ref="AN26:AQ26"/>
    <mergeCell ref="F27:G27"/>
    <mergeCell ref="H27:I27"/>
    <mergeCell ref="AC11:AD11"/>
    <mergeCell ref="AE11:AF11"/>
    <mergeCell ref="AG11:AH11"/>
    <mergeCell ref="AI11:AJ11"/>
    <mergeCell ref="AK11:AL11"/>
    <mergeCell ref="AM11:AM12"/>
    <mergeCell ref="AQ27:AQ28"/>
    <mergeCell ref="AH27:AI27"/>
    <mergeCell ref="AJ27:AK27"/>
    <mergeCell ref="AL27:AM27"/>
    <mergeCell ref="AR10:AR12"/>
    <mergeCell ref="AS10:AS12"/>
    <mergeCell ref="E11:F11"/>
    <mergeCell ref="G11:H11"/>
    <mergeCell ref="I11:J11"/>
    <mergeCell ref="K11:L11"/>
    <mergeCell ref="M11:N11"/>
    <mergeCell ref="O11:P11"/>
    <mergeCell ref="Q11:R11"/>
    <mergeCell ref="S11:T11"/>
    <mergeCell ref="A6:N6"/>
    <mergeCell ref="A10:A12"/>
    <mergeCell ref="B10:D11"/>
    <mergeCell ref="E10:AL10"/>
    <mergeCell ref="AM10:AP10"/>
    <mergeCell ref="AQ10:AQ12"/>
    <mergeCell ref="U11:V11"/>
    <mergeCell ref="W11:X11"/>
    <mergeCell ref="Y11:Z11"/>
    <mergeCell ref="AA11:AB11"/>
  </mergeCells>
  <dataValidations count="4">
    <dataValidation type="whole" operator="greaterThanOrEqual" allowBlank="1" showInputMessage="1" showErrorMessage="1" error="Valor no Permitido" sqref="C253:S255 B223:B247 C72:Z75 B79:E95 B99:E103 B107:E111 C116:H117 C121:K123 C127:L142 E13:AS24 F29:AQ50 C55:H59 C64:Z67 C289:S309 C187:X193 C199:X204 C210:X213 B217:B220 C259:S285 E148:AO182">
      <formula1>0</formula1>
    </dataValidation>
    <dataValidation allowBlank="1" showInputMessage="1" showErrorMessage="1" error="Valor no Permitido" sqref="T63 T71"/>
    <dataValidation allowBlank="1" sqref="CA1:CF52 BZ53:CE60 BZ114:CE117 CA61:CF113 BZ125:CE142 CA118:CF124 CT145:CY182 CA143:CF144 CA183:CF1048576"/>
    <dataValidation type="whole" allowBlank="1" showInputMessage="1" showErrorMessage="1" error="Valor no Permitido" sqref="F109 B130:B176 C60 F77:F80 CG118:CT124 F61 F69 CF53:CS60 CG1:CT52 W62 T76:Z76 CF114:CS117 CG61:CT113 CF125:CS142 E147:AL147 CG183:CT1048576 CZ145:DM182 CG143:CT144 C145:D176 C178:D182">
      <formula1>0</formula1>
      <formula2>1E+30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S400"/>
  <sheetViews>
    <sheetView workbookViewId="0">
      <selection activeCell="A4" sqref="A4"/>
    </sheetView>
  </sheetViews>
  <sheetFormatPr baseColWidth="10" defaultColWidth="11.42578125" defaultRowHeight="14.25" x14ac:dyDescent="0.2"/>
  <cols>
    <col min="1" max="1" width="49.85546875" style="6" customWidth="1"/>
    <col min="2" max="2" width="43.7109375" style="6" customWidth="1"/>
    <col min="3" max="3" width="16.28515625" style="6" customWidth="1"/>
    <col min="4" max="38" width="19.28515625" style="6" customWidth="1"/>
    <col min="39" max="40" width="12.7109375" style="6" customWidth="1"/>
    <col min="41" max="41" width="14.42578125" style="6" customWidth="1"/>
    <col min="42" max="42" width="12.7109375" style="6" customWidth="1"/>
    <col min="43" max="43" width="14.42578125" style="6" customWidth="1"/>
    <col min="44" max="44" width="12.42578125" style="6" customWidth="1"/>
    <col min="45" max="45" width="11.42578125" style="6"/>
    <col min="46" max="46" width="13.28515625" style="6" customWidth="1"/>
    <col min="47" max="47" width="11.42578125" style="6"/>
    <col min="48" max="48" width="12.28515625" style="6" customWidth="1"/>
    <col min="49" max="72" width="11.42578125" style="6" customWidth="1"/>
    <col min="73" max="73" width="11.42578125" style="5" customWidth="1"/>
    <col min="74" max="76" width="11" style="5" customWidth="1"/>
    <col min="77" max="77" width="11" style="15" customWidth="1"/>
    <col min="78" max="78" width="13.28515625" style="15" customWidth="1"/>
    <col min="79" max="98" width="13.28515625" style="4" hidden="1" customWidth="1"/>
    <col min="99" max="104" width="13.28515625" style="15" hidden="1" customWidth="1"/>
    <col min="105" max="105" width="0" style="5" hidden="1" customWidth="1"/>
    <col min="106" max="130" width="11.42578125" style="5"/>
    <col min="131" max="16384" width="11.42578125" style="6"/>
  </cols>
  <sheetData>
    <row r="1" spans="1:104" s="6" customFormat="1" ht="1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3"/>
      <c r="BV1" s="3"/>
      <c r="BW1" s="3"/>
      <c r="BX1" s="3"/>
      <c r="BY1" s="3"/>
      <c r="BZ1" s="3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5"/>
      <c r="CV1" s="5"/>
      <c r="CW1" s="5"/>
      <c r="CX1" s="5"/>
      <c r="CY1" s="5"/>
      <c r="CZ1" s="5"/>
    </row>
    <row r="2" spans="1:104" s="6" customFormat="1" ht="15" x14ac:dyDescent="0.25">
      <c r="A2" s="1" t="str">
        <f>CONCATENATE("COMUNA: ",[12]NOMBRE!B2," - ","( ",[12]NOMBRE!C2,[12]NOMBRE!D2,[12]NOMBRE!E2,[12]NOMBRE!F2,[12]NOMBRE!G2," )")</f>
        <v>COMUNA: LINARES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3"/>
      <c r="BV2" s="3"/>
      <c r="BW2" s="3"/>
      <c r="BX2" s="3"/>
      <c r="BY2" s="3"/>
      <c r="BZ2" s="3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5"/>
      <c r="CV2" s="5"/>
      <c r="CW2" s="5"/>
      <c r="CX2" s="5"/>
      <c r="CY2" s="5"/>
      <c r="CZ2" s="5"/>
    </row>
    <row r="3" spans="1:104" s="6" customFormat="1" ht="15" x14ac:dyDescent="0.25">
      <c r="A3" s="1" t="str">
        <f>CONCATENATE("ESTABLECIMIENTO/ESTRATEGIA: ",[12]NOMBRE!B3," - ","( ",[12]NOMBRE!C3,[12]NOMBRE!D3,[12]NOMBRE!E3,[12]NOMBRE!F3,[12]NOMBRE!G3,[12]NOMBRE!H3," )")</f>
        <v>ESTABLECIMIENTO/ESTRATEGIA: HOSPITAL PRESIDENTE CARLOS IBAÑEZ DEL CAMPO - ( 116108 )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3"/>
      <c r="BV3" s="3"/>
      <c r="BW3" s="3"/>
      <c r="BX3" s="3"/>
      <c r="BY3" s="3"/>
      <c r="BZ3" s="3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5"/>
      <c r="CV3" s="5"/>
      <c r="CW3" s="5"/>
      <c r="CX3" s="5"/>
      <c r="CY3" s="5"/>
      <c r="CZ3" s="5"/>
    </row>
    <row r="4" spans="1:104" s="6" customFormat="1" ht="15" x14ac:dyDescent="0.25">
      <c r="A4" s="1" t="str">
        <f>CONCATENATE("MES: ",[12]NOMBRE!B6," - ","( ",[12]NOMBRE!C6,[12]NOMBRE!D6," )")</f>
        <v>MES: NOVIEMBRE - ( 11 )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3"/>
      <c r="BV4" s="3"/>
      <c r="BW4" s="3"/>
      <c r="BX4" s="3"/>
      <c r="BY4" s="3"/>
      <c r="BZ4" s="3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5"/>
      <c r="CV4" s="5"/>
      <c r="CW4" s="5"/>
      <c r="CX4" s="5"/>
      <c r="CY4" s="5"/>
      <c r="CZ4" s="5"/>
    </row>
    <row r="5" spans="1:104" s="6" customFormat="1" ht="15" x14ac:dyDescent="0.25">
      <c r="A5" s="1" t="str">
        <f>CONCATENATE("AÑO: ",[12]NOMBRE!B7)</f>
        <v>AÑO: 2023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3"/>
      <c r="BV5" s="3"/>
      <c r="BW5" s="3"/>
      <c r="BX5" s="3"/>
      <c r="BY5" s="3"/>
      <c r="BZ5" s="3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5"/>
      <c r="CV5" s="5"/>
      <c r="CW5" s="5"/>
      <c r="CX5" s="5"/>
      <c r="CY5" s="5"/>
      <c r="CZ5" s="5"/>
    </row>
    <row r="6" spans="1:104" s="6" customFormat="1" ht="15" customHeight="1" x14ac:dyDescent="0.25">
      <c r="A6" s="1635" t="s">
        <v>1</v>
      </c>
      <c r="B6" s="1635"/>
      <c r="C6" s="1635"/>
      <c r="D6" s="1635"/>
      <c r="E6" s="1635"/>
      <c r="F6" s="1635"/>
      <c r="G6" s="1635"/>
      <c r="H6" s="1635"/>
      <c r="I6" s="1635"/>
      <c r="J6" s="1635"/>
      <c r="K6" s="1635"/>
      <c r="L6" s="1635"/>
      <c r="M6" s="1635"/>
      <c r="N6" s="1635"/>
      <c r="O6" s="7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3"/>
      <c r="BV6" s="3"/>
      <c r="BW6" s="3"/>
      <c r="BX6" s="3"/>
      <c r="BY6" s="3"/>
      <c r="BZ6" s="3"/>
      <c r="CA6" s="4"/>
      <c r="CB6" s="4"/>
      <c r="CC6" s="4"/>
      <c r="CD6" s="4"/>
      <c r="CE6" s="4"/>
      <c r="CF6" s="4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5"/>
      <c r="CV6" s="5"/>
      <c r="CW6" s="5"/>
      <c r="CX6" s="5"/>
      <c r="CY6" s="5"/>
      <c r="CZ6" s="5"/>
    </row>
    <row r="7" spans="1:104" s="6" customFormat="1" ht="15" x14ac:dyDescent="0.2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3"/>
      <c r="BV7" s="3"/>
      <c r="BW7" s="3"/>
      <c r="BX7" s="3"/>
      <c r="BY7" s="3"/>
      <c r="BZ7" s="3"/>
      <c r="CA7" s="4"/>
      <c r="CB7" s="4"/>
      <c r="CC7" s="4"/>
      <c r="CD7" s="4"/>
      <c r="CE7" s="4"/>
      <c r="CF7" s="4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5"/>
      <c r="CV7" s="5"/>
      <c r="CW7" s="5"/>
      <c r="CX7" s="5"/>
      <c r="CY7" s="5"/>
      <c r="CZ7" s="5"/>
    </row>
    <row r="8" spans="1:104" s="6" customFormat="1" ht="15" x14ac:dyDescent="0.25">
      <c r="A8" s="11" t="s">
        <v>2</v>
      </c>
      <c r="B8" s="10"/>
      <c r="C8" s="10"/>
      <c r="D8" s="10"/>
      <c r="E8" s="10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3"/>
      <c r="BV8" s="3"/>
      <c r="BW8" s="3"/>
      <c r="BX8" s="3"/>
      <c r="BY8" s="3"/>
      <c r="BZ8" s="3"/>
      <c r="CA8" s="4"/>
      <c r="CB8" s="4"/>
      <c r="CC8" s="4"/>
      <c r="CD8" s="4"/>
      <c r="CE8" s="4"/>
      <c r="CF8" s="4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5"/>
      <c r="CV8" s="5"/>
      <c r="CW8" s="5"/>
      <c r="CX8" s="5"/>
      <c r="CY8" s="5"/>
      <c r="CZ8" s="5"/>
    </row>
    <row r="9" spans="1:104" s="6" customFormat="1" ht="15" x14ac:dyDescent="0.25">
      <c r="A9" s="12" t="s">
        <v>3</v>
      </c>
      <c r="B9" s="13"/>
      <c r="C9" s="14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3"/>
      <c r="BV9" s="3"/>
      <c r="BW9" s="3"/>
      <c r="BX9" s="3"/>
      <c r="BY9" s="3"/>
      <c r="BZ9" s="3"/>
      <c r="CA9" s="4"/>
      <c r="CB9" s="4"/>
      <c r="CC9" s="4"/>
      <c r="CD9" s="4"/>
      <c r="CE9" s="4"/>
      <c r="CF9" s="4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5"/>
      <c r="CV9" s="5"/>
      <c r="CW9" s="5"/>
      <c r="CX9" s="5"/>
      <c r="CY9" s="5"/>
      <c r="CZ9" s="5"/>
    </row>
    <row r="10" spans="1:104" s="6" customFormat="1" ht="15" customHeight="1" x14ac:dyDescent="0.25">
      <c r="A10" s="1818" t="s">
        <v>4</v>
      </c>
      <c r="B10" s="2203" t="s">
        <v>5</v>
      </c>
      <c r="C10" s="1640"/>
      <c r="D10" s="1824"/>
      <c r="E10" s="1821" t="s">
        <v>6</v>
      </c>
      <c r="F10" s="1822"/>
      <c r="G10" s="1822"/>
      <c r="H10" s="1822"/>
      <c r="I10" s="1822"/>
      <c r="J10" s="1822"/>
      <c r="K10" s="1822"/>
      <c r="L10" s="1822"/>
      <c r="M10" s="1822"/>
      <c r="N10" s="1822"/>
      <c r="O10" s="1822"/>
      <c r="P10" s="1822"/>
      <c r="Q10" s="1822"/>
      <c r="R10" s="1822"/>
      <c r="S10" s="1822"/>
      <c r="T10" s="1822"/>
      <c r="U10" s="1822"/>
      <c r="V10" s="1822"/>
      <c r="W10" s="1822"/>
      <c r="X10" s="1822"/>
      <c r="Y10" s="1822"/>
      <c r="Z10" s="1822"/>
      <c r="AA10" s="1822"/>
      <c r="AB10" s="1822"/>
      <c r="AC10" s="1822"/>
      <c r="AD10" s="1822"/>
      <c r="AE10" s="1822"/>
      <c r="AF10" s="1822"/>
      <c r="AG10" s="1822"/>
      <c r="AH10" s="1822"/>
      <c r="AI10" s="1822"/>
      <c r="AJ10" s="1822"/>
      <c r="AK10" s="1822"/>
      <c r="AL10" s="2204"/>
      <c r="AM10" s="2127" t="s">
        <v>7</v>
      </c>
      <c r="AN10" s="1822"/>
      <c r="AO10" s="1822"/>
      <c r="AP10" s="1823"/>
      <c r="AQ10" s="1818" t="s">
        <v>8</v>
      </c>
      <c r="AR10" s="1818" t="s">
        <v>9</v>
      </c>
      <c r="AS10" s="1818" t="s">
        <v>10</v>
      </c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3"/>
      <c r="BV10" s="3"/>
      <c r="BW10" s="15"/>
      <c r="BX10" s="15"/>
      <c r="BY10" s="15"/>
      <c r="BZ10" s="15"/>
      <c r="CA10" s="4"/>
      <c r="CB10" s="4"/>
      <c r="CC10" s="4"/>
      <c r="CD10" s="4"/>
      <c r="CE10" s="4"/>
      <c r="CF10" s="4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5"/>
      <c r="CV10" s="5"/>
      <c r="CW10" s="5"/>
      <c r="CX10" s="5"/>
      <c r="CY10" s="5"/>
      <c r="CZ10" s="5"/>
    </row>
    <row r="11" spans="1:104" s="6" customFormat="1" ht="15" customHeight="1" x14ac:dyDescent="0.25">
      <c r="A11" s="1637"/>
      <c r="B11" s="1642"/>
      <c r="C11" s="1643"/>
      <c r="D11" s="1644"/>
      <c r="E11" s="2205" t="s">
        <v>11</v>
      </c>
      <c r="F11" s="2206"/>
      <c r="G11" s="2205" t="s">
        <v>12</v>
      </c>
      <c r="H11" s="2206"/>
      <c r="I11" s="2205" t="s">
        <v>13</v>
      </c>
      <c r="J11" s="2206"/>
      <c r="K11" s="2205" t="s">
        <v>14</v>
      </c>
      <c r="L11" s="2206"/>
      <c r="M11" s="2205" t="s">
        <v>15</v>
      </c>
      <c r="N11" s="2206"/>
      <c r="O11" s="2205" t="s">
        <v>16</v>
      </c>
      <c r="P11" s="2206"/>
      <c r="Q11" s="2205" t="s">
        <v>17</v>
      </c>
      <c r="R11" s="2206"/>
      <c r="S11" s="2205" t="s">
        <v>18</v>
      </c>
      <c r="T11" s="2206"/>
      <c r="U11" s="2205" t="s">
        <v>19</v>
      </c>
      <c r="V11" s="2206"/>
      <c r="W11" s="2205" t="s">
        <v>20</v>
      </c>
      <c r="X11" s="2206"/>
      <c r="Y11" s="2205" t="s">
        <v>21</v>
      </c>
      <c r="Z11" s="2206"/>
      <c r="AA11" s="2205" t="s">
        <v>22</v>
      </c>
      <c r="AB11" s="2206"/>
      <c r="AC11" s="2205" t="s">
        <v>23</v>
      </c>
      <c r="AD11" s="2206"/>
      <c r="AE11" s="2205" t="s">
        <v>24</v>
      </c>
      <c r="AF11" s="2206"/>
      <c r="AG11" s="2205" t="s">
        <v>25</v>
      </c>
      <c r="AH11" s="2206"/>
      <c r="AI11" s="2205" t="s">
        <v>26</v>
      </c>
      <c r="AJ11" s="2206"/>
      <c r="AK11" s="1821" t="s">
        <v>27</v>
      </c>
      <c r="AL11" s="2204"/>
      <c r="AM11" s="1637" t="s">
        <v>28</v>
      </c>
      <c r="AN11" s="1652" t="s">
        <v>29</v>
      </c>
      <c r="AO11" s="1654" t="s">
        <v>30</v>
      </c>
      <c r="AP11" s="1643" t="s">
        <v>31</v>
      </c>
      <c r="AQ11" s="1637"/>
      <c r="AR11" s="1637"/>
      <c r="AS11" s="1637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3"/>
      <c r="BV11" s="3"/>
      <c r="BW11" s="15"/>
      <c r="BX11" s="15"/>
      <c r="BY11" s="15"/>
      <c r="BZ11" s="15"/>
      <c r="CA11" s="4"/>
      <c r="CB11" s="4"/>
      <c r="CC11" s="4"/>
      <c r="CD11" s="4"/>
      <c r="CE11" s="4"/>
      <c r="CF11" s="4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5"/>
      <c r="CV11" s="5"/>
      <c r="CW11" s="5"/>
      <c r="CX11" s="5"/>
      <c r="CY11" s="5"/>
      <c r="CZ11" s="5"/>
    </row>
    <row r="12" spans="1:104" s="6" customFormat="1" ht="15" x14ac:dyDescent="0.25">
      <c r="A12" s="2199"/>
      <c r="B12" s="1298" t="s">
        <v>32</v>
      </c>
      <c r="C12" s="1531" t="s">
        <v>33</v>
      </c>
      <c r="D12" s="1526" t="s">
        <v>34</v>
      </c>
      <c r="E12" s="1532" t="s">
        <v>33</v>
      </c>
      <c r="F12" s="1526" t="s">
        <v>34</v>
      </c>
      <c r="G12" s="1532" t="s">
        <v>33</v>
      </c>
      <c r="H12" s="1526" t="s">
        <v>34</v>
      </c>
      <c r="I12" s="1532" t="s">
        <v>33</v>
      </c>
      <c r="J12" s="1526" t="s">
        <v>34</v>
      </c>
      <c r="K12" s="1532" t="s">
        <v>33</v>
      </c>
      <c r="L12" s="1526" t="s">
        <v>34</v>
      </c>
      <c r="M12" s="1532" t="s">
        <v>33</v>
      </c>
      <c r="N12" s="1526" t="s">
        <v>34</v>
      </c>
      <c r="O12" s="1532" t="s">
        <v>33</v>
      </c>
      <c r="P12" s="1526" t="s">
        <v>34</v>
      </c>
      <c r="Q12" s="1532" t="s">
        <v>33</v>
      </c>
      <c r="R12" s="1526" t="s">
        <v>34</v>
      </c>
      <c r="S12" s="1532" t="s">
        <v>33</v>
      </c>
      <c r="T12" s="1526" t="s">
        <v>34</v>
      </c>
      <c r="U12" s="1532" t="s">
        <v>33</v>
      </c>
      <c r="V12" s="1526" t="s">
        <v>34</v>
      </c>
      <c r="W12" s="1532" t="s">
        <v>33</v>
      </c>
      <c r="X12" s="1526" t="s">
        <v>34</v>
      </c>
      <c r="Y12" s="1532" t="s">
        <v>33</v>
      </c>
      <c r="Z12" s="1526" t="s">
        <v>34</v>
      </c>
      <c r="AA12" s="1532" t="s">
        <v>33</v>
      </c>
      <c r="AB12" s="1526" t="s">
        <v>34</v>
      </c>
      <c r="AC12" s="1532" t="s">
        <v>33</v>
      </c>
      <c r="AD12" s="1526" t="s">
        <v>34</v>
      </c>
      <c r="AE12" s="1532" t="s">
        <v>33</v>
      </c>
      <c r="AF12" s="1526" t="s">
        <v>34</v>
      </c>
      <c r="AG12" s="1532" t="s">
        <v>33</v>
      </c>
      <c r="AH12" s="1526" t="s">
        <v>34</v>
      </c>
      <c r="AI12" s="1532" t="s">
        <v>33</v>
      </c>
      <c r="AJ12" s="1526" t="s">
        <v>34</v>
      </c>
      <c r="AK12" s="1532" t="s">
        <v>33</v>
      </c>
      <c r="AL12" s="1533" t="s">
        <v>34</v>
      </c>
      <c r="AM12" s="2199"/>
      <c r="AN12" s="1965"/>
      <c r="AO12" s="2207"/>
      <c r="AP12" s="1933"/>
      <c r="AQ12" s="2199"/>
      <c r="AR12" s="2199"/>
      <c r="AS12" s="2199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3"/>
      <c r="BV12" s="3"/>
      <c r="BW12" s="15"/>
      <c r="BX12" s="15"/>
      <c r="BY12" s="15"/>
      <c r="BZ12" s="15"/>
      <c r="CA12" s="4"/>
      <c r="CB12" s="4"/>
      <c r="CC12" s="4"/>
      <c r="CD12" s="4"/>
      <c r="CE12" s="4"/>
      <c r="CF12" s="4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5"/>
      <c r="CV12" s="5"/>
      <c r="CW12" s="5"/>
      <c r="CX12" s="5"/>
      <c r="CY12" s="5"/>
      <c r="CZ12" s="5"/>
    </row>
    <row r="13" spans="1:104" s="6" customFormat="1" ht="15" x14ac:dyDescent="0.25">
      <c r="A13" s="1534" t="s">
        <v>35</v>
      </c>
      <c r="B13" s="1535">
        <f>SUM(C13:D13)</f>
        <v>0</v>
      </c>
      <c r="C13" s="1536">
        <f>SUM(E13,G13,I13,K13,M13,O13,Q13,S13,U13,W13,Y13,AA13,AC13,AE13,AG13,AI13,AK13)</f>
        <v>0</v>
      </c>
      <c r="D13" s="1062">
        <f>SUM(F13,H13,J13,L13,N13,P13,R13,T13,V13,X13,Z13,AB13,AD13,AF13,AH13,AJ13,AL13)</f>
        <v>0</v>
      </c>
      <c r="E13" s="1537"/>
      <c r="F13" s="1029"/>
      <c r="G13" s="1537"/>
      <c r="H13" s="1538"/>
      <c r="I13" s="1537"/>
      <c r="J13" s="1538"/>
      <c r="K13" s="1537"/>
      <c r="L13" s="1538"/>
      <c r="M13" s="1537"/>
      <c r="N13" s="1538"/>
      <c r="O13" s="1537"/>
      <c r="P13" s="1538"/>
      <c r="Q13" s="1537"/>
      <c r="R13" s="1538"/>
      <c r="S13" s="1537"/>
      <c r="T13" s="1538"/>
      <c r="U13" s="1537"/>
      <c r="V13" s="1538"/>
      <c r="W13" s="1537"/>
      <c r="X13" s="1538"/>
      <c r="Y13" s="1537"/>
      <c r="Z13" s="1538"/>
      <c r="AA13" s="1537"/>
      <c r="AB13" s="1538"/>
      <c r="AC13" s="1537"/>
      <c r="AD13" s="1538"/>
      <c r="AE13" s="1537"/>
      <c r="AF13" s="1538"/>
      <c r="AG13" s="1537"/>
      <c r="AH13" s="1538"/>
      <c r="AI13" s="1537"/>
      <c r="AJ13" s="1538"/>
      <c r="AK13" s="1537"/>
      <c r="AL13" s="1539"/>
      <c r="AM13" s="1538"/>
      <c r="AN13" s="1540"/>
      <c r="AO13" s="1541"/>
      <c r="AP13" s="1029"/>
      <c r="AQ13" s="1538"/>
      <c r="AR13" s="1538"/>
      <c r="AS13" s="1538"/>
      <c r="AT13" s="30" t="str">
        <f>CA13&amp;CB13&amp;CC13&amp;CD13</f>
        <v/>
      </c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5"/>
      <c r="BF13" s="5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3"/>
      <c r="BV13" s="3"/>
      <c r="BW13" s="15"/>
      <c r="BX13" s="15"/>
      <c r="BY13" s="5"/>
      <c r="BZ13" s="5"/>
      <c r="CA13" s="32" t="str">
        <f t="shared" ref="CA13:CA18" si="0">IF(CG13=1,"* Total Ingresos debe ser igual a la suma de los Tipos de Estrategia. ","")</f>
        <v/>
      </c>
      <c r="CB13" s="32" t="str">
        <f t="shared" ref="CB13:CB18" si="1">IF(CH13=1," * El Número de personas con discapacidad NO DEBE superar el total de ingresos. ","")</f>
        <v/>
      </c>
      <c r="CC13" s="32" t="str">
        <f t="shared" ref="CC13:CC18" si="2">IF(CI13=1," * El Número de personas de pueblos originarios NO DEBE superar el total de ingresos. ","")</f>
        <v/>
      </c>
      <c r="CD13" s="32" t="str">
        <f t="shared" ref="CD13:CD18" si="3">IF(CJ13=1," * El Número de personas migrantes NO DEBE superar el total de ingresos. ","")</f>
        <v/>
      </c>
      <c r="CE13" s="32"/>
      <c r="CF13" s="32"/>
      <c r="CG13" s="33">
        <f>IF(B13&lt;&gt;SUM(AM13:AP13),1,0)</f>
        <v>0</v>
      </c>
      <c r="CH13" s="33">
        <f>IF(B13&lt;AQ13,1,0)</f>
        <v>0</v>
      </c>
      <c r="CI13" s="33">
        <f>IF(C13&lt;AR13,1,0)</f>
        <v>0</v>
      </c>
      <c r="CJ13" s="33">
        <f>IF(D13&lt;AS13,1,0)</f>
        <v>0</v>
      </c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5"/>
      <c r="CV13" s="5"/>
      <c r="CW13" s="5"/>
      <c r="CX13" s="5"/>
      <c r="CY13" s="5"/>
      <c r="CZ13" s="5"/>
    </row>
    <row r="14" spans="1:104" s="6" customFormat="1" ht="15" x14ac:dyDescent="0.25">
      <c r="A14" s="34" t="s">
        <v>36</v>
      </c>
      <c r="B14" s="35">
        <f t="shared" ref="B14:B24" si="4">SUM(C14:D14)</f>
        <v>0</v>
      </c>
      <c r="C14" s="36">
        <f t="shared" ref="C14:D24" si="5">SUM(E14,G14,I14,K14,M14,O14,Q14,S14,U14,W14,Y14,AA14,AC14,AE14,AG14,AI14,AK14)</f>
        <v>0</v>
      </c>
      <c r="D14" s="37">
        <f t="shared" si="5"/>
        <v>0</v>
      </c>
      <c r="E14" s="38"/>
      <c r="F14" s="39"/>
      <c r="G14" s="38"/>
      <c r="H14" s="40"/>
      <c r="I14" s="38"/>
      <c r="J14" s="40"/>
      <c r="K14" s="38"/>
      <c r="L14" s="40"/>
      <c r="M14" s="38"/>
      <c r="N14" s="40"/>
      <c r="O14" s="38"/>
      <c r="P14" s="40"/>
      <c r="Q14" s="38"/>
      <c r="R14" s="40"/>
      <c r="S14" s="38"/>
      <c r="T14" s="40"/>
      <c r="U14" s="38"/>
      <c r="V14" s="40"/>
      <c r="W14" s="38"/>
      <c r="X14" s="40"/>
      <c r="Y14" s="38"/>
      <c r="Z14" s="40"/>
      <c r="AA14" s="38"/>
      <c r="AB14" s="40"/>
      <c r="AC14" s="38"/>
      <c r="AD14" s="40"/>
      <c r="AE14" s="38"/>
      <c r="AF14" s="40"/>
      <c r="AG14" s="38"/>
      <c r="AH14" s="40"/>
      <c r="AI14" s="38"/>
      <c r="AJ14" s="40"/>
      <c r="AK14" s="38"/>
      <c r="AL14" s="41"/>
      <c r="AM14" s="40"/>
      <c r="AN14" s="42"/>
      <c r="AO14" s="43"/>
      <c r="AP14" s="39"/>
      <c r="AQ14" s="40"/>
      <c r="AR14" s="40"/>
      <c r="AS14" s="40"/>
      <c r="AT14" s="30" t="str">
        <f t="shared" ref="AT14:AT24" si="6">CA14&amp;CB14&amp;CC14&amp;CD14</f>
        <v/>
      </c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5"/>
      <c r="BF14" s="5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3"/>
      <c r="BV14" s="3"/>
      <c r="BW14" s="15"/>
      <c r="BX14" s="15"/>
      <c r="BY14" s="5"/>
      <c r="BZ14" s="5"/>
      <c r="CA14" s="32" t="str">
        <f t="shared" si="0"/>
        <v/>
      </c>
      <c r="CB14" s="32" t="str">
        <f t="shared" si="1"/>
        <v/>
      </c>
      <c r="CC14" s="32" t="str">
        <f t="shared" si="2"/>
        <v/>
      </c>
      <c r="CD14" s="32" t="str">
        <f t="shared" si="3"/>
        <v/>
      </c>
      <c r="CE14" s="32"/>
      <c r="CF14" s="32"/>
      <c r="CG14" s="33">
        <f t="shared" ref="CG14:CG24" si="7">IF(B14&lt;&gt;SUM(AM14:AP14),1,0)</f>
        <v>0</v>
      </c>
      <c r="CH14" s="33">
        <f t="shared" ref="CH14:CJ24" si="8">IF(B14&lt;AQ14,1,0)</f>
        <v>0</v>
      </c>
      <c r="CI14" s="33">
        <f t="shared" si="8"/>
        <v>0</v>
      </c>
      <c r="CJ14" s="33">
        <f t="shared" si="8"/>
        <v>0</v>
      </c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5"/>
      <c r="CV14" s="5"/>
      <c r="CW14" s="5"/>
      <c r="CX14" s="5"/>
      <c r="CY14" s="5"/>
      <c r="CZ14" s="5"/>
    </row>
    <row r="15" spans="1:104" s="6" customFormat="1" ht="21" x14ac:dyDescent="0.25">
      <c r="A15" s="44" t="s">
        <v>37</v>
      </c>
      <c r="B15" s="45">
        <f t="shared" si="4"/>
        <v>0</v>
      </c>
      <c r="C15" s="46">
        <f t="shared" si="5"/>
        <v>0</v>
      </c>
      <c r="D15" s="47">
        <f t="shared" si="5"/>
        <v>0</v>
      </c>
      <c r="E15" s="48"/>
      <c r="F15" s="49"/>
      <c r="G15" s="48"/>
      <c r="H15" s="50"/>
      <c r="I15" s="48"/>
      <c r="J15" s="50"/>
      <c r="K15" s="48"/>
      <c r="L15" s="50"/>
      <c r="M15" s="38"/>
      <c r="N15" s="40"/>
      <c r="O15" s="38"/>
      <c r="P15" s="40"/>
      <c r="Q15" s="51"/>
      <c r="R15" s="52"/>
      <c r="S15" s="51"/>
      <c r="T15" s="52"/>
      <c r="U15" s="51"/>
      <c r="V15" s="52"/>
      <c r="W15" s="51"/>
      <c r="X15" s="52"/>
      <c r="Y15" s="51"/>
      <c r="Z15" s="52"/>
      <c r="AA15" s="51"/>
      <c r="AB15" s="52"/>
      <c r="AC15" s="51"/>
      <c r="AD15" s="52"/>
      <c r="AE15" s="51"/>
      <c r="AF15" s="52"/>
      <c r="AG15" s="51"/>
      <c r="AH15" s="52"/>
      <c r="AI15" s="51"/>
      <c r="AJ15" s="52"/>
      <c r="AK15" s="51"/>
      <c r="AL15" s="53"/>
      <c r="AM15" s="52"/>
      <c r="AN15" s="54"/>
      <c r="AO15" s="55"/>
      <c r="AP15" s="56"/>
      <c r="AQ15" s="52"/>
      <c r="AR15" s="52"/>
      <c r="AS15" s="52"/>
      <c r="AT15" s="30" t="str">
        <f t="shared" si="6"/>
        <v/>
      </c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5"/>
      <c r="BF15" s="5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3"/>
      <c r="BV15" s="3"/>
      <c r="BW15" s="15"/>
      <c r="BX15" s="15"/>
      <c r="BY15" s="5"/>
      <c r="BZ15" s="5"/>
      <c r="CA15" s="32" t="str">
        <f t="shared" si="0"/>
        <v/>
      </c>
      <c r="CB15" s="32" t="str">
        <f t="shared" si="1"/>
        <v/>
      </c>
      <c r="CC15" s="32" t="str">
        <f t="shared" si="2"/>
        <v/>
      </c>
      <c r="CD15" s="32" t="str">
        <f t="shared" si="3"/>
        <v/>
      </c>
      <c r="CE15" s="32"/>
      <c r="CF15" s="32"/>
      <c r="CG15" s="33">
        <f t="shared" si="7"/>
        <v>0</v>
      </c>
      <c r="CH15" s="33">
        <f t="shared" si="8"/>
        <v>0</v>
      </c>
      <c r="CI15" s="33">
        <f t="shared" si="8"/>
        <v>0</v>
      </c>
      <c r="CJ15" s="33">
        <f t="shared" si="8"/>
        <v>0</v>
      </c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5"/>
      <c r="CV15" s="5"/>
      <c r="CW15" s="5"/>
      <c r="CX15" s="5"/>
      <c r="CY15" s="5"/>
      <c r="CZ15" s="5"/>
    </row>
    <row r="16" spans="1:104" s="6" customFormat="1" ht="15" x14ac:dyDescent="0.25">
      <c r="A16" s="57" t="s">
        <v>38</v>
      </c>
      <c r="B16" s="58">
        <f t="shared" si="4"/>
        <v>0</v>
      </c>
      <c r="C16" s="59">
        <f t="shared" si="5"/>
        <v>0</v>
      </c>
      <c r="D16" s="60">
        <f t="shared" si="5"/>
        <v>0</v>
      </c>
      <c r="E16" s="51"/>
      <c r="F16" s="56"/>
      <c r="G16" s="51"/>
      <c r="H16" s="52"/>
      <c r="I16" s="51"/>
      <c r="J16" s="52"/>
      <c r="K16" s="51"/>
      <c r="L16" s="52"/>
      <c r="M16" s="51"/>
      <c r="N16" s="52"/>
      <c r="O16" s="51"/>
      <c r="P16" s="52"/>
      <c r="Q16" s="51"/>
      <c r="R16" s="52"/>
      <c r="S16" s="51"/>
      <c r="T16" s="52"/>
      <c r="U16" s="51"/>
      <c r="V16" s="52"/>
      <c r="W16" s="51"/>
      <c r="X16" s="52"/>
      <c r="Y16" s="51"/>
      <c r="Z16" s="52"/>
      <c r="AA16" s="51"/>
      <c r="AB16" s="52"/>
      <c r="AC16" s="51"/>
      <c r="AD16" s="52"/>
      <c r="AE16" s="51"/>
      <c r="AF16" s="52"/>
      <c r="AG16" s="51"/>
      <c r="AH16" s="52"/>
      <c r="AI16" s="51"/>
      <c r="AJ16" s="52"/>
      <c r="AK16" s="51"/>
      <c r="AL16" s="53"/>
      <c r="AM16" s="52"/>
      <c r="AN16" s="54"/>
      <c r="AO16" s="55"/>
      <c r="AP16" s="56"/>
      <c r="AQ16" s="52"/>
      <c r="AR16" s="52"/>
      <c r="AS16" s="52"/>
      <c r="AT16" s="30" t="str">
        <f t="shared" si="6"/>
        <v/>
      </c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5"/>
      <c r="BF16" s="5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3"/>
      <c r="BV16" s="3"/>
      <c r="BW16" s="15"/>
      <c r="BX16" s="15"/>
      <c r="BY16" s="5"/>
      <c r="BZ16" s="5"/>
      <c r="CA16" s="32" t="str">
        <f t="shared" si="0"/>
        <v/>
      </c>
      <c r="CB16" s="32" t="str">
        <f t="shared" si="1"/>
        <v/>
      </c>
      <c r="CC16" s="32" t="str">
        <f t="shared" si="2"/>
        <v/>
      </c>
      <c r="CD16" s="32" t="str">
        <f t="shared" si="3"/>
        <v/>
      </c>
      <c r="CE16" s="32"/>
      <c r="CF16" s="32"/>
      <c r="CG16" s="33">
        <f t="shared" si="7"/>
        <v>0</v>
      </c>
      <c r="CH16" s="33">
        <f t="shared" si="8"/>
        <v>0</v>
      </c>
      <c r="CI16" s="33">
        <f t="shared" si="8"/>
        <v>0</v>
      </c>
      <c r="CJ16" s="33">
        <f t="shared" si="8"/>
        <v>0</v>
      </c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5"/>
      <c r="CV16" s="5"/>
      <c r="CW16" s="5"/>
      <c r="CX16" s="5"/>
      <c r="CY16" s="5"/>
      <c r="CZ16" s="5"/>
    </row>
    <row r="17" spans="1:104" s="6" customFormat="1" ht="15" x14ac:dyDescent="0.25">
      <c r="A17" s="44" t="s">
        <v>39</v>
      </c>
      <c r="B17" s="61">
        <f t="shared" si="4"/>
        <v>0</v>
      </c>
      <c r="C17" s="62">
        <f t="shared" si="5"/>
        <v>0</v>
      </c>
      <c r="D17" s="60">
        <f t="shared" si="5"/>
        <v>0</v>
      </c>
      <c r="E17" s="63"/>
      <c r="F17" s="52"/>
      <c r="G17" s="51"/>
      <c r="H17" s="52"/>
      <c r="I17" s="51"/>
      <c r="J17" s="52"/>
      <c r="K17" s="51"/>
      <c r="L17" s="52"/>
      <c r="M17" s="51"/>
      <c r="N17" s="52"/>
      <c r="O17" s="51"/>
      <c r="P17" s="52"/>
      <c r="Q17" s="51"/>
      <c r="R17" s="52"/>
      <c r="S17" s="51"/>
      <c r="T17" s="52"/>
      <c r="U17" s="51"/>
      <c r="V17" s="52"/>
      <c r="W17" s="51"/>
      <c r="X17" s="52"/>
      <c r="Y17" s="51"/>
      <c r="Z17" s="52"/>
      <c r="AA17" s="51"/>
      <c r="AB17" s="52"/>
      <c r="AC17" s="51"/>
      <c r="AD17" s="52"/>
      <c r="AE17" s="51"/>
      <c r="AF17" s="52"/>
      <c r="AG17" s="51"/>
      <c r="AH17" s="52"/>
      <c r="AI17" s="51"/>
      <c r="AJ17" s="52"/>
      <c r="AK17" s="51"/>
      <c r="AL17" s="53"/>
      <c r="AM17" s="64"/>
      <c r="AN17" s="54"/>
      <c r="AO17" s="55"/>
      <c r="AP17" s="56"/>
      <c r="AQ17" s="64"/>
      <c r="AR17" s="64"/>
      <c r="AS17" s="64"/>
      <c r="AT17" s="30" t="str">
        <f t="shared" si="6"/>
        <v/>
      </c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5"/>
      <c r="BF17" s="5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3"/>
      <c r="BV17" s="3"/>
      <c r="BW17" s="15"/>
      <c r="BX17" s="15"/>
      <c r="BY17" s="5"/>
      <c r="BZ17" s="5"/>
      <c r="CA17" s="32" t="str">
        <f t="shared" si="0"/>
        <v/>
      </c>
      <c r="CB17" s="32" t="str">
        <f t="shared" si="1"/>
        <v/>
      </c>
      <c r="CC17" s="32" t="str">
        <f t="shared" si="2"/>
        <v/>
      </c>
      <c r="CD17" s="32" t="str">
        <f t="shared" si="3"/>
        <v/>
      </c>
      <c r="CE17" s="32"/>
      <c r="CF17" s="32"/>
      <c r="CG17" s="33">
        <f t="shared" si="7"/>
        <v>0</v>
      </c>
      <c r="CH17" s="33">
        <f t="shared" si="8"/>
        <v>0</v>
      </c>
      <c r="CI17" s="33">
        <f t="shared" si="8"/>
        <v>0</v>
      </c>
      <c r="CJ17" s="33">
        <f t="shared" si="8"/>
        <v>0</v>
      </c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5"/>
      <c r="CV17" s="5"/>
      <c r="CW17" s="5"/>
      <c r="CX17" s="5"/>
      <c r="CY17" s="5"/>
      <c r="CZ17" s="5"/>
    </row>
    <row r="18" spans="1:104" s="6" customFormat="1" ht="15" x14ac:dyDescent="0.25">
      <c r="A18" s="44" t="s">
        <v>40</v>
      </c>
      <c r="B18" s="65">
        <f t="shared" si="4"/>
        <v>0</v>
      </c>
      <c r="C18" s="1542">
        <f t="shared" si="5"/>
        <v>0</v>
      </c>
      <c r="D18" s="67">
        <f t="shared" si="5"/>
        <v>0</v>
      </c>
      <c r="E18" s="68"/>
      <c r="F18" s="887"/>
      <c r="G18" s="1543"/>
      <c r="H18" s="1544"/>
      <c r="I18" s="1543"/>
      <c r="J18" s="1544"/>
      <c r="K18" s="51"/>
      <c r="L18" s="52"/>
      <c r="M18" s="51"/>
      <c r="N18" s="52"/>
      <c r="O18" s="1520"/>
      <c r="P18" s="1545"/>
      <c r="Q18" s="1520"/>
      <c r="R18" s="1545"/>
      <c r="S18" s="1520"/>
      <c r="T18" s="1545"/>
      <c r="U18" s="1520"/>
      <c r="V18" s="1545"/>
      <c r="W18" s="1520"/>
      <c r="X18" s="1545"/>
      <c r="Y18" s="1520"/>
      <c r="Z18" s="1545"/>
      <c r="AA18" s="1520"/>
      <c r="AB18" s="1545"/>
      <c r="AC18" s="1520"/>
      <c r="AD18" s="1545"/>
      <c r="AE18" s="1520"/>
      <c r="AF18" s="1545"/>
      <c r="AG18" s="1520"/>
      <c r="AH18" s="1545"/>
      <c r="AI18" s="1520"/>
      <c r="AJ18" s="1545"/>
      <c r="AK18" s="1520"/>
      <c r="AL18" s="1546"/>
      <c r="AM18" s="75"/>
      <c r="AN18" s="802"/>
      <c r="AO18" s="1547"/>
      <c r="AP18" s="78"/>
      <c r="AQ18" s="75"/>
      <c r="AR18" s="75"/>
      <c r="AS18" s="75"/>
      <c r="AT18" s="30" t="str">
        <f t="shared" si="6"/>
        <v/>
      </c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5"/>
      <c r="BF18" s="5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3"/>
      <c r="BV18" s="3"/>
      <c r="BW18" s="15"/>
      <c r="BX18" s="15"/>
      <c r="BY18" s="5"/>
      <c r="BZ18" s="5"/>
      <c r="CA18" s="32" t="str">
        <f t="shared" si="0"/>
        <v/>
      </c>
      <c r="CB18" s="32" t="str">
        <f t="shared" si="1"/>
        <v/>
      </c>
      <c r="CC18" s="32" t="str">
        <f t="shared" si="2"/>
        <v/>
      </c>
      <c r="CD18" s="32" t="str">
        <f t="shared" si="3"/>
        <v/>
      </c>
      <c r="CE18" s="32"/>
      <c r="CF18" s="32"/>
      <c r="CG18" s="33">
        <f t="shared" si="7"/>
        <v>0</v>
      </c>
      <c r="CH18" s="33">
        <f t="shared" si="8"/>
        <v>0</v>
      </c>
      <c r="CI18" s="33">
        <f t="shared" si="8"/>
        <v>0</v>
      </c>
      <c r="CJ18" s="33">
        <f t="shared" si="8"/>
        <v>0</v>
      </c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5"/>
      <c r="CV18" s="5"/>
      <c r="CW18" s="5"/>
      <c r="CX18" s="5"/>
      <c r="CY18" s="5"/>
      <c r="CZ18" s="5"/>
    </row>
    <row r="19" spans="1:104" s="6" customFormat="1" ht="15" x14ac:dyDescent="0.25">
      <c r="A19" s="1534" t="s">
        <v>41</v>
      </c>
      <c r="B19" s="65">
        <f t="shared" si="4"/>
        <v>0</v>
      </c>
      <c r="C19" s="79">
        <f t="shared" si="5"/>
        <v>0</v>
      </c>
      <c r="D19" s="1062">
        <f t="shared" si="5"/>
        <v>0</v>
      </c>
      <c r="E19" s="1535">
        <f>SUM(E20:E24)</f>
        <v>0</v>
      </c>
      <c r="F19" s="1062">
        <f t="shared" ref="F19:AS19" si="9">SUM(F20:F24)</f>
        <v>0</v>
      </c>
      <c r="G19" s="1535">
        <f t="shared" si="9"/>
        <v>0</v>
      </c>
      <c r="H19" s="1548">
        <f t="shared" si="9"/>
        <v>0</v>
      </c>
      <c r="I19" s="1535">
        <f t="shared" si="9"/>
        <v>0</v>
      </c>
      <c r="J19" s="1548">
        <f t="shared" si="9"/>
        <v>0</v>
      </c>
      <c r="K19" s="1535">
        <f t="shared" si="9"/>
        <v>0</v>
      </c>
      <c r="L19" s="1548">
        <f t="shared" si="9"/>
        <v>0</v>
      </c>
      <c r="M19" s="1535">
        <f t="shared" si="9"/>
        <v>0</v>
      </c>
      <c r="N19" s="1548">
        <f t="shared" si="9"/>
        <v>0</v>
      </c>
      <c r="O19" s="1535">
        <f t="shared" si="9"/>
        <v>0</v>
      </c>
      <c r="P19" s="1548">
        <f t="shared" si="9"/>
        <v>0</v>
      </c>
      <c r="Q19" s="1535">
        <f t="shared" si="9"/>
        <v>0</v>
      </c>
      <c r="R19" s="1548">
        <f t="shared" si="9"/>
        <v>0</v>
      </c>
      <c r="S19" s="1535">
        <f t="shared" si="9"/>
        <v>0</v>
      </c>
      <c r="T19" s="1548">
        <f t="shared" si="9"/>
        <v>0</v>
      </c>
      <c r="U19" s="1535">
        <f t="shared" si="9"/>
        <v>0</v>
      </c>
      <c r="V19" s="1548">
        <f t="shared" si="9"/>
        <v>0</v>
      </c>
      <c r="W19" s="1535">
        <f t="shared" si="9"/>
        <v>0</v>
      </c>
      <c r="X19" s="1548">
        <f t="shared" si="9"/>
        <v>0</v>
      </c>
      <c r="Y19" s="1535">
        <f t="shared" si="9"/>
        <v>0</v>
      </c>
      <c r="Z19" s="1548">
        <f t="shared" si="9"/>
        <v>0</v>
      </c>
      <c r="AA19" s="1535">
        <f t="shared" si="9"/>
        <v>0</v>
      </c>
      <c r="AB19" s="1548">
        <f t="shared" si="9"/>
        <v>0</v>
      </c>
      <c r="AC19" s="1535">
        <f t="shared" si="9"/>
        <v>0</v>
      </c>
      <c r="AD19" s="1548">
        <f t="shared" si="9"/>
        <v>0</v>
      </c>
      <c r="AE19" s="1535">
        <f t="shared" si="9"/>
        <v>0</v>
      </c>
      <c r="AF19" s="1548">
        <f t="shared" si="9"/>
        <v>0</v>
      </c>
      <c r="AG19" s="1535">
        <f t="shared" si="9"/>
        <v>0</v>
      </c>
      <c r="AH19" s="1548">
        <f t="shared" si="9"/>
        <v>0</v>
      </c>
      <c r="AI19" s="1535">
        <f t="shared" si="9"/>
        <v>0</v>
      </c>
      <c r="AJ19" s="1548">
        <f t="shared" si="9"/>
        <v>0</v>
      </c>
      <c r="AK19" s="1535">
        <f t="shared" si="9"/>
        <v>0</v>
      </c>
      <c r="AL19" s="1549">
        <f t="shared" si="9"/>
        <v>0</v>
      </c>
      <c r="AM19" s="1548">
        <f t="shared" si="9"/>
        <v>0</v>
      </c>
      <c r="AN19" s="1550">
        <f t="shared" si="9"/>
        <v>0</v>
      </c>
      <c r="AO19" s="1536">
        <f t="shared" si="9"/>
        <v>0</v>
      </c>
      <c r="AP19" s="1062">
        <f t="shared" si="9"/>
        <v>0</v>
      </c>
      <c r="AQ19" s="1548">
        <f t="shared" si="9"/>
        <v>0</v>
      </c>
      <c r="AR19" s="1548">
        <f t="shared" si="9"/>
        <v>0</v>
      </c>
      <c r="AS19" s="1548">
        <f t="shared" si="9"/>
        <v>0</v>
      </c>
      <c r="AT19" s="30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3"/>
      <c r="BV19" s="3"/>
      <c r="BW19" s="15"/>
      <c r="BX19" s="15"/>
      <c r="BY19" s="5"/>
      <c r="BZ19" s="5"/>
      <c r="CA19" s="32"/>
      <c r="CB19" s="32"/>
      <c r="CC19" s="32"/>
      <c r="CD19" s="32"/>
      <c r="CE19" s="32"/>
      <c r="CF19" s="32"/>
      <c r="CG19" s="33"/>
      <c r="CH19" s="33"/>
      <c r="CI19" s="33"/>
      <c r="CJ19" s="33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5"/>
      <c r="CV19" s="5"/>
      <c r="CW19" s="5"/>
      <c r="CX19" s="5"/>
      <c r="CY19" s="5"/>
      <c r="CZ19" s="5"/>
    </row>
    <row r="20" spans="1:104" s="6" customFormat="1" ht="15" x14ac:dyDescent="0.25">
      <c r="A20" s="1551" t="s">
        <v>42</v>
      </c>
      <c r="B20" s="61">
        <f t="shared" si="4"/>
        <v>0</v>
      </c>
      <c r="C20" s="59">
        <f t="shared" si="5"/>
        <v>0</v>
      </c>
      <c r="D20" s="895">
        <f t="shared" si="5"/>
        <v>0</v>
      </c>
      <c r="E20" s="85"/>
      <c r="F20" s="86"/>
      <c r="G20" s="85"/>
      <c r="H20" s="87"/>
      <c r="I20" s="85"/>
      <c r="J20" s="87"/>
      <c r="K20" s="85"/>
      <c r="L20" s="87"/>
      <c r="M20" s="85"/>
      <c r="N20" s="87"/>
      <c r="O20" s="85"/>
      <c r="P20" s="87"/>
      <c r="Q20" s="85"/>
      <c r="R20" s="87"/>
      <c r="S20" s="85"/>
      <c r="T20" s="87"/>
      <c r="U20" s="85"/>
      <c r="V20" s="87"/>
      <c r="W20" s="85"/>
      <c r="X20" s="87"/>
      <c r="Y20" s="85"/>
      <c r="Z20" s="87"/>
      <c r="AA20" s="85"/>
      <c r="AB20" s="87"/>
      <c r="AC20" s="85"/>
      <c r="AD20" s="87"/>
      <c r="AE20" s="85"/>
      <c r="AF20" s="87"/>
      <c r="AG20" s="85"/>
      <c r="AH20" s="87"/>
      <c r="AI20" s="85"/>
      <c r="AJ20" s="87"/>
      <c r="AK20" s="85"/>
      <c r="AL20" s="88"/>
      <c r="AM20" s="1552"/>
      <c r="AN20" s="90"/>
      <c r="AO20" s="91"/>
      <c r="AP20" s="86"/>
      <c r="AQ20" s="1552"/>
      <c r="AR20" s="1552"/>
      <c r="AS20" s="1552"/>
      <c r="AT20" s="30" t="str">
        <f t="shared" si="6"/>
        <v/>
      </c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5"/>
      <c r="BF20" s="5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3"/>
      <c r="BV20" s="3"/>
      <c r="BW20" s="15"/>
      <c r="BX20" s="15"/>
      <c r="BY20" s="5"/>
      <c r="BZ20" s="5"/>
      <c r="CA20" s="32" t="str">
        <f>IF(CG20=1,"* Total Egresos debe ser igual a la suma de los Tipos de Estrategia. ","")</f>
        <v/>
      </c>
      <c r="CB20" s="32" t="str">
        <f>IF(CH20=1," * El Número de personas con discapacidad NO DEBE superar el total de egresos. ","")</f>
        <v/>
      </c>
      <c r="CC20" s="32" t="str">
        <f>IF(CI20=1," * El Número de personas de pueblos originarios NO DEBE superar el total de egresos. ","")</f>
        <v/>
      </c>
      <c r="CD20" s="32" t="str">
        <f>IF(CJ20=1," * El Número de personas migrantes NO DEBE superar el total de egresos. ","")</f>
        <v/>
      </c>
      <c r="CE20" s="32"/>
      <c r="CF20" s="32"/>
      <c r="CG20" s="33">
        <f t="shared" si="7"/>
        <v>0</v>
      </c>
      <c r="CH20" s="33">
        <f t="shared" si="8"/>
        <v>0</v>
      </c>
      <c r="CI20" s="33">
        <f t="shared" si="8"/>
        <v>0</v>
      </c>
      <c r="CJ20" s="33">
        <f t="shared" si="8"/>
        <v>0</v>
      </c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5"/>
      <c r="CV20" s="5"/>
      <c r="CW20" s="5"/>
      <c r="CX20" s="5"/>
      <c r="CY20" s="5"/>
      <c r="CZ20" s="5"/>
    </row>
    <row r="21" spans="1:104" s="6" customFormat="1" ht="15" x14ac:dyDescent="0.25">
      <c r="A21" s="44" t="s">
        <v>43</v>
      </c>
      <c r="B21" s="58">
        <f t="shared" si="4"/>
        <v>0</v>
      </c>
      <c r="C21" s="62">
        <f t="shared" si="5"/>
        <v>0</v>
      </c>
      <c r="D21" s="47">
        <f t="shared" si="5"/>
        <v>0</v>
      </c>
      <c r="E21" s="51"/>
      <c r="F21" s="56"/>
      <c r="G21" s="51"/>
      <c r="H21" s="52"/>
      <c r="I21" s="51"/>
      <c r="J21" s="52"/>
      <c r="K21" s="51"/>
      <c r="L21" s="52"/>
      <c r="M21" s="51"/>
      <c r="N21" s="52"/>
      <c r="O21" s="51"/>
      <c r="P21" s="52"/>
      <c r="Q21" s="51"/>
      <c r="R21" s="52"/>
      <c r="S21" s="51"/>
      <c r="T21" s="52"/>
      <c r="U21" s="51"/>
      <c r="V21" s="52"/>
      <c r="W21" s="51"/>
      <c r="X21" s="52"/>
      <c r="Y21" s="51"/>
      <c r="Z21" s="52"/>
      <c r="AA21" s="51"/>
      <c r="AB21" s="52"/>
      <c r="AC21" s="51"/>
      <c r="AD21" s="52"/>
      <c r="AE21" s="51"/>
      <c r="AF21" s="52"/>
      <c r="AG21" s="51"/>
      <c r="AH21" s="52"/>
      <c r="AI21" s="51"/>
      <c r="AJ21" s="52"/>
      <c r="AK21" s="51"/>
      <c r="AL21" s="53"/>
      <c r="AM21" s="92"/>
      <c r="AN21" s="54"/>
      <c r="AO21" s="55"/>
      <c r="AP21" s="56"/>
      <c r="AQ21" s="92"/>
      <c r="AR21" s="92"/>
      <c r="AS21" s="92"/>
      <c r="AT21" s="30" t="str">
        <f t="shared" si="6"/>
        <v/>
      </c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5"/>
      <c r="BF21" s="5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3"/>
      <c r="BV21" s="3"/>
      <c r="BW21" s="15"/>
      <c r="BX21" s="15"/>
      <c r="BY21" s="5"/>
      <c r="BZ21" s="5"/>
      <c r="CA21" s="32" t="str">
        <f>IF(CG21=1,"* Total Egresos debe ser igual a la suma de los Tipos de Estrategia. ","")</f>
        <v/>
      </c>
      <c r="CB21" s="32" t="str">
        <f>IF(CH21=1," * El Número de personas con discapacidad NO DEBE superar el total de egresos. ","")</f>
        <v/>
      </c>
      <c r="CC21" s="32" t="str">
        <f>IF(CI21=1," * El Número de personas de pueblos originarios NO DEBE superar el total de egresos. ","")</f>
        <v/>
      </c>
      <c r="CD21" s="32" t="str">
        <f>IF(CJ21=1," * El Número de personas migrantes NO DEBE superar el total de egresos. ","")</f>
        <v/>
      </c>
      <c r="CE21" s="32"/>
      <c r="CF21" s="32"/>
      <c r="CG21" s="33">
        <f t="shared" si="7"/>
        <v>0</v>
      </c>
      <c r="CH21" s="33">
        <f t="shared" si="8"/>
        <v>0</v>
      </c>
      <c r="CI21" s="33">
        <f t="shared" si="8"/>
        <v>0</v>
      </c>
      <c r="CJ21" s="33">
        <f t="shared" si="8"/>
        <v>0</v>
      </c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5"/>
      <c r="CV21" s="5"/>
      <c r="CW21" s="5"/>
      <c r="CX21" s="5"/>
      <c r="CY21" s="5"/>
      <c r="CZ21" s="5"/>
    </row>
    <row r="22" spans="1:104" s="6" customFormat="1" ht="15" x14ac:dyDescent="0.25">
      <c r="A22" s="93" t="s">
        <v>44</v>
      </c>
      <c r="B22" s="94">
        <f t="shared" si="4"/>
        <v>0</v>
      </c>
      <c r="C22" s="95">
        <f t="shared" si="5"/>
        <v>0</v>
      </c>
      <c r="D22" s="96">
        <f t="shared" si="5"/>
        <v>0</v>
      </c>
      <c r="E22" s="63"/>
      <c r="F22" s="97"/>
      <c r="G22" s="63"/>
      <c r="H22" s="98"/>
      <c r="I22" s="63"/>
      <c r="J22" s="98"/>
      <c r="K22" s="63"/>
      <c r="L22" s="98"/>
      <c r="M22" s="63"/>
      <c r="N22" s="98"/>
      <c r="O22" s="63"/>
      <c r="P22" s="98"/>
      <c r="Q22" s="63"/>
      <c r="R22" s="98"/>
      <c r="S22" s="63"/>
      <c r="T22" s="98"/>
      <c r="U22" s="63"/>
      <c r="V22" s="98"/>
      <c r="W22" s="63"/>
      <c r="X22" s="98"/>
      <c r="Y22" s="63"/>
      <c r="Z22" s="98"/>
      <c r="AA22" s="63"/>
      <c r="AB22" s="98"/>
      <c r="AC22" s="63"/>
      <c r="AD22" s="98"/>
      <c r="AE22" s="63"/>
      <c r="AF22" s="98"/>
      <c r="AG22" s="63"/>
      <c r="AH22" s="98"/>
      <c r="AI22" s="63"/>
      <c r="AJ22" s="98"/>
      <c r="AK22" s="63"/>
      <c r="AL22" s="99"/>
      <c r="AM22" s="100"/>
      <c r="AN22" s="101"/>
      <c r="AO22" s="102"/>
      <c r="AP22" s="97"/>
      <c r="AQ22" s="100"/>
      <c r="AR22" s="100"/>
      <c r="AS22" s="100"/>
      <c r="AT22" s="30" t="str">
        <f t="shared" si="6"/>
        <v/>
      </c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5"/>
      <c r="BF22" s="5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3"/>
      <c r="BV22" s="3"/>
      <c r="BW22" s="15"/>
      <c r="BX22" s="15"/>
      <c r="BY22" s="5"/>
      <c r="BZ22" s="5"/>
      <c r="CA22" s="32" t="str">
        <f>IF(CG22=1,"* Total Egresos debe ser igual a la suma de los Tipos de Estrategia. ","")</f>
        <v/>
      </c>
      <c r="CB22" s="32" t="str">
        <f>IF(CH22=1," * El Número de personas con discapacidad NO DEBE superar el total de egresos. ","")</f>
        <v/>
      </c>
      <c r="CC22" s="32" t="str">
        <f>IF(CI22=1," * El Número de personas de pueblos originarios NO DEBE superar el total de egresos. ","")</f>
        <v/>
      </c>
      <c r="CD22" s="32" t="str">
        <f>IF(CJ22=1," * El Número de personas migrantes NO DEBE superar el total de egresos. ","")</f>
        <v/>
      </c>
      <c r="CE22" s="32"/>
      <c r="CF22" s="32"/>
      <c r="CG22" s="33">
        <f t="shared" si="7"/>
        <v>0</v>
      </c>
      <c r="CH22" s="33">
        <f t="shared" si="8"/>
        <v>0</v>
      </c>
      <c r="CI22" s="33">
        <f t="shared" si="8"/>
        <v>0</v>
      </c>
      <c r="CJ22" s="33">
        <f t="shared" si="8"/>
        <v>0</v>
      </c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5"/>
      <c r="CV22" s="5"/>
      <c r="CW22" s="5"/>
      <c r="CX22" s="5"/>
      <c r="CY22" s="5"/>
      <c r="CZ22" s="5"/>
    </row>
    <row r="23" spans="1:104" s="6" customFormat="1" ht="15" x14ac:dyDescent="0.25">
      <c r="A23" s="103" t="s">
        <v>45</v>
      </c>
      <c r="B23" s="58">
        <f t="shared" si="4"/>
        <v>0</v>
      </c>
      <c r="C23" s="62">
        <f t="shared" si="5"/>
        <v>0</v>
      </c>
      <c r="D23" s="47">
        <f t="shared" si="5"/>
        <v>0</v>
      </c>
      <c r="E23" s="51"/>
      <c r="F23" s="56"/>
      <c r="G23" s="51"/>
      <c r="H23" s="52"/>
      <c r="I23" s="51"/>
      <c r="J23" s="52"/>
      <c r="K23" s="51"/>
      <c r="L23" s="52"/>
      <c r="M23" s="51"/>
      <c r="N23" s="52"/>
      <c r="O23" s="51"/>
      <c r="P23" s="52"/>
      <c r="Q23" s="51"/>
      <c r="R23" s="52"/>
      <c r="S23" s="51"/>
      <c r="T23" s="52"/>
      <c r="U23" s="51"/>
      <c r="V23" s="52"/>
      <c r="W23" s="51"/>
      <c r="X23" s="52"/>
      <c r="Y23" s="51"/>
      <c r="Z23" s="52"/>
      <c r="AA23" s="51"/>
      <c r="AB23" s="52"/>
      <c r="AC23" s="51"/>
      <c r="AD23" s="52"/>
      <c r="AE23" s="51"/>
      <c r="AF23" s="52"/>
      <c r="AG23" s="51"/>
      <c r="AH23" s="52"/>
      <c r="AI23" s="51"/>
      <c r="AJ23" s="52"/>
      <c r="AK23" s="51"/>
      <c r="AL23" s="53"/>
      <c r="AM23" s="92"/>
      <c r="AN23" s="54"/>
      <c r="AO23" s="55"/>
      <c r="AP23" s="56"/>
      <c r="AQ23" s="92"/>
      <c r="AR23" s="92"/>
      <c r="AS23" s="92"/>
      <c r="AT23" s="30" t="str">
        <f t="shared" si="6"/>
        <v/>
      </c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5"/>
      <c r="BF23" s="5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3"/>
      <c r="BV23" s="3"/>
      <c r="BW23" s="15"/>
      <c r="BX23" s="15"/>
      <c r="BY23" s="5"/>
      <c r="BZ23" s="5"/>
      <c r="CA23" s="32" t="str">
        <f>IF(CG23=1,"* Total Egresos debe ser igual a la suma de los Tipos de Estrategia. ","")</f>
        <v/>
      </c>
      <c r="CB23" s="32" t="str">
        <f>IF(CH23=1," * El Número de personas con discapacidad NO DEBE superar el total de egresos. ","")</f>
        <v/>
      </c>
      <c r="CC23" s="32" t="str">
        <f>IF(CI23=1," * El Número de personas de pueblos originarios NO DEBE superar el total de egresos. ","")</f>
        <v/>
      </c>
      <c r="CD23" s="32" t="str">
        <f>IF(CJ23=1," * El Número de personas migrantes NO DEBE superar el total de egresos. ","")</f>
        <v/>
      </c>
      <c r="CE23" s="32"/>
      <c r="CF23" s="32"/>
      <c r="CG23" s="33">
        <f t="shared" si="7"/>
        <v>0</v>
      </c>
      <c r="CH23" s="33">
        <f t="shared" si="8"/>
        <v>0</v>
      </c>
      <c r="CI23" s="33">
        <f t="shared" si="8"/>
        <v>0</v>
      </c>
      <c r="CJ23" s="33">
        <f t="shared" si="8"/>
        <v>0</v>
      </c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5"/>
      <c r="CV23" s="5"/>
      <c r="CW23" s="5"/>
      <c r="CX23" s="5"/>
      <c r="CY23" s="5"/>
      <c r="CZ23" s="5"/>
    </row>
    <row r="24" spans="1:104" s="6" customFormat="1" ht="15" x14ac:dyDescent="0.25">
      <c r="A24" s="104" t="s">
        <v>46</v>
      </c>
      <c r="B24" s="65">
        <f t="shared" si="4"/>
        <v>0</v>
      </c>
      <c r="C24" s="79">
        <f t="shared" si="5"/>
        <v>0</v>
      </c>
      <c r="D24" s="867">
        <f t="shared" si="5"/>
        <v>0</v>
      </c>
      <c r="E24" s="1520"/>
      <c r="F24" s="803"/>
      <c r="G24" s="1520"/>
      <c r="H24" s="1545"/>
      <c r="I24" s="1520"/>
      <c r="J24" s="1545"/>
      <c r="K24" s="1520"/>
      <c r="L24" s="1545"/>
      <c r="M24" s="1520"/>
      <c r="N24" s="1545"/>
      <c r="O24" s="1520"/>
      <c r="P24" s="1545"/>
      <c r="Q24" s="1520"/>
      <c r="R24" s="1545"/>
      <c r="S24" s="1520"/>
      <c r="T24" s="1545"/>
      <c r="U24" s="1520"/>
      <c r="V24" s="1545"/>
      <c r="W24" s="1520"/>
      <c r="X24" s="1545"/>
      <c r="Y24" s="1520"/>
      <c r="Z24" s="1545"/>
      <c r="AA24" s="1520"/>
      <c r="AB24" s="1545"/>
      <c r="AC24" s="1520"/>
      <c r="AD24" s="1545"/>
      <c r="AE24" s="1520"/>
      <c r="AF24" s="1545"/>
      <c r="AG24" s="1520"/>
      <c r="AH24" s="1545"/>
      <c r="AI24" s="1520"/>
      <c r="AJ24" s="1545"/>
      <c r="AK24" s="1520"/>
      <c r="AL24" s="1546"/>
      <c r="AM24" s="1545"/>
      <c r="AN24" s="802"/>
      <c r="AO24" s="1547"/>
      <c r="AP24" s="803"/>
      <c r="AQ24" s="1545"/>
      <c r="AR24" s="1545"/>
      <c r="AS24" s="1545"/>
      <c r="AT24" s="30" t="str">
        <f t="shared" si="6"/>
        <v/>
      </c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5"/>
      <c r="BF24" s="5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3"/>
      <c r="BV24" s="3"/>
      <c r="BW24" s="15"/>
      <c r="BX24" s="15"/>
      <c r="BY24" s="5"/>
      <c r="BZ24" s="5"/>
      <c r="CA24" s="32" t="str">
        <f>IF(CG24=1,"* Total Egresos debe ser igual a la suma de los Tipos de Estrategia. ","")</f>
        <v/>
      </c>
      <c r="CB24" s="32" t="str">
        <f>IF(CH24=1," * El Número de personas con discapacidad NO DEBE superar el total de egresos. ","")</f>
        <v/>
      </c>
      <c r="CC24" s="32" t="str">
        <f>IF(CI24=1," * El Número de personas de pueblos originarios NO DEBE superar el total de egresos. ","")</f>
        <v/>
      </c>
      <c r="CD24" s="32" t="str">
        <f>IF(CJ24=1," * El Número de personas migrantes NO DEBE superar el total de egresos. ","")</f>
        <v/>
      </c>
      <c r="CE24" s="32"/>
      <c r="CF24" s="32"/>
      <c r="CG24" s="33">
        <f t="shared" si="7"/>
        <v>0</v>
      </c>
      <c r="CH24" s="33">
        <f t="shared" si="8"/>
        <v>0</v>
      </c>
      <c r="CI24" s="33">
        <f t="shared" si="8"/>
        <v>0</v>
      </c>
      <c r="CJ24" s="33">
        <f t="shared" si="8"/>
        <v>0</v>
      </c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5"/>
      <c r="CV24" s="5"/>
      <c r="CW24" s="5"/>
      <c r="CX24" s="5"/>
      <c r="CY24" s="5"/>
      <c r="CZ24" s="5"/>
    </row>
    <row r="25" spans="1:104" s="6" customFormat="1" ht="15" x14ac:dyDescent="0.25">
      <c r="A25" s="107" t="s">
        <v>47</v>
      </c>
      <c r="B25" s="108"/>
      <c r="C25" s="5"/>
      <c r="D25" s="108"/>
      <c r="E25" s="108"/>
      <c r="F25" s="5"/>
      <c r="G25" s="5"/>
      <c r="H25" s="5"/>
      <c r="I25" s="5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3"/>
      <c r="BV25" s="3"/>
      <c r="BW25" s="3"/>
      <c r="BX25" s="3"/>
      <c r="BY25" s="3"/>
      <c r="BZ25" s="3"/>
      <c r="CA25" s="32"/>
      <c r="CB25" s="32"/>
      <c r="CC25" s="32"/>
      <c r="CD25" s="32"/>
      <c r="CE25" s="32"/>
      <c r="CF25" s="32"/>
      <c r="CG25" s="33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3"/>
      <c r="CV25" s="5"/>
      <c r="CW25" s="5"/>
      <c r="CX25" s="5"/>
      <c r="CY25" s="5"/>
      <c r="CZ25" s="5"/>
    </row>
    <row r="26" spans="1:104" s="6" customFormat="1" ht="15" x14ac:dyDescent="0.25">
      <c r="A26" s="1816" t="s">
        <v>48</v>
      </c>
      <c r="B26" s="1818" t="s">
        <v>49</v>
      </c>
      <c r="C26" s="2203" t="s">
        <v>5</v>
      </c>
      <c r="D26" s="1640"/>
      <c r="E26" s="1824"/>
      <c r="F26" s="1821" t="s">
        <v>6</v>
      </c>
      <c r="G26" s="1822"/>
      <c r="H26" s="1822"/>
      <c r="I26" s="1822"/>
      <c r="J26" s="1822"/>
      <c r="K26" s="1822"/>
      <c r="L26" s="1822"/>
      <c r="M26" s="1822"/>
      <c r="N26" s="1822"/>
      <c r="O26" s="1822"/>
      <c r="P26" s="1822"/>
      <c r="Q26" s="1822"/>
      <c r="R26" s="1822"/>
      <c r="S26" s="1822"/>
      <c r="T26" s="1822"/>
      <c r="U26" s="1822"/>
      <c r="V26" s="1822"/>
      <c r="W26" s="1822"/>
      <c r="X26" s="1822"/>
      <c r="Y26" s="1822"/>
      <c r="Z26" s="1822"/>
      <c r="AA26" s="1822"/>
      <c r="AB26" s="1822"/>
      <c r="AC26" s="1822"/>
      <c r="AD26" s="1822"/>
      <c r="AE26" s="1822"/>
      <c r="AF26" s="1822"/>
      <c r="AG26" s="1822"/>
      <c r="AH26" s="1822"/>
      <c r="AI26" s="1822"/>
      <c r="AJ26" s="1822"/>
      <c r="AK26" s="1822"/>
      <c r="AL26" s="1822"/>
      <c r="AM26" s="2204"/>
      <c r="AN26" s="2208" t="s">
        <v>7</v>
      </c>
      <c r="AO26" s="1822"/>
      <c r="AP26" s="1822"/>
      <c r="AQ26" s="1823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109"/>
      <c r="BS26" s="109"/>
      <c r="BT26" s="109"/>
      <c r="BU26" s="15"/>
      <c r="BV26" s="15"/>
      <c r="BW26" s="15"/>
      <c r="BX26" s="15"/>
      <c r="BY26" s="15"/>
      <c r="BZ26" s="15"/>
      <c r="CA26" s="32"/>
      <c r="CB26" s="32"/>
      <c r="CC26" s="32"/>
      <c r="CD26" s="32"/>
      <c r="CE26" s="32"/>
      <c r="CF26" s="32"/>
      <c r="CG26" s="33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5"/>
      <c r="CV26" s="5"/>
      <c r="CW26" s="5"/>
      <c r="CX26" s="5"/>
      <c r="CY26" s="5"/>
      <c r="CZ26" s="5"/>
    </row>
    <row r="27" spans="1:104" s="6" customFormat="1" ht="15" customHeight="1" x14ac:dyDescent="0.25">
      <c r="A27" s="1658"/>
      <c r="B27" s="1637"/>
      <c r="C27" s="2051"/>
      <c r="D27" s="1933"/>
      <c r="E27" s="1934"/>
      <c r="F27" s="2205" t="s">
        <v>11</v>
      </c>
      <c r="G27" s="2206"/>
      <c r="H27" s="2205" t="s">
        <v>12</v>
      </c>
      <c r="I27" s="2206"/>
      <c r="J27" s="2205" t="s">
        <v>13</v>
      </c>
      <c r="K27" s="2206"/>
      <c r="L27" s="2205" t="s">
        <v>14</v>
      </c>
      <c r="M27" s="2206"/>
      <c r="N27" s="2205" t="s">
        <v>15</v>
      </c>
      <c r="O27" s="2206"/>
      <c r="P27" s="2205" t="s">
        <v>16</v>
      </c>
      <c r="Q27" s="2206"/>
      <c r="R27" s="2205" t="s">
        <v>17</v>
      </c>
      <c r="S27" s="2206"/>
      <c r="T27" s="2205" t="s">
        <v>18</v>
      </c>
      <c r="U27" s="2206"/>
      <c r="V27" s="2205" t="s">
        <v>19</v>
      </c>
      <c r="W27" s="2206"/>
      <c r="X27" s="2205" t="s">
        <v>20</v>
      </c>
      <c r="Y27" s="2206"/>
      <c r="Z27" s="2205" t="s">
        <v>21</v>
      </c>
      <c r="AA27" s="2206"/>
      <c r="AB27" s="2205" t="s">
        <v>22</v>
      </c>
      <c r="AC27" s="2206"/>
      <c r="AD27" s="2205" t="s">
        <v>23</v>
      </c>
      <c r="AE27" s="2206"/>
      <c r="AF27" s="2205" t="s">
        <v>24</v>
      </c>
      <c r="AG27" s="2206"/>
      <c r="AH27" s="2205" t="s">
        <v>25</v>
      </c>
      <c r="AI27" s="2206"/>
      <c r="AJ27" s="2205" t="s">
        <v>26</v>
      </c>
      <c r="AK27" s="2206"/>
      <c r="AL27" s="1821" t="s">
        <v>27</v>
      </c>
      <c r="AM27" s="1822"/>
      <c r="AN27" s="1664" t="s">
        <v>50</v>
      </c>
      <c r="AO27" s="1666" t="s">
        <v>29</v>
      </c>
      <c r="AP27" s="1668" t="s">
        <v>30</v>
      </c>
      <c r="AQ27" s="1662" t="s">
        <v>31</v>
      </c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109"/>
      <c r="BS27" s="109"/>
      <c r="BT27" s="109"/>
      <c r="BU27" s="15"/>
      <c r="BV27" s="15"/>
      <c r="BW27" s="15"/>
      <c r="BX27" s="15"/>
      <c r="BY27" s="15"/>
      <c r="BZ27" s="15"/>
      <c r="CA27" s="4"/>
      <c r="CB27" s="4"/>
      <c r="CC27" s="4"/>
      <c r="CD27" s="4"/>
      <c r="CE27" s="4"/>
      <c r="CF27" s="4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5"/>
      <c r="CV27" s="5"/>
      <c r="CW27" s="5"/>
      <c r="CX27" s="5"/>
      <c r="CY27" s="5"/>
      <c r="CZ27" s="5"/>
    </row>
    <row r="28" spans="1:104" s="6" customFormat="1" ht="15" x14ac:dyDescent="0.25">
      <c r="A28" s="1960"/>
      <c r="B28" s="2040"/>
      <c r="C28" s="1527" t="s">
        <v>32</v>
      </c>
      <c r="D28" s="1527" t="s">
        <v>33</v>
      </c>
      <c r="E28" s="1527" t="s">
        <v>34</v>
      </c>
      <c r="F28" s="1532" t="s">
        <v>33</v>
      </c>
      <c r="G28" s="573" t="s">
        <v>34</v>
      </c>
      <c r="H28" s="1532" t="s">
        <v>33</v>
      </c>
      <c r="I28" s="573" t="s">
        <v>34</v>
      </c>
      <c r="J28" s="1532" t="s">
        <v>33</v>
      </c>
      <c r="K28" s="573" t="s">
        <v>34</v>
      </c>
      <c r="L28" s="1532" t="s">
        <v>33</v>
      </c>
      <c r="M28" s="573" t="s">
        <v>34</v>
      </c>
      <c r="N28" s="406" t="s">
        <v>33</v>
      </c>
      <c r="O28" s="573" t="s">
        <v>34</v>
      </c>
      <c r="P28" s="1532" t="s">
        <v>33</v>
      </c>
      <c r="Q28" s="573" t="s">
        <v>34</v>
      </c>
      <c r="R28" s="1532" t="s">
        <v>33</v>
      </c>
      <c r="S28" s="573" t="s">
        <v>34</v>
      </c>
      <c r="T28" s="1532" t="s">
        <v>33</v>
      </c>
      <c r="U28" s="573" t="s">
        <v>34</v>
      </c>
      <c r="V28" s="1532" t="s">
        <v>33</v>
      </c>
      <c r="W28" s="573" t="s">
        <v>34</v>
      </c>
      <c r="X28" s="1532" t="s">
        <v>33</v>
      </c>
      <c r="Y28" s="573" t="s">
        <v>34</v>
      </c>
      <c r="Z28" s="1532" t="s">
        <v>33</v>
      </c>
      <c r="AA28" s="573" t="s">
        <v>34</v>
      </c>
      <c r="AB28" s="1532" t="s">
        <v>33</v>
      </c>
      <c r="AC28" s="573" t="s">
        <v>34</v>
      </c>
      <c r="AD28" s="1532" t="s">
        <v>33</v>
      </c>
      <c r="AE28" s="573" t="s">
        <v>34</v>
      </c>
      <c r="AF28" s="1532" t="s">
        <v>33</v>
      </c>
      <c r="AG28" s="573" t="s">
        <v>34</v>
      </c>
      <c r="AH28" s="1532" t="s">
        <v>33</v>
      </c>
      <c r="AI28" s="573" t="s">
        <v>34</v>
      </c>
      <c r="AJ28" s="1532" t="s">
        <v>33</v>
      </c>
      <c r="AK28" s="573" t="s">
        <v>34</v>
      </c>
      <c r="AL28" s="1532" t="s">
        <v>33</v>
      </c>
      <c r="AM28" s="1553" t="s">
        <v>34</v>
      </c>
      <c r="AN28" s="2210"/>
      <c r="AO28" s="1969"/>
      <c r="AP28" s="2211"/>
      <c r="AQ28" s="2209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109"/>
      <c r="BS28" s="109"/>
      <c r="BT28" s="109"/>
      <c r="BU28" s="15"/>
      <c r="BV28" s="15"/>
      <c r="BW28" s="15"/>
      <c r="BX28" s="15"/>
      <c r="BY28" s="15"/>
      <c r="BZ28" s="15"/>
      <c r="CA28" s="4"/>
      <c r="CB28" s="4"/>
      <c r="CC28" s="4"/>
      <c r="CD28" s="4"/>
      <c r="CE28" s="4"/>
      <c r="CF28" s="4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5"/>
      <c r="CV28" s="5"/>
      <c r="CW28" s="5"/>
      <c r="CX28" s="5"/>
      <c r="CY28" s="5"/>
      <c r="CZ28" s="5"/>
    </row>
    <row r="29" spans="1:104" s="6" customFormat="1" ht="15" x14ac:dyDescent="0.25">
      <c r="A29" s="1821" t="s">
        <v>51</v>
      </c>
      <c r="B29" s="1823"/>
      <c r="C29" s="1554">
        <f>SUM(D29:E29)</f>
        <v>0</v>
      </c>
      <c r="D29" s="896">
        <f>+F29+H29+J29+L29+N29+P29+R29+T29+V29+X29+Z29+AB29+AD29+AF29+AH29+AJ29+AL29</f>
        <v>0</v>
      </c>
      <c r="E29" s="896">
        <f>+G29+I29+K29+M29+O29+Q29+S29+U29+W29+Y29+AA29+AC29+AE29+AG29+AI29+AK29+AM29</f>
        <v>0</v>
      </c>
      <c r="F29" s="1555"/>
      <c r="G29" s="1556"/>
      <c r="H29" s="1555"/>
      <c r="I29" s="1557"/>
      <c r="J29" s="1555"/>
      <c r="K29" s="1557"/>
      <c r="L29" s="1555"/>
      <c r="M29" s="1556"/>
      <c r="N29" s="407"/>
      <c r="O29" s="1557"/>
      <c r="P29" s="407"/>
      <c r="Q29" s="1557"/>
      <c r="R29" s="407"/>
      <c r="S29" s="1557"/>
      <c r="T29" s="407"/>
      <c r="U29" s="1557"/>
      <c r="V29" s="407"/>
      <c r="W29" s="1557"/>
      <c r="X29" s="407"/>
      <c r="Y29" s="1557"/>
      <c r="Z29" s="407"/>
      <c r="AA29" s="1557"/>
      <c r="AB29" s="407"/>
      <c r="AC29" s="1557"/>
      <c r="AD29" s="407"/>
      <c r="AE29" s="1557"/>
      <c r="AF29" s="407"/>
      <c r="AG29" s="1557"/>
      <c r="AH29" s="407"/>
      <c r="AI29" s="1557"/>
      <c r="AJ29" s="407"/>
      <c r="AK29" s="1557"/>
      <c r="AL29" s="407"/>
      <c r="AM29" s="1558"/>
      <c r="AN29" s="1559"/>
      <c r="AO29" s="407"/>
      <c r="AP29" s="407"/>
      <c r="AQ29" s="1557"/>
      <c r="AR29" s="30" t="str">
        <f>CA29&amp;CB29&amp;CC29&amp;CD29</f>
        <v/>
      </c>
      <c r="AS29" s="31"/>
      <c r="AT29" s="31"/>
      <c r="AU29" s="31"/>
      <c r="AV29" s="31"/>
      <c r="AW29" s="31"/>
      <c r="AX29" s="31"/>
      <c r="AY29" s="31"/>
      <c r="AZ29" s="31"/>
      <c r="BA29" s="5"/>
      <c r="BB29" s="5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109"/>
      <c r="BS29" s="109"/>
      <c r="BT29" s="109"/>
      <c r="BU29" s="5"/>
      <c r="BV29" s="5"/>
      <c r="BW29" s="5"/>
      <c r="BX29" s="5"/>
      <c r="BY29" s="5"/>
      <c r="BZ29" s="5"/>
      <c r="CA29" s="32" t="str">
        <f>IF(CG29=1,"* Existen patologías que son mayores al Total de Ingresos-Persona. ","")</f>
        <v/>
      </c>
      <c r="CB29" s="32" t="str">
        <f>IF(CH29=1,"* EN Rehabilitación Infantil Existen Patologías que son Mayores a los Ingresos-Personas. ","")</f>
        <v/>
      </c>
      <c r="CC29" s="32" t="str">
        <f>IF(CI29=1,"* En RBC existen Patologías que son mayores a los Ingresos-Personas. ","")</f>
        <v/>
      </c>
      <c r="CD29" s="32" t="str">
        <f>IF(CJ29=1,"* En RI Existen Patologías que son mayores a los Ingresos-Personas. ","")</f>
        <v/>
      </c>
      <c r="CE29" s="32" t="str">
        <f>IF(CK29=1,"* En RR existen patologías que son mayores a los Ingresos-Persona. ","")</f>
        <v/>
      </c>
      <c r="CF29" s="32"/>
      <c r="CG29" s="33">
        <f>IF(C29&lt;MAX(C30:C48),1,0)</f>
        <v>0</v>
      </c>
      <c r="CH29" s="33">
        <f>IF(AN29&lt;MAX(AN30:AN48),1,0)</f>
        <v>0</v>
      </c>
      <c r="CI29" s="33">
        <f>IF(AO29&lt;MAX(AO30:AO48),1,0)</f>
        <v>0</v>
      </c>
      <c r="CJ29" s="33">
        <f>IF(AP29&lt;MAX(AP30:AP48),1,0)</f>
        <v>0</v>
      </c>
      <c r="CK29" s="33">
        <f>IF(AQ29&lt;MAX(AQ30:AQ48),1,0)</f>
        <v>0</v>
      </c>
      <c r="CL29" s="33"/>
      <c r="CM29" s="9"/>
      <c r="CN29" s="9"/>
      <c r="CO29" s="9"/>
      <c r="CP29" s="9"/>
      <c r="CQ29" s="9"/>
      <c r="CR29" s="9"/>
      <c r="CS29" s="9"/>
      <c r="CT29" s="9"/>
      <c r="CU29" s="5"/>
      <c r="CV29" s="5"/>
      <c r="CW29" s="5"/>
      <c r="CX29" s="5"/>
      <c r="CY29" s="5"/>
      <c r="CZ29" s="5"/>
    </row>
    <row r="30" spans="1:104" s="6" customFormat="1" ht="15" x14ac:dyDescent="0.25">
      <c r="A30" s="1803" t="s">
        <v>52</v>
      </c>
      <c r="B30" s="121" t="s">
        <v>53</v>
      </c>
      <c r="C30" s="122">
        <f>SUM(D30:E30)</f>
        <v>0</v>
      </c>
      <c r="D30" s="1560">
        <f t="shared" ref="D30:E50" si="10">+F30+H30+J30+L30+N30+P30+R30+T30+V30+X30+Z30+AB30+AD30+AF30+AH30+AJ30+AL30</f>
        <v>0</v>
      </c>
      <c r="E30" s="1560">
        <f t="shared" si="10"/>
        <v>0</v>
      </c>
      <c r="F30" s="124"/>
      <c r="G30" s="125"/>
      <c r="H30" s="124"/>
      <c r="I30" s="126"/>
      <c r="J30" s="124"/>
      <c r="K30" s="126"/>
      <c r="L30" s="124"/>
      <c r="M30" s="125"/>
      <c r="N30" s="127"/>
      <c r="O30" s="126"/>
      <c r="P30" s="127"/>
      <c r="Q30" s="126"/>
      <c r="R30" s="127"/>
      <c r="S30" s="126"/>
      <c r="T30" s="127"/>
      <c r="U30" s="126"/>
      <c r="V30" s="127"/>
      <c r="W30" s="126"/>
      <c r="X30" s="127"/>
      <c r="Y30" s="126"/>
      <c r="Z30" s="127"/>
      <c r="AA30" s="126"/>
      <c r="AB30" s="127"/>
      <c r="AC30" s="126"/>
      <c r="AD30" s="127"/>
      <c r="AE30" s="126"/>
      <c r="AF30" s="127"/>
      <c r="AG30" s="126"/>
      <c r="AH30" s="127"/>
      <c r="AI30" s="126"/>
      <c r="AJ30" s="127"/>
      <c r="AK30" s="126"/>
      <c r="AL30" s="127"/>
      <c r="AM30" s="128"/>
      <c r="AN30" s="129"/>
      <c r="AO30" s="127"/>
      <c r="AP30" s="127"/>
      <c r="AQ30" s="126"/>
      <c r="AR30" s="30" t="str">
        <f t="shared" ref="AR30:AR50" si="11">CA30&amp;CB30&amp;CC30&amp;CD30</f>
        <v/>
      </c>
      <c r="AS30" s="31"/>
      <c r="AT30" s="31"/>
      <c r="AU30" s="31"/>
      <c r="AV30" s="31"/>
      <c r="AW30" s="31"/>
      <c r="AX30" s="31"/>
      <c r="AY30" s="31"/>
      <c r="AZ30" s="31"/>
      <c r="BA30" s="5"/>
      <c r="BB30" s="5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109"/>
      <c r="BS30" s="109"/>
      <c r="BT30" s="109"/>
      <c r="BU30" s="5"/>
      <c r="BV30" s="15"/>
      <c r="BW30" s="15"/>
      <c r="BX30" s="15"/>
      <c r="BY30" s="15"/>
      <c r="BZ30" s="15"/>
      <c r="CA30" s="32" t="str">
        <f>IF(CG30=1," * El total de Ingresos debe ser igual a la suma de los Tipos de Estrategia. ","")</f>
        <v/>
      </c>
      <c r="CB30" s="4"/>
      <c r="CC30" s="4"/>
      <c r="CD30" s="4"/>
      <c r="CE30" s="4"/>
      <c r="CF30" s="4"/>
      <c r="CG30" s="33">
        <f>IF(SUM(AN30:AQ30)=C30,0,1)</f>
        <v>0</v>
      </c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5"/>
      <c r="CV30" s="5"/>
      <c r="CW30" s="5"/>
      <c r="CX30" s="5"/>
      <c r="CY30" s="5"/>
      <c r="CZ30" s="5"/>
    </row>
    <row r="31" spans="1:104" s="6" customFormat="1" ht="15" x14ac:dyDescent="0.25">
      <c r="A31" s="1680"/>
      <c r="B31" s="121" t="s">
        <v>54</v>
      </c>
      <c r="C31" s="130">
        <f t="shared" ref="C31:C48" si="12">SUM(D31:E31)</f>
        <v>0</v>
      </c>
      <c r="D31" s="131">
        <f t="shared" si="10"/>
        <v>0</v>
      </c>
      <c r="E31" s="131">
        <f t="shared" si="10"/>
        <v>0</v>
      </c>
      <c r="F31" s="132"/>
      <c r="G31" s="133"/>
      <c r="H31" s="132"/>
      <c r="I31" s="134"/>
      <c r="J31" s="132"/>
      <c r="K31" s="134"/>
      <c r="L31" s="132"/>
      <c r="M31" s="133"/>
      <c r="N31" s="135"/>
      <c r="O31" s="134"/>
      <c r="P31" s="135"/>
      <c r="Q31" s="134"/>
      <c r="R31" s="135"/>
      <c r="S31" s="134"/>
      <c r="T31" s="135"/>
      <c r="U31" s="134"/>
      <c r="V31" s="135"/>
      <c r="W31" s="134"/>
      <c r="X31" s="135"/>
      <c r="Y31" s="134"/>
      <c r="Z31" s="135"/>
      <c r="AA31" s="134"/>
      <c r="AB31" s="135"/>
      <c r="AC31" s="134"/>
      <c r="AD31" s="135"/>
      <c r="AE31" s="134"/>
      <c r="AF31" s="135"/>
      <c r="AG31" s="134"/>
      <c r="AH31" s="135"/>
      <c r="AI31" s="134"/>
      <c r="AJ31" s="135"/>
      <c r="AK31" s="134"/>
      <c r="AL31" s="135"/>
      <c r="AM31" s="136"/>
      <c r="AN31" s="137"/>
      <c r="AO31" s="135"/>
      <c r="AP31" s="135"/>
      <c r="AQ31" s="134"/>
      <c r="AR31" s="30" t="str">
        <f t="shared" si="11"/>
        <v/>
      </c>
      <c r="AS31" s="31"/>
      <c r="AT31" s="31"/>
      <c r="AU31" s="31"/>
      <c r="AV31" s="31"/>
      <c r="AW31" s="31"/>
      <c r="AX31" s="31"/>
      <c r="AY31" s="31"/>
      <c r="AZ31" s="31"/>
      <c r="BA31" s="5"/>
      <c r="BB31" s="5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109"/>
      <c r="BS31" s="109"/>
      <c r="BT31" s="109"/>
      <c r="BU31" s="5"/>
      <c r="BV31" s="15"/>
      <c r="BW31" s="15"/>
      <c r="BX31" s="15"/>
      <c r="BY31" s="15"/>
      <c r="BZ31" s="15"/>
      <c r="CA31" s="32" t="str">
        <f t="shared" ref="CA31:CA52" si="13">IF(CG31=1," * El total de Ingresos debe ser igual a la suma de los Tipos de Estrategia. ","")</f>
        <v/>
      </c>
      <c r="CB31" s="4"/>
      <c r="CC31" s="4"/>
      <c r="CD31" s="4"/>
      <c r="CE31" s="4"/>
      <c r="CF31" s="4"/>
      <c r="CG31" s="33">
        <f t="shared" ref="CG31:CG50" si="14">IF(SUM(AN31:AQ31)=C31,0,1)</f>
        <v>0</v>
      </c>
      <c r="CH31" s="9"/>
      <c r="CI31" s="9"/>
      <c r="CJ31" s="9"/>
      <c r="CK31" s="9"/>
      <c r="CL31" s="33"/>
      <c r="CM31" s="33"/>
      <c r="CN31" s="33"/>
      <c r="CO31" s="33"/>
      <c r="CP31" s="33"/>
      <c r="CQ31" s="33"/>
      <c r="CR31" s="33"/>
      <c r="CS31" s="33"/>
      <c r="CT31" s="33"/>
      <c r="CU31" s="5"/>
      <c r="CV31" s="5"/>
      <c r="CW31" s="5"/>
      <c r="CX31" s="5"/>
      <c r="CY31" s="5"/>
      <c r="CZ31" s="5"/>
    </row>
    <row r="32" spans="1:104" s="6" customFormat="1" ht="15" x14ac:dyDescent="0.25">
      <c r="A32" s="1680"/>
      <c r="B32" s="138" t="s">
        <v>55</v>
      </c>
      <c r="C32" s="139">
        <f t="shared" si="12"/>
        <v>0</v>
      </c>
      <c r="D32" s="131">
        <f t="shared" si="10"/>
        <v>0</v>
      </c>
      <c r="E32" s="131">
        <f t="shared" si="10"/>
        <v>0</v>
      </c>
      <c r="F32" s="132"/>
      <c r="G32" s="133"/>
      <c r="H32" s="132"/>
      <c r="I32" s="134"/>
      <c r="J32" s="132"/>
      <c r="K32" s="134"/>
      <c r="L32" s="132"/>
      <c r="M32" s="133"/>
      <c r="N32" s="135"/>
      <c r="O32" s="134"/>
      <c r="P32" s="135"/>
      <c r="Q32" s="134"/>
      <c r="R32" s="135"/>
      <c r="S32" s="134"/>
      <c r="T32" s="135"/>
      <c r="U32" s="134"/>
      <c r="V32" s="135"/>
      <c r="W32" s="134"/>
      <c r="X32" s="135"/>
      <c r="Y32" s="134"/>
      <c r="Z32" s="135"/>
      <c r="AA32" s="134"/>
      <c r="AB32" s="135"/>
      <c r="AC32" s="134"/>
      <c r="AD32" s="135"/>
      <c r="AE32" s="134"/>
      <c r="AF32" s="135"/>
      <c r="AG32" s="134"/>
      <c r="AH32" s="135"/>
      <c r="AI32" s="134"/>
      <c r="AJ32" s="135"/>
      <c r="AK32" s="134"/>
      <c r="AL32" s="135"/>
      <c r="AM32" s="136"/>
      <c r="AN32" s="137"/>
      <c r="AO32" s="135"/>
      <c r="AP32" s="135"/>
      <c r="AQ32" s="134"/>
      <c r="AR32" s="30" t="str">
        <f t="shared" si="11"/>
        <v/>
      </c>
      <c r="AS32" s="31"/>
      <c r="AT32" s="31"/>
      <c r="AU32" s="31"/>
      <c r="AV32" s="31"/>
      <c r="AW32" s="31"/>
      <c r="AX32" s="31"/>
      <c r="AY32" s="31"/>
      <c r="AZ32" s="31"/>
      <c r="BA32" s="5"/>
      <c r="BB32" s="5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109"/>
      <c r="BS32" s="109"/>
      <c r="BT32" s="109"/>
      <c r="BU32" s="5"/>
      <c r="BV32" s="15"/>
      <c r="BW32" s="15"/>
      <c r="BX32" s="15"/>
      <c r="BY32" s="15"/>
      <c r="BZ32" s="15"/>
      <c r="CA32" s="32" t="str">
        <f t="shared" si="13"/>
        <v/>
      </c>
      <c r="CB32" s="4"/>
      <c r="CC32" s="4"/>
      <c r="CD32" s="4"/>
      <c r="CE32" s="4"/>
      <c r="CF32" s="4"/>
      <c r="CG32" s="33">
        <f t="shared" si="14"/>
        <v>0</v>
      </c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5"/>
      <c r="CV32" s="5"/>
      <c r="CW32" s="5"/>
      <c r="CX32" s="5"/>
      <c r="CY32" s="5"/>
      <c r="CZ32" s="5"/>
    </row>
    <row r="33" spans="1:104" s="6" customFormat="1" x14ac:dyDescent="0.2">
      <c r="A33" s="1680"/>
      <c r="B33" s="138" t="s">
        <v>56</v>
      </c>
      <c r="C33" s="139">
        <f t="shared" si="12"/>
        <v>0</v>
      </c>
      <c r="D33" s="131">
        <f t="shared" si="10"/>
        <v>0</v>
      </c>
      <c r="E33" s="131">
        <f t="shared" si="10"/>
        <v>0</v>
      </c>
      <c r="F33" s="132"/>
      <c r="G33" s="133"/>
      <c r="H33" s="132"/>
      <c r="I33" s="134"/>
      <c r="J33" s="132"/>
      <c r="K33" s="134"/>
      <c r="L33" s="132"/>
      <c r="M33" s="133"/>
      <c r="N33" s="135"/>
      <c r="O33" s="134"/>
      <c r="P33" s="135"/>
      <c r="Q33" s="134"/>
      <c r="R33" s="135"/>
      <c r="S33" s="134"/>
      <c r="T33" s="135"/>
      <c r="U33" s="134"/>
      <c r="V33" s="135"/>
      <c r="W33" s="134"/>
      <c r="X33" s="135"/>
      <c r="Y33" s="134"/>
      <c r="Z33" s="135"/>
      <c r="AA33" s="134"/>
      <c r="AB33" s="135"/>
      <c r="AC33" s="134"/>
      <c r="AD33" s="135"/>
      <c r="AE33" s="134"/>
      <c r="AF33" s="135"/>
      <c r="AG33" s="134"/>
      <c r="AH33" s="135"/>
      <c r="AI33" s="134"/>
      <c r="AJ33" s="135"/>
      <c r="AK33" s="134"/>
      <c r="AL33" s="135"/>
      <c r="AM33" s="136"/>
      <c r="AN33" s="137"/>
      <c r="AO33" s="135"/>
      <c r="AP33" s="135"/>
      <c r="AQ33" s="134"/>
      <c r="AR33" s="30" t="str">
        <f t="shared" si="11"/>
        <v/>
      </c>
      <c r="AS33" s="5"/>
      <c r="AT33" s="5"/>
      <c r="AU33" s="5"/>
      <c r="AV33" s="5"/>
      <c r="AW33" s="5"/>
      <c r="AX33" s="5"/>
      <c r="AY33" s="5"/>
      <c r="AZ33" s="5"/>
      <c r="BA33" s="5"/>
      <c r="BB33" s="5"/>
      <c r="BR33" s="109"/>
      <c r="BS33" s="109"/>
      <c r="BT33" s="109"/>
      <c r="BU33" s="5"/>
      <c r="BV33" s="15"/>
      <c r="BW33" s="15"/>
      <c r="BX33" s="15"/>
      <c r="BY33" s="15"/>
      <c r="BZ33" s="15"/>
      <c r="CA33" s="32" t="str">
        <f t="shared" si="13"/>
        <v/>
      </c>
      <c r="CB33" s="4"/>
      <c r="CC33" s="4"/>
      <c r="CD33" s="4"/>
      <c r="CE33" s="4"/>
      <c r="CF33" s="4"/>
      <c r="CG33" s="33">
        <f t="shared" si="14"/>
        <v>0</v>
      </c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5"/>
      <c r="CV33" s="5"/>
      <c r="CW33" s="5"/>
      <c r="CX33" s="5"/>
      <c r="CY33" s="5"/>
      <c r="CZ33" s="5"/>
    </row>
    <row r="34" spans="1:104" s="6" customFormat="1" x14ac:dyDescent="0.2">
      <c r="A34" s="1680"/>
      <c r="B34" s="138" t="s">
        <v>57</v>
      </c>
      <c r="C34" s="139">
        <f t="shared" si="12"/>
        <v>0</v>
      </c>
      <c r="D34" s="131">
        <f t="shared" si="10"/>
        <v>0</v>
      </c>
      <c r="E34" s="131">
        <f t="shared" si="10"/>
        <v>0</v>
      </c>
      <c r="F34" s="132"/>
      <c r="G34" s="133"/>
      <c r="H34" s="132"/>
      <c r="I34" s="134"/>
      <c r="J34" s="132"/>
      <c r="K34" s="134"/>
      <c r="L34" s="132"/>
      <c r="M34" s="133"/>
      <c r="N34" s="135"/>
      <c r="O34" s="134"/>
      <c r="P34" s="135"/>
      <c r="Q34" s="134"/>
      <c r="R34" s="135"/>
      <c r="S34" s="134"/>
      <c r="T34" s="135"/>
      <c r="U34" s="134"/>
      <c r="V34" s="135"/>
      <c r="W34" s="134"/>
      <c r="X34" s="135"/>
      <c r="Y34" s="134"/>
      <c r="Z34" s="135"/>
      <c r="AA34" s="134"/>
      <c r="AB34" s="135"/>
      <c r="AC34" s="134"/>
      <c r="AD34" s="135"/>
      <c r="AE34" s="134"/>
      <c r="AF34" s="135"/>
      <c r="AG34" s="134"/>
      <c r="AH34" s="135"/>
      <c r="AI34" s="134"/>
      <c r="AJ34" s="135"/>
      <c r="AK34" s="134"/>
      <c r="AL34" s="135"/>
      <c r="AM34" s="136"/>
      <c r="AN34" s="137"/>
      <c r="AO34" s="135"/>
      <c r="AP34" s="135"/>
      <c r="AQ34" s="134"/>
      <c r="AR34" s="30" t="str">
        <f t="shared" si="11"/>
        <v/>
      </c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S34" s="109"/>
      <c r="BT34" s="109"/>
      <c r="BU34" s="5"/>
      <c r="BV34" s="15"/>
      <c r="BW34" s="15"/>
      <c r="BX34" s="15"/>
      <c r="BY34" s="15"/>
      <c r="BZ34" s="15"/>
      <c r="CA34" s="32" t="str">
        <f t="shared" si="13"/>
        <v/>
      </c>
      <c r="CB34" s="4"/>
      <c r="CC34" s="4"/>
      <c r="CD34" s="4"/>
      <c r="CE34" s="4"/>
      <c r="CF34" s="4"/>
      <c r="CG34" s="33">
        <f t="shared" si="14"/>
        <v>0</v>
      </c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5"/>
      <c r="CV34" s="5"/>
      <c r="CW34" s="5"/>
      <c r="CX34" s="5"/>
      <c r="CY34" s="5"/>
      <c r="CZ34" s="5"/>
    </row>
    <row r="35" spans="1:104" s="6" customFormat="1" x14ac:dyDescent="0.2">
      <c r="A35" s="1680"/>
      <c r="B35" s="138" t="s">
        <v>58</v>
      </c>
      <c r="C35" s="139">
        <f t="shared" si="12"/>
        <v>0</v>
      </c>
      <c r="D35" s="131">
        <f t="shared" si="10"/>
        <v>0</v>
      </c>
      <c r="E35" s="131">
        <f t="shared" si="10"/>
        <v>0</v>
      </c>
      <c r="F35" s="132"/>
      <c r="G35" s="133"/>
      <c r="H35" s="132"/>
      <c r="I35" s="134"/>
      <c r="J35" s="132"/>
      <c r="K35" s="134"/>
      <c r="L35" s="132"/>
      <c r="M35" s="133"/>
      <c r="N35" s="135"/>
      <c r="O35" s="134"/>
      <c r="P35" s="135"/>
      <c r="Q35" s="134"/>
      <c r="R35" s="135"/>
      <c r="S35" s="134"/>
      <c r="T35" s="135"/>
      <c r="U35" s="134"/>
      <c r="V35" s="135"/>
      <c r="W35" s="134"/>
      <c r="X35" s="135"/>
      <c r="Y35" s="134"/>
      <c r="Z35" s="135"/>
      <c r="AA35" s="134"/>
      <c r="AB35" s="135"/>
      <c r="AC35" s="134"/>
      <c r="AD35" s="135"/>
      <c r="AE35" s="134"/>
      <c r="AF35" s="135"/>
      <c r="AG35" s="134"/>
      <c r="AH35" s="135"/>
      <c r="AI35" s="134"/>
      <c r="AJ35" s="135"/>
      <c r="AK35" s="134"/>
      <c r="AL35" s="135"/>
      <c r="AM35" s="136"/>
      <c r="AN35" s="137"/>
      <c r="AO35" s="135"/>
      <c r="AP35" s="135"/>
      <c r="AQ35" s="134"/>
      <c r="AR35" s="30" t="str">
        <f t="shared" si="11"/>
        <v/>
      </c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S35" s="109"/>
      <c r="BT35" s="109"/>
      <c r="BU35" s="5"/>
      <c r="BV35" s="15"/>
      <c r="BW35" s="15"/>
      <c r="BX35" s="15"/>
      <c r="BY35" s="15"/>
      <c r="BZ35" s="15"/>
      <c r="CA35" s="32" t="str">
        <f t="shared" si="13"/>
        <v/>
      </c>
      <c r="CB35" s="4"/>
      <c r="CC35" s="4"/>
      <c r="CD35" s="4"/>
      <c r="CE35" s="4"/>
      <c r="CF35" s="4"/>
      <c r="CG35" s="33">
        <f t="shared" si="14"/>
        <v>0</v>
      </c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5"/>
      <c r="CV35" s="5"/>
      <c r="CW35" s="5"/>
      <c r="CX35" s="5"/>
      <c r="CY35" s="5"/>
      <c r="CZ35" s="5"/>
    </row>
    <row r="36" spans="1:104" s="6" customFormat="1" x14ac:dyDescent="0.2">
      <c r="A36" s="1680"/>
      <c r="B36" s="140" t="s">
        <v>59</v>
      </c>
      <c r="C36" s="141">
        <f t="shared" si="12"/>
        <v>0</v>
      </c>
      <c r="D36" s="131">
        <f t="shared" si="10"/>
        <v>0</v>
      </c>
      <c r="E36" s="131">
        <f t="shared" si="10"/>
        <v>0</v>
      </c>
      <c r="F36" s="132"/>
      <c r="G36" s="133"/>
      <c r="H36" s="132"/>
      <c r="I36" s="134"/>
      <c r="J36" s="132"/>
      <c r="K36" s="134"/>
      <c r="L36" s="132"/>
      <c r="M36" s="133"/>
      <c r="N36" s="135"/>
      <c r="O36" s="134"/>
      <c r="P36" s="135"/>
      <c r="Q36" s="134"/>
      <c r="R36" s="135"/>
      <c r="S36" s="134"/>
      <c r="T36" s="135"/>
      <c r="U36" s="134"/>
      <c r="V36" s="135"/>
      <c r="W36" s="134"/>
      <c r="X36" s="135"/>
      <c r="Y36" s="134"/>
      <c r="Z36" s="135"/>
      <c r="AA36" s="134"/>
      <c r="AB36" s="135"/>
      <c r="AC36" s="134"/>
      <c r="AD36" s="135"/>
      <c r="AE36" s="134"/>
      <c r="AF36" s="135"/>
      <c r="AG36" s="134"/>
      <c r="AH36" s="135"/>
      <c r="AI36" s="134"/>
      <c r="AJ36" s="135"/>
      <c r="AK36" s="134"/>
      <c r="AL36" s="135"/>
      <c r="AM36" s="136"/>
      <c r="AN36" s="137"/>
      <c r="AO36" s="135"/>
      <c r="AP36" s="135"/>
      <c r="AQ36" s="134"/>
      <c r="AR36" s="30" t="str">
        <f t="shared" si="11"/>
        <v/>
      </c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S36" s="109"/>
      <c r="BT36" s="109"/>
      <c r="BU36" s="5"/>
      <c r="BV36" s="15"/>
      <c r="BW36" s="15"/>
      <c r="BX36" s="15"/>
      <c r="BY36" s="15"/>
      <c r="BZ36" s="15"/>
      <c r="CA36" s="32" t="str">
        <f t="shared" si="13"/>
        <v/>
      </c>
      <c r="CB36" s="4"/>
      <c r="CC36" s="4"/>
      <c r="CD36" s="4"/>
      <c r="CE36" s="4"/>
      <c r="CF36" s="4"/>
      <c r="CG36" s="33">
        <f t="shared" si="14"/>
        <v>0</v>
      </c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5"/>
      <c r="CV36" s="5"/>
      <c r="CW36" s="5"/>
      <c r="CX36" s="5"/>
      <c r="CY36" s="5"/>
      <c r="CZ36" s="5"/>
    </row>
    <row r="37" spans="1:104" s="6" customFormat="1" x14ac:dyDescent="0.2">
      <c r="A37" s="1680"/>
      <c r="B37" s="142" t="s">
        <v>60</v>
      </c>
      <c r="C37" s="143">
        <f t="shared" si="12"/>
        <v>0</v>
      </c>
      <c r="D37" s="131">
        <f t="shared" si="10"/>
        <v>0</v>
      </c>
      <c r="E37" s="131">
        <f t="shared" si="10"/>
        <v>0</v>
      </c>
      <c r="F37" s="132"/>
      <c r="G37" s="133"/>
      <c r="H37" s="132"/>
      <c r="I37" s="134"/>
      <c r="J37" s="132"/>
      <c r="K37" s="134"/>
      <c r="L37" s="132"/>
      <c r="M37" s="133"/>
      <c r="N37" s="135"/>
      <c r="O37" s="134"/>
      <c r="P37" s="135"/>
      <c r="Q37" s="134"/>
      <c r="R37" s="135"/>
      <c r="S37" s="134"/>
      <c r="T37" s="135"/>
      <c r="U37" s="134"/>
      <c r="V37" s="135"/>
      <c r="W37" s="134"/>
      <c r="X37" s="135"/>
      <c r="Y37" s="134"/>
      <c r="Z37" s="135"/>
      <c r="AA37" s="134"/>
      <c r="AB37" s="135"/>
      <c r="AC37" s="134"/>
      <c r="AD37" s="135"/>
      <c r="AE37" s="134"/>
      <c r="AF37" s="135"/>
      <c r="AG37" s="134"/>
      <c r="AH37" s="135"/>
      <c r="AI37" s="134"/>
      <c r="AJ37" s="135"/>
      <c r="AK37" s="134"/>
      <c r="AL37" s="135"/>
      <c r="AM37" s="136"/>
      <c r="AN37" s="137"/>
      <c r="AO37" s="135"/>
      <c r="AP37" s="135"/>
      <c r="AQ37" s="134"/>
      <c r="AR37" s="30" t="str">
        <f t="shared" si="11"/>
        <v/>
      </c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S37" s="109"/>
      <c r="BT37" s="109"/>
      <c r="BU37" s="5"/>
      <c r="BV37" s="15"/>
      <c r="BW37" s="15"/>
      <c r="BX37" s="15"/>
      <c r="BY37" s="15"/>
      <c r="BZ37" s="15"/>
      <c r="CA37" s="32" t="str">
        <f t="shared" si="13"/>
        <v/>
      </c>
      <c r="CB37" s="4"/>
      <c r="CC37" s="4"/>
      <c r="CD37" s="4"/>
      <c r="CE37" s="4"/>
      <c r="CF37" s="4"/>
      <c r="CG37" s="33">
        <f t="shared" si="14"/>
        <v>0</v>
      </c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5"/>
      <c r="CV37" s="5"/>
      <c r="CW37" s="5"/>
      <c r="CX37" s="5"/>
      <c r="CY37" s="5"/>
      <c r="CZ37" s="5"/>
    </row>
    <row r="38" spans="1:104" s="6" customFormat="1" x14ac:dyDescent="0.2">
      <c r="A38" s="1680"/>
      <c r="B38" s="144" t="s">
        <v>61</v>
      </c>
      <c r="C38" s="145">
        <f t="shared" si="12"/>
        <v>0</v>
      </c>
      <c r="D38" s="131">
        <f t="shared" si="10"/>
        <v>0</v>
      </c>
      <c r="E38" s="131">
        <f t="shared" si="10"/>
        <v>0</v>
      </c>
      <c r="F38" s="132"/>
      <c r="G38" s="133"/>
      <c r="H38" s="132"/>
      <c r="I38" s="134"/>
      <c r="J38" s="132"/>
      <c r="K38" s="134"/>
      <c r="L38" s="132"/>
      <c r="M38" s="133"/>
      <c r="N38" s="135"/>
      <c r="O38" s="134"/>
      <c r="P38" s="135"/>
      <c r="Q38" s="134"/>
      <c r="R38" s="135"/>
      <c r="S38" s="134"/>
      <c r="T38" s="135"/>
      <c r="U38" s="134"/>
      <c r="V38" s="135"/>
      <c r="W38" s="134"/>
      <c r="X38" s="135"/>
      <c r="Y38" s="134"/>
      <c r="Z38" s="135"/>
      <c r="AA38" s="134"/>
      <c r="AB38" s="135"/>
      <c r="AC38" s="134"/>
      <c r="AD38" s="135"/>
      <c r="AE38" s="134"/>
      <c r="AF38" s="135"/>
      <c r="AG38" s="134"/>
      <c r="AH38" s="135"/>
      <c r="AI38" s="134"/>
      <c r="AJ38" s="135"/>
      <c r="AK38" s="134"/>
      <c r="AL38" s="135"/>
      <c r="AM38" s="136"/>
      <c r="AN38" s="137"/>
      <c r="AO38" s="135"/>
      <c r="AP38" s="135"/>
      <c r="AQ38" s="134"/>
      <c r="AR38" s="30" t="str">
        <f t="shared" si="11"/>
        <v/>
      </c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S38" s="109"/>
      <c r="BT38" s="109"/>
      <c r="BU38" s="5"/>
      <c r="BV38" s="15"/>
      <c r="BW38" s="15"/>
      <c r="BX38" s="15"/>
      <c r="BY38" s="15"/>
      <c r="BZ38" s="15"/>
      <c r="CA38" s="32" t="str">
        <f t="shared" si="13"/>
        <v/>
      </c>
      <c r="CB38" s="4"/>
      <c r="CC38" s="4"/>
      <c r="CD38" s="4"/>
      <c r="CE38" s="4"/>
      <c r="CF38" s="4"/>
      <c r="CG38" s="33">
        <f t="shared" si="14"/>
        <v>0</v>
      </c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5"/>
      <c r="CV38" s="5"/>
      <c r="CW38" s="5"/>
      <c r="CX38" s="5"/>
      <c r="CY38" s="5"/>
      <c r="CZ38" s="5"/>
    </row>
    <row r="39" spans="1:104" s="6" customFormat="1" x14ac:dyDescent="0.2">
      <c r="A39" s="1680"/>
      <c r="B39" s="142" t="s">
        <v>62</v>
      </c>
      <c r="C39" s="143">
        <f t="shared" si="12"/>
        <v>0</v>
      </c>
      <c r="D39" s="131">
        <f t="shared" si="10"/>
        <v>0</v>
      </c>
      <c r="E39" s="131">
        <f t="shared" si="10"/>
        <v>0</v>
      </c>
      <c r="F39" s="132"/>
      <c r="G39" s="133"/>
      <c r="H39" s="132"/>
      <c r="I39" s="134"/>
      <c r="J39" s="132"/>
      <c r="K39" s="134"/>
      <c r="L39" s="132"/>
      <c r="M39" s="133"/>
      <c r="N39" s="135"/>
      <c r="O39" s="134"/>
      <c r="P39" s="135"/>
      <c r="Q39" s="134"/>
      <c r="R39" s="135"/>
      <c r="S39" s="134"/>
      <c r="T39" s="135"/>
      <c r="U39" s="134"/>
      <c r="V39" s="135"/>
      <c r="W39" s="134"/>
      <c r="X39" s="135"/>
      <c r="Y39" s="134"/>
      <c r="Z39" s="135"/>
      <c r="AA39" s="134"/>
      <c r="AB39" s="135"/>
      <c r="AC39" s="134"/>
      <c r="AD39" s="135"/>
      <c r="AE39" s="134"/>
      <c r="AF39" s="135"/>
      <c r="AG39" s="134"/>
      <c r="AH39" s="135"/>
      <c r="AI39" s="134"/>
      <c r="AJ39" s="135"/>
      <c r="AK39" s="134"/>
      <c r="AL39" s="135"/>
      <c r="AM39" s="136"/>
      <c r="AN39" s="137"/>
      <c r="AO39" s="135"/>
      <c r="AP39" s="135"/>
      <c r="AQ39" s="134"/>
      <c r="AR39" s="30" t="str">
        <f t="shared" si="11"/>
        <v/>
      </c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S39" s="109"/>
      <c r="BT39" s="109"/>
      <c r="BU39" s="5"/>
      <c r="BV39" s="15"/>
      <c r="BW39" s="15"/>
      <c r="BX39" s="15"/>
      <c r="BY39" s="15"/>
      <c r="BZ39" s="15"/>
      <c r="CA39" s="32" t="str">
        <f t="shared" si="13"/>
        <v/>
      </c>
      <c r="CB39" s="4"/>
      <c r="CC39" s="4"/>
      <c r="CD39" s="4"/>
      <c r="CE39" s="4"/>
      <c r="CF39" s="4"/>
      <c r="CG39" s="33">
        <f t="shared" si="14"/>
        <v>0</v>
      </c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5"/>
      <c r="CV39" s="5"/>
      <c r="CW39" s="5"/>
      <c r="CX39" s="5"/>
      <c r="CY39" s="5"/>
      <c r="CZ39" s="5"/>
    </row>
    <row r="40" spans="1:104" s="6" customFormat="1" x14ac:dyDescent="0.2">
      <c r="A40" s="1680"/>
      <c r="B40" s="142" t="s">
        <v>63</v>
      </c>
      <c r="C40" s="143">
        <f t="shared" si="12"/>
        <v>0</v>
      </c>
      <c r="D40" s="131">
        <f t="shared" si="10"/>
        <v>0</v>
      </c>
      <c r="E40" s="131">
        <f t="shared" si="10"/>
        <v>0</v>
      </c>
      <c r="F40" s="132"/>
      <c r="G40" s="133"/>
      <c r="H40" s="132"/>
      <c r="I40" s="134"/>
      <c r="J40" s="132"/>
      <c r="K40" s="134"/>
      <c r="L40" s="132"/>
      <c r="M40" s="133"/>
      <c r="N40" s="135"/>
      <c r="O40" s="134"/>
      <c r="P40" s="135"/>
      <c r="Q40" s="134"/>
      <c r="R40" s="135"/>
      <c r="S40" s="134"/>
      <c r="T40" s="135"/>
      <c r="U40" s="134"/>
      <c r="V40" s="135"/>
      <c r="W40" s="134"/>
      <c r="X40" s="135"/>
      <c r="Y40" s="134"/>
      <c r="Z40" s="135"/>
      <c r="AA40" s="134"/>
      <c r="AB40" s="135"/>
      <c r="AC40" s="134"/>
      <c r="AD40" s="135"/>
      <c r="AE40" s="134"/>
      <c r="AF40" s="135"/>
      <c r="AG40" s="134"/>
      <c r="AH40" s="135"/>
      <c r="AI40" s="134"/>
      <c r="AJ40" s="135"/>
      <c r="AK40" s="134"/>
      <c r="AL40" s="135"/>
      <c r="AM40" s="136"/>
      <c r="AN40" s="137"/>
      <c r="AO40" s="135"/>
      <c r="AP40" s="135"/>
      <c r="AQ40" s="134"/>
      <c r="AR40" s="30" t="str">
        <f t="shared" si="11"/>
        <v/>
      </c>
      <c r="BS40" s="109"/>
      <c r="BT40" s="109"/>
      <c r="BU40" s="5"/>
      <c r="BV40" s="15"/>
      <c r="BW40" s="15"/>
      <c r="BX40" s="15"/>
      <c r="BY40" s="15"/>
      <c r="BZ40" s="15"/>
      <c r="CA40" s="32" t="str">
        <f t="shared" si="13"/>
        <v/>
      </c>
      <c r="CB40" s="4"/>
      <c r="CC40" s="4"/>
      <c r="CD40" s="4"/>
      <c r="CE40" s="4"/>
      <c r="CF40" s="4"/>
      <c r="CG40" s="33">
        <f t="shared" si="14"/>
        <v>0</v>
      </c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5"/>
      <c r="CV40" s="5"/>
      <c r="CW40" s="5"/>
      <c r="CX40" s="5"/>
      <c r="CY40" s="5"/>
      <c r="CZ40" s="5"/>
    </row>
    <row r="41" spans="1:104" s="6" customFormat="1" x14ac:dyDescent="0.2">
      <c r="A41" s="1680"/>
      <c r="B41" s="146" t="s">
        <v>64</v>
      </c>
      <c r="C41" s="147">
        <f t="shared" si="12"/>
        <v>0</v>
      </c>
      <c r="D41" s="131">
        <f t="shared" si="10"/>
        <v>0</v>
      </c>
      <c r="E41" s="131">
        <f t="shared" si="10"/>
        <v>0</v>
      </c>
      <c r="F41" s="132"/>
      <c r="G41" s="133"/>
      <c r="H41" s="132"/>
      <c r="I41" s="134"/>
      <c r="J41" s="132"/>
      <c r="K41" s="134"/>
      <c r="L41" s="132"/>
      <c r="M41" s="133"/>
      <c r="N41" s="135"/>
      <c r="O41" s="134"/>
      <c r="P41" s="135"/>
      <c r="Q41" s="134"/>
      <c r="R41" s="135"/>
      <c r="S41" s="134"/>
      <c r="T41" s="135"/>
      <c r="U41" s="134"/>
      <c r="V41" s="135"/>
      <c r="W41" s="134"/>
      <c r="X41" s="135"/>
      <c r="Y41" s="134"/>
      <c r="Z41" s="135"/>
      <c r="AA41" s="134"/>
      <c r="AB41" s="135"/>
      <c r="AC41" s="134"/>
      <c r="AD41" s="135"/>
      <c r="AE41" s="134"/>
      <c r="AF41" s="135"/>
      <c r="AG41" s="134"/>
      <c r="AH41" s="135"/>
      <c r="AI41" s="134"/>
      <c r="AJ41" s="135"/>
      <c r="AK41" s="134"/>
      <c r="AL41" s="135"/>
      <c r="AM41" s="136"/>
      <c r="AN41" s="137"/>
      <c r="AO41" s="135"/>
      <c r="AP41" s="135"/>
      <c r="AQ41" s="134"/>
      <c r="AR41" s="30" t="str">
        <f t="shared" si="11"/>
        <v/>
      </c>
      <c r="BS41" s="109"/>
      <c r="BT41" s="109"/>
      <c r="BU41" s="5"/>
      <c r="BV41" s="15"/>
      <c r="BW41" s="15"/>
      <c r="BX41" s="15"/>
      <c r="BY41" s="15"/>
      <c r="BZ41" s="15"/>
      <c r="CA41" s="32" t="str">
        <f t="shared" si="13"/>
        <v/>
      </c>
      <c r="CB41" s="4"/>
      <c r="CC41" s="4"/>
      <c r="CD41" s="4"/>
      <c r="CE41" s="4"/>
      <c r="CF41" s="4"/>
      <c r="CG41" s="33">
        <f t="shared" si="14"/>
        <v>0</v>
      </c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5"/>
      <c r="CV41" s="5"/>
      <c r="CW41" s="5"/>
      <c r="CX41" s="5"/>
      <c r="CY41" s="5"/>
      <c r="CZ41" s="5"/>
    </row>
    <row r="42" spans="1:104" s="6" customFormat="1" x14ac:dyDescent="0.2">
      <c r="A42" s="1680"/>
      <c r="B42" s="140" t="s">
        <v>65</v>
      </c>
      <c r="C42" s="148">
        <f t="shared" si="12"/>
        <v>0</v>
      </c>
      <c r="D42" s="149">
        <f t="shared" si="10"/>
        <v>0</v>
      </c>
      <c r="E42" s="149">
        <f t="shared" si="10"/>
        <v>0</v>
      </c>
      <c r="F42" s="132"/>
      <c r="G42" s="133"/>
      <c r="H42" s="132"/>
      <c r="I42" s="133"/>
      <c r="J42" s="132"/>
      <c r="K42" s="134"/>
      <c r="L42" s="132"/>
      <c r="M42" s="133"/>
      <c r="N42" s="135"/>
      <c r="O42" s="133"/>
      <c r="P42" s="150"/>
      <c r="Q42" s="133"/>
      <c r="R42" s="150"/>
      <c r="S42" s="133"/>
      <c r="T42" s="150"/>
      <c r="U42" s="133"/>
      <c r="V42" s="150"/>
      <c r="W42" s="133"/>
      <c r="X42" s="150"/>
      <c r="Y42" s="133"/>
      <c r="Z42" s="150"/>
      <c r="AA42" s="133"/>
      <c r="AB42" s="150"/>
      <c r="AC42" s="133"/>
      <c r="AD42" s="150"/>
      <c r="AE42" s="133"/>
      <c r="AF42" s="150"/>
      <c r="AG42" s="133"/>
      <c r="AH42" s="150"/>
      <c r="AI42" s="133"/>
      <c r="AJ42" s="150"/>
      <c r="AK42" s="133"/>
      <c r="AL42" s="150"/>
      <c r="AM42" s="151"/>
      <c r="AN42" s="137"/>
      <c r="AO42" s="135"/>
      <c r="AP42" s="150"/>
      <c r="AQ42" s="133"/>
      <c r="AR42" s="30" t="str">
        <f t="shared" si="11"/>
        <v/>
      </c>
      <c r="BS42" s="109"/>
      <c r="BT42" s="109"/>
      <c r="BU42" s="5"/>
      <c r="BV42" s="15"/>
      <c r="BW42" s="15"/>
      <c r="BX42" s="15"/>
      <c r="BY42" s="15"/>
      <c r="BZ42" s="15"/>
      <c r="CA42" s="32" t="str">
        <f t="shared" si="13"/>
        <v/>
      </c>
      <c r="CB42" s="4"/>
      <c r="CC42" s="4"/>
      <c r="CD42" s="4"/>
      <c r="CE42" s="4"/>
      <c r="CF42" s="4"/>
      <c r="CG42" s="33">
        <f t="shared" si="14"/>
        <v>0</v>
      </c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5"/>
      <c r="CV42" s="5"/>
      <c r="CW42" s="5"/>
      <c r="CX42" s="5"/>
      <c r="CY42" s="5"/>
      <c r="CZ42" s="5"/>
    </row>
    <row r="43" spans="1:104" s="6" customFormat="1" x14ac:dyDescent="0.2">
      <c r="A43" s="1680"/>
      <c r="B43" s="152" t="s">
        <v>66</v>
      </c>
      <c r="C43" s="153">
        <f t="shared" si="12"/>
        <v>0</v>
      </c>
      <c r="D43" s="154">
        <f t="shared" si="10"/>
        <v>0</v>
      </c>
      <c r="E43" s="154">
        <f t="shared" si="10"/>
        <v>0</v>
      </c>
      <c r="F43" s="132"/>
      <c r="G43" s="133"/>
      <c r="H43" s="132"/>
      <c r="I43" s="133"/>
      <c r="J43" s="132"/>
      <c r="K43" s="134"/>
      <c r="L43" s="132"/>
      <c r="M43" s="133"/>
      <c r="N43" s="135"/>
      <c r="O43" s="133"/>
      <c r="P43" s="150"/>
      <c r="Q43" s="133"/>
      <c r="R43" s="150"/>
      <c r="S43" s="133"/>
      <c r="T43" s="150"/>
      <c r="U43" s="133"/>
      <c r="V43" s="150"/>
      <c r="W43" s="133"/>
      <c r="X43" s="150"/>
      <c r="Y43" s="133"/>
      <c r="Z43" s="150"/>
      <c r="AA43" s="133"/>
      <c r="AB43" s="150"/>
      <c r="AC43" s="133"/>
      <c r="AD43" s="150"/>
      <c r="AE43" s="133"/>
      <c r="AF43" s="150"/>
      <c r="AG43" s="133"/>
      <c r="AH43" s="150"/>
      <c r="AI43" s="133"/>
      <c r="AJ43" s="150"/>
      <c r="AK43" s="133"/>
      <c r="AL43" s="150"/>
      <c r="AM43" s="151"/>
      <c r="AN43" s="137"/>
      <c r="AO43" s="135"/>
      <c r="AP43" s="150"/>
      <c r="AQ43" s="133"/>
      <c r="AR43" s="30" t="str">
        <f t="shared" si="11"/>
        <v/>
      </c>
      <c r="BS43" s="109"/>
      <c r="BT43" s="109"/>
      <c r="BU43" s="5"/>
      <c r="BV43" s="15"/>
      <c r="BW43" s="15"/>
      <c r="BX43" s="15"/>
      <c r="BY43" s="15"/>
      <c r="BZ43" s="15"/>
      <c r="CA43" s="32" t="str">
        <f t="shared" si="13"/>
        <v/>
      </c>
      <c r="CB43" s="4"/>
      <c r="CC43" s="4"/>
      <c r="CD43" s="4"/>
      <c r="CE43" s="4"/>
      <c r="CF43" s="4"/>
      <c r="CG43" s="33">
        <f t="shared" si="14"/>
        <v>0</v>
      </c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5"/>
      <c r="CV43" s="5"/>
      <c r="CW43" s="5"/>
      <c r="CX43" s="5"/>
      <c r="CY43" s="5"/>
      <c r="CZ43" s="5"/>
    </row>
    <row r="44" spans="1:104" s="6" customFormat="1" x14ac:dyDescent="0.2">
      <c r="A44" s="1680"/>
      <c r="B44" s="155" t="s">
        <v>67</v>
      </c>
      <c r="C44" s="153">
        <f t="shared" si="12"/>
        <v>0</v>
      </c>
      <c r="D44" s="154">
        <f t="shared" si="10"/>
        <v>0</v>
      </c>
      <c r="E44" s="154">
        <f t="shared" si="10"/>
        <v>0</v>
      </c>
      <c r="F44" s="132"/>
      <c r="G44" s="133"/>
      <c r="H44" s="132"/>
      <c r="I44" s="133"/>
      <c r="J44" s="132"/>
      <c r="K44" s="134"/>
      <c r="L44" s="132"/>
      <c r="M44" s="133"/>
      <c r="N44" s="135"/>
      <c r="O44" s="133"/>
      <c r="P44" s="150"/>
      <c r="Q44" s="133"/>
      <c r="R44" s="150"/>
      <c r="S44" s="133"/>
      <c r="T44" s="150"/>
      <c r="U44" s="133"/>
      <c r="V44" s="150"/>
      <c r="W44" s="133"/>
      <c r="X44" s="150"/>
      <c r="Y44" s="133"/>
      <c r="Z44" s="150"/>
      <c r="AA44" s="133"/>
      <c r="AB44" s="150"/>
      <c r="AC44" s="133"/>
      <c r="AD44" s="150"/>
      <c r="AE44" s="133"/>
      <c r="AF44" s="150"/>
      <c r="AG44" s="133"/>
      <c r="AH44" s="150"/>
      <c r="AI44" s="133"/>
      <c r="AJ44" s="150"/>
      <c r="AK44" s="133"/>
      <c r="AL44" s="150"/>
      <c r="AM44" s="151"/>
      <c r="AN44" s="137"/>
      <c r="AO44" s="135"/>
      <c r="AP44" s="150"/>
      <c r="AQ44" s="133"/>
      <c r="AR44" s="30" t="str">
        <f t="shared" si="11"/>
        <v/>
      </c>
      <c r="BS44" s="109"/>
      <c r="BT44" s="109"/>
      <c r="BU44" s="5"/>
      <c r="BV44" s="15"/>
      <c r="BW44" s="15"/>
      <c r="BX44" s="15"/>
      <c r="BY44" s="15"/>
      <c r="BZ44" s="15"/>
      <c r="CA44" s="32" t="str">
        <f t="shared" si="13"/>
        <v/>
      </c>
      <c r="CB44" s="4"/>
      <c r="CC44" s="4"/>
      <c r="CD44" s="4"/>
      <c r="CE44" s="4"/>
      <c r="CF44" s="4"/>
      <c r="CG44" s="33">
        <f t="shared" si="14"/>
        <v>0</v>
      </c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5"/>
      <c r="CV44" s="5"/>
      <c r="CW44" s="5"/>
      <c r="CX44" s="5"/>
      <c r="CY44" s="5"/>
      <c r="CZ44" s="5"/>
    </row>
    <row r="45" spans="1:104" s="6" customFormat="1" x14ac:dyDescent="0.2">
      <c r="A45" s="1680"/>
      <c r="B45" s="152" t="s">
        <v>68</v>
      </c>
      <c r="C45" s="153">
        <f t="shared" si="12"/>
        <v>0</v>
      </c>
      <c r="D45" s="154">
        <f t="shared" si="10"/>
        <v>0</v>
      </c>
      <c r="E45" s="154">
        <f t="shared" si="10"/>
        <v>0</v>
      </c>
      <c r="F45" s="132"/>
      <c r="G45" s="133"/>
      <c r="H45" s="132"/>
      <c r="I45" s="133"/>
      <c r="J45" s="132"/>
      <c r="K45" s="134"/>
      <c r="L45" s="132"/>
      <c r="M45" s="133"/>
      <c r="N45" s="135"/>
      <c r="O45" s="133"/>
      <c r="P45" s="150"/>
      <c r="Q45" s="133"/>
      <c r="R45" s="150"/>
      <c r="S45" s="133"/>
      <c r="T45" s="150"/>
      <c r="U45" s="133"/>
      <c r="V45" s="150"/>
      <c r="W45" s="133"/>
      <c r="X45" s="150"/>
      <c r="Y45" s="133"/>
      <c r="Z45" s="150"/>
      <c r="AA45" s="133"/>
      <c r="AB45" s="150"/>
      <c r="AC45" s="133"/>
      <c r="AD45" s="150"/>
      <c r="AE45" s="133"/>
      <c r="AF45" s="150"/>
      <c r="AG45" s="133"/>
      <c r="AH45" s="150"/>
      <c r="AI45" s="133"/>
      <c r="AJ45" s="150"/>
      <c r="AK45" s="133"/>
      <c r="AL45" s="150"/>
      <c r="AM45" s="151"/>
      <c r="AN45" s="137"/>
      <c r="AO45" s="135"/>
      <c r="AP45" s="150"/>
      <c r="AQ45" s="133"/>
      <c r="AR45" s="30" t="str">
        <f t="shared" si="11"/>
        <v/>
      </c>
      <c r="BS45" s="109"/>
      <c r="BT45" s="109"/>
      <c r="BU45" s="5"/>
      <c r="BV45" s="15"/>
      <c r="BW45" s="15"/>
      <c r="BX45" s="15"/>
      <c r="BY45" s="15"/>
      <c r="BZ45" s="15"/>
      <c r="CA45" s="32" t="str">
        <f t="shared" si="13"/>
        <v/>
      </c>
      <c r="CB45" s="4"/>
      <c r="CC45" s="4"/>
      <c r="CD45" s="4"/>
      <c r="CE45" s="4"/>
      <c r="CF45" s="4"/>
      <c r="CG45" s="33">
        <f t="shared" si="14"/>
        <v>0</v>
      </c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5"/>
      <c r="CV45" s="5"/>
      <c r="CW45" s="5"/>
      <c r="CX45" s="5"/>
      <c r="CY45" s="5"/>
      <c r="CZ45" s="5"/>
    </row>
    <row r="46" spans="1:104" s="6" customFormat="1" x14ac:dyDescent="0.2">
      <c r="A46" s="1680"/>
      <c r="B46" s="152" t="s">
        <v>69</v>
      </c>
      <c r="C46" s="153">
        <f t="shared" si="12"/>
        <v>0</v>
      </c>
      <c r="D46" s="154">
        <f t="shared" si="10"/>
        <v>0</v>
      </c>
      <c r="E46" s="154">
        <f t="shared" si="10"/>
        <v>0</v>
      </c>
      <c r="F46" s="132"/>
      <c r="G46" s="133"/>
      <c r="H46" s="132"/>
      <c r="I46" s="133"/>
      <c r="J46" s="132"/>
      <c r="K46" s="134"/>
      <c r="L46" s="132"/>
      <c r="M46" s="133"/>
      <c r="N46" s="135"/>
      <c r="O46" s="133"/>
      <c r="P46" s="150"/>
      <c r="Q46" s="133"/>
      <c r="R46" s="150"/>
      <c r="S46" s="133"/>
      <c r="T46" s="150"/>
      <c r="U46" s="133"/>
      <c r="V46" s="150"/>
      <c r="W46" s="133"/>
      <c r="X46" s="150"/>
      <c r="Y46" s="133"/>
      <c r="Z46" s="150"/>
      <c r="AA46" s="133"/>
      <c r="AB46" s="150"/>
      <c r="AC46" s="133"/>
      <c r="AD46" s="150"/>
      <c r="AE46" s="133"/>
      <c r="AF46" s="150"/>
      <c r="AG46" s="133"/>
      <c r="AH46" s="150"/>
      <c r="AI46" s="133"/>
      <c r="AJ46" s="150"/>
      <c r="AK46" s="133"/>
      <c r="AL46" s="150"/>
      <c r="AM46" s="151"/>
      <c r="AN46" s="137"/>
      <c r="AO46" s="135"/>
      <c r="AP46" s="150"/>
      <c r="AQ46" s="133"/>
      <c r="AR46" s="30" t="str">
        <f t="shared" si="11"/>
        <v/>
      </c>
      <c r="BS46" s="109"/>
      <c r="BT46" s="109"/>
      <c r="BU46" s="5"/>
      <c r="BV46" s="15"/>
      <c r="BW46" s="15"/>
      <c r="BX46" s="15"/>
      <c r="BY46" s="15"/>
      <c r="BZ46" s="15"/>
      <c r="CA46" s="32" t="str">
        <f t="shared" si="13"/>
        <v/>
      </c>
      <c r="CB46" s="4"/>
      <c r="CC46" s="4"/>
      <c r="CD46" s="4"/>
      <c r="CE46" s="4"/>
      <c r="CF46" s="4"/>
      <c r="CG46" s="33">
        <f t="shared" si="14"/>
        <v>0</v>
      </c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5"/>
      <c r="CV46" s="5"/>
      <c r="CW46" s="5"/>
      <c r="CX46" s="5"/>
      <c r="CY46" s="5"/>
      <c r="CZ46" s="5"/>
    </row>
    <row r="47" spans="1:104" s="6" customFormat="1" x14ac:dyDescent="0.2">
      <c r="A47" s="1680"/>
      <c r="B47" s="152" t="s">
        <v>70</v>
      </c>
      <c r="C47" s="156">
        <f t="shared" si="12"/>
        <v>0</v>
      </c>
      <c r="D47" s="157">
        <f t="shared" si="10"/>
        <v>0</v>
      </c>
      <c r="E47" s="157">
        <f t="shared" si="10"/>
        <v>0</v>
      </c>
      <c r="F47" s="158"/>
      <c r="G47" s="159"/>
      <c r="H47" s="158"/>
      <c r="I47" s="159"/>
      <c r="J47" s="158"/>
      <c r="K47" s="160"/>
      <c r="L47" s="158"/>
      <c r="M47" s="159"/>
      <c r="N47" s="161"/>
      <c r="O47" s="159"/>
      <c r="P47" s="162"/>
      <c r="Q47" s="159"/>
      <c r="R47" s="162"/>
      <c r="S47" s="159"/>
      <c r="T47" s="162"/>
      <c r="U47" s="159"/>
      <c r="V47" s="162"/>
      <c r="W47" s="159"/>
      <c r="X47" s="162"/>
      <c r="Y47" s="159"/>
      <c r="Z47" s="162"/>
      <c r="AA47" s="159"/>
      <c r="AB47" s="162"/>
      <c r="AC47" s="159"/>
      <c r="AD47" s="162"/>
      <c r="AE47" s="159"/>
      <c r="AF47" s="162"/>
      <c r="AG47" s="159"/>
      <c r="AH47" s="162"/>
      <c r="AI47" s="159"/>
      <c r="AJ47" s="162"/>
      <c r="AK47" s="159"/>
      <c r="AL47" s="162"/>
      <c r="AM47" s="163"/>
      <c r="AN47" s="164"/>
      <c r="AO47" s="161"/>
      <c r="AP47" s="162"/>
      <c r="AQ47" s="159"/>
      <c r="AR47" s="30" t="str">
        <f t="shared" si="11"/>
        <v/>
      </c>
      <c r="BS47" s="109"/>
      <c r="BT47" s="109"/>
      <c r="BU47" s="5"/>
      <c r="BV47" s="15"/>
      <c r="BW47" s="15"/>
      <c r="BX47" s="15"/>
      <c r="BY47" s="15"/>
      <c r="BZ47" s="15"/>
      <c r="CA47" s="32" t="str">
        <f t="shared" si="13"/>
        <v/>
      </c>
      <c r="CB47" s="4"/>
      <c r="CC47" s="4"/>
      <c r="CD47" s="4"/>
      <c r="CE47" s="4"/>
      <c r="CF47" s="4"/>
      <c r="CG47" s="33">
        <f t="shared" si="14"/>
        <v>0</v>
      </c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5"/>
      <c r="CV47" s="5"/>
      <c r="CW47" s="5"/>
      <c r="CX47" s="5"/>
      <c r="CY47" s="5"/>
      <c r="CZ47" s="5"/>
    </row>
    <row r="48" spans="1:104" s="6" customFormat="1" x14ac:dyDescent="0.2">
      <c r="A48" s="2061"/>
      <c r="B48" s="165" t="s">
        <v>71</v>
      </c>
      <c r="C48" s="166">
        <f t="shared" si="12"/>
        <v>0</v>
      </c>
      <c r="D48" s="167">
        <f t="shared" si="10"/>
        <v>0</v>
      </c>
      <c r="E48" s="167">
        <f t="shared" si="10"/>
        <v>0</v>
      </c>
      <c r="F48" s="168"/>
      <c r="G48" s="169"/>
      <c r="H48" s="168"/>
      <c r="I48" s="169"/>
      <c r="J48" s="168"/>
      <c r="K48" s="170"/>
      <c r="L48" s="168"/>
      <c r="M48" s="169"/>
      <c r="N48" s="171"/>
      <c r="O48" s="169"/>
      <c r="P48" s="172"/>
      <c r="Q48" s="169"/>
      <c r="R48" s="172"/>
      <c r="S48" s="169"/>
      <c r="T48" s="172"/>
      <c r="U48" s="169"/>
      <c r="V48" s="172"/>
      <c r="W48" s="169"/>
      <c r="X48" s="172"/>
      <c r="Y48" s="169"/>
      <c r="Z48" s="172"/>
      <c r="AA48" s="169"/>
      <c r="AB48" s="172"/>
      <c r="AC48" s="169"/>
      <c r="AD48" s="172"/>
      <c r="AE48" s="169"/>
      <c r="AF48" s="172"/>
      <c r="AG48" s="169"/>
      <c r="AH48" s="172"/>
      <c r="AI48" s="169"/>
      <c r="AJ48" s="172"/>
      <c r="AK48" s="169"/>
      <c r="AL48" s="172"/>
      <c r="AM48" s="173"/>
      <c r="AN48" s="174"/>
      <c r="AO48" s="171"/>
      <c r="AP48" s="172"/>
      <c r="AQ48" s="169"/>
      <c r="AR48" s="30" t="str">
        <f t="shared" si="11"/>
        <v/>
      </c>
      <c r="BS48" s="109"/>
      <c r="BT48" s="109"/>
      <c r="BU48" s="5"/>
      <c r="BV48" s="15"/>
      <c r="BW48" s="15"/>
      <c r="BX48" s="15"/>
      <c r="BY48" s="15"/>
      <c r="BZ48" s="15"/>
      <c r="CA48" s="32" t="str">
        <f t="shared" si="13"/>
        <v/>
      </c>
      <c r="CB48" s="4"/>
      <c r="CC48" s="4"/>
      <c r="CD48" s="4"/>
      <c r="CE48" s="4"/>
      <c r="CF48" s="4"/>
      <c r="CG48" s="33">
        <f t="shared" si="14"/>
        <v>0</v>
      </c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5"/>
      <c r="CV48" s="5"/>
      <c r="CW48" s="5"/>
      <c r="CX48" s="5"/>
      <c r="CY48" s="5"/>
      <c r="CZ48" s="5"/>
    </row>
    <row r="49" spans="1:130" x14ac:dyDescent="0.2">
      <c r="A49" s="1561" t="s">
        <v>72</v>
      </c>
      <c r="B49" s="176"/>
      <c r="C49" s="177">
        <f>SUM(D49:E49)</f>
        <v>0</v>
      </c>
      <c r="D49" s="149">
        <f t="shared" si="10"/>
        <v>0</v>
      </c>
      <c r="E49" s="149">
        <f t="shared" si="10"/>
        <v>0</v>
      </c>
      <c r="F49" s="124"/>
      <c r="G49" s="125"/>
      <c r="H49" s="124"/>
      <c r="I49" s="126"/>
      <c r="J49" s="124"/>
      <c r="K49" s="126"/>
      <c r="L49" s="124"/>
      <c r="M49" s="125"/>
      <c r="N49" s="127"/>
      <c r="O49" s="126"/>
      <c r="P49" s="127"/>
      <c r="Q49" s="126"/>
      <c r="R49" s="127"/>
      <c r="S49" s="126"/>
      <c r="T49" s="127"/>
      <c r="U49" s="126"/>
      <c r="V49" s="127"/>
      <c r="W49" s="126"/>
      <c r="X49" s="127"/>
      <c r="Y49" s="126"/>
      <c r="Z49" s="127"/>
      <c r="AA49" s="126"/>
      <c r="AB49" s="127"/>
      <c r="AC49" s="126"/>
      <c r="AD49" s="127"/>
      <c r="AE49" s="126"/>
      <c r="AF49" s="127"/>
      <c r="AG49" s="126"/>
      <c r="AH49" s="127"/>
      <c r="AI49" s="126"/>
      <c r="AJ49" s="127"/>
      <c r="AK49" s="126"/>
      <c r="AL49" s="127"/>
      <c r="AM49" s="128"/>
      <c r="AN49" s="129"/>
      <c r="AO49" s="127"/>
      <c r="AP49" s="127"/>
      <c r="AQ49" s="126"/>
      <c r="AR49" s="30" t="str">
        <f t="shared" si="11"/>
        <v/>
      </c>
      <c r="BS49" s="109"/>
      <c r="BT49" s="109"/>
      <c r="BV49" s="15"/>
      <c r="BW49" s="15"/>
      <c r="BX49" s="15"/>
      <c r="CA49" s="32" t="str">
        <f t="shared" si="13"/>
        <v/>
      </c>
      <c r="CG49" s="33">
        <f t="shared" si="14"/>
        <v>0</v>
      </c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5"/>
      <c r="CV49" s="5"/>
      <c r="CW49" s="5"/>
      <c r="CX49" s="5"/>
      <c r="CY49" s="5"/>
      <c r="CZ49" s="5"/>
    </row>
    <row r="50" spans="1:130" x14ac:dyDescent="0.2">
      <c r="A50" s="178" t="s">
        <v>73</v>
      </c>
      <c r="B50" s="179"/>
      <c r="C50" s="180">
        <f>SUM(D50:E50)</f>
        <v>0</v>
      </c>
      <c r="D50" s="181">
        <f t="shared" si="10"/>
        <v>0</v>
      </c>
      <c r="E50" s="181">
        <f t="shared" si="10"/>
        <v>0</v>
      </c>
      <c r="F50" s="168"/>
      <c r="G50" s="169"/>
      <c r="H50" s="168"/>
      <c r="I50" s="170"/>
      <c r="J50" s="168"/>
      <c r="K50" s="170"/>
      <c r="L50" s="168"/>
      <c r="M50" s="169"/>
      <c r="N50" s="171"/>
      <c r="O50" s="170"/>
      <c r="P50" s="171"/>
      <c r="Q50" s="170"/>
      <c r="R50" s="171"/>
      <c r="S50" s="170"/>
      <c r="T50" s="171"/>
      <c r="U50" s="170"/>
      <c r="V50" s="171"/>
      <c r="W50" s="170"/>
      <c r="X50" s="171"/>
      <c r="Y50" s="170"/>
      <c r="Z50" s="171"/>
      <c r="AA50" s="170"/>
      <c r="AB50" s="171"/>
      <c r="AC50" s="170"/>
      <c r="AD50" s="171"/>
      <c r="AE50" s="170"/>
      <c r="AF50" s="171"/>
      <c r="AG50" s="170"/>
      <c r="AH50" s="171"/>
      <c r="AI50" s="170"/>
      <c r="AJ50" s="171"/>
      <c r="AK50" s="170"/>
      <c r="AL50" s="171"/>
      <c r="AM50" s="182"/>
      <c r="AN50" s="174"/>
      <c r="AO50" s="171"/>
      <c r="AP50" s="171"/>
      <c r="AQ50" s="170"/>
      <c r="AR50" s="30" t="str">
        <f t="shared" si="11"/>
        <v/>
      </c>
      <c r="BS50" s="109"/>
      <c r="BT50" s="109"/>
      <c r="BV50" s="15"/>
      <c r="BW50" s="15"/>
      <c r="BX50" s="15"/>
      <c r="CA50" s="32" t="str">
        <f t="shared" si="13"/>
        <v/>
      </c>
      <c r="CG50" s="33">
        <f t="shared" si="14"/>
        <v>0</v>
      </c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5"/>
      <c r="CV50" s="5"/>
      <c r="CW50" s="5"/>
      <c r="CX50" s="5"/>
      <c r="CY50" s="5"/>
      <c r="CZ50" s="5"/>
    </row>
    <row r="51" spans="1:130" x14ac:dyDescent="0.2">
      <c r="A51" s="107" t="s">
        <v>74</v>
      </c>
      <c r="B51" s="11"/>
      <c r="C51" s="183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CA51" s="32" t="str">
        <f t="shared" si="13"/>
        <v/>
      </c>
      <c r="CG51" s="33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5"/>
      <c r="CV51" s="5"/>
      <c r="CW51" s="5"/>
      <c r="CX51" s="5"/>
      <c r="CY51" s="5"/>
      <c r="CZ51" s="5"/>
    </row>
    <row r="52" spans="1:130" x14ac:dyDescent="0.2">
      <c r="A52" s="1803" t="s">
        <v>75</v>
      </c>
      <c r="B52" s="1818" t="s">
        <v>76</v>
      </c>
      <c r="C52" s="1822" t="s">
        <v>7</v>
      </c>
      <c r="D52" s="1822"/>
      <c r="E52" s="1822"/>
      <c r="F52" s="2204"/>
      <c r="G52" s="2216" t="s">
        <v>77</v>
      </c>
      <c r="H52" s="1815"/>
      <c r="I52" s="184"/>
      <c r="AI52" s="109"/>
      <c r="AJ52" s="109"/>
      <c r="BY52" s="5"/>
      <c r="CA52" s="32" t="str">
        <f t="shared" si="13"/>
        <v/>
      </c>
      <c r="CG52" s="33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5"/>
      <c r="CV52" s="5"/>
      <c r="CW52" s="5"/>
      <c r="CX52" s="5"/>
      <c r="CY52" s="5"/>
      <c r="CZ52" s="5"/>
    </row>
    <row r="53" spans="1:130" ht="14.25" customHeight="1" x14ac:dyDescent="0.2">
      <c r="A53" s="1680"/>
      <c r="B53" s="1637"/>
      <c r="C53" s="1644" t="s">
        <v>50</v>
      </c>
      <c r="D53" s="1683" t="s">
        <v>29</v>
      </c>
      <c r="E53" s="1654" t="s">
        <v>30</v>
      </c>
      <c r="F53" s="1675" t="s">
        <v>31</v>
      </c>
      <c r="G53" s="1811" t="s">
        <v>78</v>
      </c>
      <c r="H53" s="2143" t="s">
        <v>79</v>
      </c>
      <c r="AH53" s="109"/>
      <c r="AI53" s="109"/>
      <c r="BT53" s="5"/>
      <c r="BZ53" s="32"/>
      <c r="CF53" s="33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5"/>
      <c r="CU53" s="5"/>
      <c r="CV53" s="5"/>
      <c r="CW53" s="5"/>
      <c r="CX53" s="5"/>
      <c r="CY53" s="5"/>
      <c r="CZ53" s="5"/>
      <c r="DZ53" s="6"/>
    </row>
    <row r="54" spans="1:130" x14ac:dyDescent="0.2">
      <c r="A54" s="2061"/>
      <c r="B54" s="2040"/>
      <c r="C54" s="1934"/>
      <c r="D54" s="2217"/>
      <c r="E54" s="2207"/>
      <c r="F54" s="2215"/>
      <c r="G54" s="1811"/>
      <c r="H54" s="2143"/>
      <c r="AH54" s="109"/>
      <c r="AI54" s="109"/>
      <c r="BT54" s="5"/>
      <c r="BZ54" s="32"/>
      <c r="CF54" s="33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5"/>
      <c r="CU54" s="5"/>
      <c r="CV54" s="5"/>
      <c r="CW54" s="5"/>
      <c r="CX54" s="5"/>
      <c r="CY54" s="5"/>
      <c r="CZ54" s="5"/>
      <c r="DZ54" s="6"/>
    </row>
    <row r="55" spans="1:130" x14ac:dyDescent="0.2">
      <c r="A55" s="185" t="s">
        <v>80</v>
      </c>
      <c r="B55" s="186">
        <f>SUM(C55:F55)</f>
        <v>0</v>
      </c>
      <c r="C55" s="187"/>
      <c r="D55" s="188"/>
      <c r="E55" s="189"/>
      <c r="F55" s="190"/>
      <c r="G55" s="187"/>
      <c r="H55" s="187"/>
      <c r="AH55" s="109"/>
      <c r="AI55" s="109"/>
      <c r="BT55" s="5"/>
      <c r="BY55" s="5"/>
      <c r="BZ55" s="32" t="str">
        <f>IF(CF55=1," * El total de Ingresos debe ser igual a la suma de los Tipos de Estrategia. ","")</f>
        <v/>
      </c>
      <c r="CF55" s="33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5"/>
      <c r="CU55" s="5"/>
      <c r="CV55" s="5"/>
      <c r="CW55" s="5"/>
      <c r="CX55" s="5"/>
      <c r="CY55" s="5"/>
      <c r="CZ55" s="5"/>
      <c r="DZ55" s="6"/>
    </row>
    <row r="56" spans="1:130" x14ac:dyDescent="0.2">
      <c r="A56" s="155" t="s">
        <v>81</v>
      </c>
      <c r="B56" s="186">
        <f>SUM(C56:F56)</f>
        <v>0</v>
      </c>
      <c r="C56" s="191"/>
      <c r="D56" s="188"/>
      <c r="E56" s="189"/>
      <c r="F56" s="192"/>
      <c r="G56" s="191"/>
      <c r="H56" s="191"/>
      <c r="AH56" s="109"/>
      <c r="AI56" s="109"/>
      <c r="BT56" s="5"/>
      <c r="BY56" s="5"/>
      <c r="BZ56" s="32" t="str">
        <f>IF(CF56=1," * El total de Ingresos debe ser igual a la suma de los Tipos de Estrategia. ","")</f>
        <v/>
      </c>
      <c r="CF56" s="33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5"/>
      <c r="CU56" s="5"/>
      <c r="CV56" s="5"/>
      <c r="CW56" s="5"/>
      <c r="CX56" s="5"/>
      <c r="CY56" s="5"/>
      <c r="CZ56" s="5"/>
      <c r="DZ56" s="6"/>
    </row>
    <row r="57" spans="1:130" x14ac:dyDescent="0.2">
      <c r="A57" s="155" t="s">
        <v>82</v>
      </c>
      <c r="B57" s="186">
        <f>SUM(C57:F57)</f>
        <v>0</v>
      </c>
      <c r="C57" s="191"/>
      <c r="D57" s="188"/>
      <c r="E57" s="189"/>
      <c r="F57" s="192"/>
      <c r="G57" s="191"/>
      <c r="H57" s="191"/>
      <c r="AH57" s="109"/>
      <c r="AI57" s="109"/>
      <c r="BT57" s="5"/>
      <c r="BY57" s="5"/>
      <c r="BZ57" s="4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5"/>
      <c r="CU57" s="5"/>
      <c r="CV57" s="5"/>
      <c r="CW57" s="5"/>
      <c r="CX57" s="5"/>
      <c r="CY57" s="5"/>
      <c r="CZ57" s="5"/>
      <c r="DZ57" s="6"/>
    </row>
    <row r="58" spans="1:130" x14ac:dyDescent="0.2">
      <c r="A58" s="155" t="s">
        <v>83</v>
      </c>
      <c r="B58" s="186">
        <f>SUM(C58:F58)</f>
        <v>0</v>
      </c>
      <c r="C58" s="191"/>
      <c r="D58" s="188"/>
      <c r="E58" s="189"/>
      <c r="F58" s="192"/>
      <c r="G58" s="191"/>
      <c r="H58" s="191"/>
      <c r="AH58" s="109"/>
      <c r="AI58" s="109"/>
      <c r="BT58" s="5"/>
      <c r="BY58" s="5"/>
      <c r="BZ58" s="4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5"/>
      <c r="CU58" s="5"/>
      <c r="CV58" s="5"/>
      <c r="CW58" s="5"/>
      <c r="CX58" s="5"/>
      <c r="CY58" s="5"/>
      <c r="CZ58" s="5"/>
      <c r="DZ58" s="6"/>
    </row>
    <row r="59" spans="1:130" x14ac:dyDescent="0.2">
      <c r="A59" s="155" t="s">
        <v>84</v>
      </c>
      <c r="B59" s="186">
        <f>SUM(C59:F59)</f>
        <v>0</v>
      </c>
      <c r="C59" s="193"/>
      <c r="D59" s="194"/>
      <c r="E59" s="195"/>
      <c r="F59" s="196"/>
      <c r="G59" s="193"/>
      <c r="H59" s="193"/>
      <c r="AH59" s="109"/>
      <c r="AI59" s="109"/>
      <c r="BT59" s="5"/>
      <c r="BY59" s="5"/>
      <c r="BZ59" s="4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5"/>
      <c r="CU59" s="5"/>
      <c r="CV59" s="5"/>
      <c r="CW59" s="5"/>
      <c r="CX59" s="5"/>
      <c r="CY59" s="5"/>
      <c r="CZ59" s="5"/>
      <c r="DZ59" s="6"/>
    </row>
    <row r="60" spans="1:130" x14ac:dyDescent="0.2">
      <c r="A60" s="1562" t="s">
        <v>5</v>
      </c>
      <c r="B60" s="1563">
        <f t="shared" ref="B60:G60" si="15">SUM(B55:B59)</f>
        <v>0</v>
      </c>
      <c r="C60" s="199">
        <f t="shared" si="15"/>
        <v>0</v>
      </c>
      <c r="D60" s="200">
        <f t="shared" si="15"/>
        <v>0</v>
      </c>
      <c r="E60" s="201">
        <f t="shared" si="15"/>
        <v>0</v>
      </c>
      <c r="F60" s="202">
        <f t="shared" si="15"/>
        <v>0</v>
      </c>
      <c r="G60" s="199">
        <f t="shared" si="15"/>
        <v>0</v>
      </c>
      <c r="H60" s="199">
        <f>SUM(H55:H59)</f>
        <v>0</v>
      </c>
      <c r="AH60" s="109"/>
      <c r="AI60" s="109"/>
      <c r="BT60" s="5"/>
      <c r="BZ60" s="4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5"/>
      <c r="CU60" s="5"/>
      <c r="CV60" s="5"/>
      <c r="CW60" s="5"/>
      <c r="CX60" s="5"/>
      <c r="CY60" s="5"/>
      <c r="CZ60" s="5"/>
      <c r="DZ60" s="6"/>
    </row>
    <row r="61" spans="1:130" x14ac:dyDescent="0.2">
      <c r="A61" s="107" t="s">
        <v>85</v>
      </c>
      <c r="D61" s="11"/>
      <c r="E61" s="11"/>
      <c r="F61" s="11"/>
      <c r="G61" s="11"/>
      <c r="H61" s="11"/>
      <c r="I61" s="11"/>
      <c r="J61" s="11"/>
      <c r="K61" s="11"/>
      <c r="CA61" s="32"/>
      <c r="CB61" s="32"/>
      <c r="CC61" s="32"/>
      <c r="CD61" s="32"/>
      <c r="CE61" s="32"/>
      <c r="CF61" s="32"/>
      <c r="CG61" s="33"/>
      <c r="CH61" s="33"/>
      <c r="CI61" s="33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5"/>
      <c r="CV61" s="5"/>
      <c r="CW61" s="5"/>
      <c r="CX61" s="5"/>
      <c r="CY61" s="5"/>
      <c r="CZ61" s="5"/>
    </row>
    <row r="62" spans="1:130" x14ac:dyDescent="0.2">
      <c r="A62" s="1816" t="s">
        <v>75</v>
      </c>
      <c r="B62" s="1824" t="s">
        <v>76</v>
      </c>
      <c r="C62" s="2213" t="s">
        <v>6</v>
      </c>
      <c r="D62" s="2213"/>
      <c r="E62" s="2213"/>
      <c r="F62" s="2213"/>
      <c r="G62" s="2213"/>
      <c r="H62" s="2213"/>
      <c r="I62" s="2213"/>
      <c r="J62" s="2213"/>
      <c r="K62" s="2213"/>
      <c r="L62" s="2213"/>
      <c r="M62" s="2213"/>
      <c r="N62" s="2213"/>
      <c r="O62" s="2213"/>
      <c r="P62" s="2213"/>
      <c r="Q62" s="2213"/>
      <c r="R62" s="2213"/>
      <c r="S62" s="2214"/>
      <c r="T62" s="1822" t="s">
        <v>7</v>
      </c>
      <c r="U62" s="1822"/>
      <c r="V62" s="1822"/>
      <c r="W62" s="1823"/>
      <c r="X62" s="1814" t="s">
        <v>86</v>
      </c>
      <c r="Y62" s="2212"/>
      <c r="Z62" s="1815"/>
      <c r="AA62" s="11"/>
      <c r="AB62" s="11"/>
      <c r="BY62" s="5"/>
      <c r="BZ62" s="5"/>
      <c r="CA62" s="32"/>
      <c r="CB62" s="32"/>
      <c r="CC62" s="32"/>
      <c r="CD62" s="32"/>
      <c r="CE62" s="32"/>
      <c r="CF62" s="32"/>
      <c r="CG62" s="33"/>
      <c r="CH62" s="33"/>
      <c r="CI62" s="33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</row>
    <row r="63" spans="1:130" ht="21" x14ac:dyDescent="0.2">
      <c r="A63" s="1960"/>
      <c r="B63" s="1934"/>
      <c r="C63" s="1329" t="s">
        <v>11</v>
      </c>
      <c r="D63" s="1329" t="s">
        <v>12</v>
      </c>
      <c r="E63" s="1329" t="s">
        <v>13</v>
      </c>
      <c r="F63" s="1329" t="s">
        <v>14</v>
      </c>
      <c r="G63" s="1329" t="s">
        <v>15</v>
      </c>
      <c r="H63" s="1329" t="s">
        <v>16</v>
      </c>
      <c r="I63" s="1329" t="s">
        <v>17</v>
      </c>
      <c r="J63" s="1329" t="s">
        <v>18</v>
      </c>
      <c r="K63" s="1329" t="s">
        <v>19</v>
      </c>
      <c r="L63" s="1329" t="s">
        <v>20</v>
      </c>
      <c r="M63" s="1329" t="s">
        <v>21</v>
      </c>
      <c r="N63" s="1329" t="s">
        <v>22</v>
      </c>
      <c r="O63" s="1329" t="s">
        <v>23</v>
      </c>
      <c r="P63" s="1329" t="s">
        <v>24</v>
      </c>
      <c r="Q63" s="1329" t="s">
        <v>25</v>
      </c>
      <c r="R63" s="1329" t="s">
        <v>26</v>
      </c>
      <c r="S63" s="1330" t="s">
        <v>27</v>
      </c>
      <c r="T63" s="1298" t="s">
        <v>50</v>
      </c>
      <c r="U63" s="406" t="s">
        <v>29</v>
      </c>
      <c r="V63" s="1531" t="s">
        <v>87</v>
      </c>
      <c r="W63" s="1531" t="s">
        <v>31</v>
      </c>
      <c r="X63" s="1529" t="s">
        <v>88</v>
      </c>
      <c r="Y63" s="573" t="s">
        <v>89</v>
      </c>
      <c r="Z63" s="573" t="s">
        <v>79</v>
      </c>
      <c r="AA63" s="8"/>
      <c r="BK63" s="8"/>
      <c r="BY63" s="5"/>
      <c r="BZ63" s="5"/>
      <c r="CA63" s="32"/>
      <c r="CB63" s="32"/>
      <c r="CC63" s="32"/>
      <c r="CD63" s="32"/>
      <c r="CE63" s="32"/>
      <c r="CF63" s="32"/>
      <c r="CG63" s="33"/>
      <c r="CH63" s="33"/>
      <c r="CI63" s="33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DA63" s="15"/>
      <c r="DB63" s="15"/>
      <c r="DC63" s="15"/>
      <c r="DD63" s="15"/>
      <c r="DE63" s="15"/>
      <c r="DF63" s="15"/>
      <c r="DG63" s="15"/>
      <c r="DH63" s="15"/>
      <c r="DI63" s="15"/>
      <c r="DJ63" s="15"/>
    </row>
    <row r="64" spans="1:130" x14ac:dyDescent="0.2">
      <c r="A64" s="185" t="s">
        <v>81</v>
      </c>
      <c r="B64" s="206">
        <f>SUM(C64:S64)</f>
        <v>0</v>
      </c>
      <c r="C64" s="207"/>
      <c r="D64" s="191"/>
      <c r="E64" s="191"/>
      <c r="F64" s="191"/>
      <c r="G64" s="191"/>
      <c r="H64" s="191"/>
      <c r="I64" s="191"/>
      <c r="J64" s="191"/>
      <c r="K64" s="191"/>
      <c r="L64" s="191"/>
      <c r="M64" s="191"/>
      <c r="N64" s="191"/>
      <c r="O64" s="191"/>
      <c r="P64" s="191"/>
      <c r="Q64" s="191"/>
      <c r="R64" s="191"/>
      <c r="S64" s="208"/>
      <c r="T64" s="42"/>
      <c r="U64" s="43"/>
      <c r="V64" s="43"/>
      <c r="W64" s="39"/>
      <c r="X64" s="209"/>
      <c r="Y64" s="209"/>
      <c r="Z64" s="209"/>
      <c r="AA64" s="8"/>
      <c r="BK64" s="8"/>
      <c r="BY64" s="5"/>
      <c r="BZ64" s="5"/>
      <c r="CA64" s="32"/>
      <c r="CB64" s="32"/>
      <c r="CC64" s="32"/>
      <c r="CD64" s="32"/>
      <c r="CE64" s="32"/>
      <c r="CF64" s="32"/>
      <c r="CG64" s="33"/>
      <c r="CH64" s="33"/>
      <c r="CI64" s="33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DA64" s="15"/>
      <c r="DB64" s="15"/>
      <c r="DC64" s="15"/>
      <c r="DD64" s="15"/>
      <c r="DE64" s="15"/>
      <c r="DF64" s="15"/>
      <c r="DG64" s="15"/>
      <c r="DH64" s="15"/>
      <c r="DI64" s="15"/>
      <c r="DJ64" s="15"/>
    </row>
    <row r="65" spans="1:115" s="6" customFormat="1" x14ac:dyDescent="0.2">
      <c r="A65" s="155" t="s">
        <v>82</v>
      </c>
      <c r="B65" s="210">
        <f>SUM(C65:S65)</f>
        <v>0</v>
      </c>
      <c r="C65" s="207"/>
      <c r="D65" s="191"/>
      <c r="E65" s="191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208"/>
      <c r="T65" s="54"/>
      <c r="U65" s="55"/>
      <c r="V65" s="55"/>
      <c r="W65" s="56"/>
      <c r="X65" s="92"/>
      <c r="Y65" s="92"/>
      <c r="Z65" s="92"/>
      <c r="AA65" s="8"/>
      <c r="BK65" s="8"/>
      <c r="BU65" s="5"/>
      <c r="BV65" s="5"/>
      <c r="BW65" s="5"/>
      <c r="BX65" s="5"/>
      <c r="BY65" s="5"/>
      <c r="BZ65" s="5"/>
      <c r="CA65" s="32"/>
      <c r="CB65" s="32"/>
      <c r="CC65" s="32"/>
      <c r="CD65" s="32"/>
      <c r="CE65" s="32"/>
      <c r="CF65" s="32"/>
      <c r="CG65" s="33"/>
      <c r="CH65" s="33"/>
      <c r="CI65" s="33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5"/>
    </row>
    <row r="66" spans="1:115" s="6" customFormat="1" x14ac:dyDescent="0.2">
      <c r="A66" s="155" t="s">
        <v>83</v>
      </c>
      <c r="B66" s="210">
        <f>SUM(C66:S66)</f>
        <v>0</v>
      </c>
      <c r="C66" s="207"/>
      <c r="D66" s="191"/>
      <c r="E66" s="191"/>
      <c r="F66" s="191"/>
      <c r="G66" s="191"/>
      <c r="H66" s="191"/>
      <c r="I66" s="191"/>
      <c r="J66" s="191"/>
      <c r="K66" s="191"/>
      <c r="L66" s="191"/>
      <c r="M66" s="191"/>
      <c r="N66" s="191"/>
      <c r="O66" s="191"/>
      <c r="P66" s="191"/>
      <c r="Q66" s="191"/>
      <c r="R66" s="191"/>
      <c r="S66" s="208"/>
      <c r="T66" s="54"/>
      <c r="U66" s="55"/>
      <c r="V66" s="55"/>
      <c r="W66" s="56"/>
      <c r="X66" s="92"/>
      <c r="Y66" s="92"/>
      <c r="Z66" s="92"/>
      <c r="AA66" s="8"/>
      <c r="BK66" s="8"/>
      <c r="BU66" s="5"/>
      <c r="BV66" s="5"/>
      <c r="BW66" s="5"/>
      <c r="BX66" s="5"/>
      <c r="BY66" s="5"/>
      <c r="BZ66" s="5"/>
      <c r="CA66" s="4"/>
      <c r="CB66" s="4"/>
      <c r="CC66" s="4"/>
      <c r="CD66" s="4"/>
      <c r="CE66" s="4"/>
      <c r="CF66" s="4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5"/>
    </row>
    <row r="67" spans="1:115" s="6" customFormat="1" x14ac:dyDescent="0.2">
      <c r="A67" s="155" t="s">
        <v>84</v>
      </c>
      <c r="B67" s="211">
        <f>SUM(C67:S67)</f>
        <v>0</v>
      </c>
      <c r="C67" s="207"/>
      <c r="D67" s="191"/>
      <c r="E67" s="19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208"/>
      <c r="T67" s="212"/>
      <c r="U67" s="213"/>
      <c r="V67" s="213"/>
      <c r="W67" s="78"/>
      <c r="X67" s="75"/>
      <c r="Y67" s="75"/>
      <c r="Z67" s="75"/>
      <c r="AA67" s="8"/>
      <c r="BK67" s="8"/>
      <c r="BU67" s="5"/>
      <c r="BV67" s="5"/>
      <c r="BW67" s="5"/>
      <c r="BX67" s="5"/>
      <c r="BY67" s="5"/>
      <c r="BZ67" s="5"/>
      <c r="CA67" s="4"/>
      <c r="CB67" s="4"/>
      <c r="CC67" s="4"/>
      <c r="CD67" s="4"/>
      <c r="CE67" s="4"/>
      <c r="CF67" s="4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5"/>
    </row>
    <row r="68" spans="1:115" s="6" customFormat="1" x14ac:dyDescent="0.2">
      <c r="A68" s="1564" t="s">
        <v>5</v>
      </c>
      <c r="B68" s="1565">
        <f>SUM(B64:B67)</f>
        <v>0</v>
      </c>
      <c r="C68" s="1333">
        <f>SUM(C64:C67)</f>
        <v>0</v>
      </c>
      <c r="D68" s="1333">
        <f t="shared" ref="D68:Z68" si="16">SUM(D64:D67)</f>
        <v>0</v>
      </c>
      <c r="E68" s="1333">
        <f t="shared" si="16"/>
        <v>0</v>
      </c>
      <c r="F68" s="1333">
        <f t="shared" si="16"/>
        <v>0</v>
      </c>
      <c r="G68" s="1333">
        <f t="shared" si="16"/>
        <v>0</v>
      </c>
      <c r="H68" s="1333">
        <f t="shared" si="16"/>
        <v>0</v>
      </c>
      <c r="I68" s="1333">
        <f t="shared" si="16"/>
        <v>0</v>
      </c>
      <c r="J68" s="1333">
        <f t="shared" si="16"/>
        <v>0</v>
      </c>
      <c r="K68" s="1333">
        <f t="shared" si="16"/>
        <v>0</v>
      </c>
      <c r="L68" s="1333">
        <f t="shared" si="16"/>
        <v>0</v>
      </c>
      <c r="M68" s="1333">
        <f t="shared" si="16"/>
        <v>0</v>
      </c>
      <c r="N68" s="1333">
        <f t="shared" si="16"/>
        <v>0</v>
      </c>
      <c r="O68" s="1333">
        <f t="shared" si="16"/>
        <v>0</v>
      </c>
      <c r="P68" s="1333">
        <f t="shared" si="16"/>
        <v>0</v>
      </c>
      <c r="Q68" s="1333">
        <f t="shared" si="16"/>
        <v>0</v>
      </c>
      <c r="R68" s="1333">
        <f t="shared" si="16"/>
        <v>0</v>
      </c>
      <c r="S68" s="1334">
        <f t="shared" si="16"/>
        <v>0</v>
      </c>
      <c r="T68" s="1566">
        <f t="shared" si="16"/>
        <v>0</v>
      </c>
      <c r="U68" s="1333">
        <f t="shared" si="16"/>
        <v>0</v>
      </c>
      <c r="V68" s="1333">
        <f t="shared" si="16"/>
        <v>0</v>
      </c>
      <c r="W68" s="1333">
        <f t="shared" si="16"/>
        <v>0</v>
      </c>
      <c r="X68" s="1333">
        <f t="shared" si="16"/>
        <v>0</v>
      </c>
      <c r="Y68" s="1333">
        <f t="shared" si="16"/>
        <v>0</v>
      </c>
      <c r="Z68" s="1334">
        <f t="shared" si="16"/>
        <v>0</v>
      </c>
      <c r="AA68" s="8"/>
      <c r="BK68" s="8"/>
      <c r="BU68" s="5"/>
      <c r="BV68" s="5"/>
      <c r="BW68" s="5"/>
      <c r="BX68" s="5"/>
      <c r="BY68" s="5"/>
      <c r="BZ68" s="5"/>
      <c r="CA68" s="4"/>
      <c r="CB68" s="4"/>
      <c r="CC68" s="4"/>
      <c r="CD68" s="4"/>
      <c r="CE68" s="4"/>
      <c r="CF68" s="4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5"/>
    </row>
    <row r="69" spans="1:115" s="6" customFormat="1" x14ac:dyDescent="0.2">
      <c r="A69" s="107" t="s">
        <v>90</v>
      </c>
      <c r="D69" s="8"/>
      <c r="E69" s="8"/>
      <c r="F69" s="8"/>
      <c r="G69" s="8"/>
      <c r="H69" s="8"/>
      <c r="I69" s="8"/>
      <c r="J69" s="8"/>
      <c r="K69" s="8"/>
      <c r="AU69" s="8"/>
      <c r="BU69" s="5"/>
      <c r="BV69" s="5"/>
      <c r="BW69" s="5"/>
      <c r="BX69" s="5"/>
      <c r="BY69" s="15"/>
      <c r="BZ69" s="15"/>
      <c r="CA69" s="4"/>
      <c r="CB69" s="4"/>
      <c r="CC69" s="4"/>
      <c r="CD69" s="4"/>
      <c r="CE69" s="4"/>
      <c r="CF69" s="4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</row>
    <row r="70" spans="1:115" s="6" customFormat="1" x14ac:dyDescent="0.2">
      <c r="A70" s="1816" t="s">
        <v>75</v>
      </c>
      <c r="B70" s="1818" t="s">
        <v>76</v>
      </c>
      <c r="C70" s="2213" t="s">
        <v>6</v>
      </c>
      <c r="D70" s="2213"/>
      <c r="E70" s="2213"/>
      <c r="F70" s="2213"/>
      <c r="G70" s="2213"/>
      <c r="H70" s="2213"/>
      <c r="I70" s="2213"/>
      <c r="J70" s="2213"/>
      <c r="K70" s="2213"/>
      <c r="L70" s="2213"/>
      <c r="M70" s="2213"/>
      <c r="N70" s="2213"/>
      <c r="O70" s="2213"/>
      <c r="P70" s="2213"/>
      <c r="Q70" s="2213"/>
      <c r="R70" s="2213"/>
      <c r="S70" s="2214"/>
      <c r="T70" s="1821" t="s">
        <v>7</v>
      </c>
      <c r="U70" s="1822"/>
      <c r="V70" s="1822"/>
      <c r="W70" s="1823"/>
      <c r="X70" s="1814" t="s">
        <v>86</v>
      </c>
      <c r="Y70" s="2212"/>
      <c r="Z70" s="1815"/>
      <c r="AA70" s="8"/>
      <c r="AB70" s="8"/>
      <c r="BL70" s="8"/>
      <c r="BU70" s="5"/>
      <c r="BV70" s="5"/>
      <c r="BW70" s="5"/>
      <c r="BX70" s="5"/>
      <c r="BY70" s="5"/>
      <c r="BZ70" s="5"/>
      <c r="CA70" s="4"/>
      <c r="CB70" s="4"/>
      <c r="CC70" s="4"/>
      <c r="CD70" s="4"/>
      <c r="CE70" s="4"/>
      <c r="CF70" s="4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</row>
    <row r="71" spans="1:115" s="6" customFormat="1" ht="21" x14ac:dyDescent="0.2">
      <c r="A71" s="1960"/>
      <c r="B71" s="2040"/>
      <c r="C71" s="1329" t="s">
        <v>11</v>
      </c>
      <c r="D71" s="1329" t="s">
        <v>12</v>
      </c>
      <c r="E71" s="1329" t="s">
        <v>13</v>
      </c>
      <c r="F71" s="1329" t="s">
        <v>14</v>
      </c>
      <c r="G71" s="1329" t="s">
        <v>15</v>
      </c>
      <c r="H71" s="1329" t="s">
        <v>16</v>
      </c>
      <c r="I71" s="1329" t="s">
        <v>17</v>
      </c>
      <c r="J71" s="1329" t="s">
        <v>18</v>
      </c>
      <c r="K71" s="1329" t="s">
        <v>19</v>
      </c>
      <c r="L71" s="1329" t="s">
        <v>20</v>
      </c>
      <c r="M71" s="1329" t="s">
        <v>21</v>
      </c>
      <c r="N71" s="1329" t="s">
        <v>22</v>
      </c>
      <c r="O71" s="1329" t="s">
        <v>23</v>
      </c>
      <c r="P71" s="1329" t="s">
        <v>24</v>
      </c>
      <c r="Q71" s="1329" t="s">
        <v>25</v>
      </c>
      <c r="R71" s="1329" t="s">
        <v>26</v>
      </c>
      <c r="S71" s="1330" t="s">
        <v>27</v>
      </c>
      <c r="T71" s="1298" t="s">
        <v>50</v>
      </c>
      <c r="U71" s="406" t="s">
        <v>29</v>
      </c>
      <c r="V71" s="1531" t="s">
        <v>87</v>
      </c>
      <c r="W71" s="1531" t="s">
        <v>31</v>
      </c>
      <c r="X71" s="1529" t="s">
        <v>88</v>
      </c>
      <c r="Y71" s="573" t="s">
        <v>89</v>
      </c>
      <c r="Z71" s="573" t="s">
        <v>79</v>
      </c>
      <c r="AA71" s="8"/>
      <c r="BK71" s="8"/>
      <c r="BU71" s="5"/>
      <c r="BV71" s="5"/>
      <c r="BW71" s="5"/>
      <c r="BX71" s="5"/>
      <c r="BY71" s="5"/>
      <c r="BZ71" s="5"/>
      <c r="CA71" s="4"/>
      <c r="CB71" s="4"/>
      <c r="CC71" s="4"/>
      <c r="CD71" s="4"/>
      <c r="CE71" s="4"/>
      <c r="CF71" s="4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5"/>
    </row>
    <row r="72" spans="1:115" s="6" customFormat="1" x14ac:dyDescent="0.2">
      <c r="A72" s="185" t="s">
        <v>81</v>
      </c>
      <c r="B72" s="206">
        <f>SUM(C72:S72)</f>
        <v>0</v>
      </c>
      <c r="C72" s="207"/>
      <c r="D72" s="191"/>
      <c r="E72" s="191"/>
      <c r="F72" s="191"/>
      <c r="G72" s="191"/>
      <c r="H72" s="191"/>
      <c r="I72" s="191"/>
      <c r="J72" s="191"/>
      <c r="K72" s="191"/>
      <c r="L72" s="191"/>
      <c r="M72" s="191"/>
      <c r="N72" s="191"/>
      <c r="O72" s="191"/>
      <c r="P72" s="191"/>
      <c r="Q72" s="191"/>
      <c r="R72" s="191"/>
      <c r="S72" s="208"/>
      <c r="T72" s="38"/>
      <c r="U72" s="42"/>
      <c r="V72" s="43"/>
      <c r="W72" s="43"/>
      <c r="X72" s="209"/>
      <c r="Y72" s="209"/>
      <c r="Z72" s="209"/>
      <c r="AA72" s="8"/>
      <c r="BK72" s="8"/>
      <c r="BU72" s="5"/>
      <c r="BV72" s="5"/>
      <c r="BW72" s="5"/>
      <c r="BX72" s="5"/>
      <c r="BY72" s="5"/>
      <c r="BZ72" s="5"/>
      <c r="CA72" s="4"/>
      <c r="CB72" s="4"/>
      <c r="CC72" s="4"/>
      <c r="CD72" s="4"/>
      <c r="CE72" s="4"/>
      <c r="CF72" s="4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5"/>
    </row>
    <row r="73" spans="1:115" s="6" customFormat="1" x14ac:dyDescent="0.2">
      <c r="A73" s="155" t="s">
        <v>82</v>
      </c>
      <c r="B73" s="210">
        <f>SUM(C73:S73)</f>
        <v>0</v>
      </c>
      <c r="C73" s="207"/>
      <c r="D73" s="191"/>
      <c r="E73" s="19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208"/>
      <c r="T73" s="51"/>
      <c r="U73" s="54"/>
      <c r="V73" s="55"/>
      <c r="W73" s="55"/>
      <c r="X73" s="92"/>
      <c r="Y73" s="92"/>
      <c r="Z73" s="92"/>
      <c r="AA73" s="8"/>
      <c r="BK73" s="8"/>
      <c r="BU73" s="5"/>
      <c r="BV73" s="5"/>
      <c r="BW73" s="5"/>
      <c r="BX73" s="5"/>
      <c r="BY73" s="5"/>
      <c r="BZ73" s="5"/>
      <c r="CA73" s="4"/>
      <c r="CB73" s="4"/>
      <c r="CC73" s="4"/>
      <c r="CD73" s="4"/>
      <c r="CE73" s="4"/>
      <c r="CF73" s="4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5"/>
    </row>
    <row r="74" spans="1:115" s="6" customFormat="1" x14ac:dyDescent="0.2">
      <c r="A74" s="155" t="s">
        <v>83</v>
      </c>
      <c r="B74" s="210">
        <f>SUM(C74:S74)</f>
        <v>0</v>
      </c>
      <c r="C74" s="207"/>
      <c r="D74" s="191"/>
      <c r="E74" s="191"/>
      <c r="F74" s="191"/>
      <c r="G74" s="191"/>
      <c r="H74" s="191"/>
      <c r="I74" s="191"/>
      <c r="J74" s="191"/>
      <c r="K74" s="191"/>
      <c r="L74" s="191"/>
      <c r="M74" s="191"/>
      <c r="N74" s="191"/>
      <c r="O74" s="191"/>
      <c r="P74" s="191"/>
      <c r="Q74" s="191"/>
      <c r="R74" s="191"/>
      <c r="S74" s="208"/>
      <c r="T74" s="51"/>
      <c r="U74" s="54"/>
      <c r="V74" s="55"/>
      <c r="W74" s="55"/>
      <c r="X74" s="92"/>
      <c r="Y74" s="92"/>
      <c r="Z74" s="92"/>
      <c r="AA74" s="8"/>
      <c r="BK74" s="8"/>
      <c r="BU74" s="5"/>
      <c r="BV74" s="5"/>
      <c r="BW74" s="5"/>
      <c r="BX74" s="5"/>
      <c r="BY74" s="5"/>
      <c r="BZ74" s="5"/>
      <c r="CA74" s="4"/>
      <c r="CB74" s="4"/>
      <c r="CC74" s="4"/>
      <c r="CD74" s="4"/>
      <c r="CE74" s="4"/>
      <c r="CF74" s="4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5"/>
    </row>
    <row r="75" spans="1:115" s="6" customFormat="1" x14ac:dyDescent="0.2">
      <c r="A75" s="155" t="s">
        <v>84</v>
      </c>
      <c r="B75" s="211">
        <f>SUM(C75:S75)</f>
        <v>0</v>
      </c>
      <c r="C75" s="207"/>
      <c r="D75" s="191"/>
      <c r="E75" s="191"/>
      <c r="F75" s="191"/>
      <c r="G75" s="191"/>
      <c r="H75" s="191"/>
      <c r="I75" s="191"/>
      <c r="J75" s="191"/>
      <c r="K75" s="191"/>
      <c r="L75" s="191"/>
      <c r="M75" s="191"/>
      <c r="N75" s="191"/>
      <c r="O75" s="191"/>
      <c r="P75" s="191"/>
      <c r="Q75" s="191"/>
      <c r="R75" s="191"/>
      <c r="S75" s="208"/>
      <c r="T75" s="219"/>
      <c r="U75" s="212"/>
      <c r="V75" s="213"/>
      <c r="W75" s="213"/>
      <c r="X75" s="75"/>
      <c r="Y75" s="75"/>
      <c r="Z75" s="75"/>
      <c r="AA75" s="8"/>
      <c r="BK75" s="8"/>
      <c r="BU75" s="5"/>
      <c r="BV75" s="5"/>
      <c r="BW75" s="5"/>
      <c r="BX75" s="5"/>
      <c r="BY75" s="5"/>
      <c r="BZ75" s="5"/>
      <c r="CA75" s="4"/>
      <c r="CB75" s="4"/>
      <c r="CC75" s="4"/>
      <c r="CD75" s="4"/>
      <c r="CE75" s="4"/>
      <c r="CF75" s="4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5"/>
    </row>
    <row r="76" spans="1:115" s="6" customFormat="1" x14ac:dyDescent="0.2">
      <c r="A76" s="1564" t="s">
        <v>5</v>
      </c>
      <c r="B76" s="1565">
        <f>SUM(B72:B75)</f>
        <v>0</v>
      </c>
      <c r="C76" s="1333">
        <f>SUM(C72:C75)</f>
        <v>0</v>
      </c>
      <c r="D76" s="1333">
        <f t="shared" ref="D76:R76" si="17">SUM(D72:D75)</f>
        <v>0</v>
      </c>
      <c r="E76" s="1333">
        <f t="shared" si="17"/>
        <v>0</v>
      </c>
      <c r="F76" s="1333">
        <f t="shared" si="17"/>
        <v>0</v>
      </c>
      <c r="G76" s="1333">
        <f t="shared" si="17"/>
        <v>0</v>
      </c>
      <c r="H76" s="1333">
        <f t="shared" si="17"/>
        <v>0</v>
      </c>
      <c r="I76" s="1333">
        <f t="shared" si="17"/>
        <v>0</v>
      </c>
      <c r="J76" s="1333">
        <f t="shared" si="17"/>
        <v>0</v>
      </c>
      <c r="K76" s="1333">
        <f t="shared" si="17"/>
        <v>0</v>
      </c>
      <c r="L76" s="1333">
        <f t="shared" si="17"/>
        <v>0</v>
      </c>
      <c r="M76" s="1333">
        <f t="shared" si="17"/>
        <v>0</v>
      </c>
      <c r="N76" s="1333">
        <f t="shared" si="17"/>
        <v>0</v>
      </c>
      <c r="O76" s="1333">
        <f t="shared" si="17"/>
        <v>0</v>
      </c>
      <c r="P76" s="1333">
        <f t="shared" si="17"/>
        <v>0</v>
      </c>
      <c r="Q76" s="1333">
        <f t="shared" si="17"/>
        <v>0</v>
      </c>
      <c r="R76" s="1333">
        <f t="shared" si="17"/>
        <v>0</v>
      </c>
      <c r="S76" s="1334">
        <f>SUM(S72:S75)</f>
        <v>0</v>
      </c>
      <c r="T76" s="1567">
        <f>SUM(T72:T75)</f>
        <v>0</v>
      </c>
      <c r="U76" s="1567">
        <f t="shared" ref="U76:Z76" si="18">SUM(U72:U75)</f>
        <v>0</v>
      </c>
      <c r="V76" s="1567">
        <f t="shared" si="18"/>
        <v>0</v>
      </c>
      <c r="W76" s="1567">
        <f t="shared" si="18"/>
        <v>0</v>
      </c>
      <c r="X76" s="1567">
        <f t="shared" si="18"/>
        <v>0</v>
      </c>
      <c r="Y76" s="1567">
        <f t="shared" si="18"/>
        <v>0</v>
      </c>
      <c r="Z76" s="1567">
        <f t="shared" si="18"/>
        <v>0</v>
      </c>
      <c r="AA76" s="8"/>
      <c r="BK76" s="8"/>
      <c r="BU76" s="5"/>
      <c r="BV76" s="5"/>
      <c r="BW76" s="5"/>
      <c r="BX76" s="5"/>
      <c r="BY76" s="5"/>
      <c r="BZ76" s="5"/>
      <c r="CA76" s="4"/>
      <c r="CB76" s="4"/>
      <c r="CC76" s="4"/>
      <c r="CD76" s="4"/>
      <c r="CE76" s="4"/>
      <c r="CF76" s="4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5"/>
    </row>
    <row r="77" spans="1:115" s="6" customFormat="1" x14ac:dyDescent="0.2">
      <c r="A77" s="221" t="s">
        <v>91</v>
      </c>
      <c r="B77" s="222"/>
      <c r="C77" s="223"/>
      <c r="D77" s="224"/>
      <c r="F77" s="8"/>
      <c r="G77" s="8"/>
      <c r="I77" s="8"/>
      <c r="J77" s="8"/>
      <c r="K77" s="8"/>
      <c r="AU77" s="8"/>
      <c r="BU77" s="5"/>
      <c r="BV77" s="5"/>
      <c r="BW77" s="5"/>
      <c r="BX77" s="5"/>
      <c r="BY77" s="15"/>
      <c r="BZ77" s="15"/>
      <c r="CA77" s="4"/>
      <c r="CB77" s="4"/>
      <c r="CC77" s="4"/>
      <c r="CD77" s="4"/>
      <c r="CE77" s="4"/>
      <c r="CF77" s="4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</row>
    <row r="78" spans="1:115" s="6" customFormat="1" ht="31.5" x14ac:dyDescent="0.2">
      <c r="A78" s="1528" t="s">
        <v>92</v>
      </c>
      <c r="B78" s="1298" t="s">
        <v>50</v>
      </c>
      <c r="C78" s="408" t="s">
        <v>93</v>
      </c>
      <c r="D78" s="1568" t="s">
        <v>94</v>
      </c>
      <c r="E78" s="1569" t="s">
        <v>95</v>
      </c>
      <c r="F78" s="8"/>
      <c r="H78" s="8"/>
      <c r="I78" s="8"/>
      <c r="J78" s="8"/>
      <c r="AT78" s="8"/>
      <c r="BU78" s="5"/>
      <c r="BV78" s="5"/>
      <c r="BW78" s="5"/>
      <c r="BX78" s="15"/>
      <c r="BY78" s="15"/>
      <c r="BZ78" s="15"/>
      <c r="CA78" s="4"/>
      <c r="CB78" s="4"/>
      <c r="CC78" s="4"/>
      <c r="CD78" s="4"/>
      <c r="CE78" s="4"/>
      <c r="CF78" s="4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</row>
    <row r="79" spans="1:115" s="6" customFormat="1" x14ac:dyDescent="0.2">
      <c r="A79" s="229" t="s">
        <v>96</v>
      </c>
      <c r="B79" s="38"/>
      <c r="C79" s="42"/>
      <c r="D79" s="43"/>
      <c r="E79" s="40"/>
      <c r="F79" s="8"/>
      <c r="H79" s="8"/>
      <c r="I79" s="8"/>
      <c r="J79" s="8"/>
      <c r="AT79" s="8"/>
      <c r="BU79" s="5"/>
      <c r="BV79" s="5"/>
      <c r="BW79" s="5"/>
      <c r="BX79" s="15"/>
      <c r="BY79" s="15"/>
      <c r="BZ79" s="15"/>
      <c r="CA79" s="4"/>
      <c r="CB79" s="4"/>
      <c r="CC79" s="4"/>
      <c r="CD79" s="4"/>
      <c r="CE79" s="4"/>
      <c r="CF79" s="4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</row>
    <row r="80" spans="1:115" s="6" customFormat="1" x14ac:dyDescent="0.2">
      <c r="A80" s="229" t="s">
        <v>97</v>
      </c>
      <c r="B80" s="51"/>
      <c r="C80" s="54"/>
      <c r="D80" s="55"/>
      <c r="E80" s="52"/>
      <c r="F80" s="8"/>
      <c r="H80" s="8"/>
      <c r="I80" s="8"/>
      <c r="J80" s="8"/>
      <c r="AT80" s="8"/>
      <c r="BU80" s="5"/>
      <c r="BV80" s="5"/>
      <c r="BW80" s="5"/>
      <c r="BX80" s="15"/>
      <c r="BY80" s="15"/>
      <c r="BZ80" s="15"/>
      <c r="CA80" s="4"/>
      <c r="CB80" s="4"/>
      <c r="CC80" s="4"/>
      <c r="CD80" s="4"/>
      <c r="CE80" s="4"/>
      <c r="CF80" s="4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</row>
    <row r="81" spans="1:104" s="6" customFormat="1" x14ac:dyDescent="0.2">
      <c r="A81" s="229" t="s">
        <v>98</v>
      </c>
      <c r="B81" s="51"/>
      <c r="C81" s="54"/>
      <c r="D81" s="55"/>
      <c r="E81" s="52"/>
      <c r="F81" s="8"/>
      <c r="H81" s="8"/>
      <c r="I81" s="8"/>
      <c r="J81" s="8"/>
      <c r="AT81" s="8"/>
      <c r="BU81" s="5"/>
      <c r="BV81" s="5"/>
      <c r="BW81" s="5"/>
      <c r="BX81" s="15"/>
      <c r="BY81" s="15"/>
      <c r="BZ81" s="15"/>
      <c r="CA81" s="4"/>
      <c r="CB81" s="4"/>
      <c r="CC81" s="4"/>
      <c r="CD81" s="4"/>
      <c r="CE81" s="4"/>
      <c r="CF81" s="4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5"/>
      <c r="CV81" s="5"/>
      <c r="CW81" s="5"/>
      <c r="CX81" s="5"/>
      <c r="CY81" s="5"/>
      <c r="CZ81" s="5"/>
    </row>
    <row r="82" spans="1:104" s="6" customFormat="1" ht="21" x14ac:dyDescent="0.2">
      <c r="A82" s="230" t="s">
        <v>99</v>
      </c>
      <c r="B82" s="51"/>
      <c r="C82" s="54"/>
      <c r="D82" s="55"/>
      <c r="E82" s="52"/>
      <c r="F82" s="8"/>
      <c r="H82" s="8"/>
      <c r="I82" s="8"/>
      <c r="J82" s="8"/>
      <c r="AT82" s="8"/>
      <c r="BU82" s="5"/>
      <c r="BV82" s="5"/>
      <c r="BW82" s="5"/>
      <c r="BX82" s="15"/>
      <c r="BY82" s="15"/>
      <c r="BZ82" s="15"/>
      <c r="CA82" s="4"/>
      <c r="CB82" s="4"/>
      <c r="CC82" s="4"/>
      <c r="CD82" s="4"/>
      <c r="CE82" s="4"/>
      <c r="CF82" s="4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5"/>
      <c r="CV82" s="5"/>
      <c r="CW82" s="5"/>
      <c r="CX82" s="5"/>
      <c r="CY82" s="5"/>
      <c r="CZ82" s="5"/>
    </row>
    <row r="83" spans="1:104" s="6" customFormat="1" x14ac:dyDescent="0.2">
      <c r="A83" s="229" t="s">
        <v>100</v>
      </c>
      <c r="B83" s="85"/>
      <c r="C83" s="101"/>
      <c r="D83" s="91"/>
      <c r="E83" s="87"/>
      <c r="F83" s="8"/>
      <c r="H83" s="8"/>
      <c r="I83" s="8"/>
      <c r="J83" s="8"/>
      <c r="AT83" s="8"/>
      <c r="BU83" s="5"/>
      <c r="BV83" s="5"/>
      <c r="BW83" s="5"/>
      <c r="BX83" s="15"/>
      <c r="BY83" s="15"/>
      <c r="BZ83" s="15"/>
      <c r="CA83" s="4"/>
      <c r="CB83" s="4"/>
      <c r="CC83" s="4"/>
      <c r="CD83" s="4"/>
      <c r="CE83" s="4"/>
      <c r="CF83" s="4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5"/>
      <c r="CV83" s="5"/>
      <c r="CW83" s="5"/>
      <c r="CX83" s="5"/>
      <c r="CY83" s="5"/>
      <c r="CZ83" s="5"/>
    </row>
    <row r="84" spans="1:104" s="6" customFormat="1" x14ac:dyDescent="0.2">
      <c r="A84" s="229" t="s">
        <v>101</v>
      </c>
      <c r="B84" s="85"/>
      <c r="C84" s="54"/>
      <c r="D84" s="91"/>
      <c r="E84" s="87"/>
      <c r="F84" s="8"/>
      <c r="H84" s="8"/>
      <c r="I84" s="8"/>
      <c r="J84" s="8"/>
      <c r="AT84" s="8"/>
      <c r="BU84" s="5"/>
      <c r="BV84" s="5"/>
      <c r="BW84" s="5"/>
      <c r="BX84" s="15"/>
      <c r="BY84" s="15"/>
      <c r="BZ84" s="15"/>
      <c r="CA84" s="4"/>
      <c r="CB84" s="4"/>
      <c r="CC84" s="4"/>
      <c r="CD84" s="4"/>
      <c r="CE84" s="4"/>
      <c r="CF84" s="4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5"/>
      <c r="CV84" s="5"/>
      <c r="CW84" s="5"/>
      <c r="CX84" s="5"/>
      <c r="CY84" s="5"/>
      <c r="CZ84" s="5"/>
    </row>
    <row r="85" spans="1:104" s="6" customFormat="1" x14ac:dyDescent="0.2">
      <c r="A85" s="229" t="s">
        <v>102</v>
      </c>
      <c r="B85" s="85"/>
      <c r="C85" s="54"/>
      <c r="D85" s="91"/>
      <c r="E85" s="87"/>
      <c r="F85" s="8"/>
      <c r="H85" s="8"/>
      <c r="I85" s="8"/>
      <c r="J85" s="8"/>
      <c r="AT85" s="8"/>
      <c r="BU85" s="5"/>
      <c r="BV85" s="5"/>
      <c r="BW85" s="5"/>
      <c r="BX85" s="15"/>
      <c r="BY85" s="15"/>
      <c r="BZ85" s="15"/>
      <c r="CA85" s="4"/>
      <c r="CB85" s="4"/>
      <c r="CC85" s="4"/>
      <c r="CD85" s="4"/>
      <c r="CE85" s="4"/>
      <c r="CF85" s="4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5"/>
      <c r="CV85" s="5"/>
      <c r="CW85" s="5"/>
      <c r="CX85" s="5"/>
      <c r="CY85" s="5"/>
      <c r="CZ85" s="5"/>
    </row>
    <row r="86" spans="1:104" s="6" customFormat="1" x14ac:dyDescent="0.2">
      <c r="A86" s="229" t="s">
        <v>103</v>
      </c>
      <c r="B86" s="85"/>
      <c r="C86" s="54"/>
      <c r="D86" s="91"/>
      <c r="E86" s="87"/>
      <c r="F86" s="8"/>
      <c r="H86" s="8"/>
      <c r="I86" s="8"/>
      <c r="J86" s="8"/>
      <c r="AT86" s="8"/>
      <c r="BU86" s="5"/>
      <c r="BV86" s="5"/>
      <c r="BW86" s="5"/>
      <c r="BX86" s="15"/>
      <c r="BY86" s="15"/>
      <c r="BZ86" s="15"/>
      <c r="CA86" s="4"/>
      <c r="CB86" s="4"/>
      <c r="CC86" s="4"/>
      <c r="CD86" s="4"/>
      <c r="CE86" s="4"/>
      <c r="CF86" s="4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5"/>
      <c r="CV86" s="5"/>
      <c r="CW86" s="5"/>
      <c r="CX86" s="5"/>
      <c r="CY86" s="5"/>
      <c r="CZ86" s="5"/>
    </row>
    <row r="87" spans="1:104" s="6" customFormat="1" x14ac:dyDescent="0.2">
      <c r="A87" s="229" t="s">
        <v>104</v>
      </c>
      <c r="B87" s="85"/>
      <c r="C87" s="54"/>
      <c r="D87" s="91"/>
      <c r="E87" s="87"/>
      <c r="F87" s="8"/>
      <c r="H87" s="8"/>
      <c r="I87" s="8"/>
      <c r="J87" s="8"/>
      <c r="AT87" s="8"/>
      <c r="BU87" s="5"/>
      <c r="BV87" s="5"/>
      <c r="BW87" s="5"/>
      <c r="BX87" s="15"/>
      <c r="BY87" s="15"/>
      <c r="BZ87" s="15"/>
      <c r="CA87" s="4"/>
      <c r="CB87" s="4"/>
      <c r="CC87" s="4"/>
      <c r="CD87" s="4"/>
      <c r="CE87" s="4"/>
      <c r="CF87" s="4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5"/>
      <c r="CV87" s="5"/>
      <c r="CW87" s="5"/>
      <c r="CX87" s="5"/>
      <c r="CY87" s="5"/>
      <c r="CZ87" s="5"/>
    </row>
    <row r="88" spans="1:104" s="6" customFormat="1" x14ac:dyDescent="0.2">
      <c r="A88" s="231" t="s">
        <v>105</v>
      </c>
      <c r="B88" s="85"/>
      <c r="C88" s="54"/>
      <c r="D88" s="91"/>
      <c r="E88" s="87"/>
      <c r="F88" s="8"/>
      <c r="H88" s="8"/>
      <c r="I88" s="8"/>
      <c r="J88" s="8"/>
      <c r="AT88" s="8"/>
      <c r="BU88" s="5"/>
      <c r="BV88" s="5"/>
      <c r="BW88" s="5"/>
      <c r="BX88" s="15"/>
      <c r="BY88" s="15"/>
      <c r="BZ88" s="15"/>
      <c r="CA88" s="4"/>
      <c r="CB88" s="4"/>
      <c r="CC88" s="4"/>
      <c r="CD88" s="4"/>
      <c r="CE88" s="4"/>
      <c r="CF88" s="4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5"/>
      <c r="CV88" s="5"/>
      <c r="CW88" s="5"/>
      <c r="CX88" s="5"/>
      <c r="CY88" s="5"/>
      <c r="CZ88" s="5"/>
    </row>
    <row r="89" spans="1:104" s="6" customFormat="1" x14ac:dyDescent="0.2">
      <c r="A89" s="229" t="s">
        <v>106</v>
      </c>
      <c r="B89" s="85"/>
      <c r="C89" s="54"/>
      <c r="D89" s="91"/>
      <c r="E89" s="87"/>
      <c r="F89" s="8"/>
      <c r="H89" s="8"/>
      <c r="I89" s="8"/>
      <c r="J89" s="8"/>
      <c r="AT89" s="8"/>
      <c r="BU89" s="5"/>
      <c r="BV89" s="5"/>
      <c r="BW89" s="5"/>
      <c r="BX89" s="15"/>
      <c r="BY89" s="15"/>
      <c r="BZ89" s="15"/>
      <c r="CA89" s="4"/>
      <c r="CB89" s="4"/>
      <c r="CC89" s="4"/>
      <c r="CD89" s="4"/>
      <c r="CE89" s="4"/>
      <c r="CF89" s="4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5"/>
      <c r="CV89" s="5"/>
      <c r="CW89" s="5"/>
      <c r="CX89" s="5"/>
      <c r="CY89" s="5"/>
      <c r="CZ89" s="5"/>
    </row>
    <row r="90" spans="1:104" s="6" customFormat="1" x14ac:dyDescent="0.2">
      <c r="A90" s="229" t="s">
        <v>107</v>
      </c>
      <c r="B90" s="85"/>
      <c r="C90" s="54"/>
      <c r="D90" s="91"/>
      <c r="E90" s="87"/>
      <c r="F90" s="8"/>
      <c r="H90" s="8"/>
      <c r="I90" s="8"/>
      <c r="J90" s="8"/>
      <c r="AT90" s="8"/>
      <c r="BU90" s="5"/>
      <c r="BV90" s="5"/>
      <c r="BW90" s="5"/>
      <c r="BX90" s="15"/>
      <c r="BY90" s="15"/>
      <c r="BZ90" s="15"/>
      <c r="CA90" s="4"/>
      <c r="CB90" s="4"/>
      <c r="CC90" s="4"/>
      <c r="CD90" s="4"/>
      <c r="CE90" s="4"/>
      <c r="CF90" s="4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5"/>
      <c r="CV90" s="5"/>
      <c r="CW90" s="5"/>
      <c r="CX90" s="5"/>
      <c r="CY90" s="5"/>
      <c r="CZ90" s="5"/>
    </row>
    <row r="91" spans="1:104" s="6" customFormat="1" x14ac:dyDescent="0.2">
      <c r="A91" s="230" t="s">
        <v>108</v>
      </c>
      <c r="B91" s="85"/>
      <c r="C91" s="54"/>
      <c r="D91" s="91"/>
      <c r="E91" s="87"/>
      <c r="F91" s="8"/>
      <c r="H91" s="8"/>
      <c r="I91" s="8"/>
      <c r="J91" s="8"/>
      <c r="AT91" s="8"/>
      <c r="BU91" s="5"/>
      <c r="BV91" s="5"/>
      <c r="BW91" s="5"/>
      <c r="BX91" s="15"/>
      <c r="BY91" s="15"/>
      <c r="BZ91" s="15"/>
      <c r="CA91" s="4"/>
      <c r="CB91" s="4"/>
      <c r="CC91" s="4"/>
      <c r="CD91" s="4"/>
      <c r="CE91" s="4"/>
      <c r="CF91" s="4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5"/>
      <c r="CV91" s="5"/>
      <c r="CW91" s="5"/>
      <c r="CX91" s="5"/>
      <c r="CY91" s="5"/>
      <c r="CZ91" s="5"/>
    </row>
    <row r="92" spans="1:104" s="6" customFormat="1" x14ac:dyDescent="0.2">
      <c r="A92" s="232" t="s">
        <v>109</v>
      </c>
      <c r="B92" s="85"/>
      <c r="C92" s="54"/>
      <c r="D92" s="91"/>
      <c r="E92" s="87"/>
      <c r="F92" s="8"/>
      <c r="H92" s="8"/>
      <c r="I92" s="8"/>
      <c r="J92" s="8"/>
      <c r="AT92" s="8"/>
      <c r="BU92" s="5"/>
      <c r="BV92" s="5"/>
      <c r="BW92" s="5"/>
      <c r="BX92" s="15"/>
      <c r="BY92" s="15"/>
      <c r="BZ92" s="15"/>
      <c r="CA92" s="4"/>
      <c r="CB92" s="4"/>
      <c r="CC92" s="4"/>
      <c r="CD92" s="4"/>
      <c r="CE92" s="4"/>
      <c r="CF92" s="4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5"/>
      <c r="CV92" s="5"/>
      <c r="CW92" s="5"/>
      <c r="CX92" s="5"/>
      <c r="CY92" s="5"/>
      <c r="CZ92" s="5"/>
    </row>
    <row r="93" spans="1:104" s="6" customFormat="1" x14ac:dyDescent="0.2">
      <c r="A93" s="233" t="s">
        <v>110</v>
      </c>
      <c r="B93" s="85"/>
      <c r="C93" s="54"/>
      <c r="D93" s="91"/>
      <c r="E93" s="87"/>
      <c r="F93" s="8"/>
      <c r="H93" s="8"/>
      <c r="I93" s="8"/>
      <c r="J93" s="8"/>
      <c r="AT93" s="8"/>
      <c r="BU93" s="5"/>
      <c r="BV93" s="5"/>
      <c r="BW93" s="5"/>
      <c r="BX93" s="15"/>
      <c r="BY93" s="15"/>
      <c r="BZ93" s="15"/>
      <c r="CA93" s="4"/>
      <c r="CB93" s="4"/>
      <c r="CC93" s="4"/>
      <c r="CD93" s="4"/>
      <c r="CE93" s="4"/>
      <c r="CF93" s="4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5"/>
      <c r="CV93" s="5"/>
      <c r="CW93" s="5"/>
      <c r="CX93" s="5"/>
      <c r="CY93" s="5"/>
      <c r="CZ93" s="5"/>
    </row>
    <row r="94" spans="1:104" s="6" customFormat="1" ht="21.75" x14ac:dyDescent="0.2">
      <c r="A94" s="229" t="s">
        <v>111</v>
      </c>
      <c r="B94" s="85"/>
      <c r="C94" s="54"/>
      <c r="D94" s="91"/>
      <c r="E94" s="87"/>
      <c r="F94" s="8"/>
      <c r="H94" s="8"/>
      <c r="I94" s="8"/>
      <c r="J94" s="8"/>
      <c r="AT94" s="8"/>
      <c r="BU94" s="5"/>
      <c r="BV94" s="5"/>
      <c r="BW94" s="5"/>
      <c r="BX94" s="15"/>
      <c r="BY94" s="15"/>
      <c r="BZ94" s="15"/>
      <c r="CA94" s="4"/>
      <c r="CB94" s="4"/>
      <c r="CC94" s="4"/>
      <c r="CD94" s="4"/>
      <c r="CE94" s="4"/>
      <c r="CF94" s="4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5"/>
      <c r="CV94" s="5"/>
      <c r="CW94" s="5"/>
      <c r="CX94" s="5"/>
      <c r="CY94" s="5"/>
      <c r="CZ94" s="5"/>
    </row>
    <row r="95" spans="1:104" s="6" customFormat="1" x14ac:dyDescent="0.2">
      <c r="A95" s="229" t="s">
        <v>112</v>
      </c>
      <c r="B95" s="85"/>
      <c r="C95" s="54"/>
      <c r="D95" s="91"/>
      <c r="E95" s="87"/>
      <c r="F95" s="8"/>
      <c r="H95" s="8"/>
      <c r="I95" s="8"/>
      <c r="J95" s="8"/>
      <c r="AT95" s="8"/>
      <c r="BU95" s="5"/>
      <c r="BV95" s="5"/>
      <c r="BW95" s="5"/>
      <c r="BX95" s="15"/>
      <c r="BY95" s="15"/>
      <c r="BZ95" s="15"/>
      <c r="CA95" s="4"/>
      <c r="CB95" s="4"/>
      <c r="CC95" s="4"/>
      <c r="CD95" s="4"/>
      <c r="CE95" s="4"/>
      <c r="CF95" s="4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5"/>
      <c r="CV95" s="5"/>
      <c r="CW95" s="5"/>
      <c r="CX95" s="5"/>
      <c r="CY95" s="5"/>
      <c r="CZ95" s="5"/>
    </row>
    <row r="96" spans="1:104" s="6" customFormat="1" x14ac:dyDescent="0.2">
      <c r="A96" s="1570" t="s">
        <v>5</v>
      </c>
      <c r="B96" s="1567">
        <f>SUM(B79:B95)</f>
        <v>0</v>
      </c>
      <c r="C96" s="409">
        <f>SUM(C79:C95)</f>
        <v>0</v>
      </c>
      <c r="D96" s="1571">
        <f>SUM(D79:D95)</f>
        <v>0</v>
      </c>
      <c r="E96" s="1572">
        <f>SUM(E79:E95)</f>
        <v>0</v>
      </c>
      <c r="F96" s="8"/>
      <c r="H96" s="8"/>
      <c r="I96" s="8"/>
      <c r="J96" s="8"/>
      <c r="AT96" s="8"/>
      <c r="BU96" s="5"/>
      <c r="BV96" s="5"/>
      <c r="BW96" s="5"/>
      <c r="BX96" s="15"/>
      <c r="BY96" s="15"/>
      <c r="BZ96" s="15"/>
      <c r="CA96" s="4"/>
      <c r="CB96" s="4"/>
      <c r="CC96" s="4"/>
      <c r="CD96" s="4"/>
      <c r="CE96" s="4"/>
      <c r="CF96" s="4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5"/>
      <c r="CV96" s="5"/>
      <c r="CW96" s="5"/>
      <c r="CX96" s="5"/>
      <c r="CY96" s="5"/>
      <c r="CZ96" s="5"/>
    </row>
    <row r="97" spans="1:104" s="6" customFormat="1" x14ac:dyDescent="0.2">
      <c r="A97" s="238" t="s">
        <v>113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BU97" s="5"/>
      <c r="BV97" s="5"/>
      <c r="BW97" s="5"/>
      <c r="BX97" s="15"/>
      <c r="BY97" s="15"/>
      <c r="BZ97" s="15"/>
      <c r="CA97" s="4"/>
      <c r="CB97" s="4"/>
      <c r="CC97" s="4"/>
      <c r="CD97" s="4"/>
      <c r="CE97" s="4"/>
      <c r="CF97" s="4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5"/>
      <c r="CV97" s="5"/>
      <c r="CW97" s="5"/>
      <c r="CX97" s="5"/>
      <c r="CY97" s="5"/>
      <c r="CZ97" s="5"/>
    </row>
    <row r="98" spans="1:104" s="6" customFormat="1" ht="31.5" x14ac:dyDescent="0.3">
      <c r="A98" s="1573" t="s">
        <v>75</v>
      </c>
      <c r="B98" s="1531" t="s">
        <v>50</v>
      </c>
      <c r="C98" s="408" t="s">
        <v>93</v>
      </c>
      <c r="D98" s="1568" t="s">
        <v>94</v>
      </c>
      <c r="E98" s="1569" t="s">
        <v>95</v>
      </c>
      <c r="F98" s="240"/>
      <c r="G98" s="10"/>
      <c r="H98" s="10"/>
      <c r="I98" s="10"/>
      <c r="J98" s="10"/>
      <c r="K98" s="10"/>
      <c r="L98" s="10"/>
      <c r="M98" s="10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BU98" s="5"/>
      <c r="BV98" s="5"/>
      <c r="BW98" s="5"/>
      <c r="BX98" s="15"/>
      <c r="BY98" s="15"/>
      <c r="BZ98" s="15"/>
      <c r="CA98" s="4"/>
      <c r="CB98" s="4"/>
      <c r="CC98" s="4"/>
      <c r="CD98" s="4"/>
      <c r="CE98" s="4"/>
      <c r="CF98" s="4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5"/>
      <c r="CV98" s="5"/>
      <c r="CW98" s="5"/>
      <c r="CX98" s="5"/>
      <c r="CY98" s="5"/>
      <c r="CZ98" s="5"/>
    </row>
    <row r="99" spans="1:104" s="6" customFormat="1" x14ac:dyDescent="0.2">
      <c r="A99" s="1574" t="s">
        <v>81</v>
      </c>
      <c r="B99" s="55"/>
      <c r="C99" s="54"/>
      <c r="D99" s="55"/>
      <c r="E99" s="52"/>
      <c r="F99" s="10"/>
      <c r="G99" s="10"/>
      <c r="H99" s="10"/>
      <c r="I99" s="10"/>
      <c r="J99" s="10"/>
      <c r="K99" s="10"/>
      <c r="L99" s="10"/>
      <c r="M99" s="10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BU99" s="5"/>
      <c r="BV99" s="5"/>
      <c r="BW99" s="5"/>
      <c r="BX99" s="15"/>
      <c r="BY99" s="15"/>
      <c r="BZ99" s="15"/>
      <c r="CA99" s="4"/>
      <c r="CB99" s="4"/>
      <c r="CC99" s="4"/>
      <c r="CD99" s="4"/>
      <c r="CE99" s="4"/>
      <c r="CF99" s="4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5"/>
      <c r="CV99" s="5"/>
      <c r="CW99" s="5"/>
      <c r="CX99" s="5"/>
      <c r="CY99" s="5"/>
      <c r="CZ99" s="5"/>
    </row>
    <row r="100" spans="1:104" s="6" customFormat="1" x14ac:dyDescent="0.2">
      <c r="A100" s="242" t="s">
        <v>82</v>
      </c>
      <c r="B100" s="55"/>
      <c r="C100" s="54"/>
      <c r="D100" s="55"/>
      <c r="E100" s="52"/>
      <c r="F100" s="10"/>
      <c r="G100" s="10"/>
      <c r="H100" s="10"/>
      <c r="I100" s="10"/>
      <c r="J100" s="10"/>
      <c r="K100" s="10"/>
      <c r="L100" s="10"/>
      <c r="M100" s="10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BU100" s="5"/>
      <c r="BV100" s="5"/>
      <c r="BW100" s="5"/>
      <c r="BX100" s="15"/>
      <c r="BY100" s="15"/>
      <c r="BZ100" s="15"/>
      <c r="CA100" s="4"/>
      <c r="CB100" s="4"/>
      <c r="CC100" s="4"/>
      <c r="CD100" s="4"/>
      <c r="CE100" s="4"/>
      <c r="CF100" s="4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5"/>
      <c r="CV100" s="5"/>
      <c r="CW100" s="5"/>
      <c r="CX100" s="5"/>
      <c r="CY100" s="5"/>
      <c r="CZ100" s="5"/>
    </row>
    <row r="101" spans="1:104" s="6" customFormat="1" x14ac:dyDescent="0.2">
      <c r="A101" s="242" t="s">
        <v>83</v>
      </c>
      <c r="B101" s="55"/>
      <c r="C101" s="54"/>
      <c r="D101" s="55"/>
      <c r="E101" s="52"/>
      <c r="F101" s="10"/>
      <c r="G101" s="10"/>
      <c r="H101" s="10"/>
      <c r="I101" s="10"/>
      <c r="J101" s="10"/>
      <c r="K101" s="10"/>
      <c r="L101" s="10"/>
      <c r="M101" s="10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BU101" s="5"/>
      <c r="BV101" s="5"/>
      <c r="BW101" s="5"/>
      <c r="BX101" s="15"/>
      <c r="BY101" s="15"/>
      <c r="BZ101" s="15"/>
      <c r="CA101" s="4"/>
      <c r="CB101" s="4"/>
      <c r="CC101" s="4"/>
      <c r="CD101" s="4"/>
      <c r="CE101" s="4"/>
      <c r="CF101" s="4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5"/>
      <c r="CV101" s="5"/>
      <c r="CW101" s="5"/>
      <c r="CX101" s="5"/>
      <c r="CY101" s="5"/>
      <c r="CZ101" s="5"/>
    </row>
    <row r="102" spans="1:104" s="6" customFormat="1" x14ac:dyDescent="0.2">
      <c r="A102" s="242" t="s">
        <v>84</v>
      </c>
      <c r="B102" s="55"/>
      <c r="C102" s="54"/>
      <c r="D102" s="55"/>
      <c r="E102" s="52"/>
      <c r="F102" s="10"/>
      <c r="G102" s="10"/>
      <c r="H102" s="10"/>
      <c r="I102" s="10"/>
      <c r="J102" s="10"/>
      <c r="K102" s="10"/>
      <c r="L102" s="10"/>
      <c r="M102" s="10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BU102" s="5"/>
      <c r="BV102" s="5"/>
      <c r="BW102" s="5"/>
      <c r="BX102" s="15"/>
      <c r="BY102" s="15"/>
      <c r="BZ102" s="15"/>
      <c r="CA102" s="4"/>
      <c r="CB102" s="4"/>
      <c r="CC102" s="4"/>
      <c r="CD102" s="4"/>
      <c r="CE102" s="4"/>
      <c r="CF102" s="4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5"/>
      <c r="CV102" s="5"/>
      <c r="CW102" s="5"/>
      <c r="CX102" s="5"/>
      <c r="CY102" s="5"/>
      <c r="CZ102" s="5"/>
    </row>
    <row r="103" spans="1:104" s="6" customFormat="1" x14ac:dyDescent="0.2">
      <c r="A103" s="243" t="s">
        <v>114</v>
      </c>
      <c r="B103" s="213"/>
      <c r="C103" s="212"/>
      <c r="D103" s="213"/>
      <c r="E103" s="244"/>
      <c r="F103" s="10"/>
      <c r="G103" s="10"/>
      <c r="H103" s="10"/>
      <c r="I103" s="10"/>
      <c r="J103" s="10"/>
      <c r="K103" s="10"/>
      <c r="L103" s="10"/>
      <c r="M103" s="10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BU103" s="5"/>
      <c r="BV103" s="5"/>
      <c r="BW103" s="5"/>
      <c r="BX103" s="15"/>
      <c r="BY103" s="15"/>
      <c r="BZ103" s="15"/>
      <c r="CA103" s="4"/>
      <c r="CB103" s="4"/>
      <c r="CC103" s="4"/>
      <c r="CD103" s="4"/>
      <c r="CE103" s="4"/>
      <c r="CF103" s="4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5"/>
      <c r="CV103" s="5"/>
      <c r="CW103" s="5"/>
      <c r="CX103" s="5"/>
      <c r="CY103" s="5"/>
      <c r="CZ103" s="5"/>
    </row>
    <row r="104" spans="1:104" s="6" customFormat="1" x14ac:dyDescent="0.2">
      <c r="A104" s="1562" t="s">
        <v>5</v>
      </c>
      <c r="B104" s="1571">
        <f>SUM(B99:B103)</f>
        <v>0</v>
      </c>
      <c r="C104" s="409">
        <f>SUM(C99:C103)</f>
        <v>0</v>
      </c>
      <c r="D104" s="1571">
        <f>SUM(D99:D103)</f>
        <v>0</v>
      </c>
      <c r="E104" s="1572">
        <f>SUM(E99:E103)</f>
        <v>0</v>
      </c>
      <c r="F104" s="10"/>
      <c r="G104" s="10"/>
      <c r="H104" s="10"/>
      <c r="I104" s="10"/>
      <c r="J104" s="10"/>
      <c r="K104" s="10"/>
      <c r="L104" s="10"/>
      <c r="M104" s="10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BU104" s="5"/>
      <c r="BV104" s="5"/>
      <c r="BW104" s="5"/>
      <c r="BX104" s="15"/>
      <c r="BY104" s="15"/>
      <c r="BZ104" s="15"/>
      <c r="CA104" s="4"/>
      <c r="CB104" s="4"/>
      <c r="CC104" s="4"/>
      <c r="CD104" s="4"/>
      <c r="CE104" s="4"/>
      <c r="CF104" s="4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5"/>
      <c r="CV104" s="5"/>
      <c r="CW104" s="5"/>
      <c r="CX104" s="5"/>
      <c r="CY104" s="5"/>
      <c r="CZ104" s="5"/>
    </row>
    <row r="105" spans="1:104" s="6" customFormat="1" x14ac:dyDescent="0.2">
      <c r="A105" s="238" t="s">
        <v>115</v>
      </c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BU105" s="5"/>
      <c r="BV105" s="5"/>
      <c r="BW105" s="5"/>
      <c r="BX105" s="5"/>
      <c r="BY105" s="15"/>
      <c r="BZ105" s="15"/>
      <c r="CA105" s="4"/>
      <c r="CB105" s="4"/>
      <c r="CC105" s="4"/>
      <c r="CD105" s="4"/>
      <c r="CE105" s="4"/>
      <c r="CF105" s="4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5"/>
      <c r="CV105" s="5"/>
      <c r="CW105" s="5"/>
      <c r="CX105" s="5"/>
      <c r="CY105" s="5"/>
      <c r="CZ105" s="5"/>
    </row>
    <row r="106" spans="1:104" s="6" customFormat="1" ht="31.5" x14ac:dyDescent="0.2">
      <c r="A106" s="1573" t="s">
        <v>75</v>
      </c>
      <c r="B106" s="1531" t="s">
        <v>50</v>
      </c>
      <c r="C106" s="408" t="s">
        <v>93</v>
      </c>
      <c r="D106" s="1568" t="s">
        <v>94</v>
      </c>
      <c r="E106" s="1569" t="s">
        <v>95</v>
      </c>
      <c r="F106" s="10"/>
      <c r="G106" s="10"/>
      <c r="H106" s="10"/>
      <c r="I106" s="10"/>
      <c r="J106" s="10"/>
      <c r="K106" s="10"/>
      <c r="L106" s="10"/>
      <c r="M106" s="10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BU106" s="5"/>
      <c r="BV106" s="5"/>
      <c r="BW106" s="5"/>
      <c r="BX106" s="15"/>
      <c r="BY106" s="15"/>
      <c r="BZ106" s="15"/>
      <c r="CA106" s="4"/>
      <c r="CB106" s="4"/>
      <c r="CC106" s="4"/>
      <c r="CD106" s="4"/>
      <c r="CE106" s="4"/>
      <c r="CF106" s="4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5"/>
      <c r="CV106" s="5"/>
      <c r="CW106" s="5"/>
      <c r="CX106" s="5"/>
      <c r="CY106" s="5"/>
      <c r="CZ106" s="5"/>
    </row>
    <row r="107" spans="1:104" s="6" customFormat="1" x14ac:dyDescent="0.2">
      <c r="A107" s="1574" t="s">
        <v>116</v>
      </c>
      <c r="B107" s="55"/>
      <c r="C107" s="54"/>
      <c r="D107" s="55"/>
      <c r="E107" s="52"/>
      <c r="F107" s="10"/>
      <c r="G107" s="10"/>
      <c r="H107" s="10"/>
      <c r="I107" s="10"/>
      <c r="J107" s="10"/>
      <c r="K107" s="10"/>
      <c r="L107" s="10"/>
      <c r="M107" s="10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BU107" s="5"/>
      <c r="BV107" s="5"/>
      <c r="BW107" s="5"/>
      <c r="BX107" s="15"/>
      <c r="BY107" s="15"/>
      <c r="BZ107" s="15"/>
      <c r="CA107" s="4"/>
      <c r="CB107" s="4"/>
      <c r="CC107" s="4"/>
      <c r="CD107" s="4"/>
      <c r="CE107" s="4"/>
      <c r="CF107" s="4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5"/>
      <c r="CV107" s="5"/>
      <c r="CW107" s="5"/>
      <c r="CX107" s="5"/>
      <c r="CY107" s="5"/>
      <c r="CZ107" s="5"/>
    </row>
    <row r="108" spans="1:104" s="6" customFormat="1" x14ac:dyDescent="0.2">
      <c r="A108" s="242" t="s">
        <v>82</v>
      </c>
      <c r="B108" s="55"/>
      <c r="C108" s="54"/>
      <c r="D108" s="55"/>
      <c r="E108" s="52"/>
      <c r="F108" s="10"/>
      <c r="G108" s="10"/>
      <c r="H108" s="10"/>
      <c r="I108" s="10"/>
      <c r="J108" s="10"/>
      <c r="K108" s="10"/>
      <c r="L108" s="10"/>
      <c r="M108" s="10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BU108" s="5"/>
      <c r="BV108" s="5"/>
      <c r="BW108" s="5"/>
      <c r="BX108" s="15"/>
      <c r="BY108" s="15"/>
      <c r="BZ108" s="15"/>
      <c r="CA108" s="4"/>
      <c r="CB108" s="4"/>
      <c r="CC108" s="4"/>
      <c r="CD108" s="4"/>
      <c r="CE108" s="4"/>
      <c r="CF108" s="4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5"/>
      <c r="CV108" s="5"/>
      <c r="CW108" s="5"/>
      <c r="CX108" s="5"/>
      <c r="CY108" s="5"/>
      <c r="CZ108" s="5"/>
    </row>
    <row r="109" spans="1:104" s="6" customFormat="1" x14ac:dyDescent="0.2">
      <c r="A109" s="242" t="s">
        <v>117</v>
      </c>
      <c r="B109" s="55"/>
      <c r="C109" s="54"/>
      <c r="D109" s="55"/>
      <c r="E109" s="52"/>
      <c r="F109" s="10"/>
      <c r="G109" s="10"/>
      <c r="H109" s="10"/>
      <c r="I109" s="10"/>
      <c r="J109" s="10"/>
      <c r="K109" s="10"/>
      <c r="L109" s="10"/>
      <c r="M109" s="10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BU109" s="5"/>
      <c r="BV109" s="5"/>
      <c r="BW109" s="5"/>
      <c r="BX109" s="15"/>
      <c r="BY109" s="15"/>
      <c r="BZ109" s="15"/>
      <c r="CA109" s="4"/>
      <c r="CB109" s="4"/>
      <c r="CC109" s="4"/>
      <c r="CD109" s="4"/>
      <c r="CE109" s="4"/>
      <c r="CF109" s="4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5"/>
      <c r="CV109" s="5"/>
      <c r="CW109" s="5"/>
      <c r="CX109" s="5"/>
      <c r="CY109" s="5"/>
      <c r="CZ109" s="5"/>
    </row>
    <row r="110" spans="1:104" s="6" customFormat="1" x14ac:dyDescent="0.2">
      <c r="A110" s="242" t="s">
        <v>84</v>
      </c>
      <c r="B110" s="55"/>
      <c r="C110" s="54"/>
      <c r="D110" s="55"/>
      <c r="E110" s="52"/>
      <c r="F110" s="10"/>
      <c r="G110" s="10"/>
      <c r="H110" s="10"/>
      <c r="I110" s="10"/>
      <c r="J110" s="10"/>
      <c r="K110" s="10"/>
      <c r="L110" s="10"/>
      <c r="M110" s="10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BU110" s="5"/>
      <c r="BV110" s="5"/>
      <c r="BW110" s="5"/>
      <c r="BX110" s="15"/>
      <c r="BY110" s="15"/>
      <c r="BZ110" s="15"/>
      <c r="CA110" s="4"/>
      <c r="CB110" s="4"/>
      <c r="CC110" s="4"/>
      <c r="CD110" s="4"/>
      <c r="CE110" s="4"/>
      <c r="CF110" s="4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5"/>
      <c r="CV110" s="5"/>
      <c r="CW110" s="5"/>
      <c r="CX110" s="5"/>
      <c r="CY110" s="5"/>
      <c r="CZ110" s="5"/>
    </row>
    <row r="111" spans="1:104" s="6" customFormat="1" x14ac:dyDescent="0.2">
      <c r="A111" s="243" t="s">
        <v>118</v>
      </c>
      <c r="B111" s="213"/>
      <c r="C111" s="212"/>
      <c r="D111" s="213"/>
      <c r="E111" s="244"/>
      <c r="F111" s="10"/>
      <c r="G111" s="10"/>
      <c r="H111" s="10"/>
      <c r="I111" s="10"/>
      <c r="J111" s="10"/>
      <c r="K111" s="10"/>
      <c r="L111" s="10"/>
      <c r="M111" s="10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BU111" s="5"/>
      <c r="BV111" s="5"/>
      <c r="BW111" s="5"/>
      <c r="BX111" s="15"/>
      <c r="BY111" s="15"/>
      <c r="BZ111" s="15"/>
      <c r="CA111" s="4"/>
      <c r="CB111" s="4"/>
      <c r="CC111" s="4"/>
      <c r="CD111" s="4"/>
      <c r="CE111" s="4"/>
      <c r="CF111" s="4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5"/>
      <c r="CV111" s="5"/>
      <c r="CW111" s="5"/>
      <c r="CX111" s="5"/>
      <c r="CY111" s="5"/>
      <c r="CZ111" s="5"/>
    </row>
    <row r="112" spans="1:104" s="6" customFormat="1" ht="15" x14ac:dyDescent="0.25">
      <c r="A112" s="1564" t="s">
        <v>5</v>
      </c>
      <c r="B112" s="1571">
        <f>SUM(B107:B111)</f>
        <v>0</v>
      </c>
      <c r="C112" s="409">
        <f>SUM(C107:C111)</f>
        <v>0</v>
      </c>
      <c r="D112" s="1571">
        <f>SUM(D107:D111)</f>
        <v>0</v>
      </c>
      <c r="E112" s="1572">
        <f>SUM(E107:E111)</f>
        <v>0</v>
      </c>
      <c r="F112" s="10"/>
      <c r="G112" s="10"/>
      <c r="H112" s="10"/>
      <c r="I112" s="10"/>
      <c r="J112" s="10"/>
      <c r="K112" s="10"/>
      <c r="L112" s="10"/>
      <c r="M112" s="10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3"/>
      <c r="BV112" s="3"/>
      <c r="BW112" s="3"/>
      <c r="BX112" s="15"/>
      <c r="BY112" s="3"/>
      <c r="BZ112" s="15"/>
      <c r="CA112" s="4"/>
      <c r="CB112" s="4"/>
      <c r="CC112" s="4"/>
      <c r="CD112" s="4"/>
      <c r="CE112" s="4"/>
      <c r="CF112" s="4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5"/>
      <c r="CV112" s="5"/>
      <c r="CW112" s="5"/>
      <c r="CX112" s="5"/>
      <c r="CY112" s="5"/>
      <c r="CZ112" s="5"/>
    </row>
    <row r="113" spans="1:130" ht="15" x14ac:dyDescent="0.25">
      <c r="A113" s="221" t="s">
        <v>119</v>
      </c>
      <c r="B113" s="2"/>
      <c r="C113" s="2"/>
      <c r="D113" s="245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3"/>
      <c r="BV113" s="3"/>
      <c r="BW113" s="3"/>
      <c r="BX113" s="3"/>
      <c r="BY113" s="5"/>
      <c r="BZ113" s="5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3"/>
      <c r="CV113" s="3"/>
      <c r="CW113" s="3"/>
      <c r="CX113" s="3"/>
      <c r="CY113" s="3"/>
      <c r="CZ113" s="3"/>
    </row>
    <row r="114" spans="1:130" x14ac:dyDescent="0.2">
      <c r="A114" s="2218" t="s">
        <v>120</v>
      </c>
      <c r="B114" s="2220" t="s">
        <v>5</v>
      </c>
      <c r="C114" s="1821" t="s">
        <v>7</v>
      </c>
      <c r="D114" s="1822"/>
      <c r="E114" s="1822"/>
      <c r="F114" s="2204"/>
      <c r="G114" s="2216" t="s">
        <v>121</v>
      </c>
      <c r="H114" s="1815"/>
      <c r="I114" s="10"/>
      <c r="J114" s="10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T114" s="5"/>
      <c r="BW114" s="1575"/>
      <c r="BX114" s="1575"/>
      <c r="BZ114" s="4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1576"/>
      <c r="CU114" s="1576"/>
      <c r="CV114" s="1576"/>
      <c r="CW114" s="1576"/>
      <c r="CX114" s="1576"/>
      <c r="CY114" s="1575"/>
      <c r="CZ114" s="5"/>
      <c r="DZ114" s="6"/>
    </row>
    <row r="115" spans="1:130" ht="21" x14ac:dyDescent="0.25">
      <c r="A115" s="2219"/>
      <c r="B115" s="2221"/>
      <c r="C115" s="1298" t="s">
        <v>50</v>
      </c>
      <c r="D115" s="406" t="s">
        <v>29</v>
      </c>
      <c r="E115" s="1531" t="s">
        <v>30</v>
      </c>
      <c r="F115" s="1577" t="s">
        <v>31</v>
      </c>
      <c r="G115" s="573" t="s">
        <v>88</v>
      </c>
      <c r="H115" s="573" t="s">
        <v>89</v>
      </c>
      <c r="I115" s="10"/>
      <c r="J115" s="10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3"/>
      <c r="BU115" s="3"/>
      <c r="BV115" s="3"/>
      <c r="BW115" s="15"/>
      <c r="BX115" s="3"/>
      <c r="BZ115" s="4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3"/>
      <c r="CU115" s="3"/>
      <c r="CV115" s="3"/>
      <c r="CW115" s="3"/>
      <c r="CX115" s="3"/>
      <c r="CY115" s="5"/>
      <c r="CZ115" s="5"/>
      <c r="DZ115" s="6"/>
    </row>
    <row r="116" spans="1:130" ht="15" x14ac:dyDescent="0.25">
      <c r="A116" s="1578" t="s">
        <v>122</v>
      </c>
      <c r="B116" s="1579">
        <f>SUM(C116:F116)</f>
        <v>0</v>
      </c>
      <c r="C116" s="1580"/>
      <c r="D116" s="1581"/>
      <c r="E116" s="385"/>
      <c r="F116" s="1582"/>
      <c r="G116" s="1583"/>
      <c r="H116" s="1584"/>
      <c r="I116" s="10"/>
      <c r="J116" s="10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158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3"/>
      <c r="BU116" s="15"/>
      <c r="BV116" s="15"/>
      <c r="BW116" s="15"/>
      <c r="BX116" s="3"/>
      <c r="BZ116" s="4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3"/>
      <c r="CU116" s="3"/>
      <c r="CV116" s="3"/>
      <c r="CW116" s="3"/>
      <c r="CX116" s="3"/>
      <c r="CY116" s="5"/>
      <c r="CZ116" s="5"/>
      <c r="DZ116" s="6"/>
    </row>
    <row r="117" spans="1:130" ht="15" x14ac:dyDescent="0.25">
      <c r="A117" s="1586" t="s">
        <v>123</v>
      </c>
      <c r="B117" s="1587">
        <f>SUM(C117:F117)</f>
        <v>0</v>
      </c>
      <c r="C117" s="1588"/>
      <c r="D117" s="1589"/>
      <c r="E117" s="1590"/>
      <c r="F117" s="1591"/>
      <c r="G117" s="1592"/>
      <c r="H117" s="1593"/>
      <c r="I117" s="266"/>
      <c r="J117" s="266"/>
      <c r="K117" s="267"/>
      <c r="L117" s="267"/>
      <c r="M117" s="267"/>
      <c r="N117" s="267"/>
      <c r="O117" s="267"/>
      <c r="P117" s="267"/>
      <c r="Q117" s="267"/>
      <c r="R117" s="267"/>
      <c r="S117" s="267"/>
      <c r="T117" s="267"/>
      <c r="U117" s="267"/>
      <c r="V117" s="267"/>
      <c r="W117" s="267"/>
      <c r="X117" s="267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3"/>
      <c r="BU117" s="15"/>
      <c r="BV117" s="15"/>
      <c r="BW117" s="15"/>
      <c r="BX117" s="3"/>
      <c r="BZ117" s="4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3"/>
      <c r="CU117" s="3"/>
      <c r="CV117" s="3"/>
      <c r="CW117" s="3"/>
      <c r="CX117" s="3"/>
      <c r="CY117" s="5"/>
      <c r="CZ117" s="5"/>
      <c r="DZ117" s="6"/>
    </row>
    <row r="118" spans="1:130" ht="15" x14ac:dyDescent="0.25">
      <c r="A118" s="13" t="s">
        <v>124</v>
      </c>
      <c r="B118" s="2"/>
      <c r="C118" s="2"/>
      <c r="D118" s="268"/>
      <c r="E118" s="1594"/>
      <c r="F118" s="1595"/>
      <c r="G118" s="1596"/>
      <c r="H118" s="1597"/>
      <c r="I118" s="273"/>
      <c r="J118" s="273"/>
      <c r="K118" s="273"/>
      <c r="L118" s="273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5"/>
      <c r="BG118" s="5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3"/>
      <c r="BV118" s="3"/>
      <c r="BW118" s="3"/>
      <c r="BX118" s="3"/>
      <c r="BY118" s="3"/>
      <c r="BZ118" s="3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3"/>
      <c r="CV118" s="3"/>
      <c r="CW118" s="3"/>
      <c r="CX118" s="3"/>
      <c r="CY118" s="3"/>
      <c r="CZ118" s="3"/>
    </row>
    <row r="119" spans="1:130" ht="15" x14ac:dyDescent="0.25">
      <c r="A119" s="1803" t="s">
        <v>125</v>
      </c>
      <c r="B119" s="1818" t="s">
        <v>5</v>
      </c>
      <c r="C119" s="2205" t="s">
        <v>126</v>
      </c>
      <c r="D119" s="2224"/>
      <c r="E119" s="2206"/>
      <c r="F119" s="2125" t="s">
        <v>127</v>
      </c>
      <c r="G119" s="2126" t="s">
        <v>128</v>
      </c>
      <c r="H119" s="2208" t="s">
        <v>7</v>
      </c>
      <c r="I119" s="1822"/>
      <c r="J119" s="1822"/>
      <c r="K119" s="1823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5"/>
      <c r="BF119" s="5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3"/>
      <c r="BV119" s="3"/>
      <c r="BW119" s="3"/>
      <c r="BX119" s="15"/>
      <c r="BY119" s="3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3"/>
      <c r="CV119" s="3"/>
      <c r="CW119" s="3"/>
      <c r="CX119" s="3"/>
      <c r="CY119" s="3"/>
      <c r="CZ119" s="5"/>
    </row>
    <row r="120" spans="1:130" ht="42" x14ac:dyDescent="0.25">
      <c r="A120" s="2222"/>
      <c r="B120" s="2223"/>
      <c r="C120" s="1288" t="s">
        <v>129</v>
      </c>
      <c r="D120" s="1289" t="s">
        <v>130</v>
      </c>
      <c r="E120" s="573" t="s">
        <v>131</v>
      </c>
      <c r="F120" s="2125"/>
      <c r="G120" s="2126"/>
      <c r="H120" s="1527" t="s">
        <v>50</v>
      </c>
      <c r="I120" s="573" t="s">
        <v>29</v>
      </c>
      <c r="J120" s="1527" t="s">
        <v>30</v>
      </c>
      <c r="K120" s="1527" t="s">
        <v>31</v>
      </c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5"/>
      <c r="BF120" s="5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3"/>
      <c r="BV120" s="3"/>
      <c r="BW120" s="3"/>
      <c r="BX120" s="15"/>
      <c r="BY120" s="3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3"/>
      <c r="CV120" s="3"/>
      <c r="CW120" s="3"/>
      <c r="CX120" s="3"/>
      <c r="CY120" s="3"/>
      <c r="CZ120" s="5"/>
    </row>
    <row r="121" spans="1:130" ht="15" x14ac:dyDescent="0.25">
      <c r="A121" s="1598" t="s">
        <v>52</v>
      </c>
      <c r="B121" s="1599">
        <f>SUM(C121:G121)</f>
        <v>0</v>
      </c>
      <c r="C121" s="1600"/>
      <c r="D121" s="1601"/>
      <c r="E121" s="1602"/>
      <c r="F121" s="1601"/>
      <c r="G121" s="1603"/>
      <c r="H121" s="1601"/>
      <c r="I121" s="1602"/>
      <c r="J121" s="1601"/>
      <c r="K121" s="1601"/>
      <c r="L121" s="283" t="str">
        <f>CA121</f>
        <v/>
      </c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5"/>
      <c r="X121" s="5"/>
      <c r="Y121" s="5"/>
      <c r="Z121" s="5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5"/>
      <c r="BF121" s="5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3"/>
      <c r="BV121" s="3"/>
      <c r="BW121" s="3"/>
      <c r="BX121" s="15"/>
      <c r="BY121" s="3"/>
      <c r="BZ121" s="5"/>
      <c r="CA121" s="32" t="str">
        <f>IF(CG121=1,"* Total Personas debe ser igual que según Tipo estrategia. ","")</f>
        <v/>
      </c>
      <c r="CB121" s="32"/>
      <c r="CC121" s="32"/>
      <c r="CD121" s="32"/>
      <c r="CE121" s="32"/>
      <c r="CF121" s="32"/>
      <c r="CG121" s="33">
        <f>IF(B121&lt;&gt;SUM(H121:K121),1,0)</f>
        <v>0</v>
      </c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3"/>
      <c r="CV121" s="3"/>
      <c r="CW121" s="3"/>
      <c r="CX121" s="3"/>
      <c r="CY121" s="3"/>
      <c r="CZ121" s="5"/>
    </row>
    <row r="122" spans="1:130" ht="15" x14ac:dyDescent="0.25">
      <c r="A122" s="230" t="s">
        <v>72</v>
      </c>
      <c r="B122" s="284">
        <f>SUM(C122:G122)</f>
        <v>0</v>
      </c>
      <c r="C122" s="51"/>
      <c r="D122" s="92"/>
      <c r="E122" s="56"/>
      <c r="F122" s="92"/>
      <c r="G122" s="285"/>
      <c r="H122" s="92"/>
      <c r="I122" s="56"/>
      <c r="J122" s="92"/>
      <c r="K122" s="92"/>
      <c r="L122" s="283" t="str">
        <f>CA122</f>
        <v/>
      </c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5"/>
      <c r="X122" s="5"/>
      <c r="Y122" s="5"/>
      <c r="Z122" s="5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5"/>
      <c r="BF122" s="5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3"/>
      <c r="BV122" s="3"/>
      <c r="BW122" s="3"/>
      <c r="BX122" s="15"/>
      <c r="BY122" s="3"/>
      <c r="BZ122" s="5"/>
      <c r="CA122" s="32" t="str">
        <f>IF(CG122=1,"* Total Personas debe ser igual que según Tipo estrategia. ","")</f>
        <v/>
      </c>
      <c r="CB122" s="32"/>
      <c r="CC122" s="32"/>
      <c r="CD122" s="32"/>
      <c r="CE122" s="32"/>
      <c r="CF122" s="32"/>
      <c r="CG122" s="33">
        <f>IF(B122&lt;&gt;SUM(H122:K122),1,0)</f>
        <v>0</v>
      </c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3"/>
      <c r="CV122" s="3"/>
      <c r="CW122" s="3"/>
      <c r="CX122" s="3"/>
      <c r="CY122" s="3"/>
      <c r="CZ122" s="5"/>
    </row>
    <row r="123" spans="1:130" ht="15" x14ac:dyDescent="0.25">
      <c r="A123" s="286" t="s">
        <v>73</v>
      </c>
      <c r="B123" s="287">
        <f>SUM(C123:G123)</f>
        <v>0</v>
      </c>
      <c r="C123" s="219"/>
      <c r="D123" s="75"/>
      <c r="E123" s="78"/>
      <c r="F123" s="75"/>
      <c r="G123" s="288"/>
      <c r="H123" s="75"/>
      <c r="I123" s="78"/>
      <c r="J123" s="75"/>
      <c r="K123" s="75"/>
      <c r="L123" s="283" t="str">
        <f>CA123</f>
        <v/>
      </c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5"/>
      <c r="X123" s="5"/>
      <c r="Y123" s="5"/>
      <c r="Z123" s="5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5"/>
      <c r="BF123" s="5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3"/>
      <c r="BV123" s="3"/>
      <c r="BW123" s="3"/>
      <c r="BX123" s="15"/>
      <c r="BY123" s="3"/>
      <c r="BZ123" s="5"/>
      <c r="CA123" s="32" t="str">
        <f>IF(CG123=1,"* Total Personas debe ser igual que según Tipo estrategia. ","")</f>
        <v/>
      </c>
      <c r="CB123" s="32"/>
      <c r="CC123" s="32"/>
      <c r="CD123" s="32"/>
      <c r="CE123" s="32"/>
      <c r="CF123" s="32"/>
      <c r="CG123" s="33">
        <f>IF(B123&lt;&gt;SUM(H123:K123),1,0)</f>
        <v>0</v>
      </c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3"/>
      <c r="CV123" s="3"/>
      <c r="CW123" s="3"/>
      <c r="CX123" s="3"/>
      <c r="CY123" s="3"/>
      <c r="CZ123" s="5"/>
    </row>
    <row r="124" spans="1:130" ht="15" x14ac:dyDescent="0.25">
      <c r="A124" s="238" t="s">
        <v>132</v>
      </c>
      <c r="B124" s="2"/>
      <c r="C124" s="2"/>
      <c r="D124" s="245"/>
      <c r="E124" s="245"/>
      <c r="F124" s="245"/>
      <c r="G124" s="245"/>
      <c r="H124" s="245"/>
      <c r="I124" s="245"/>
      <c r="J124" s="245"/>
      <c r="K124" s="245"/>
      <c r="L124" s="24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5"/>
      <c r="BG124" s="5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3"/>
      <c r="BV124" s="3"/>
      <c r="BW124" s="3"/>
      <c r="BX124" s="3"/>
      <c r="BY124" s="3"/>
      <c r="BZ124" s="3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5"/>
      <c r="CV124" s="5"/>
      <c r="CW124" s="5"/>
      <c r="CX124" s="5"/>
      <c r="CY124" s="5"/>
      <c r="CZ124" s="5"/>
    </row>
    <row r="125" spans="1:130" ht="15" customHeight="1" x14ac:dyDescent="0.25">
      <c r="A125" s="1803" t="s">
        <v>133</v>
      </c>
      <c r="B125" s="1818" t="s">
        <v>134</v>
      </c>
      <c r="C125" s="2205" t="s">
        <v>135</v>
      </c>
      <c r="D125" s="2206"/>
      <c r="E125" s="2205" t="s">
        <v>136</v>
      </c>
      <c r="F125" s="2206"/>
      <c r="G125" s="2224" t="s">
        <v>137</v>
      </c>
      <c r="H125" s="2206"/>
      <c r="I125" s="2205" t="s">
        <v>138</v>
      </c>
      <c r="J125" s="2226"/>
      <c r="K125" s="2216" t="s">
        <v>139</v>
      </c>
      <c r="L125" s="1815"/>
      <c r="M125" s="267"/>
      <c r="N125" s="267"/>
      <c r="O125" s="267"/>
      <c r="P125" s="267"/>
      <c r="Q125" s="267"/>
      <c r="R125" s="267"/>
      <c r="S125" s="267"/>
      <c r="T125" s="267"/>
      <c r="U125" s="267"/>
      <c r="V125" s="267"/>
      <c r="W125" s="267"/>
      <c r="X125" s="267"/>
      <c r="Y125" s="267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5"/>
      <c r="BD125" s="5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3"/>
      <c r="BU125" s="3"/>
      <c r="BV125" s="15"/>
      <c r="BW125" s="15"/>
      <c r="BX125" s="15"/>
      <c r="BZ125" s="4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5"/>
      <c r="CU125" s="5"/>
      <c r="CV125" s="5"/>
      <c r="CW125" s="5"/>
      <c r="CX125" s="5"/>
      <c r="CY125" s="5"/>
      <c r="CZ125" s="5"/>
      <c r="DZ125" s="6"/>
    </row>
    <row r="126" spans="1:130" s="1604" customFormat="1" ht="21" x14ac:dyDescent="0.25">
      <c r="A126" s="2222"/>
      <c r="B126" s="2223"/>
      <c r="C126" s="1298" t="s">
        <v>140</v>
      </c>
      <c r="D126" s="573" t="s">
        <v>141</v>
      </c>
      <c r="E126" s="1298" t="s">
        <v>140</v>
      </c>
      <c r="F126" s="573" t="s">
        <v>141</v>
      </c>
      <c r="G126" s="1298" t="s">
        <v>140</v>
      </c>
      <c r="H126" s="1525" t="s">
        <v>141</v>
      </c>
      <c r="I126" s="1298" t="s">
        <v>140</v>
      </c>
      <c r="J126" s="1530" t="s">
        <v>141</v>
      </c>
      <c r="K126" s="573" t="s">
        <v>88</v>
      </c>
      <c r="L126" s="573" t="s">
        <v>89</v>
      </c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5"/>
      <c r="BD126" s="5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3"/>
      <c r="BU126" s="3"/>
      <c r="BV126" s="15"/>
      <c r="BW126" s="15"/>
      <c r="BX126" s="15"/>
      <c r="BY126" s="15"/>
      <c r="BZ126" s="4"/>
      <c r="CA126" s="4"/>
      <c r="CB126" s="4"/>
      <c r="CC126" s="4"/>
      <c r="CD126" s="4"/>
      <c r="CE126" s="4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5"/>
      <c r="CU126" s="5"/>
      <c r="CV126" s="5"/>
      <c r="CW126" s="5"/>
      <c r="CX126" s="5"/>
      <c r="CY126" s="5"/>
      <c r="CZ126" s="1575"/>
      <c r="DA126" s="1575"/>
      <c r="DB126" s="1575"/>
      <c r="DC126" s="1575"/>
      <c r="DD126" s="1575"/>
      <c r="DE126" s="1575"/>
      <c r="DF126" s="1575"/>
      <c r="DG126" s="1575"/>
      <c r="DH126" s="1575"/>
      <c r="DI126" s="1575"/>
      <c r="DJ126" s="1575"/>
      <c r="DK126" s="1575"/>
      <c r="DL126" s="1575"/>
      <c r="DM126" s="1575"/>
      <c r="DN126" s="1575"/>
      <c r="DO126" s="1575"/>
      <c r="DP126" s="1575"/>
      <c r="DQ126" s="1575"/>
      <c r="DR126" s="1575"/>
      <c r="DS126" s="1575"/>
      <c r="DT126" s="1575"/>
      <c r="DU126" s="1575"/>
      <c r="DV126" s="1575"/>
      <c r="DW126" s="1575"/>
      <c r="DX126" s="1575"/>
      <c r="DY126" s="1575"/>
    </row>
    <row r="127" spans="1:130" ht="15" x14ac:dyDescent="0.25">
      <c r="A127" s="1818" t="s">
        <v>142</v>
      </c>
      <c r="B127" s="1598" t="s">
        <v>143</v>
      </c>
      <c r="C127" s="1600"/>
      <c r="D127" s="1602"/>
      <c r="E127" s="1600"/>
      <c r="F127" s="1602"/>
      <c r="G127" s="1600"/>
      <c r="H127" s="1602"/>
      <c r="I127" s="1600"/>
      <c r="J127" s="1605"/>
      <c r="K127" s="56"/>
      <c r="L127" s="1602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5"/>
      <c r="BD127" s="5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3"/>
      <c r="BU127" s="3"/>
      <c r="BV127" s="15"/>
      <c r="BW127" s="15"/>
      <c r="BX127" s="15"/>
      <c r="BZ127" s="4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5"/>
      <c r="CU127" s="5"/>
      <c r="CV127" s="5"/>
      <c r="CW127" s="5"/>
      <c r="CX127" s="5"/>
      <c r="CY127" s="5"/>
      <c r="CZ127" s="5"/>
      <c r="DZ127" s="6"/>
    </row>
    <row r="128" spans="1:130" ht="21" x14ac:dyDescent="0.2">
      <c r="A128" s="1637"/>
      <c r="B128" s="230" t="s">
        <v>144</v>
      </c>
      <c r="C128" s="51"/>
      <c r="D128" s="56"/>
      <c r="E128" s="51"/>
      <c r="F128" s="56"/>
      <c r="G128" s="51"/>
      <c r="H128" s="56"/>
      <c r="I128" s="51"/>
      <c r="J128" s="298"/>
      <c r="K128" s="56"/>
      <c r="L128" s="56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5"/>
      <c r="BD128" s="5"/>
      <c r="BT128" s="5"/>
      <c r="BV128" s="15"/>
      <c r="BW128" s="15"/>
      <c r="BX128" s="15"/>
      <c r="BZ128" s="4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15"/>
      <c r="CY128" s="5"/>
      <c r="CZ128" s="5"/>
      <c r="DZ128" s="6"/>
    </row>
    <row r="129" spans="1:130" x14ac:dyDescent="0.2">
      <c r="A129" s="1637"/>
      <c r="B129" s="230" t="s">
        <v>145</v>
      </c>
      <c r="C129" s="51"/>
      <c r="D129" s="56"/>
      <c r="E129" s="51"/>
      <c r="F129" s="56"/>
      <c r="G129" s="51"/>
      <c r="H129" s="56"/>
      <c r="I129" s="51"/>
      <c r="J129" s="298"/>
      <c r="K129" s="56"/>
      <c r="L129" s="56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5"/>
      <c r="BD129" s="5"/>
      <c r="BT129" s="5"/>
      <c r="BV129" s="15"/>
      <c r="BW129" s="15"/>
      <c r="BX129" s="15"/>
      <c r="BZ129" s="4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15"/>
      <c r="CY129" s="5"/>
      <c r="CZ129" s="5"/>
      <c r="DZ129" s="6"/>
    </row>
    <row r="130" spans="1:130" x14ac:dyDescent="0.2">
      <c r="A130" s="2223"/>
      <c r="B130" s="230" t="s">
        <v>146</v>
      </c>
      <c r="C130" s="219"/>
      <c r="D130" s="78"/>
      <c r="E130" s="219"/>
      <c r="F130" s="78"/>
      <c r="G130" s="219"/>
      <c r="H130" s="78"/>
      <c r="I130" s="219"/>
      <c r="J130" s="299"/>
      <c r="K130" s="78"/>
      <c r="L130" s="7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5"/>
      <c r="BD130" s="5"/>
      <c r="BT130" s="5"/>
      <c r="BV130" s="15"/>
      <c r="BW130" s="15"/>
      <c r="BX130" s="15"/>
      <c r="BZ130" s="4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15"/>
      <c r="CZ130" s="5"/>
      <c r="DZ130" s="6"/>
    </row>
    <row r="131" spans="1:130" x14ac:dyDescent="0.2">
      <c r="A131" s="2125" t="s">
        <v>147</v>
      </c>
      <c r="B131" s="1598" t="s">
        <v>148</v>
      </c>
      <c r="C131" s="1600"/>
      <c r="D131" s="1602"/>
      <c r="E131" s="1600"/>
      <c r="F131" s="1602"/>
      <c r="G131" s="1600"/>
      <c r="H131" s="1602"/>
      <c r="I131" s="1600"/>
      <c r="J131" s="1605"/>
      <c r="K131" s="1602"/>
      <c r="L131" s="1602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5"/>
      <c r="BD131" s="5"/>
      <c r="BT131" s="5"/>
      <c r="BV131" s="15"/>
      <c r="BW131" s="15"/>
      <c r="BX131" s="15"/>
      <c r="BZ131" s="4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15"/>
      <c r="CY131" s="5"/>
      <c r="CZ131" s="5"/>
      <c r="DZ131" s="6"/>
    </row>
    <row r="132" spans="1:130" x14ac:dyDescent="0.2">
      <c r="A132" s="2132"/>
      <c r="B132" s="230" t="s">
        <v>149</v>
      </c>
      <c r="C132" s="51"/>
      <c r="D132" s="56"/>
      <c r="E132" s="51"/>
      <c r="F132" s="56"/>
      <c r="G132" s="51"/>
      <c r="H132" s="56"/>
      <c r="I132" s="51"/>
      <c r="J132" s="298"/>
      <c r="K132" s="56"/>
      <c r="L132" s="56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5"/>
      <c r="BD132" s="5"/>
      <c r="BT132" s="5"/>
      <c r="BV132" s="15"/>
      <c r="BW132" s="15"/>
      <c r="BX132" s="15"/>
      <c r="BZ132" s="4"/>
      <c r="CF132" s="9"/>
      <c r="CG132" s="1606"/>
      <c r="CH132" s="1606"/>
      <c r="CI132" s="1606"/>
      <c r="CJ132" s="1606"/>
      <c r="CK132" s="1606"/>
      <c r="CL132" s="1606"/>
      <c r="CM132" s="1606"/>
      <c r="CN132" s="1606"/>
      <c r="CO132" s="1606"/>
      <c r="CP132" s="1606"/>
      <c r="CQ132" s="1606"/>
      <c r="CR132" s="1606"/>
      <c r="CS132" s="1606"/>
      <c r="CT132" s="15"/>
      <c r="CY132" s="5"/>
      <c r="CZ132" s="5"/>
      <c r="DZ132" s="6"/>
    </row>
    <row r="133" spans="1:130" x14ac:dyDescent="0.2">
      <c r="A133" s="2132"/>
      <c r="B133" s="230" t="s">
        <v>146</v>
      </c>
      <c r="C133" s="51"/>
      <c r="D133" s="56"/>
      <c r="E133" s="51"/>
      <c r="F133" s="56"/>
      <c r="G133" s="51"/>
      <c r="H133" s="56"/>
      <c r="I133" s="51"/>
      <c r="J133" s="298"/>
      <c r="K133" s="56"/>
      <c r="L133" s="56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5"/>
      <c r="BD133" s="5"/>
      <c r="BT133" s="5"/>
      <c r="BV133" s="15"/>
      <c r="BW133" s="15"/>
      <c r="BX133" s="15"/>
      <c r="BZ133" s="4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15"/>
      <c r="CY133" s="5"/>
      <c r="CZ133" s="5"/>
      <c r="DZ133" s="6"/>
    </row>
    <row r="134" spans="1:130" x14ac:dyDescent="0.2">
      <c r="A134" s="2132"/>
      <c r="B134" s="301" t="s">
        <v>150</v>
      </c>
      <c r="C134" s="85"/>
      <c r="D134" s="86"/>
      <c r="E134" s="85"/>
      <c r="F134" s="86"/>
      <c r="G134" s="85"/>
      <c r="H134" s="86"/>
      <c r="I134" s="85"/>
      <c r="J134" s="302"/>
      <c r="K134" s="86"/>
      <c r="L134" s="86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5"/>
      <c r="BD134" s="5"/>
      <c r="BT134" s="5"/>
      <c r="BV134" s="15"/>
      <c r="BW134" s="15"/>
      <c r="BX134" s="15"/>
      <c r="BZ134" s="4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15"/>
      <c r="CY134" s="5"/>
      <c r="CZ134" s="5"/>
      <c r="DZ134" s="6"/>
    </row>
    <row r="135" spans="1:130" x14ac:dyDescent="0.2">
      <c r="A135" s="2132"/>
      <c r="B135" s="286" t="s">
        <v>151</v>
      </c>
      <c r="C135" s="219"/>
      <c r="D135" s="78"/>
      <c r="E135" s="219"/>
      <c r="F135" s="78"/>
      <c r="G135" s="219"/>
      <c r="H135" s="78"/>
      <c r="I135" s="219"/>
      <c r="J135" s="299"/>
      <c r="K135" s="78"/>
      <c r="L135" s="7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5"/>
      <c r="BD135" s="5"/>
      <c r="BT135" s="5"/>
      <c r="BV135" s="15"/>
      <c r="BW135" s="15"/>
      <c r="BX135" s="15"/>
      <c r="BZ135" s="4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15"/>
      <c r="CY135" s="5"/>
      <c r="CZ135" s="5"/>
      <c r="DZ135" s="6"/>
    </row>
    <row r="136" spans="1:130" ht="14.25" customHeight="1" x14ac:dyDescent="0.2">
      <c r="A136" s="1818" t="s">
        <v>152</v>
      </c>
      <c r="B136" s="1598" t="s">
        <v>153</v>
      </c>
      <c r="C136" s="1600"/>
      <c r="D136" s="1602"/>
      <c r="E136" s="1600"/>
      <c r="F136" s="1602"/>
      <c r="G136" s="1600"/>
      <c r="H136" s="1602"/>
      <c r="I136" s="1600"/>
      <c r="J136" s="1605"/>
      <c r="K136" s="1602"/>
      <c r="L136" s="1602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5"/>
      <c r="BD136" s="5"/>
      <c r="BT136" s="5"/>
      <c r="BV136" s="15"/>
      <c r="BW136" s="15"/>
      <c r="BX136" s="15"/>
      <c r="BZ136" s="4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5"/>
      <c r="CU136" s="5"/>
      <c r="CV136" s="5"/>
      <c r="CW136" s="5"/>
      <c r="CX136" s="5"/>
      <c r="CY136" s="5"/>
      <c r="CZ136" s="5"/>
      <c r="DZ136" s="6"/>
    </row>
    <row r="137" spans="1:130" x14ac:dyDescent="0.2">
      <c r="A137" s="1637"/>
      <c r="B137" s="230" t="s">
        <v>149</v>
      </c>
      <c r="C137" s="51"/>
      <c r="D137" s="56"/>
      <c r="E137" s="51"/>
      <c r="F137" s="56"/>
      <c r="G137" s="51"/>
      <c r="H137" s="56"/>
      <c r="I137" s="51"/>
      <c r="J137" s="298"/>
      <c r="K137" s="56"/>
      <c r="L137" s="56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5"/>
      <c r="BD137" s="5"/>
      <c r="BT137" s="5"/>
      <c r="BV137" s="15"/>
      <c r="BW137" s="15"/>
      <c r="BX137" s="15"/>
      <c r="BZ137" s="4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5"/>
      <c r="CU137" s="5"/>
      <c r="CV137" s="5"/>
      <c r="CW137" s="5"/>
      <c r="CX137" s="5"/>
      <c r="CY137" s="5"/>
      <c r="CZ137" s="5"/>
      <c r="DZ137" s="6"/>
    </row>
    <row r="138" spans="1:130" x14ac:dyDescent="0.2">
      <c r="A138" s="1637"/>
      <c r="B138" s="230" t="s">
        <v>146</v>
      </c>
      <c r="C138" s="51"/>
      <c r="D138" s="56"/>
      <c r="E138" s="51"/>
      <c r="F138" s="56"/>
      <c r="G138" s="51"/>
      <c r="H138" s="56"/>
      <c r="I138" s="51"/>
      <c r="J138" s="298"/>
      <c r="K138" s="56"/>
      <c r="L138" s="56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5"/>
      <c r="BD138" s="5"/>
      <c r="BT138" s="5"/>
      <c r="BV138" s="15"/>
      <c r="BW138" s="15"/>
      <c r="BX138" s="15"/>
      <c r="BZ138" s="4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5"/>
      <c r="CU138" s="5"/>
      <c r="CV138" s="5"/>
      <c r="CW138" s="5"/>
      <c r="CX138" s="5"/>
      <c r="CY138" s="5"/>
      <c r="CZ138" s="5"/>
      <c r="DZ138" s="6"/>
    </row>
    <row r="139" spans="1:130" x14ac:dyDescent="0.2">
      <c r="A139" s="1637"/>
      <c r="B139" s="230" t="s">
        <v>154</v>
      </c>
      <c r="C139" s="51"/>
      <c r="D139" s="56"/>
      <c r="E139" s="51"/>
      <c r="F139" s="56"/>
      <c r="G139" s="51"/>
      <c r="H139" s="56"/>
      <c r="I139" s="51"/>
      <c r="J139" s="298"/>
      <c r="K139" s="56"/>
      <c r="L139" s="56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5"/>
      <c r="BD139" s="5"/>
      <c r="BT139" s="5"/>
      <c r="BV139" s="15"/>
      <c r="BW139" s="15"/>
      <c r="BX139" s="15"/>
      <c r="BZ139" s="32"/>
      <c r="CA139" s="32"/>
      <c r="CB139" s="32"/>
      <c r="CC139" s="32"/>
      <c r="CD139" s="32"/>
      <c r="CE139" s="32"/>
      <c r="CF139" s="33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5"/>
      <c r="CU139" s="5"/>
      <c r="CV139" s="5"/>
      <c r="CW139" s="5"/>
      <c r="CX139" s="5"/>
      <c r="CY139" s="5"/>
      <c r="CZ139" s="5"/>
      <c r="DZ139" s="6"/>
    </row>
    <row r="140" spans="1:130" x14ac:dyDescent="0.2">
      <c r="A140" s="1637"/>
      <c r="B140" s="230" t="s">
        <v>150</v>
      </c>
      <c r="C140" s="51"/>
      <c r="D140" s="56"/>
      <c r="E140" s="51"/>
      <c r="F140" s="56"/>
      <c r="G140" s="51"/>
      <c r="H140" s="56"/>
      <c r="I140" s="51"/>
      <c r="J140" s="298"/>
      <c r="K140" s="56"/>
      <c r="L140" s="56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5"/>
      <c r="BD140" s="5"/>
      <c r="BT140" s="5"/>
      <c r="BV140" s="15"/>
      <c r="BW140" s="15"/>
      <c r="BX140" s="15"/>
      <c r="BZ140" s="32"/>
      <c r="CA140" s="32"/>
      <c r="CB140" s="32"/>
      <c r="CC140" s="32"/>
      <c r="CD140" s="32"/>
      <c r="CE140" s="32"/>
      <c r="CF140" s="33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5"/>
      <c r="CU140" s="5"/>
      <c r="CV140" s="5"/>
      <c r="CW140" s="5"/>
      <c r="CX140" s="5"/>
      <c r="CY140" s="5"/>
      <c r="CZ140" s="5"/>
      <c r="DZ140" s="6"/>
    </row>
    <row r="141" spans="1:130" x14ac:dyDescent="0.2">
      <c r="A141" s="2223"/>
      <c r="B141" s="286" t="s">
        <v>151</v>
      </c>
      <c r="C141" s="63"/>
      <c r="D141" s="97"/>
      <c r="E141" s="63"/>
      <c r="F141" s="97"/>
      <c r="G141" s="63"/>
      <c r="H141" s="97"/>
      <c r="I141" s="63"/>
      <c r="J141" s="303"/>
      <c r="K141" s="97"/>
      <c r="L141" s="97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5"/>
      <c r="BD141" s="5"/>
      <c r="BT141" s="5"/>
      <c r="BV141" s="15"/>
      <c r="BW141" s="15"/>
      <c r="BX141" s="15"/>
      <c r="BZ141" s="32"/>
      <c r="CA141" s="32"/>
      <c r="CB141" s="32"/>
      <c r="CC141" s="32"/>
      <c r="CD141" s="32"/>
      <c r="CE141" s="32"/>
      <c r="CF141" s="33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5"/>
      <c r="CU141" s="5"/>
      <c r="CV141" s="5"/>
      <c r="CW141" s="5"/>
      <c r="CX141" s="5"/>
      <c r="CY141" s="5"/>
      <c r="CZ141" s="5"/>
      <c r="DZ141" s="6"/>
    </row>
    <row r="142" spans="1:130" x14ac:dyDescent="0.2">
      <c r="A142" s="1527" t="s">
        <v>155</v>
      </c>
      <c r="B142" s="1302" t="s">
        <v>145</v>
      </c>
      <c r="C142" s="1303"/>
      <c r="D142" s="1607"/>
      <c r="E142" s="1303"/>
      <c r="F142" s="1607"/>
      <c r="G142" s="1303"/>
      <c r="H142" s="1607"/>
      <c r="I142" s="1303"/>
      <c r="J142" s="410"/>
      <c r="K142" s="1607"/>
      <c r="L142" s="1607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5"/>
      <c r="BD142" s="5"/>
      <c r="BT142" s="5"/>
      <c r="BV142" s="15"/>
      <c r="BW142" s="15"/>
      <c r="BX142" s="15"/>
      <c r="BZ142" s="4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5"/>
      <c r="CU142" s="5"/>
      <c r="CV142" s="5"/>
      <c r="CW142" s="5"/>
      <c r="CX142" s="5"/>
      <c r="CY142" s="5"/>
      <c r="CZ142" s="5"/>
      <c r="DZ142" s="6"/>
    </row>
    <row r="143" spans="1:130" x14ac:dyDescent="0.2">
      <c r="A143" s="11" t="s">
        <v>156</v>
      </c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5"/>
      <c r="CV143" s="5"/>
      <c r="CW143" s="5"/>
      <c r="CX143" s="5"/>
      <c r="CY143" s="5"/>
      <c r="CZ143" s="5"/>
    </row>
    <row r="144" spans="1:130" x14ac:dyDescent="0.2">
      <c r="A144" s="107" t="s">
        <v>157</v>
      </c>
      <c r="B144" s="309"/>
      <c r="C144" s="10"/>
      <c r="D144" s="310"/>
      <c r="E144" s="1608"/>
      <c r="F144" s="310"/>
      <c r="G144" s="1608"/>
      <c r="H144" s="1608"/>
      <c r="I144" s="310"/>
      <c r="J144" s="1609"/>
      <c r="K144" s="1609"/>
      <c r="L144" s="1609"/>
      <c r="M144" s="1609"/>
      <c r="N144" s="1609"/>
      <c r="O144" s="1610"/>
      <c r="P144" s="1610"/>
      <c r="Q144" s="1610"/>
      <c r="R144" s="1611"/>
      <c r="S144" s="14"/>
      <c r="T144" s="1610"/>
      <c r="U144" s="1610"/>
      <c r="V144" s="1611"/>
      <c r="W144" s="1612"/>
      <c r="X144" s="14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CA144" s="32"/>
      <c r="CB144" s="32"/>
      <c r="CC144" s="32"/>
      <c r="CD144" s="32"/>
      <c r="CE144" s="32"/>
      <c r="CF144" s="32"/>
      <c r="CG144" s="33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5"/>
      <c r="CV144" s="5"/>
      <c r="CW144" s="5"/>
      <c r="CX144" s="5"/>
      <c r="CY144" s="5"/>
      <c r="CZ144" s="5"/>
    </row>
    <row r="145" spans="1:149" ht="15" customHeight="1" x14ac:dyDescent="0.2">
      <c r="A145" s="2220" t="s">
        <v>35</v>
      </c>
      <c r="B145" s="2203" t="s">
        <v>5</v>
      </c>
      <c r="C145" s="1640"/>
      <c r="D145" s="1824"/>
      <c r="E145" s="2225" t="s">
        <v>158</v>
      </c>
      <c r="F145" s="1705"/>
      <c r="G145" s="1705"/>
      <c r="H145" s="1705"/>
      <c r="I145" s="1705"/>
      <c r="J145" s="1705"/>
      <c r="K145" s="1705"/>
      <c r="L145" s="1705"/>
      <c r="M145" s="1705"/>
      <c r="N145" s="1705"/>
      <c r="O145" s="1705"/>
      <c r="P145" s="1705"/>
      <c r="Q145" s="1705"/>
      <c r="R145" s="1705"/>
      <c r="S145" s="1705"/>
      <c r="T145" s="1705"/>
      <c r="U145" s="1705"/>
      <c r="V145" s="1705"/>
      <c r="W145" s="1705"/>
      <c r="X145" s="1705"/>
      <c r="Y145" s="1705"/>
      <c r="Z145" s="1705"/>
      <c r="AA145" s="1705"/>
      <c r="AB145" s="1705"/>
      <c r="AC145" s="1705"/>
      <c r="AD145" s="1705"/>
      <c r="AE145" s="1705"/>
      <c r="AF145" s="1705"/>
      <c r="AG145" s="1705"/>
      <c r="AH145" s="1705"/>
      <c r="AI145" s="1705"/>
      <c r="AJ145" s="1705"/>
      <c r="AK145" s="1705"/>
      <c r="AL145" s="1705"/>
      <c r="AM145" s="2227" t="s">
        <v>159</v>
      </c>
      <c r="AN145" s="2228"/>
      <c r="AO145" s="2229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U145" s="109"/>
      <c r="BV145" s="109"/>
      <c r="BW145" s="15"/>
      <c r="BX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5"/>
      <c r="CR145" s="5"/>
      <c r="CS145" s="5"/>
      <c r="CT145" s="32"/>
      <c r="CU145" s="32"/>
      <c r="CV145" s="32"/>
      <c r="CW145" s="32"/>
      <c r="CX145" s="32"/>
      <c r="CY145" s="32"/>
      <c r="CZ145" s="33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</row>
    <row r="146" spans="1:149" ht="15" customHeight="1" x14ac:dyDescent="0.2">
      <c r="A146" s="1702"/>
      <c r="B146" s="2051"/>
      <c r="C146" s="1933"/>
      <c r="D146" s="1934"/>
      <c r="E146" s="2125" t="s">
        <v>160</v>
      </c>
      <c r="F146" s="2125"/>
      <c r="G146" s="2125" t="s">
        <v>161</v>
      </c>
      <c r="H146" s="2125"/>
      <c r="I146" s="2125" t="s">
        <v>13</v>
      </c>
      <c r="J146" s="2125"/>
      <c r="K146" s="2138" t="s">
        <v>162</v>
      </c>
      <c r="L146" s="2138"/>
      <c r="M146" s="2125" t="s">
        <v>15</v>
      </c>
      <c r="N146" s="2205"/>
      <c r="O146" s="2125" t="s">
        <v>16</v>
      </c>
      <c r="P146" s="2125"/>
      <c r="Q146" s="2125" t="s">
        <v>17</v>
      </c>
      <c r="R146" s="2125"/>
      <c r="S146" s="2125" t="s">
        <v>18</v>
      </c>
      <c r="T146" s="2125"/>
      <c r="U146" s="2125" t="s">
        <v>19</v>
      </c>
      <c r="V146" s="2125"/>
      <c r="W146" s="2125" t="s">
        <v>20</v>
      </c>
      <c r="X146" s="2125"/>
      <c r="Y146" s="2125" t="s">
        <v>21</v>
      </c>
      <c r="Z146" s="2125"/>
      <c r="AA146" s="2125" t="s">
        <v>22</v>
      </c>
      <c r="AB146" s="2125"/>
      <c r="AC146" s="2125" t="s">
        <v>23</v>
      </c>
      <c r="AD146" s="2205"/>
      <c r="AE146" s="2125" t="s">
        <v>24</v>
      </c>
      <c r="AF146" s="2125"/>
      <c r="AG146" s="2125" t="s">
        <v>25</v>
      </c>
      <c r="AH146" s="2125"/>
      <c r="AI146" s="2125" t="s">
        <v>26</v>
      </c>
      <c r="AJ146" s="2125"/>
      <c r="AK146" s="1823" t="s">
        <v>27</v>
      </c>
      <c r="AL146" s="1821"/>
      <c r="AM146" s="2230" t="s">
        <v>163</v>
      </c>
      <c r="AN146" s="1821" t="s">
        <v>164</v>
      </c>
      <c r="AO146" s="1823"/>
      <c r="AP146" s="1613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U146" s="109"/>
      <c r="BV146" s="109"/>
      <c r="BW146" s="15"/>
      <c r="BX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5"/>
      <c r="CR146" s="5"/>
      <c r="CS146" s="5"/>
      <c r="CT146" s="32"/>
      <c r="CU146" s="32"/>
      <c r="CV146" s="32"/>
      <c r="CW146" s="32"/>
      <c r="CX146" s="32"/>
      <c r="CY146" s="32"/>
      <c r="CZ146" s="33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</row>
    <row r="147" spans="1:149" ht="24" customHeight="1" x14ac:dyDescent="0.2">
      <c r="A147" s="2066"/>
      <c r="B147" s="1289" t="s">
        <v>32</v>
      </c>
      <c r="C147" s="1614" t="s">
        <v>33</v>
      </c>
      <c r="D147" s="1527" t="s">
        <v>34</v>
      </c>
      <c r="E147" s="1477" t="s">
        <v>33</v>
      </c>
      <c r="F147" s="1478" t="s">
        <v>34</v>
      </c>
      <c r="G147" s="1477" t="s">
        <v>33</v>
      </c>
      <c r="H147" s="1478" t="s">
        <v>34</v>
      </c>
      <c r="I147" s="1477" t="s">
        <v>33</v>
      </c>
      <c r="J147" s="1478" t="s">
        <v>34</v>
      </c>
      <c r="K147" s="1477" t="s">
        <v>33</v>
      </c>
      <c r="L147" s="1478" t="s">
        <v>34</v>
      </c>
      <c r="M147" s="1477" t="s">
        <v>33</v>
      </c>
      <c r="N147" s="1479" t="s">
        <v>34</v>
      </c>
      <c r="O147" s="1477" t="s">
        <v>33</v>
      </c>
      <c r="P147" s="1478" t="s">
        <v>34</v>
      </c>
      <c r="Q147" s="1477" t="s">
        <v>33</v>
      </c>
      <c r="R147" s="1478" t="s">
        <v>34</v>
      </c>
      <c r="S147" s="1477" t="s">
        <v>33</v>
      </c>
      <c r="T147" s="1478" t="s">
        <v>34</v>
      </c>
      <c r="U147" s="1477" t="s">
        <v>33</v>
      </c>
      <c r="V147" s="1478" t="s">
        <v>34</v>
      </c>
      <c r="W147" s="1477" t="s">
        <v>33</v>
      </c>
      <c r="X147" s="1478" t="s">
        <v>34</v>
      </c>
      <c r="Y147" s="1477" t="s">
        <v>33</v>
      </c>
      <c r="Z147" s="1478" t="s">
        <v>34</v>
      </c>
      <c r="AA147" s="1477" t="s">
        <v>33</v>
      </c>
      <c r="AB147" s="1478" t="s">
        <v>34</v>
      </c>
      <c r="AC147" s="1477" t="s">
        <v>33</v>
      </c>
      <c r="AD147" s="1479" t="s">
        <v>34</v>
      </c>
      <c r="AE147" s="1477" t="s">
        <v>33</v>
      </c>
      <c r="AF147" s="1478" t="s">
        <v>34</v>
      </c>
      <c r="AG147" s="1477" t="s">
        <v>33</v>
      </c>
      <c r="AH147" s="1478" t="s">
        <v>34</v>
      </c>
      <c r="AI147" s="1477" t="s">
        <v>33</v>
      </c>
      <c r="AJ147" s="1478" t="s">
        <v>34</v>
      </c>
      <c r="AK147" s="1615" t="s">
        <v>33</v>
      </c>
      <c r="AL147" s="1479" t="s">
        <v>34</v>
      </c>
      <c r="AM147" s="1948"/>
      <c r="AN147" s="1524" t="s">
        <v>165</v>
      </c>
      <c r="AO147" s="1525" t="s">
        <v>166</v>
      </c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U147" s="109"/>
      <c r="BV147" s="109"/>
      <c r="BW147" s="15"/>
      <c r="BX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5"/>
      <c r="CR147" s="5"/>
      <c r="CS147" s="5"/>
      <c r="CT147" s="32"/>
      <c r="CU147" s="32"/>
      <c r="CV147" s="32"/>
      <c r="CW147" s="32"/>
      <c r="CX147" s="32"/>
      <c r="CY147" s="32"/>
      <c r="CZ147" s="33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</row>
    <row r="148" spans="1:149" ht="14.1" customHeight="1" x14ac:dyDescent="0.2">
      <c r="A148" s="1616" t="s">
        <v>51</v>
      </c>
      <c r="B148" s="324">
        <f>SUM(C148:D148)</f>
        <v>367</v>
      </c>
      <c r="C148" s="833">
        <f>E148+G148+I148+K148+M148+O148+Q148+S148+U148+W148+Y148+AA148+AC148+AE148+AG148+AI148+AK148</f>
        <v>169</v>
      </c>
      <c r="D148" s="1617">
        <f>F148+H148+J148+L148+N148+P148+R148+T148+V148+X148+Z148+AB148+AD148+AF148+AH148+AJ148+AL148</f>
        <v>198</v>
      </c>
      <c r="E148" s="1600">
        <v>22</v>
      </c>
      <c r="F148" s="1618">
        <v>20</v>
      </c>
      <c r="G148" s="1600">
        <v>5</v>
      </c>
      <c r="H148" s="1618">
        <v>9</v>
      </c>
      <c r="I148" s="1600">
        <v>9</v>
      </c>
      <c r="J148" s="1618">
        <v>7</v>
      </c>
      <c r="K148" s="1600">
        <v>2</v>
      </c>
      <c r="L148" s="1619">
        <v>2</v>
      </c>
      <c r="M148" s="1619">
        <v>4</v>
      </c>
      <c r="N148" s="1620">
        <v>7</v>
      </c>
      <c r="O148" s="1600">
        <v>7</v>
      </c>
      <c r="P148" s="1618">
        <v>13</v>
      </c>
      <c r="Q148" s="1600">
        <v>2</v>
      </c>
      <c r="R148" s="1618">
        <v>7</v>
      </c>
      <c r="S148" s="1600">
        <v>2</v>
      </c>
      <c r="T148" s="1618">
        <v>5</v>
      </c>
      <c r="U148" s="1600">
        <v>4</v>
      </c>
      <c r="V148" s="1618">
        <v>3</v>
      </c>
      <c r="W148" s="1600">
        <v>3</v>
      </c>
      <c r="X148" s="1618">
        <v>2</v>
      </c>
      <c r="Y148" s="1600">
        <v>4</v>
      </c>
      <c r="Z148" s="1618">
        <v>5</v>
      </c>
      <c r="AA148" s="1600">
        <v>11</v>
      </c>
      <c r="AB148" s="1618">
        <v>11</v>
      </c>
      <c r="AC148" s="1600">
        <v>17</v>
      </c>
      <c r="AD148" s="1620">
        <v>10</v>
      </c>
      <c r="AE148" s="1600">
        <v>18</v>
      </c>
      <c r="AF148" s="1618">
        <v>19</v>
      </c>
      <c r="AG148" s="1600">
        <v>19</v>
      </c>
      <c r="AH148" s="1618">
        <v>25</v>
      </c>
      <c r="AI148" s="1600">
        <v>11</v>
      </c>
      <c r="AJ148" s="1618">
        <v>20</v>
      </c>
      <c r="AK148" s="1621">
        <v>29</v>
      </c>
      <c r="AL148" s="1620">
        <v>33</v>
      </c>
      <c r="AM148" s="1622">
        <v>163</v>
      </c>
      <c r="AN148" s="1600">
        <v>42</v>
      </c>
      <c r="AO148" s="1618">
        <v>162</v>
      </c>
      <c r="AP148" s="283" t="str">
        <f>CT148</f>
        <v/>
      </c>
      <c r="AQ148" s="267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U148" s="109"/>
      <c r="BV148" s="109"/>
      <c r="BY148" s="5"/>
      <c r="BZ148" s="5"/>
      <c r="CA148" s="5"/>
      <c r="CB148" s="5"/>
      <c r="CC148" s="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5"/>
      <c r="CR148" s="5"/>
      <c r="CS148" s="5"/>
      <c r="CT148" s="32" t="str">
        <f t="shared" ref="CT148:CT176" si="19">IF(CZ148=1,"* El número de Consultas Según tipo de atención NO DEBE ser diferente al Total. ","")</f>
        <v/>
      </c>
      <c r="CU148" s="32"/>
      <c r="CV148" s="32"/>
      <c r="CW148" s="32"/>
      <c r="CX148" s="32"/>
      <c r="CY148" s="32"/>
      <c r="CZ148" s="33">
        <f t="shared" ref="CZ148:CZ176" si="20">IF(B148&lt;&gt;SUM(AM148:AO148),1,0)</f>
        <v>0</v>
      </c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</row>
    <row r="149" spans="1:149" ht="14.1" customHeight="1" x14ac:dyDescent="0.2">
      <c r="A149" s="328" t="s">
        <v>36</v>
      </c>
      <c r="B149" s="324">
        <f t="shared" ref="B149:B182" si="21">SUM(C149:D149)</f>
        <v>0</v>
      </c>
      <c r="C149" s="833">
        <f t="shared" ref="C149:D182" si="22">E149+G149+I149+K149+M149+O149+Q149+S149+U149+W149+Y149+AA149+AC149+AE149+AG149+AI149+AK149</f>
        <v>0</v>
      </c>
      <c r="D149" s="833">
        <f t="shared" si="22"/>
        <v>0</v>
      </c>
      <c r="E149" s="51">
        <v>0</v>
      </c>
      <c r="F149" s="52">
        <v>0</v>
      </c>
      <c r="G149" s="51">
        <v>0</v>
      </c>
      <c r="H149" s="52">
        <v>0</v>
      </c>
      <c r="I149" s="51">
        <v>0</v>
      </c>
      <c r="J149" s="52">
        <v>0</v>
      </c>
      <c r="K149" s="51">
        <v>0</v>
      </c>
      <c r="L149" s="55">
        <v>0</v>
      </c>
      <c r="M149" s="55">
        <v>0</v>
      </c>
      <c r="N149" s="326">
        <v>0</v>
      </c>
      <c r="O149" s="51">
        <v>0</v>
      </c>
      <c r="P149" s="52">
        <v>0</v>
      </c>
      <c r="Q149" s="51">
        <v>0</v>
      </c>
      <c r="R149" s="52">
        <v>0</v>
      </c>
      <c r="S149" s="51">
        <v>0</v>
      </c>
      <c r="T149" s="52">
        <v>0</v>
      </c>
      <c r="U149" s="51">
        <v>0</v>
      </c>
      <c r="V149" s="52">
        <v>0</v>
      </c>
      <c r="W149" s="51">
        <v>0</v>
      </c>
      <c r="X149" s="52">
        <v>0</v>
      </c>
      <c r="Y149" s="51">
        <v>0</v>
      </c>
      <c r="Z149" s="52">
        <v>0</v>
      </c>
      <c r="AA149" s="51">
        <v>0</v>
      </c>
      <c r="AB149" s="52">
        <v>0</v>
      </c>
      <c r="AC149" s="51">
        <v>0</v>
      </c>
      <c r="AD149" s="326">
        <v>0</v>
      </c>
      <c r="AE149" s="51">
        <v>0</v>
      </c>
      <c r="AF149" s="52">
        <v>0</v>
      </c>
      <c r="AG149" s="51">
        <v>0</v>
      </c>
      <c r="AH149" s="52">
        <v>0</v>
      </c>
      <c r="AI149" s="51">
        <v>0</v>
      </c>
      <c r="AJ149" s="52">
        <v>0</v>
      </c>
      <c r="AK149" s="54">
        <v>0</v>
      </c>
      <c r="AL149" s="326">
        <v>0</v>
      </c>
      <c r="AM149" s="841">
        <v>0</v>
      </c>
      <c r="AN149" s="51">
        <v>0</v>
      </c>
      <c r="AO149" s="52">
        <v>0</v>
      </c>
      <c r="AP149" s="283" t="str">
        <f t="shared" ref="AP149:AP182" si="23">CT149</f>
        <v/>
      </c>
      <c r="AQ149" s="267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U149" s="109"/>
      <c r="BV149" s="109"/>
      <c r="BY149" s="5"/>
      <c r="BZ149" s="5"/>
      <c r="CA149" s="5"/>
      <c r="CB149" s="5"/>
      <c r="CC149" s="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5"/>
      <c r="CR149" s="5"/>
      <c r="CS149" s="5"/>
      <c r="CT149" s="32" t="str">
        <f t="shared" si="19"/>
        <v/>
      </c>
      <c r="CU149" s="32"/>
      <c r="CV149" s="32"/>
      <c r="CW149" s="32"/>
      <c r="CX149" s="32"/>
      <c r="CY149" s="32"/>
      <c r="CZ149" s="33">
        <f t="shared" si="20"/>
        <v>0</v>
      </c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</row>
    <row r="150" spans="1:149" ht="14.1" customHeight="1" x14ac:dyDescent="0.2">
      <c r="A150" s="152" t="s">
        <v>60</v>
      </c>
      <c r="B150" s="324">
        <f t="shared" si="21"/>
        <v>46</v>
      </c>
      <c r="C150" s="833">
        <f t="shared" si="22"/>
        <v>29</v>
      </c>
      <c r="D150" s="833">
        <f t="shared" si="22"/>
        <v>17</v>
      </c>
      <c r="E150" s="51">
        <v>0</v>
      </c>
      <c r="F150" s="52">
        <v>0</v>
      </c>
      <c r="G150" s="51">
        <v>0</v>
      </c>
      <c r="H150" s="52">
        <v>0</v>
      </c>
      <c r="I150" s="51">
        <v>0</v>
      </c>
      <c r="J150" s="52">
        <v>0</v>
      </c>
      <c r="K150" s="51">
        <v>0</v>
      </c>
      <c r="L150" s="55">
        <v>0</v>
      </c>
      <c r="M150" s="55">
        <v>0</v>
      </c>
      <c r="N150" s="326">
        <v>0</v>
      </c>
      <c r="O150" s="51">
        <v>0</v>
      </c>
      <c r="P150" s="52">
        <v>0</v>
      </c>
      <c r="Q150" s="51">
        <v>0</v>
      </c>
      <c r="R150" s="52">
        <v>0</v>
      </c>
      <c r="S150" s="51">
        <v>0</v>
      </c>
      <c r="T150" s="52">
        <v>0</v>
      </c>
      <c r="U150" s="51">
        <v>0</v>
      </c>
      <c r="V150" s="52">
        <v>0</v>
      </c>
      <c r="W150" s="51">
        <v>0</v>
      </c>
      <c r="X150" s="52">
        <v>0</v>
      </c>
      <c r="Y150" s="51">
        <v>1</v>
      </c>
      <c r="Z150" s="52">
        <v>0</v>
      </c>
      <c r="AA150" s="51">
        <v>3</v>
      </c>
      <c r="AB150" s="52">
        <v>1</v>
      </c>
      <c r="AC150" s="51">
        <v>7</v>
      </c>
      <c r="AD150" s="326">
        <v>3</v>
      </c>
      <c r="AE150" s="51">
        <v>5</v>
      </c>
      <c r="AF150" s="52">
        <v>2</v>
      </c>
      <c r="AG150" s="51">
        <v>4</v>
      </c>
      <c r="AH150" s="52">
        <v>2</v>
      </c>
      <c r="AI150" s="51">
        <v>1</v>
      </c>
      <c r="AJ150" s="52">
        <v>4</v>
      </c>
      <c r="AK150" s="54">
        <v>8</v>
      </c>
      <c r="AL150" s="326">
        <v>5</v>
      </c>
      <c r="AM150" s="841">
        <v>13</v>
      </c>
      <c r="AN150" s="51">
        <v>3</v>
      </c>
      <c r="AO150" s="52">
        <v>30</v>
      </c>
      <c r="AP150" s="283" t="str">
        <f t="shared" si="23"/>
        <v/>
      </c>
      <c r="AQ150" s="267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U150" s="109"/>
      <c r="BV150" s="109"/>
      <c r="BY150" s="5"/>
      <c r="BZ150" s="5"/>
      <c r="CA150" s="5"/>
      <c r="CB150" s="5"/>
      <c r="CC150" s="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5"/>
      <c r="CR150" s="5"/>
      <c r="CS150" s="5"/>
      <c r="CT150" s="32" t="str">
        <f t="shared" si="19"/>
        <v/>
      </c>
      <c r="CU150" s="32"/>
      <c r="CV150" s="32"/>
      <c r="CW150" s="32"/>
      <c r="CX150" s="32"/>
      <c r="CY150" s="32"/>
      <c r="CZ150" s="33">
        <f t="shared" si="20"/>
        <v>0</v>
      </c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</row>
    <row r="151" spans="1:149" ht="14.1" customHeight="1" x14ac:dyDescent="0.2">
      <c r="A151" s="152" t="s">
        <v>61</v>
      </c>
      <c r="B151" s="324">
        <f t="shared" si="21"/>
        <v>0</v>
      </c>
      <c r="C151" s="833">
        <f t="shared" si="22"/>
        <v>0</v>
      </c>
      <c r="D151" s="833">
        <f t="shared" si="22"/>
        <v>0</v>
      </c>
      <c r="E151" s="51">
        <v>0</v>
      </c>
      <c r="F151" s="52">
        <v>0</v>
      </c>
      <c r="G151" s="51">
        <v>0</v>
      </c>
      <c r="H151" s="52">
        <v>0</v>
      </c>
      <c r="I151" s="51">
        <v>0</v>
      </c>
      <c r="J151" s="52">
        <v>0</v>
      </c>
      <c r="K151" s="51">
        <v>0</v>
      </c>
      <c r="L151" s="55">
        <v>0</v>
      </c>
      <c r="M151" s="55">
        <v>0</v>
      </c>
      <c r="N151" s="326">
        <v>0</v>
      </c>
      <c r="O151" s="51">
        <v>0</v>
      </c>
      <c r="P151" s="52">
        <v>0</v>
      </c>
      <c r="Q151" s="51">
        <v>0</v>
      </c>
      <c r="R151" s="52">
        <v>0</v>
      </c>
      <c r="S151" s="51">
        <v>0</v>
      </c>
      <c r="T151" s="52">
        <v>0</v>
      </c>
      <c r="U151" s="51">
        <v>0</v>
      </c>
      <c r="V151" s="52">
        <v>0</v>
      </c>
      <c r="W151" s="51">
        <v>0</v>
      </c>
      <c r="X151" s="52">
        <v>0</v>
      </c>
      <c r="Y151" s="51">
        <v>0</v>
      </c>
      <c r="Z151" s="52">
        <v>0</v>
      </c>
      <c r="AA151" s="51">
        <v>0</v>
      </c>
      <c r="AB151" s="52">
        <v>0</v>
      </c>
      <c r="AC151" s="51">
        <v>0</v>
      </c>
      <c r="AD151" s="326">
        <v>0</v>
      </c>
      <c r="AE151" s="51">
        <v>0</v>
      </c>
      <c r="AF151" s="52">
        <v>0</v>
      </c>
      <c r="AG151" s="51">
        <v>0</v>
      </c>
      <c r="AH151" s="52">
        <v>0</v>
      </c>
      <c r="AI151" s="51">
        <v>0</v>
      </c>
      <c r="AJ151" s="52">
        <v>0</v>
      </c>
      <c r="AK151" s="54">
        <v>0</v>
      </c>
      <c r="AL151" s="326">
        <v>0</v>
      </c>
      <c r="AM151" s="841">
        <v>0</v>
      </c>
      <c r="AN151" s="51">
        <v>0</v>
      </c>
      <c r="AO151" s="52">
        <v>0</v>
      </c>
      <c r="AP151" s="283" t="str">
        <f t="shared" si="23"/>
        <v/>
      </c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U151" s="109"/>
      <c r="BV151" s="109"/>
      <c r="BY151" s="5"/>
      <c r="BZ151" s="5"/>
      <c r="CA151" s="5"/>
      <c r="CB151" s="5"/>
      <c r="CC151" s="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5"/>
      <c r="CR151" s="5"/>
      <c r="CS151" s="5"/>
      <c r="CT151" s="32" t="str">
        <f t="shared" si="19"/>
        <v/>
      </c>
      <c r="CU151" s="32"/>
      <c r="CV151" s="32"/>
      <c r="CW151" s="32"/>
      <c r="CX151" s="32"/>
      <c r="CY151" s="32"/>
      <c r="CZ151" s="33">
        <f t="shared" si="20"/>
        <v>0</v>
      </c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</row>
    <row r="152" spans="1:149" ht="14.1" customHeight="1" x14ac:dyDescent="0.2">
      <c r="A152" s="152" t="s">
        <v>62</v>
      </c>
      <c r="B152" s="324">
        <f t="shared" si="21"/>
        <v>0</v>
      </c>
      <c r="C152" s="833">
        <f t="shared" si="22"/>
        <v>0</v>
      </c>
      <c r="D152" s="833">
        <f t="shared" si="22"/>
        <v>0</v>
      </c>
      <c r="E152" s="51">
        <v>0</v>
      </c>
      <c r="F152" s="52">
        <v>0</v>
      </c>
      <c r="G152" s="51">
        <v>0</v>
      </c>
      <c r="H152" s="52">
        <v>0</v>
      </c>
      <c r="I152" s="51">
        <v>0</v>
      </c>
      <c r="J152" s="52">
        <v>0</v>
      </c>
      <c r="K152" s="51">
        <v>0</v>
      </c>
      <c r="L152" s="55">
        <v>0</v>
      </c>
      <c r="M152" s="55">
        <v>0</v>
      </c>
      <c r="N152" s="326">
        <v>0</v>
      </c>
      <c r="O152" s="51">
        <v>0</v>
      </c>
      <c r="P152" s="52">
        <v>0</v>
      </c>
      <c r="Q152" s="51">
        <v>0</v>
      </c>
      <c r="R152" s="52">
        <v>0</v>
      </c>
      <c r="S152" s="51">
        <v>0</v>
      </c>
      <c r="T152" s="52">
        <v>0</v>
      </c>
      <c r="U152" s="51">
        <v>0</v>
      </c>
      <c r="V152" s="52">
        <v>0</v>
      </c>
      <c r="W152" s="51">
        <v>0</v>
      </c>
      <c r="X152" s="52">
        <v>0</v>
      </c>
      <c r="Y152" s="51">
        <v>0</v>
      </c>
      <c r="Z152" s="52">
        <v>0</v>
      </c>
      <c r="AA152" s="51">
        <v>0</v>
      </c>
      <c r="AB152" s="52">
        <v>0</v>
      </c>
      <c r="AC152" s="51">
        <v>0</v>
      </c>
      <c r="AD152" s="326">
        <v>0</v>
      </c>
      <c r="AE152" s="51">
        <v>0</v>
      </c>
      <c r="AF152" s="52">
        <v>0</v>
      </c>
      <c r="AG152" s="51">
        <v>0</v>
      </c>
      <c r="AH152" s="52">
        <v>0</v>
      </c>
      <c r="AI152" s="51">
        <v>0</v>
      </c>
      <c r="AJ152" s="52">
        <v>0</v>
      </c>
      <c r="AK152" s="54">
        <v>0</v>
      </c>
      <c r="AL152" s="326">
        <v>0</v>
      </c>
      <c r="AM152" s="841">
        <v>0</v>
      </c>
      <c r="AN152" s="51">
        <v>0</v>
      </c>
      <c r="AO152" s="52">
        <v>0</v>
      </c>
      <c r="AP152" s="283" t="str">
        <f t="shared" si="23"/>
        <v/>
      </c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5"/>
      <c r="BU152" s="109"/>
      <c r="BV152" s="109"/>
      <c r="BY152" s="5"/>
      <c r="BZ152" s="5"/>
      <c r="CA152" s="5"/>
      <c r="CB152" s="5"/>
      <c r="CC152" s="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5"/>
      <c r="CR152" s="5"/>
      <c r="CS152" s="5"/>
      <c r="CT152" s="32" t="str">
        <f t="shared" si="19"/>
        <v/>
      </c>
      <c r="CU152" s="32"/>
      <c r="CV152" s="32"/>
      <c r="CW152" s="32"/>
      <c r="CX152" s="32"/>
      <c r="CY152" s="32"/>
      <c r="CZ152" s="33">
        <f t="shared" si="20"/>
        <v>0</v>
      </c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</row>
    <row r="153" spans="1:149" ht="14.1" customHeight="1" x14ac:dyDescent="0.2">
      <c r="A153" s="152" t="s">
        <v>167</v>
      </c>
      <c r="B153" s="324">
        <f t="shared" si="21"/>
        <v>1</v>
      </c>
      <c r="C153" s="833">
        <f t="shared" si="22"/>
        <v>0</v>
      </c>
      <c r="D153" s="833">
        <f t="shared" si="22"/>
        <v>1</v>
      </c>
      <c r="E153" s="51">
        <v>0</v>
      </c>
      <c r="F153" s="52">
        <v>0</v>
      </c>
      <c r="G153" s="51">
        <v>0</v>
      </c>
      <c r="H153" s="52">
        <v>0</v>
      </c>
      <c r="I153" s="51">
        <v>0</v>
      </c>
      <c r="J153" s="52">
        <v>0</v>
      </c>
      <c r="K153" s="51">
        <v>0</v>
      </c>
      <c r="L153" s="55">
        <v>0</v>
      </c>
      <c r="M153" s="55">
        <v>0</v>
      </c>
      <c r="N153" s="326">
        <v>0</v>
      </c>
      <c r="O153" s="51">
        <v>0</v>
      </c>
      <c r="P153" s="52">
        <v>0</v>
      </c>
      <c r="Q153" s="51">
        <v>0</v>
      </c>
      <c r="R153" s="52">
        <v>0</v>
      </c>
      <c r="S153" s="51">
        <v>0</v>
      </c>
      <c r="T153" s="52">
        <v>0</v>
      </c>
      <c r="U153" s="51">
        <v>0</v>
      </c>
      <c r="V153" s="52">
        <v>0</v>
      </c>
      <c r="W153" s="51">
        <v>0</v>
      </c>
      <c r="X153" s="52">
        <v>0</v>
      </c>
      <c r="Y153" s="51">
        <v>0</v>
      </c>
      <c r="Z153" s="52">
        <v>1</v>
      </c>
      <c r="AA153" s="51">
        <v>0</v>
      </c>
      <c r="AB153" s="52">
        <v>0</v>
      </c>
      <c r="AC153" s="51">
        <v>0</v>
      </c>
      <c r="AD153" s="326">
        <v>0</v>
      </c>
      <c r="AE153" s="51">
        <v>0</v>
      </c>
      <c r="AF153" s="52">
        <v>0</v>
      </c>
      <c r="AG153" s="51">
        <v>0</v>
      </c>
      <c r="AH153" s="52">
        <v>0</v>
      </c>
      <c r="AI153" s="51">
        <v>0</v>
      </c>
      <c r="AJ153" s="52">
        <v>0</v>
      </c>
      <c r="AK153" s="54">
        <v>0</v>
      </c>
      <c r="AL153" s="326">
        <v>0</v>
      </c>
      <c r="AM153" s="841">
        <v>0</v>
      </c>
      <c r="AN153" s="51">
        <v>1</v>
      </c>
      <c r="AO153" s="52">
        <v>0</v>
      </c>
      <c r="AP153" s="283" t="str">
        <f t="shared" si="23"/>
        <v/>
      </c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5"/>
      <c r="BU153" s="109"/>
      <c r="BV153" s="109"/>
      <c r="BY153" s="5"/>
      <c r="BZ153" s="5"/>
      <c r="CA153" s="5"/>
      <c r="CB153" s="5"/>
      <c r="CC153" s="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5"/>
      <c r="CR153" s="5"/>
      <c r="CS153" s="5"/>
      <c r="CT153" s="32" t="str">
        <f t="shared" si="19"/>
        <v/>
      </c>
      <c r="CU153" s="32"/>
      <c r="CV153" s="32"/>
      <c r="CW153" s="32"/>
      <c r="CX153" s="32"/>
      <c r="CY153" s="32"/>
      <c r="CZ153" s="33">
        <f t="shared" si="20"/>
        <v>0</v>
      </c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</row>
    <row r="154" spans="1:149" ht="14.1" customHeight="1" x14ac:dyDescent="0.2">
      <c r="A154" s="152" t="s">
        <v>168</v>
      </c>
      <c r="B154" s="324">
        <f t="shared" si="21"/>
        <v>0</v>
      </c>
      <c r="C154" s="833">
        <f t="shared" si="22"/>
        <v>0</v>
      </c>
      <c r="D154" s="833">
        <f t="shared" si="22"/>
        <v>0</v>
      </c>
      <c r="E154" s="51">
        <v>0</v>
      </c>
      <c r="F154" s="52">
        <v>0</v>
      </c>
      <c r="G154" s="51">
        <v>0</v>
      </c>
      <c r="H154" s="52">
        <v>0</v>
      </c>
      <c r="I154" s="51">
        <v>0</v>
      </c>
      <c r="J154" s="52">
        <v>0</v>
      </c>
      <c r="K154" s="51">
        <v>0</v>
      </c>
      <c r="L154" s="55">
        <v>0</v>
      </c>
      <c r="M154" s="55">
        <v>0</v>
      </c>
      <c r="N154" s="326">
        <v>0</v>
      </c>
      <c r="O154" s="51">
        <v>0</v>
      </c>
      <c r="P154" s="52">
        <v>0</v>
      </c>
      <c r="Q154" s="51">
        <v>0</v>
      </c>
      <c r="R154" s="52">
        <v>0</v>
      </c>
      <c r="S154" s="51">
        <v>0</v>
      </c>
      <c r="T154" s="52">
        <v>0</v>
      </c>
      <c r="U154" s="51">
        <v>0</v>
      </c>
      <c r="V154" s="52">
        <v>0</v>
      </c>
      <c r="W154" s="51">
        <v>0</v>
      </c>
      <c r="X154" s="52">
        <v>0</v>
      </c>
      <c r="Y154" s="51">
        <v>0</v>
      </c>
      <c r="Z154" s="52">
        <v>0</v>
      </c>
      <c r="AA154" s="51">
        <v>0</v>
      </c>
      <c r="AB154" s="52">
        <v>0</v>
      </c>
      <c r="AC154" s="51">
        <v>0</v>
      </c>
      <c r="AD154" s="326">
        <v>0</v>
      </c>
      <c r="AE154" s="51">
        <v>0</v>
      </c>
      <c r="AF154" s="52">
        <v>0</v>
      </c>
      <c r="AG154" s="51">
        <v>0</v>
      </c>
      <c r="AH154" s="52">
        <v>0</v>
      </c>
      <c r="AI154" s="51">
        <v>0</v>
      </c>
      <c r="AJ154" s="52">
        <v>0</v>
      </c>
      <c r="AK154" s="54">
        <v>0</v>
      </c>
      <c r="AL154" s="326">
        <v>0</v>
      </c>
      <c r="AM154" s="841">
        <v>0</v>
      </c>
      <c r="AN154" s="51">
        <v>0</v>
      </c>
      <c r="AO154" s="52">
        <v>0</v>
      </c>
      <c r="AP154" s="283" t="str">
        <f t="shared" si="23"/>
        <v/>
      </c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5"/>
      <c r="BU154" s="109"/>
      <c r="BV154" s="109"/>
      <c r="BY154" s="5"/>
      <c r="BZ154" s="5"/>
      <c r="CA154" s="5"/>
      <c r="CB154" s="5"/>
      <c r="CC154" s="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5"/>
      <c r="CR154" s="5"/>
      <c r="CS154" s="5"/>
      <c r="CT154" s="32" t="str">
        <f t="shared" si="19"/>
        <v/>
      </c>
      <c r="CU154" s="32"/>
      <c r="CV154" s="32"/>
      <c r="CW154" s="32"/>
      <c r="CX154" s="32"/>
      <c r="CY154" s="32"/>
      <c r="CZ154" s="33">
        <f t="shared" si="20"/>
        <v>0</v>
      </c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</row>
    <row r="155" spans="1:149" ht="14.1" customHeight="1" x14ac:dyDescent="0.2">
      <c r="A155" s="152" t="s">
        <v>66</v>
      </c>
      <c r="B155" s="324">
        <f t="shared" si="21"/>
        <v>0</v>
      </c>
      <c r="C155" s="833">
        <f t="shared" si="22"/>
        <v>0</v>
      </c>
      <c r="D155" s="833">
        <f t="shared" si="22"/>
        <v>0</v>
      </c>
      <c r="E155" s="51">
        <v>0</v>
      </c>
      <c r="F155" s="52">
        <v>0</v>
      </c>
      <c r="G155" s="51">
        <v>0</v>
      </c>
      <c r="H155" s="52">
        <v>0</v>
      </c>
      <c r="I155" s="51">
        <v>0</v>
      </c>
      <c r="J155" s="52">
        <v>0</v>
      </c>
      <c r="K155" s="51">
        <v>0</v>
      </c>
      <c r="L155" s="55">
        <v>0</v>
      </c>
      <c r="M155" s="55">
        <v>0</v>
      </c>
      <c r="N155" s="326">
        <v>0</v>
      </c>
      <c r="O155" s="51">
        <v>0</v>
      </c>
      <c r="P155" s="52">
        <v>0</v>
      </c>
      <c r="Q155" s="51">
        <v>0</v>
      </c>
      <c r="R155" s="52">
        <v>0</v>
      </c>
      <c r="S155" s="51">
        <v>0</v>
      </c>
      <c r="T155" s="52">
        <v>0</v>
      </c>
      <c r="U155" s="51">
        <v>0</v>
      </c>
      <c r="V155" s="52">
        <v>0</v>
      </c>
      <c r="W155" s="51">
        <v>0</v>
      </c>
      <c r="X155" s="52">
        <v>0</v>
      </c>
      <c r="Y155" s="51">
        <v>0</v>
      </c>
      <c r="Z155" s="52">
        <v>0</v>
      </c>
      <c r="AA155" s="51">
        <v>0</v>
      </c>
      <c r="AB155" s="52">
        <v>0</v>
      </c>
      <c r="AC155" s="51">
        <v>0</v>
      </c>
      <c r="AD155" s="326">
        <v>0</v>
      </c>
      <c r="AE155" s="51">
        <v>0</v>
      </c>
      <c r="AF155" s="52">
        <v>0</v>
      </c>
      <c r="AG155" s="51">
        <v>0</v>
      </c>
      <c r="AH155" s="52">
        <v>0</v>
      </c>
      <c r="AI155" s="51">
        <v>0</v>
      </c>
      <c r="AJ155" s="52">
        <v>0</v>
      </c>
      <c r="AK155" s="54">
        <v>0</v>
      </c>
      <c r="AL155" s="326">
        <v>0</v>
      </c>
      <c r="AM155" s="841">
        <v>0</v>
      </c>
      <c r="AN155" s="51">
        <v>0</v>
      </c>
      <c r="AO155" s="52">
        <v>0</v>
      </c>
      <c r="AP155" s="283" t="str">
        <f t="shared" si="23"/>
        <v/>
      </c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5"/>
      <c r="BU155" s="109"/>
      <c r="BV155" s="109"/>
      <c r="BY155" s="5"/>
      <c r="BZ155" s="5"/>
      <c r="CA155" s="5"/>
      <c r="CB155" s="5"/>
      <c r="CC155" s="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5"/>
      <c r="CR155" s="5"/>
      <c r="CS155" s="5"/>
      <c r="CT155" s="32" t="str">
        <f t="shared" si="19"/>
        <v/>
      </c>
      <c r="CU155" s="32"/>
      <c r="CV155" s="32"/>
      <c r="CW155" s="32"/>
      <c r="CX155" s="32"/>
      <c r="CY155" s="32"/>
      <c r="CZ155" s="33">
        <f t="shared" si="20"/>
        <v>0</v>
      </c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</row>
    <row r="156" spans="1:149" ht="14.1" customHeight="1" x14ac:dyDescent="0.2">
      <c r="A156" s="152" t="s">
        <v>169</v>
      </c>
      <c r="B156" s="324">
        <f t="shared" si="21"/>
        <v>7</v>
      </c>
      <c r="C156" s="833">
        <f t="shared" si="22"/>
        <v>6</v>
      </c>
      <c r="D156" s="833">
        <f t="shared" si="22"/>
        <v>1</v>
      </c>
      <c r="E156" s="51">
        <v>0</v>
      </c>
      <c r="F156" s="52">
        <v>0</v>
      </c>
      <c r="G156" s="51">
        <v>0</v>
      </c>
      <c r="H156" s="52">
        <v>0</v>
      </c>
      <c r="I156" s="51">
        <v>0</v>
      </c>
      <c r="J156" s="52">
        <v>0</v>
      </c>
      <c r="K156" s="51">
        <v>1</v>
      </c>
      <c r="L156" s="55">
        <v>0</v>
      </c>
      <c r="M156" s="55">
        <v>0</v>
      </c>
      <c r="N156" s="326">
        <v>0</v>
      </c>
      <c r="O156" s="51">
        <v>0</v>
      </c>
      <c r="P156" s="52">
        <v>0</v>
      </c>
      <c r="Q156" s="51">
        <v>0</v>
      </c>
      <c r="R156" s="52">
        <v>0</v>
      </c>
      <c r="S156" s="51">
        <v>1</v>
      </c>
      <c r="T156" s="52">
        <v>0</v>
      </c>
      <c r="U156" s="51">
        <v>1</v>
      </c>
      <c r="V156" s="52">
        <v>0</v>
      </c>
      <c r="W156" s="51">
        <v>0</v>
      </c>
      <c r="X156" s="52">
        <v>0</v>
      </c>
      <c r="Y156" s="51">
        <v>0</v>
      </c>
      <c r="Z156" s="52">
        <v>0</v>
      </c>
      <c r="AA156" s="51">
        <v>2</v>
      </c>
      <c r="AB156" s="52">
        <v>1</v>
      </c>
      <c r="AC156" s="51">
        <v>0</v>
      </c>
      <c r="AD156" s="326">
        <v>0</v>
      </c>
      <c r="AE156" s="51">
        <v>0</v>
      </c>
      <c r="AF156" s="52">
        <v>0</v>
      </c>
      <c r="AG156" s="51">
        <v>0</v>
      </c>
      <c r="AH156" s="52">
        <v>0</v>
      </c>
      <c r="AI156" s="51">
        <v>0</v>
      </c>
      <c r="AJ156" s="52">
        <v>0</v>
      </c>
      <c r="AK156" s="54">
        <v>1</v>
      </c>
      <c r="AL156" s="326">
        <v>0</v>
      </c>
      <c r="AM156" s="841">
        <v>3</v>
      </c>
      <c r="AN156" s="51">
        <v>1</v>
      </c>
      <c r="AO156" s="52">
        <v>3</v>
      </c>
      <c r="AP156" s="283" t="str">
        <f t="shared" si="23"/>
        <v/>
      </c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5"/>
      <c r="BU156" s="109"/>
      <c r="BV156" s="109"/>
      <c r="BY156" s="5"/>
      <c r="BZ156" s="5"/>
      <c r="CA156" s="5"/>
      <c r="CB156" s="5"/>
      <c r="CC156" s="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5"/>
      <c r="CR156" s="5"/>
      <c r="CS156" s="5"/>
      <c r="CT156" s="32" t="str">
        <f t="shared" si="19"/>
        <v/>
      </c>
      <c r="CU156" s="32"/>
      <c r="CV156" s="32"/>
      <c r="CW156" s="32"/>
      <c r="CX156" s="32"/>
      <c r="CY156" s="32"/>
      <c r="CZ156" s="33">
        <f t="shared" si="20"/>
        <v>0</v>
      </c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</row>
    <row r="157" spans="1:149" ht="14.1" customHeight="1" x14ac:dyDescent="0.2">
      <c r="A157" s="152" t="s">
        <v>170</v>
      </c>
      <c r="B157" s="324">
        <f t="shared" si="21"/>
        <v>0</v>
      </c>
      <c r="C157" s="833">
        <f t="shared" si="22"/>
        <v>0</v>
      </c>
      <c r="D157" s="833">
        <f t="shared" si="22"/>
        <v>0</v>
      </c>
      <c r="E157" s="51">
        <v>0</v>
      </c>
      <c r="F157" s="52">
        <v>0</v>
      </c>
      <c r="G157" s="51">
        <v>0</v>
      </c>
      <c r="H157" s="52">
        <v>0</v>
      </c>
      <c r="I157" s="51">
        <v>0</v>
      </c>
      <c r="J157" s="52">
        <v>0</v>
      </c>
      <c r="K157" s="51">
        <v>0</v>
      </c>
      <c r="L157" s="55">
        <v>0</v>
      </c>
      <c r="M157" s="55">
        <v>0</v>
      </c>
      <c r="N157" s="326">
        <v>0</v>
      </c>
      <c r="O157" s="51">
        <v>0</v>
      </c>
      <c r="P157" s="52">
        <v>0</v>
      </c>
      <c r="Q157" s="51">
        <v>0</v>
      </c>
      <c r="R157" s="52">
        <v>0</v>
      </c>
      <c r="S157" s="51">
        <v>0</v>
      </c>
      <c r="T157" s="52">
        <v>0</v>
      </c>
      <c r="U157" s="51">
        <v>0</v>
      </c>
      <c r="V157" s="52">
        <v>0</v>
      </c>
      <c r="W157" s="51">
        <v>0</v>
      </c>
      <c r="X157" s="52">
        <v>0</v>
      </c>
      <c r="Y157" s="51">
        <v>0</v>
      </c>
      <c r="Z157" s="52">
        <v>0</v>
      </c>
      <c r="AA157" s="51">
        <v>0</v>
      </c>
      <c r="AB157" s="52">
        <v>0</v>
      </c>
      <c r="AC157" s="51">
        <v>0</v>
      </c>
      <c r="AD157" s="326">
        <v>0</v>
      </c>
      <c r="AE157" s="51">
        <v>0</v>
      </c>
      <c r="AF157" s="52">
        <v>0</v>
      </c>
      <c r="AG157" s="51">
        <v>0</v>
      </c>
      <c r="AH157" s="52">
        <v>0</v>
      </c>
      <c r="AI157" s="51">
        <v>0</v>
      </c>
      <c r="AJ157" s="52">
        <v>0</v>
      </c>
      <c r="AK157" s="54">
        <v>0</v>
      </c>
      <c r="AL157" s="326">
        <v>0</v>
      </c>
      <c r="AM157" s="841">
        <v>0</v>
      </c>
      <c r="AN157" s="51">
        <v>0</v>
      </c>
      <c r="AO157" s="52">
        <v>0</v>
      </c>
      <c r="AP157" s="283" t="str">
        <f t="shared" si="23"/>
        <v/>
      </c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U157" s="109"/>
      <c r="BV157" s="109"/>
      <c r="BY157" s="5"/>
      <c r="BZ157" s="5"/>
      <c r="CA157" s="5"/>
      <c r="CB157" s="5"/>
      <c r="CC157" s="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5"/>
      <c r="CR157" s="5"/>
      <c r="CS157" s="5"/>
      <c r="CT157" s="32" t="str">
        <f t="shared" si="19"/>
        <v/>
      </c>
      <c r="CU157" s="32"/>
      <c r="CV157" s="32"/>
      <c r="CW157" s="32"/>
      <c r="CX157" s="32"/>
      <c r="CY157" s="32"/>
      <c r="CZ157" s="33">
        <f t="shared" si="20"/>
        <v>0</v>
      </c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</row>
    <row r="158" spans="1:149" ht="14.1" customHeight="1" x14ac:dyDescent="0.2">
      <c r="A158" s="152" t="s">
        <v>171</v>
      </c>
      <c r="B158" s="324">
        <f t="shared" si="21"/>
        <v>0</v>
      </c>
      <c r="C158" s="833">
        <f t="shared" si="22"/>
        <v>0</v>
      </c>
      <c r="D158" s="833">
        <f t="shared" si="22"/>
        <v>0</v>
      </c>
      <c r="E158" s="51">
        <v>0</v>
      </c>
      <c r="F158" s="52">
        <v>0</v>
      </c>
      <c r="G158" s="51">
        <v>0</v>
      </c>
      <c r="H158" s="52">
        <v>0</v>
      </c>
      <c r="I158" s="51">
        <v>0</v>
      </c>
      <c r="J158" s="52">
        <v>0</v>
      </c>
      <c r="K158" s="51">
        <v>0</v>
      </c>
      <c r="L158" s="55">
        <v>0</v>
      </c>
      <c r="M158" s="55">
        <v>0</v>
      </c>
      <c r="N158" s="326">
        <v>0</v>
      </c>
      <c r="O158" s="51">
        <v>0</v>
      </c>
      <c r="P158" s="52">
        <v>0</v>
      </c>
      <c r="Q158" s="51">
        <v>0</v>
      </c>
      <c r="R158" s="52">
        <v>0</v>
      </c>
      <c r="S158" s="51">
        <v>0</v>
      </c>
      <c r="T158" s="52">
        <v>0</v>
      </c>
      <c r="U158" s="51">
        <v>0</v>
      </c>
      <c r="V158" s="52">
        <v>0</v>
      </c>
      <c r="W158" s="51">
        <v>0</v>
      </c>
      <c r="X158" s="52">
        <v>0</v>
      </c>
      <c r="Y158" s="51">
        <v>0</v>
      </c>
      <c r="Z158" s="52">
        <v>0</v>
      </c>
      <c r="AA158" s="51">
        <v>0</v>
      </c>
      <c r="AB158" s="52">
        <v>0</v>
      </c>
      <c r="AC158" s="51">
        <v>0</v>
      </c>
      <c r="AD158" s="326">
        <v>0</v>
      </c>
      <c r="AE158" s="51">
        <v>0</v>
      </c>
      <c r="AF158" s="52">
        <v>0</v>
      </c>
      <c r="AG158" s="51">
        <v>0</v>
      </c>
      <c r="AH158" s="52">
        <v>0</v>
      </c>
      <c r="AI158" s="51">
        <v>0</v>
      </c>
      <c r="AJ158" s="52">
        <v>0</v>
      </c>
      <c r="AK158" s="54">
        <v>0</v>
      </c>
      <c r="AL158" s="326">
        <v>0</v>
      </c>
      <c r="AM158" s="841">
        <v>0</v>
      </c>
      <c r="AN158" s="51">
        <v>0</v>
      </c>
      <c r="AO158" s="52">
        <v>0</v>
      </c>
      <c r="AP158" s="283" t="str">
        <f t="shared" si="23"/>
        <v/>
      </c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U158" s="109"/>
      <c r="BV158" s="109"/>
      <c r="BY158" s="5"/>
      <c r="BZ158" s="5"/>
      <c r="CA158" s="5"/>
      <c r="CB158" s="5"/>
      <c r="CC158" s="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5"/>
      <c r="CR158" s="5"/>
      <c r="CS158" s="5"/>
      <c r="CT158" s="32" t="str">
        <f t="shared" si="19"/>
        <v/>
      </c>
      <c r="CU158" s="32"/>
      <c r="CV158" s="32"/>
      <c r="CW158" s="32"/>
      <c r="CX158" s="32"/>
      <c r="CY158" s="32"/>
      <c r="CZ158" s="33">
        <f t="shared" si="20"/>
        <v>0</v>
      </c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</row>
    <row r="159" spans="1:149" ht="14.1" customHeight="1" x14ac:dyDescent="0.2">
      <c r="A159" s="152" t="s">
        <v>172</v>
      </c>
      <c r="B159" s="324">
        <f t="shared" si="21"/>
        <v>0</v>
      </c>
      <c r="C159" s="833">
        <f t="shared" si="22"/>
        <v>0</v>
      </c>
      <c r="D159" s="833">
        <f t="shared" si="22"/>
        <v>0</v>
      </c>
      <c r="E159" s="51">
        <v>0</v>
      </c>
      <c r="F159" s="52">
        <v>0</v>
      </c>
      <c r="G159" s="51">
        <v>0</v>
      </c>
      <c r="H159" s="52">
        <v>0</v>
      </c>
      <c r="I159" s="51">
        <v>0</v>
      </c>
      <c r="J159" s="52">
        <v>0</v>
      </c>
      <c r="K159" s="51">
        <v>0</v>
      </c>
      <c r="L159" s="55">
        <v>0</v>
      </c>
      <c r="M159" s="55">
        <v>0</v>
      </c>
      <c r="N159" s="326">
        <v>0</v>
      </c>
      <c r="O159" s="51">
        <v>0</v>
      </c>
      <c r="P159" s="52">
        <v>0</v>
      </c>
      <c r="Q159" s="51">
        <v>0</v>
      </c>
      <c r="R159" s="52">
        <v>0</v>
      </c>
      <c r="S159" s="51">
        <v>0</v>
      </c>
      <c r="T159" s="52">
        <v>0</v>
      </c>
      <c r="U159" s="51">
        <v>0</v>
      </c>
      <c r="V159" s="52">
        <v>0</v>
      </c>
      <c r="W159" s="51">
        <v>0</v>
      </c>
      <c r="X159" s="52">
        <v>0</v>
      </c>
      <c r="Y159" s="51">
        <v>0</v>
      </c>
      <c r="Z159" s="52">
        <v>0</v>
      </c>
      <c r="AA159" s="51">
        <v>0</v>
      </c>
      <c r="AB159" s="52">
        <v>0</v>
      </c>
      <c r="AC159" s="51">
        <v>0</v>
      </c>
      <c r="AD159" s="326">
        <v>0</v>
      </c>
      <c r="AE159" s="51">
        <v>0</v>
      </c>
      <c r="AF159" s="52">
        <v>0</v>
      </c>
      <c r="AG159" s="51">
        <v>0</v>
      </c>
      <c r="AH159" s="52">
        <v>0</v>
      </c>
      <c r="AI159" s="51">
        <v>0</v>
      </c>
      <c r="AJ159" s="52">
        <v>0</v>
      </c>
      <c r="AK159" s="54">
        <v>0</v>
      </c>
      <c r="AL159" s="326">
        <v>0</v>
      </c>
      <c r="AM159" s="841">
        <v>0</v>
      </c>
      <c r="AN159" s="51">
        <v>0</v>
      </c>
      <c r="AO159" s="52">
        <v>0</v>
      </c>
      <c r="AP159" s="283" t="str">
        <f t="shared" si="23"/>
        <v/>
      </c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U159" s="109"/>
      <c r="BV159" s="109"/>
      <c r="BY159" s="5"/>
      <c r="BZ159" s="5"/>
      <c r="CA159" s="5"/>
      <c r="CB159" s="5"/>
      <c r="CC159" s="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5"/>
      <c r="CR159" s="5"/>
      <c r="CS159" s="5"/>
      <c r="CT159" s="32" t="str">
        <f t="shared" si="19"/>
        <v/>
      </c>
      <c r="CU159" s="32"/>
      <c r="CV159" s="32"/>
      <c r="CW159" s="32"/>
      <c r="CX159" s="32"/>
      <c r="CY159" s="32"/>
      <c r="CZ159" s="33">
        <f t="shared" si="20"/>
        <v>0</v>
      </c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</row>
    <row r="160" spans="1:149" ht="14.1" customHeight="1" x14ac:dyDescent="0.2">
      <c r="A160" s="152" t="s">
        <v>173</v>
      </c>
      <c r="B160" s="324">
        <f t="shared" si="21"/>
        <v>0</v>
      </c>
      <c r="C160" s="833">
        <f t="shared" si="22"/>
        <v>0</v>
      </c>
      <c r="D160" s="833">
        <f t="shared" si="22"/>
        <v>0</v>
      </c>
      <c r="E160" s="51">
        <v>0</v>
      </c>
      <c r="F160" s="52">
        <v>0</v>
      </c>
      <c r="G160" s="51">
        <v>0</v>
      </c>
      <c r="H160" s="52">
        <v>0</v>
      </c>
      <c r="I160" s="51">
        <v>0</v>
      </c>
      <c r="J160" s="52">
        <v>0</v>
      </c>
      <c r="K160" s="51">
        <v>0</v>
      </c>
      <c r="L160" s="55">
        <v>0</v>
      </c>
      <c r="M160" s="55">
        <v>0</v>
      </c>
      <c r="N160" s="326">
        <v>0</v>
      </c>
      <c r="O160" s="51">
        <v>0</v>
      </c>
      <c r="P160" s="52">
        <v>0</v>
      </c>
      <c r="Q160" s="51">
        <v>0</v>
      </c>
      <c r="R160" s="52">
        <v>0</v>
      </c>
      <c r="S160" s="51">
        <v>0</v>
      </c>
      <c r="T160" s="52">
        <v>0</v>
      </c>
      <c r="U160" s="51">
        <v>0</v>
      </c>
      <c r="V160" s="52">
        <v>0</v>
      </c>
      <c r="W160" s="51">
        <v>0</v>
      </c>
      <c r="X160" s="52">
        <v>0</v>
      </c>
      <c r="Y160" s="51">
        <v>0</v>
      </c>
      <c r="Z160" s="52">
        <v>0</v>
      </c>
      <c r="AA160" s="51">
        <v>0</v>
      </c>
      <c r="AB160" s="52">
        <v>0</v>
      </c>
      <c r="AC160" s="51">
        <v>0</v>
      </c>
      <c r="AD160" s="326">
        <v>0</v>
      </c>
      <c r="AE160" s="51">
        <v>0</v>
      </c>
      <c r="AF160" s="52">
        <v>0</v>
      </c>
      <c r="AG160" s="51">
        <v>0</v>
      </c>
      <c r="AH160" s="52">
        <v>0</v>
      </c>
      <c r="AI160" s="51">
        <v>0</v>
      </c>
      <c r="AJ160" s="52">
        <v>0</v>
      </c>
      <c r="AK160" s="54">
        <v>0</v>
      </c>
      <c r="AL160" s="326">
        <v>0</v>
      </c>
      <c r="AM160" s="841">
        <v>0</v>
      </c>
      <c r="AN160" s="51">
        <v>0</v>
      </c>
      <c r="AO160" s="52">
        <v>0</v>
      </c>
      <c r="AP160" s="283" t="str">
        <f t="shared" si="23"/>
        <v/>
      </c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U160" s="109"/>
      <c r="BV160" s="109"/>
      <c r="BY160" s="5"/>
      <c r="BZ160" s="5"/>
      <c r="CA160" s="5"/>
      <c r="CB160" s="5"/>
      <c r="CC160" s="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5"/>
      <c r="CR160" s="5"/>
      <c r="CS160" s="5"/>
      <c r="CT160" s="32" t="str">
        <f t="shared" si="19"/>
        <v/>
      </c>
      <c r="CU160" s="32"/>
      <c r="CV160" s="32"/>
      <c r="CW160" s="32"/>
      <c r="CX160" s="32"/>
      <c r="CY160" s="32"/>
      <c r="CZ160" s="33">
        <f t="shared" si="20"/>
        <v>0</v>
      </c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</row>
    <row r="161" spans="1:149" ht="14.1" customHeight="1" x14ac:dyDescent="0.2">
      <c r="A161" s="152" t="s">
        <v>70</v>
      </c>
      <c r="B161" s="324">
        <f t="shared" si="21"/>
        <v>2</v>
      </c>
      <c r="C161" s="833">
        <f t="shared" si="22"/>
        <v>1</v>
      </c>
      <c r="D161" s="833">
        <f t="shared" si="22"/>
        <v>1</v>
      </c>
      <c r="E161" s="51">
        <v>0</v>
      </c>
      <c r="F161" s="52">
        <v>0</v>
      </c>
      <c r="G161" s="51">
        <v>0</v>
      </c>
      <c r="H161" s="52">
        <v>0</v>
      </c>
      <c r="I161" s="51">
        <v>0</v>
      </c>
      <c r="J161" s="52">
        <v>0</v>
      </c>
      <c r="K161" s="51">
        <v>0</v>
      </c>
      <c r="L161" s="55">
        <v>0</v>
      </c>
      <c r="M161" s="55">
        <v>0</v>
      </c>
      <c r="N161" s="326">
        <v>0</v>
      </c>
      <c r="O161" s="51">
        <v>0</v>
      </c>
      <c r="P161" s="52">
        <v>0</v>
      </c>
      <c r="Q161" s="51">
        <v>0</v>
      </c>
      <c r="R161" s="52">
        <v>0</v>
      </c>
      <c r="S161" s="51">
        <v>0</v>
      </c>
      <c r="T161" s="52">
        <v>0</v>
      </c>
      <c r="U161" s="51">
        <v>0</v>
      </c>
      <c r="V161" s="52">
        <v>0</v>
      </c>
      <c r="W161" s="51">
        <v>0</v>
      </c>
      <c r="X161" s="52">
        <v>0</v>
      </c>
      <c r="Y161" s="51">
        <v>0</v>
      </c>
      <c r="Z161" s="52">
        <v>0</v>
      </c>
      <c r="AA161" s="51">
        <v>0</v>
      </c>
      <c r="AB161" s="52">
        <v>0</v>
      </c>
      <c r="AC161" s="51">
        <v>0</v>
      </c>
      <c r="AD161" s="326">
        <v>0</v>
      </c>
      <c r="AE161" s="51">
        <v>0</v>
      </c>
      <c r="AF161" s="52">
        <v>0</v>
      </c>
      <c r="AG161" s="51">
        <v>0</v>
      </c>
      <c r="AH161" s="52">
        <v>1</v>
      </c>
      <c r="AI161" s="51">
        <v>1</v>
      </c>
      <c r="AJ161" s="52">
        <v>0</v>
      </c>
      <c r="AK161" s="54">
        <v>0</v>
      </c>
      <c r="AL161" s="326">
        <v>0</v>
      </c>
      <c r="AM161" s="841">
        <v>0</v>
      </c>
      <c r="AN161" s="51">
        <v>2</v>
      </c>
      <c r="AO161" s="52">
        <v>0</v>
      </c>
      <c r="AP161" s="283" t="str">
        <f t="shared" si="23"/>
        <v/>
      </c>
      <c r="BU161" s="109"/>
      <c r="BV161" s="109"/>
      <c r="BY161" s="5"/>
      <c r="BZ161" s="5"/>
      <c r="CA161" s="5"/>
      <c r="CB161" s="5"/>
      <c r="CC161" s="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5"/>
      <c r="CR161" s="5"/>
      <c r="CS161" s="5"/>
      <c r="CT161" s="32" t="str">
        <f t="shared" si="19"/>
        <v/>
      </c>
      <c r="CU161" s="32"/>
      <c r="CV161" s="32"/>
      <c r="CW161" s="32"/>
      <c r="CX161" s="32"/>
      <c r="CY161" s="32"/>
      <c r="CZ161" s="33">
        <f t="shared" si="20"/>
        <v>0</v>
      </c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</row>
    <row r="162" spans="1:149" ht="14.1" customHeight="1" x14ac:dyDescent="0.2">
      <c r="A162" s="152" t="s">
        <v>174</v>
      </c>
      <c r="B162" s="324">
        <f t="shared" si="21"/>
        <v>55</v>
      </c>
      <c r="C162" s="833">
        <f t="shared" si="22"/>
        <v>25</v>
      </c>
      <c r="D162" s="833">
        <f t="shared" si="22"/>
        <v>30</v>
      </c>
      <c r="E162" s="51">
        <v>5</v>
      </c>
      <c r="F162" s="52">
        <v>4</v>
      </c>
      <c r="G162" s="51">
        <v>3</v>
      </c>
      <c r="H162" s="52">
        <v>4</v>
      </c>
      <c r="I162" s="51">
        <v>1</v>
      </c>
      <c r="J162" s="52">
        <v>2</v>
      </c>
      <c r="K162" s="51">
        <v>0</v>
      </c>
      <c r="L162" s="55">
        <v>0</v>
      </c>
      <c r="M162" s="55">
        <v>0</v>
      </c>
      <c r="N162" s="326">
        <v>0</v>
      </c>
      <c r="O162" s="51">
        <v>1</v>
      </c>
      <c r="P162" s="52">
        <v>0</v>
      </c>
      <c r="Q162" s="51">
        <v>0</v>
      </c>
      <c r="R162" s="52">
        <v>0</v>
      </c>
      <c r="S162" s="51">
        <v>0</v>
      </c>
      <c r="T162" s="52">
        <v>2</v>
      </c>
      <c r="U162" s="51">
        <v>0</v>
      </c>
      <c r="V162" s="52">
        <v>0</v>
      </c>
      <c r="W162" s="51">
        <v>1</v>
      </c>
      <c r="X162" s="52">
        <v>0</v>
      </c>
      <c r="Y162" s="51">
        <v>0</v>
      </c>
      <c r="Z162" s="52">
        <v>0</v>
      </c>
      <c r="AA162" s="51">
        <v>1</v>
      </c>
      <c r="AB162" s="52">
        <v>1</v>
      </c>
      <c r="AC162" s="51">
        <v>3</v>
      </c>
      <c r="AD162" s="326">
        <v>1</v>
      </c>
      <c r="AE162" s="51">
        <v>0</v>
      </c>
      <c r="AF162" s="52">
        <v>3</v>
      </c>
      <c r="AG162" s="51">
        <v>1</v>
      </c>
      <c r="AH162" s="52">
        <v>3</v>
      </c>
      <c r="AI162" s="51">
        <v>1</v>
      </c>
      <c r="AJ162" s="52">
        <v>3</v>
      </c>
      <c r="AK162" s="54">
        <v>8</v>
      </c>
      <c r="AL162" s="326">
        <v>7</v>
      </c>
      <c r="AM162" s="841">
        <v>8</v>
      </c>
      <c r="AN162" s="51">
        <v>17</v>
      </c>
      <c r="AO162" s="52">
        <v>30</v>
      </c>
      <c r="AP162" s="283" t="str">
        <f t="shared" si="23"/>
        <v/>
      </c>
      <c r="BU162" s="109"/>
      <c r="BV162" s="109"/>
      <c r="BY162" s="5"/>
      <c r="BZ162" s="5"/>
      <c r="CA162" s="5"/>
      <c r="CB162" s="5"/>
      <c r="CC162" s="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5"/>
      <c r="CR162" s="5"/>
      <c r="CS162" s="5"/>
      <c r="CT162" s="32" t="str">
        <f t="shared" si="19"/>
        <v/>
      </c>
      <c r="CU162" s="32"/>
      <c r="CV162" s="32"/>
      <c r="CW162" s="32"/>
      <c r="CX162" s="32"/>
      <c r="CY162" s="32"/>
      <c r="CZ162" s="33">
        <f t="shared" si="20"/>
        <v>0</v>
      </c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</row>
    <row r="163" spans="1:149" ht="14.1" customHeight="1" x14ac:dyDescent="0.2">
      <c r="A163" s="152" t="s">
        <v>175</v>
      </c>
      <c r="B163" s="324">
        <f t="shared" si="21"/>
        <v>11</v>
      </c>
      <c r="C163" s="833">
        <f t="shared" si="22"/>
        <v>4</v>
      </c>
      <c r="D163" s="833">
        <f t="shared" si="22"/>
        <v>7</v>
      </c>
      <c r="E163" s="51">
        <v>0</v>
      </c>
      <c r="F163" s="52">
        <v>1</v>
      </c>
      <c r="G163" s="51">
        <v>0</v>
      </c>
      <c r="H163" s="52">
        <v>0</v>
      </c>
      <c r="I163" s="51">
        <v>0</v>
      </c>
      <c r="J163" s="52">
        <v>0</v>
      </c>
      <c r="K163" s="51">
        <v>0</v>
      </c>
      <c r="L163" s="55">
        <v>0</v>
      </c>
      <c r="M163" s="55">
        <v>0</v>
      </c>
      <c r="N163" s="326">
        <v>0</v>
      </c>
      <c r="O163" s="51">
        <v>0</v>
      </c>
      <c r="P163" s="52">
        <v>0</v>
      </c>
      <c r="Q163" s="51">
        <v>0</v>
      </c>
      <c r="R163" s="52">
        <v>0</v>
      </c>
      <c r="S163" s="51">
        <v>0</v>
      </c>
      <c r="T163" s="52">
        <v>0</v>
      </c>
      <c r="U163" s="51">
        <v>0</v>
      </c>
      <c r="V163" s="52">
        <v>0</v>
      </c>
      <c r="W163" s="51">
        <v>0</v>
      </c>
      <c r="X163" s="52">
        <v>0</v>
      </c>
      <c r="Y163" s="51">
        <v>0</v>
      </c>
      <c r="Z163" s="52">
        <v>0</v>
      </c>
      <c r="AA163" s="51">
        <v>0</v>
      </c>
      <c r="AB163" s="52">
        <v>2</v>
      </c>
      <c r="AC163" s="51">
        <v>1</v>
      </c>
      <c r="AD163" s="326">
        <v>0</v>
      </c>
      <c r="AE163" s="51">
        <v>1</v>
      </c>
      <c r="AF163" s="52">
        <v>0</v>
      </c>
      <c r="AG163" s="51">
        <v>1</v>
      </c>
      <c r="AH163" s="52">
        <v>2</v>
      </c>
      <c r="AI163" s="51">
        <v>0</v>
      </c>
      <c r="AJ163" s="52">
        <v>1</v>
      </c>
      <c r="AK163" s="54">
        <v>1</v>
      </c>
      <c r="AL163" s="326">
        <v>1</v>
      </c>
      <c r="AM163" s="841">
        <v>1</v>
      </c>
      <c r="AN163" s="51">
        <v>6</v>
      </c>
      <c r="AO163" s="52">
        <v>4</v>
      </c>
      <c r="AP163" s="283" t="str">
        <f t="shared" si="23"/>
        <v/>
      </c>
      <c r="BU163" s="109"/>
      <c r="BV163" s="109"/>
      <c r="BY163" s="5"/>
      <c r="BZ163" s="5"/>
      <c r="CA163" s="5"/>
      <c r="CB163" s="5"/>
      <c r="CC163" s="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5"/>
      <c r="CR163" s="5"/>
      <c r="CS163" s="5"/>
      <c r="CT163" s="32" t="str">
        <f t="shared" si="19"/>
        <v/>
      </c>
      <c r="CU163" s="32"/>
      <c r="CV163" s="32"/>
      <c r="CW163" s="32"/>
      <c r="CX163" s="32"/>
      <c r="CY163" s="32"/>
      <c r="CZ163" s="33">
        <f t="shared" si="20"/>
        <v>0</v>
      </c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</row>
    <row r="164" spans="1:149" ht="14.1" customHeight="1" x14ac:dyDescent="0.2">
      <c r="A164" s="152" t="s">
        <v>176</v>
      </c>
      <c r="B164" s="324">
        <f t="shared" si="21"/>
        <v>0</v>
      </c>
      <c r="C164" s="833">
        <f t="shared" si="22"/>
        <v>0</v>
      </c>
      <c r="D164" s="833">
        <f t="shared" si="22"/>
        <v>0</v>
      </c>
      <c r="E164" s="51">
        <v>0</v>
      </c>
      <c r="F164" s="52">
        <v>0</v>
      </c>
      <c r="G164" s="51">
        <v>0</v>
      </c>
      <c r="H164" s="52">
        <v>0</v>
      </c>
      <c r="I164" s="51">
        <v>0</v>
      </c>
      <c r="J164" s="52">
        <v>0</v>
      </c>
      <c r="K164" s="51">
        <v>0</v>
      </c>
      <c r="L164" s="55">
        <v>0</v>
      </c>
      <c r="M164" s="55">
        <v>0</v>
      </c>
      <c r="N164" s="326">
        <v>0</v>
      </c>
      <c r="O164" s="51">
        <v>0</v>
      </c>
      <c r="P164" s="52">
        <v>0</v>
      </c>
      <c r="Q164" s="51">
        <v>0</v>
      </c>
      <c r="R164" s="52">
        <v>0</v>
      </c>
      <c r="S164" s="51">
        <v>0</v>
      </c>
      <c r="T164" s="52">
        <v>0</v>
      </c>
      <c r="U164" s="51">
        <v>0</v>
      </c>
      <c r="V164" s="52">
        <v>0</v>
      </c>
      <c r="W164" s="51">
        <v>0</v>
      </c>
      <c r="X164" s="52">
        <v>0</v>
      </c>
      <c r="Y164" s="51">
        <v>0</v>
      </c>
      <c r="Z164" s="52">
        <v>0</v>
      </c>
      <c r="AA164" s="51">
        <v>0</v>
      </c>
      <c r="AB164" s="52">
        <v>0</v>
      </c>
      <c r="AC164" s="51">
        <v>0</v>
      </c>
      <c r="AD164" s="326">
        <v>0</v>
      </c>
      <c r="AE164" s="51">
        <v>0</v>
      </c>
      <c r="AF164" s="52">
        <v>0</v>
      </c>
      <c r="AG164" s="51">
        <v>0</v>
      </c>
      <c r="AH164" s="52">
        <v>0</v>
      </c>
      <c r="AI164" s="51">
        <v>0</v>
      </c>
      <c r="AJ164" s="52">
        <v>0</v>
      </c>
      <c r="AK164" s="54">
        <v>0</v>
      </c>
      <c r="AL164" s="326">
        <v>0</v>
      </c>
      <c r="AM164" s="841">
        <v>0</v>
      </c>
      <c r="AN164" s="51">
        <v>0</v>
      </c>
      <c r="AO164" s="52">
        <v>0</v>
      </c>
      <c r="AP164" s="283" t="str">
        <f t="shared" si="23"/>
        <v/>
      </c>
      <c r="BU164" s="109"/>
      <c r="BV164" s="109"/>
      <c r="BY164" s="5"/>
      <c r="BZ164" s="5"/>
      <c r="CA164" s="5"/>
      <c r="CB164" s="5"/>
      <c r="CC164" s="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5"/>
      <c r="CR164" s="5"/>
      <c r="CS164" s="5"/>
      <c r="CT164" s="32" t="str">
        <f t="shared" si="19"/>
        <v/>
      </c>
      <c r="CU164" s="32"/>
      <c r="CV164" s="32"/>
      <c r="CW164" s="32"/>
      <c r="CX164" s="32"/>
      <c r="CY164" s="32"/>
      <c r="CZ164" s="33">
        <f t="shared" si="20"/>
        <v>0</v>
      </c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</row>
    <row r="165" spans="1:149" ht="14.1" customHeight="1" x14ac:dyDescent="0.2">
      <c r="A165" s="152" t="s">
        <v>58</v>
      </c>
      <c r="B165" s="324">
        <f t="shared" si="21"/>
        <v>0</v>
      </c>
      <c r="C165" s="833">
        <f t="shared" si="22"/>
        <v>0</v>
      </c>
      <c r="D165" s="833">
        <f t="shared" si="22"/>
        <v>0</v>
      </c>
      <c r="E165" s="51">
        <v>0</v>
      </c>
      <c r="F165" s="52">
        <v>0</v>
      </c>
      <c r="G165" s="51">
        <v>0</v>
      </c>
      <c r="H165" s="52">
        <v>0</v>
      </c>
      <c r="I165" s="51">
        <v>0</v>
      </c>
      <c r="J165" s="52">
        <v>0</v>
      </c>
      <c r="K165" s="51">
        <v>0</v>
      </c>
      <c r="L165" s="55">
        <v>0</v>
      </c>
      <c r="M165" s="55">
        <v>0</v>
      </c>
      <c r="N165" s="326">
        <v>0</v>
      </c>
      <c r="O165" s="51">
        <v>0</v>
      </c>
      <c r="P165" s="52">
        <v>0</v>
      </c>
      <c r="Q165" s="51">
        <v>0</v>
      </c>
      <c r="R165" s="52">
        <v>0</v>
      </c>
      <c r="S165" s="51">
        <v>0</v>
      </c>
      <c r="T165" s="52">
        <v>0</v>
      </c>
      <c r="U165" s="51">
        <v>0</v>
      </c>
      <c r="V165" s="52">
        <v>0</v>
      </c>
      <c r="W165" s="51">
        <v>0</v>
      </c>
      <c r="X165" s="52">
        <v>0</v>
      </c>
      <c r="Y165" s="51">
        <v>0</v>
      </c>
      <c r="Z165" s="52">
        <v>0</v>
      </c>
      <c r="AA165" s="51">
        <v>0</v>
      </c>
      <c r="AB165" s="52">
        <v>0</v>
      </c>
      <c r="AC165" s="51">
        <v>0</v>
      </c>
      <c r="AD165" s="326">
        <v>0</v>
      </c>
      <c r="AE165" s="51">
        <v>0</v>
      </c>
      <c r="AF165" s="52">
        <v>0</v>
      </c>
      <c r="AG165" s="51">
        <v>0</v>
      </c>
      <c r="AH165" s="52">
        <v>0</v>
      </c>
      <c r="AI165" s="51">
        <v>0</v>
      </c>
      <c r="AJ165" s="52">
        <v>0</v>
      </c>
      <c r="AK165" s="54">
        <v>0</v>
      </c>
      <c r="AL165" s="326">
        <v>0</v>
      </c>
      <c r="AM165" s="841">
        <v>0</v>
      </c>
      <c r="AN165" s="51">
        <v>0</v>
      </c>
      <c r="AO165" s="52">
        <v>0</v>
      </c>
      <c r="AP165" s="283" t="str">
        <f t="shared" si="23"/>
        <v/>
      </c>
      <c r="BU165" s="109"/>
      <c r="BV165" s="109"/>
      <c r="BY165" s="5"/>
      <c r="BZ165" s="5"/>
      <c r="CA165" s="5"/>
      <c r="CB165" s="5"/>
      <c r="CC165" s="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5"/>
      <c r="CR165" s="5"/>
      <c r="CS165" s="5"/>
      <c r="CT165" s="32" t="str">
        <f t="shared" si="19"/>
        <v/>
      </c>
      <c r="CU165" s="32"/>
      <c r="CV165" s="32"/>
      <c r="CW165" s="32"/>
      <c r="CX165" s="32"/>
      <c r="CY165" s="32"/>
      <c r="CZ165" s="33">
        <f t="shared" si="20"/>
        <v>0</v>
      </c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</row>
    <row r="166" spans="1:149" ht="14.1" customHeight="1" x14ac:dyDescent="0.2">
      <c r="A166" s="152" t="s">
        <v>177</v>
      </c>
      <c r="B166" s="324">
        <f t="shared" si="21"/>
        <v>0</v>
      </c>
      <c r="C166" s="833">
        <f t="shared" si="22"/>
        <v>0</v>
      </c>
      <c r="D166" s="833">
        <f t="shared" si="22"/>
        <v>0</v>
      </c>
      <c r="E166" s="51">
        <v>0</v>
      </c>
      <c r="F166" s="52">
        <v>0</v>
      </c>
      <c r="G166" s="51">
        <v>0</v>
      </c>
      <c r="H166" s="52">
        <v>0</v>
      </c>
      <c r="I166" s="51">
        <v>0</v>
      </c>
      <c r="J166" s="52">
        <v>0</v>
      </c>
      <c r="K166" s="51">
        <v>0</v>
      </c>
      <c r="L166" s="55">
        <v>0</v>
      </c>
      <c r="M166" s="55">
        <v>0</v>
      </c>
      <c r="N166" s="326">
        <v>0</v>
      </c>
      <c r="O166" s="51">
        <v>0</v>
      </c>
      <c r="P166" s="52">
        <v>0</v>
      </c>
      <c r="Q166" s="51">
        <v>0</v>
      </c>
      <c r="R166" s="52">
        <v>0</v>
      </c>
      <c r="S166" s="51">
        <v>0</v>
      </c>
      <c r="T166" s="52">
        <v>0</v>
      </c>
      <c r="U166" s="51">
        <v>0</v>
      </c>
      <c r="V166" s="52">
        <v>0</v>
      </c>
      <c r="W166" s="51">
        <v>0</v>
      </c>
      <c r="X166" s="52">
        <v>0</v>
      </c>
      <c r="Y166" s="51">
        <v>0</v>
      </c>
      <c r="Z166" s="52">
        <v>0</v>
      </c>
      <c r="AA166" s="51">
        <v>0</v>
      </c>
      <c r="AB166" s="52">
        <v>0</v>
      </c>
      <c r="AC166" s="51">
        <v>0</v>
      </c>
      <c r="AD166" s="326">
        <v>0</v>
      </c>
      <c r="AE166" s="51">
        <v>0</v>
      </c>
      <c r="AF166" s="52">
        <v>0</v>
      </c>
      <c r="AG166" s="51">
        <v>0</v>
      </c>
      <c r="AH166" s="52">
        <v>0</v>
      </c>
      <c r="AI166" s="51">
        <v>0</v>
      </c>
      <c r="AJ166" s="52">
        <v>0</v>
      </c>
      <c r="AK166" s="54">
        <v>0</v>
      </c>
      <c r="AL166" s="326">
        <v>0</v>
      </c>
      <c r="AM166" s="841">
        <v>0</v>
      </c>
      <c r="AN166" s="51">
        <v>0</v>
      </c>
      <c r="AO166" s="52">
        <v>0</v>
      </c>
      <c r="AP166" s="283" t="str">
        <f t="shared" si="23"/>
        <v/>
      </c>
      <c r="BU166" s="109"/>
      <c r="BV166" s="109"/>
      <c r="BY166" s="5"/>
      <c r="BZ166" s="5"/>
      <c r="CA166" s="5"/>
      <c r="CB166" s="5"/>
      <c r="CC166" s="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5"/>
      <c r="CR166" s="5"/>
      <c r="CS166" s="5"/>
      <c r="CT166" s="32" t="str">
        <f t="shared" si="19"/>
        <v/>
      </c>
      <c r="CU166" s="32"/>
      <c r="CV166" s="32"/>
      <c r="CW166" s="32"/>
      <c r="CX166" s="32"/>
      <c r="CY166" s="32"/>
      <c r="CZ166" s="33">
        <f t="shared" si="20"/>
        <v>0</v>
      </c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</row>
    <row r="167" spans="1:149" ht="14.1" customHeight="1" x14ac:dyDescent="0.2">
      <c r="A167" s="152" t="s">
        <v>178</v>
      </c>
      <c r="B167" s="324">
        <f t="shared" si="21"/>
        <v>116</v>
      </c>
      <c r="C167" s="833">
        <f t="shared" si="22"/>
        <v>53</v>
      </c>
      <c r="D167" s="833">
        <f t="shared" si="22"/>
        <v>63</v>
      </c>
      <c r="E167" s="51">
        <v>2</v>
      </c>
      <c r="F167" s="52">
        <v>1</v>
      </c>
      <c r="G167" s="51">
        <v>1</v>
      </c>
      <c r="H167" s="52">
        <v>3</v>
      </c>
      <c r="I167" s="51">
        <v>8</v>
      </c>
      <c r="J167" s="52">
        <v>5</v>
      </c>
      <c r="K167" s="51">
        <v>1</v>
      </c>
      <c r="L167" s="55">
        <v>1</v>
      </c>
      <c r="M167" s="55">
        <v>3</v>
      </c>
      <c r="N167" s="326">
        <v>0</v>
      </c>
      <c r="O167" s="51">
        <v>5</v>
      </c>
      <c r="P167" s="52">
        <v>2</v>
      </c>
      <c r="Q167" s="51">
        <v>2</v>
      </c>
      <c r="R167" s="52">
        <v>2</v>
      </c>
      <c r="S167" s="51">
        <v>1</v>
      </c>
      <c r="T167" s="52">
        <v>1</v>
      </c>
      <c r="U167" s="51">
        <v>1</v>
      </c>
      <c r="V167" s="52">
        <v>2</v>
      </c>
      <c r="W167" s="51">
        <v>2</v>
      </c>
      <c r="X167" s="52">
        <v>1</v>
      </c>
      <c r="Y167" s="51">
        <v>2</v>
      </c>
      <c r="Z167" s="52">
        <v>1</v>
      </c>
      <c r="AA167" s="51">
        <v>2</v>
      </c>
      <c r="AB167" s="52">
        <v>3</v>
      </c>
      <c r="AC167" s="51">
        <v>3</v>
      </c>
      <c r="AD167" s="326">
        <v>5</v>
      </c>
      <c r="AE167" s="51">
        <v>7</v>
      </c>
      <c r="AF167" s="52">
        <v>7</v>
      </c>
      <c r="AG167" s="51">
        <v>7</v>
      </c>
      <c r="AH167" s="52">
        <v>9</v>
      </c>
      <c r="AI167" s="51">
        <v>4</v>
      </c>
      <c r="AJ167" s="52">
        <v>7</v>
      </c>
      <c r="AK167" s="54">
        <v>2</v>
      </c>
      <c r="AL167" s="326">
        <v>13</v>
      </c>
      <c r="AM167" s="841">
        <v>83</v>
      </c>
      <c r="AN167" s="51">
        <v>0</v>
      </c>
      <c r="AO167" s="52">
        <v>33</v>
      </c>
      <c r="AP167" s="283" t="str">
        <f t="shared" si="23"/>
        <v/>
      </c>
      <c r="BU167" s="109"/>
      <c r="BV167" s="109"/>
      <c r="BY167" s="5"/>
      <c r="BZ167" s="5"/>
      <c r="CA167" s="5"/>
      <c r="CB167" s="5"/>
      <c r="CC167" s="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5"/>
      <c r="CR167" s="5"/>
      <c r="CS167" s="5"/>
      <c r="CT167" s="32" t="str">
        <f t="shared" si="19"/>
        <v/>
      </c>
      <c r="CU167" s="32"/>
      <c r="CV167" s="32"/>
      <c r="CW167" s="32"/>
      <c r="CX167" s="32"/>
      <c r="CY167" s="32"/>
      <c r="CZ167" s="33">
        <f t="shared" si="20"/>
        <v>0</v>
      </c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</row>
    <row r="168" spans="1:149" ht="14.1" customHeight="1" x14ac:dyDescent="0.2">
      <c r="A168" s="152" t="s">
        <v>179</v>
      </c>
      <c r="B168" s="324">
        <f t="shared" si="21"/>
        <v>19</v>
      </c>
      <c r="C168" s="833">
        <f t="shared" si="22"/>
        <v>10</v>
      </c>
      <c r="D168" s="833">
        <f t="shared" si="22"/>
        <v>9</v>
      </c>
      <c r="E168" s="51">
        <v>0</v>
      </c>
      <c r="F168" s="52">
        <v>0</v>
      </c>
      <c r="G168" s="51">
        <v>0</v>
      </c>
      <c r="H168" s="52">
        <v>0</v>
      </c>
      <c r="I168" s="51">
        <v>0</v>
      </c>
      <c r="J168" s="52">
        <v>0</v>
      </c>
      <c r="K168" s="51">
        <v>0</v>
      </c>
      <c r="L168" s="55">
        <v>0</v>
      </c>
      <c r="M168" s="55">
        <v>0</v>
      </c>
      <c r="N168" s="326">
        <v>0</v>
      </c>
      <c r="O168" s="51">
        <v>1</v>
      </c>
      <c r="P168" s="52">
        <v>0</v>
      </c>
      <c r="Q168" s="51">
        <v>0</v>
      </c>
      <c r="R168" s="52">
        <v>0</v>
      </c>
      <c r="S168" s="51">
        <v>0</v>
      </c>
      <c r="T168" s="52">
        <v>0</v>
      </c>
      <c r="U168" s="51">
        <v>2</v>
      </c>
      <c r="V168" s="52">
        <v>0</v>
      </c>
      <c r="W168" s="51">
        <v>0</v>
      </c>
      <c r="X168" s="52">
        <v>0</v>
      </c>
      <c r="Y168" s="51">
        <v>1</v>
      </c>
      <c r="Z168" s="52">
        <v>0</v>
      </c>
      <c r="AA168" s="51">
        <v>0</v>
      </c>
      <c r="AB168" s="52">
        <v>1</v>
      </c>
      <c r="AC168" s="51">
        <v>0</v>
      </c>
      <c r="AD168" s="326">
        <v>1</v>
      </c>
      <c r="AE168" s="51">
        <v>2</v>
      </c>
      <c r="AF168" s="52">
        <v>3</v>
      </c>
      <c r="AG168" s="51">
        <v>3</v>
      </c>
      <c r="AH168" s="52">
        <v>1</v>
      </c>
      <c r="AI168" s="51">
        <v>0</v>
      </c>
      <c r="AJ168" s="52">
        <v>0</v>
      </c>
      <c r="AK168" s="54">
        <v>1</v>
      </c>
      <c r="AL168" s="326">
        <v>3</v>
      </c>
      <c r="AM168" s="841">
        <v>0</v>
      </c>
      <c r="AN168" s="51">
        <v>6</v>
      </c>
      <c r="AO168" s="52">
        <v>13</v>
      </c>
      <c r="AP168" s="283" t="str">
        <f t="shared" si="23"/>
        <v/>
      </c>
      <c r="BU168" s="109"/>
      <c r="BV168" s="109"/>
      <c r="BY168" s="5"/>
      <c r="BZ168" s="5"/>
      <c r="CA168" s="5"/>
      <c r="CB168" s="5"/>
      <c r="CC168" s="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5"/>
      <c r="CR168" s="5"/>
      <c r="CS168" s="5"/>
      <c r="CT168" s="32" t="str">
        <f t="shared" si="19"/>
        <v/>
      </c>
      <c r="CU168" s="32"/>
      <c r="CV168" s="32"/>
      <c r="CW168" s="32"/>
      <c r="CX168" s="32"/>
      <c r="CY168" s="32"/>
      <c r="CZ168" s="33">
        <f t="shared" si="20"/>
        <v>0</v>
      </c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</row>
    <row r="169" spans="1:149" ht="14.1" customHeight="1" x14ac:dyDescent="0.2">
      <c r="A169" s="152" t="s">
        <v>180</v>
      </c>
      <c r="B169" s="324">
        <f t="shared" si="21"/>
        <v>19</v>
      </c>
      <c r="C169" s="833">
        <f t="shared" si="22"/>
        <v>8</v>
      </c>
      <c r="D169" s="833">
        <f t="shared" si="22"/>
        <v>11</v>
      </c>
      <c r="E169" s="51">
        <v>0</v>
      </c>
      <c r="F169" s="52">
        <v>0</v>
      </c>
      <c r="G169" s="51">
        <v>0</v>
      </c>
      <c r="H169" s="52">
        <v>0</v>
      </c>
      <c r="I169" s="51">
        <v>0</v>
      </c>
      <c r="J169" s="52">
        <v>0</v>
      </c>
      <c r="K169" s="51">
        <v>0</v>
      </c>
      <c r="L169" s="55">
        <v>0</v>
      </c>
      <c r="M169" s="55">
        <v>0</v>
      </c>
      <c r="N169" s="326">
        <v>0</v>
      </c>
      <c r="O169" s="51">
        <v>0</v>
      </c>
      <c r="P169" s="52">
        <v>0</v>
      </c>
      <c r="Q169" s="51">
        <v>0</v>
      </c>
      <c r="R169" s="52">
        <v>0</v>
      </c>
      <c r="S169" s="51">
        <v>0</v>
      </c>
      <c r="T169" s="52">
        <v>0</v>
      </c>
      <c r="U169" s="51">
        <v>0</v>
      </c>
      <c r="V169" s="52">
        <v>0</v>
      </c>
      <c r="W169" s="51">
        <v>0</v>
      </c>
      <c r="X169" s="52">
        <v>1</v>
      </c>
      <c r="Y169" s="51">
        <v>0</v>
      </c>
      <c r="Z169" s="52">
        <v>0</v>
      </c>
      <c r="AA169" s="51">
        <v>0</v>
      </c>
      <c r="AB169" s="52">
        <v>1</v>
      </c>
      <c r="AC169" s="51">
        <v>1</v>
      </c>
      <c r="AD169" s="326">
        <v>0</v>
      </c>
      <c r="AE169" s="51">
        <v>2</v>
      </c>
      <c r="AF169" s="52">
        <v>1</v>
      </c>
      <c r="AG169" s="51">
        <v>1</v>
      </c>
      <c r="AH169" s="52">
        <v>3</v>
      </c>
      <c r="AI169" s="51">
        <v>1</v>
      </c>
      <c r="AJ169" s="52">
        <v>5</v>
      </c>
      <c r="AK169" s="54">
        <v>3</v>
      </c>
      <c r="AL169" s="326">
        <v>0</v>
      </c>
      <c r="AM169" s="841">
        <v>17</v>
      </c>
      <c r="AN169" s="51">
        <v>0</v>
      </c>
      <c r="AO169" s="52">
        <v>2</v>
      </c>
      <c r="AP169" s="283" t="str">
        <f t="shared" si="23"/>
        <v/>
      </c>
      <c r="BU169" s="109"/>
      <c r="BV169" s="109"/>
      <c r="BY169" s="5"/>
      <c r="BZ169" s="5"/>
      <c r="CA169" s="5"/>
      <c r="CB169" s="5"/>
      <c r="CC169" s="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5"/>
      <c r="CR169" s="5"/>
      <c r="CS169" s="5"/>
      <c r="CT169" s="32" t="str">
        <f t="shared" si="19"/>
        <v/>
      </c>
      <c r="CU169" s="32"/>
      <c r="CV169" s="32"/>
      <c r="CW169" s="32"/>
      <c r="CX169" s="32"/>
      <c r="CY169" s="32"/>
      <c r="CZ169" s="33">
        <f t="shared" si="20"/>
        <v>0</v>
      </c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</row>
    <row r="170" spans="1:149" ht="14.1" customHeight="1" x14ac:dyDescent="0.2">
      <c r="A170" s="152" t="s">
        <v>181</v>
      </c>
      <c r="B170" s="324">
        <f t="shared" si="21"/>
        <v>1</v>
      </c>
      <c r="C170" s="833">
        <f t="shared" si="22"/>
        <v>0</v>
      </c>
      <c r="D170" s="833">
        <f t="shared" si="22"/>
        <v>1</v>
      </c>
      <c r="E170" s="51">
        <v>0</v>
      </c>
      <c r="F170" s="52">
        <v>0</v>
      </c>
      <c r="G170" s="51">
        <v>0</v>
      </c>
      <c r="H170" s="52">
        <v>0</v>
      </c>
      <c r="I170" s="51">
        <v>0</v>
      </c>
      <c r="J170" s="52">
        <v>0</v>
      </c>
      <c r="K170" s="51">
        <v>0</v>
      </c>
      <c r="L170" s="55">
        <v>0</v>
      </c>
      <c r="M170" s="55">
        <v>0</v>
      </c>
      <c r="N170" s="326">
        <v>0</v>
      </c>
      <c r="O170" s="51">
        <v>0</v>
      </c>
      <c r="P170" s="52">
        <v>0</v>
      </c>
      <c r="Q170" s="51">
        <v>0</v>
      </c>
      <c r="R170" s="52">
        <v>0</v>
      </c>
      <c r="S170" s="51">
        <v>0</v>
      </c>
      <c r="T170" s="52">
        <v>0</v>
      </c>
      <c r="U170" s="51">
        <v>0</v>
      </c>
      <c r="V170" s="52">
        <v>0</v>
      </c>
      <c r="W170" s="51">
        <v>0</v>
      </c>
      <c r="X170" s="52">
        <v>0</v>
      </c>
      <c r="Y170" s="51">
        <v>0</v>
      </c>
      <c r="Z170" s="52">
        <v>0</v>
      </c>
      <c r="AA170" s="51">
        <v>0</v>
      </c>
      <c r="AB170" s="52">
        <v>0</v>
      </c>
      <c r="AC170" s="51">
        <v>0</v>
      </c>
      <c r="AD170" s="326">
        <v>0</v>
      </c>
      <c r="AE170" s="51">
        <v>0</v>
      </c>
      <c r="AF170" s="52">
        <v>0</v>
      </c>
      <c r="AG170" s="51">
        <v>0</v>
      </c>
      <c r="AH170" s="52">
        <v>1</v>
      </c>
      <c r="AI170" s="51">
        <v>0</v>
      </c>
      <c r="AJ170" s="52">
        <v>0</v>
      </c>
      <c r="AK170" s="54">
        <v>0</v>
      </c>
      <c r="AL170" s="326">
        <v>0</v>
      </c>
      <c r="AM170" s="841">
        <v>0</v>
      </c>
      <c r="AN170" s="51">
        <v>0</v>
      </c>
      <c r="AO170" s="52">
        <v>1</v>
      </c>
      <c r="AP170" s="283" t="str">
        <f t="shared" si="23"/>
        <v/>
      </c>
      <c r="BU170" s="109"/>
      <c r="BV170" s="109"/>
      <c r="BY170" s="5"/>
      <c r="BZ170" s="5"/>
      <c r="CA170" s="5"/>
      <c r="CB170" s="5"/>
      <c r="CC170" s="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5"/>
      <c r="CR170" s="5"/>
      <c r="CS170" s="5"/>
      <c r="CT170" s="32" t="str">
        <f t="shared" si="19"/>
        <v/>
      </c>
      <c r="CU170" s="32"/>
      <c r="CV170" s="32"/>
      <c r="CW170" s="32"/>
      <c r="CX170" s="32"/>
      <c r="CY170" s="32"/>
      <c r="CZ170" s="33">
        <f t="shared" si="20"/>
        <v>0</v>
      </c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</row>
    <row r="171" spans="1:149" ht="14.1" customHeight="1" x14ac:dyDescent="0.2">
      <c r="A171" s="152" t="s">
        <v>68</v>
      </c>
      <c r="B171" s="324">
        <f t="shared" si="21"/>
        <v>1</v>
      </c>
      <c r="C171" s="833">
        <f t="shared" si="22"/>
        <v>1</v>
      </c>
      <c r="D171" s="833">
        <f t="shared" si="22"/>
        <v>0</v>
      </c>
      <c r="E171" s="51">
        <v>0</v>
      </c>
      <c r="F171" s="52">
        <v>0</v>
      </c>
      <c r="G171" s="51">
        <v>0</v>
      </c>
      <c r="H171" s="52">
        <v>0</v>
      </c>
      <c r="I171" s="51">
        <v>0</v>
      </c>
      <c r="J171" s="52">
        <v>0</v>
      </c>
      <c r="K171" s="51">
        <v>0</v>
      </c>
      <c r="L171" s="55">
        <v>0</v>
      </c>
      <c r="M171" s="55">
        <v>0</v>
      </c>
      <c r="N171" s="326">
        <v>0</v>
      </c>
      <c r="O171" s="51">
        <v>0</v>
      </c>
      <c r="P171" s="52">
        <v>0</v>
      </c>
      <c r="Q171" s="51">
        <v>0</v>
      </c>
      <c r="R171" s="52">
        <v>0</v>
      </c>
      <c r="S171" s="51">
        <v>0</v>
      </c>
      <c r="T171" s="52">
        <v>0</v>
      </c>
      <c r="U171" s="51">
        <v>0</v>
      </c>
      <c r="V171" s="52">
        <v>0</v>
      </c>
      <c r="W171" s="51">
        <v>0</v>
      </c>
      <c r="X171" s="52">
        <v>0</v>
      </c>
      <c r="Y171" s="51">
        <v>0</v>
      </c>
      <c r="Z171" s="52">
        <v>0</v>
      </c>
      <c r="AA171" s="51">
        <v>0</v>
      </c>
      <c r="AB171" s="52">
        <v>0</v>
      </c>
      <c r="AC171" s="51">
        <v>0</v>
      </c>
      <c r="AD171" s="326">
        <v>0</v>
      </c>
      <c r="AE171" s="51">
        <v>0</v>
      </c>
      <c r="AF171" s="52">
        <v>0</v>
      </c>
      <c r="AG171" s="51">
        <v>0</v>
      </c>
      <c r="AH171" s="52">
        <v>0</v>
      </c>
      <c r="AI171" s="51">
        <v>0</v>
      </c>
      <c r="AJ171" s="52">
        <v>0</v>
      </c>
      <c r="AK171" s="54">
        <v>1</v>
      </c>
      <c r="AL171" s="326">
        <v>0</v>
      </c>
      <c r="AM171" s="841">
        <v>0</v>
      </c>
      <c r="AN171" s="51">
        <v>0</v>
      </c>
      <c r="AO171" s="52">
        <v>1</v>
      </c>
      <c r="AP171" s="283" t="str">
        <f t="shared" si="23"/>
        <v/>
      </c>
      <c r="BU171" s="109"/>
      <c r="BV171" s="109"/>
      <c r="BY171" s="5"/>
      <c r="BZ171" s="5"/>
      <c r="CA171" s="5"/>
      <c r="CB171" s="5"/>
      <c r="CC171" s="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5"/>
      <c r="CR171" s="5"/>
      <c r="CS171" s="5"/>
      <c r="CT171" s="32" t="str">
        <f t="shared" si="19"/>
        <v/>
      </c>
      <c r="CU171" s="4"/>
      <c r="CV171" s="4"/>
      <c r="CW171" s="4"/>
      <c r="CX171" s="4"/>
      <c r="CY171" s="4"/>
      <c r="CZ171" s="33">
        <f t="shared" si="20"/>
        <v>0</v>
      </c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</row>
    <row r="172" spans="1:149" ht="14.1" customHeight="1" x14ac:dyDescent="0.2">
      <c r="A172" s="152" t="s">
        <v>69</v>
      </c>
      <c r="B172" s="324">
        <f t="shared" si="21"/>
        <v>0</v>
      </c>
      <c r="C172" s="833">
        <f t="shared" si="22"/>
        <v>0</v>
      </c>
      <c r="D172" s="833">
        <f t="shared" si="22"/>
        <v>0</v>
      </c>
      <c r="E172" s="51">
        <v>0</v>
      </c>
      <c r="F172" s="52">
        <v>0</v>
      </c>
      <c r="G172" s="51">
        <v>0</v>
      </c>
      <c r="H172" s="52">
        <v>0</v>
      </c>
      <c r="I172" s="51">
        <v>0</v>
      </c>
      <c r="J172" s="52">
        <v>0</v>
      </c>
      <c r="K172" s="51">
        <v>0</v>
      </c>
      <c r="L172" s="55">
        <v>0</v>
      </c>
      <c r="M172" s="55">
        <v>0</v>
      </c>
      <c r="N172" s="326">
        <v>0</v>
      </c>
      <c r="O172" s="51">
        <v>0</v>
      </c>
      <c r="P172" s="52">
        <v>0</v>
      </c>
      <c r="Q172" s="51">
        <v>0</v>
      </c>
      <c r="R172" s="52">
        <v>0</v>
      </c>
      <c r="S172" s="51">
        <v>0</v>
      </c>
      <c r="T172" s="52">
        <v>0</v>
      </c>
      <c r="U172" s="51">
        <v>0</v>
      </c>
      <c r="V172" s="52">
        <v>0</v>
      </c>
      <c r="W172" s="51">
        <v>0</v>
      </c>
      <c r="X172" s="52">
        <v>0</v>
      </c>
      <c r="Y172" s="51">
        <v>0</v>
      </c>
      <c r="Z172" s="52">
        <v>0</v>
      </c>
      <c r="AA172" s="51">
        <v>0</v>
      </c>
      <c r="AB172" s="52">
        <v>0</v>
      </c>
      <c r="AC172" s="51">
        <v>0</v>
      </c>
      <c r="AD172" s="326">
        <v>0</v>
      </c>
      <c r="AE172" s="51">
        <v>0</v>
      </c>
      <c r="AF172" s="52">
        <v>0</v>
      </c>
      <c r="AG172" s="51">
        <v>0</v>
      </c>
      <c r="AH172" s="52">
        <v>0</v>
      </c>
      <c r="AI172" s="51">
        <v>0</v>
      </c>
      <c r="AJ172" s="52">
        <v>0</v>
      </c>
      <c r="AK172" s="54">
        <v>0</v>
      </c>
      <c r="AL172" s="326">
        <v>0</v>
      </c>
      <c r="AM172" s="841">
        <v>0</v>
      </c>
      <c r="AN172" s="51">
        <v>0</v>
      </c>
      <c r="AO172" s="52">
        <v>0</v>
      </c>
      <c r="AP172" s="283" t="str">
        <f t="shared" si="23"/>
        <v/>
      </c>
      <c r="BU172" s="109"/>
      <c r="BV172" s="109"/>
      <c r="BY172" s="5"/>
      <c r="BZ172" s="5"/>
      <c r="CA172" s="5"/>
      <c r="CB172" s="5"/>
      <c r="CC172" s="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5"/>
      <c r="CR172" s="5"/>
      <c r="CS172" s="5"/>
      <c r="CT172" s="32" t="str">
        <f t="shared" si="19"/>
        <v/>
      </c>
      <c r="CU172" s="4"/>
      <c r="CV172" s="4"/>
      <c r="CW172" s="4"/>
      <c r="CX172" s="4"/>
      <c r="CY172" s="4"/>
      <c r="CZ172" s="33">
        <f t="shared" si="20"/>
        <v>0</v>
      </c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</row>
    <row r="173" spans="1:149" ht="14.1" customHeight="1" x14ac:dyDescent="0.2">
      <c r="A173" s="152" t="s">
        <v>182</v>
      </c>
      <c r="B173" s="324">
        <f t="shared" si="21"/>
        <v>0</v>
      </c>
      <c r="C173" s="833">
        <f t="shared" si="22"/>
        <v>0</v>
      </c>
      <c r="D173" s="833">
        <f t="shared" si="22"/>
        <v>0</v>
      </c>
      <c r="E173" s="51">
        <v>0</v>
      </c>
      <c r="F173" s="52">
        <v>0</v>
      </c>
      <c r="G173" s="51">
        <v>0</v>
      </c>
      <c r="H173" s="52">
        <v>0</v>
      </c>
      <c r="I173" s="51">
        <v>0</v>
      </c>
      <c r="J173" s="52">
        <v>0</v>
      </c>
      <c r="K173" s="51">
        <v>0</v>
      </c>
      <c r="L173" s="55">
        <v>0</v>
      </c>
      <c r="M173" s="55">
        <v>0</v>
      </c>
      <c r="N173" s="326">
        <v>0</v>
      </c>
      <c r="O173" s="51">
        <v>0</v>
      </c>
      <c r="P173" s="52">
        <v>0</v>
      </c>
      <c r="Q173" s="51">
        <v>0</v>
      </c>
      <c r="R173" s="52">
        <v>0</v>
      </c>
      <c r="S173" s="51">
        <v>0</v>
      </c>
      <c r="T173" s="52">
        <v>0</v>
      </c>
      <c r="U173" s="51">
        <v>0</v>
      </c>
      <c r="V173" s="52">
        <v>0</v>
      </c>
      <c r="W173" s="51">
        <v>0</v>
      </c>
      <c r="X173" s="52">
        <v>0</v>
      </c>
      <c r="Y173" s="51">
        <v>0</v>
      </c>
      <c r="Z173" s="52">
        <v>0</v>
      </c>
      <c r="AA173" s="51">
        <v>0</v>
      </c>
      <c r="AB173" s="52">
        <v>0</v>
      </c>
      <c r="AC173" s="51">
        <v>0</v>
      </c>
      <c r="AD173" s="326">
        <v>0</v>
      </c>
      <c r="AE173" s="51">
        <v>0</v>
      </c>
      <c r="AF173" s="52">
        <v>0</v>
      </c>
      <c r="AG173" s="51">
        <v>0</v>
      </c>
      <c r="AH173" s="52">
        <v>0</v>
      </c>
      <c r="AI173" s="51">
        <v>0</v>
      </c>
      <c r="AJ173" s="52">
        <v>0</v>
      </c>
      <c r="AK173" s="54">
        <v>0</v>
      </c>
      <c r="AL173" s="326">
        <v>0</v>
      </c>
      <c r="AM173" s="841">
        <v>0</v>
      </c>
      <c r="AN173" s="51">
        <v>0</v>
      </c>
      <c r="AO173" s="52">
        <v>0</v>
      </c>
      <c r="AP173" s="283" t="str">
        <f t="shared" si="23"/>
        <v/>
      </c>
      <c r="BU173" s="109"/>
      <c r="BV173" s="109"/>
      <c r="BY173" s="5"/>
      <c r="BZ173" s="5"/>
      <c r="CA173" s="5"/>
      <c r="CB173" s="5"/>
      <c r="CC173" s="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5"/>
      <c r="CR173" s="5"/>
      <c r="CS173" s="5"/>
      <c r="CT173" s="32" t="str">
        <f t="shared" si="19"/>
        <v/>
      </c>
      <c r="CU173" s="4"/>
      <c r="CV173" s="4"/>
      <c r="CW173" s="4"/>
      <c r="CX173" s="4"/>
      <c r="CY173" s="4"/>
      <c r="CZ173" s="33">
        <f t="shared" si="20"/>
        <v>0</v>
      </c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</row>
    <row r="174" spans="1:149" ht="14.1" customHeight="1" x14ac:dyDescent="0.2">
      <c r="A174" s="152" t="s">
        <v>183</v>
      </c>
      <c r="B174" s="324">
        <f t="shared" si="21"/>
        <v>0</v>
      </c>
      <c r="C174" s="833">
        <f t="shared" si="22"/>
        <v>0</v>
      </c>
      <c r="D174" s="833">
        <f t="shared" si="22"/>
        <v>0</v>
      </c>
      <c r="E174" s="51">
        <v>0</v>
      </c>
      <c r="F174" s="52">
        <v>0</v>
      </c>
      <c r="G174" s="51">
        <v>0</v>
      </c>
      <c r="H174" s="52">
        <v>0</v>
      </c>
      <c r="I174" s="51">
        <v>0</v>
      </c>
      <c r="J174" s="52">
        <v>0</v>
      </c>
      <c r="K174" s="51">
        <v>0</v>
      </c>
      <c r="L174" s="55">
        <v>0</v>
      </c>
      <c r="M174" s="55">
        <v>0</v>
      </c>
      <c r="N174" s="326">
        <v>0</v>
      </c>
      <c r="O174" s="51">
        <v>0</v>
      </c>
      <c r="P174" s="52">
        <v>0</v>
      </c>
      <c r="Q174" s="51">
        <v>0</v>
      </c>
      <c r="R174" s="52">
        <v>0</v>
      </c>
      <c r="S174" s="51">
        <v>0</v>
      </c>
      <c r="T174" s="52">
        <v>0</v>
      </c>
      <c r="U174" s="51">
        <v>0</v>
      </c>
      <c r="V174" s="52">
        <v>0</v>
      </c>
      <c r="W174" s="51">
        <v>0</v>
      </c>
      <c r="X174" s="52">
        <v>0</v>
      </c>
      <c r="Y174" s="51">
        <v>0</v>
      </c>
      <c r="Z174" s="52">
        <v>0</v>
      </c>
      <c r="AA174" s="51">
        <v>0</v>
      </c>
      <c r="AB174" s="52">
        <v>0</v>
      </c>
      <c r="AC174" s="51">
        <v>0</v>
      </c>
      <c r="AD174" s="326">
        <v>0</v>
      </c>
      <c r="AE174" s="51">
        <v>0</v>
      </c>
      <c r="AF174" s="52">
        <v>0</v>
      </c>
      <c r="AG174" s="51">
        <v>0</v>
      </c>
      <c r="AH174" s="52">
        <v>0</v>
      </c>
      <c r="AI174" s="51">
        <v>0</v>
      </c>
      <c r="AJ174" s="52">
        <v>0</v>
      </c>
      <c r="AK174" s="54">
        <v>0</v>
      </c>
      <c r="AL174" s="326">
        <v>0</v>
      </c>
      <c r="AM174" s="841">
        <v>0</v>
      </c>
      <c r="AN174" s="51">
        <v>0</v>
      </c>
      <c r="AO174" s="52">
        <v>0</v>
      </c>
      <c r="AP174" s="283" t="str">
        <f t="shared" si="23"/>
        <v/>
      </c>
      <c r="BU174" s="109"/>
      <c r="BV174" s="109"/>
      <c r="BY174" s="5"/>
      <c r="BZ174" s="5"/>
      <c r="CA174" s="5"/>
      <c r="CB174" s="5"/>
      <c r="CC174" s="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5"/>
      <c r="CR174" s="5"/>
      <c r="CS174" s="5"/>
      <c r="CT174" s="32" t="str">
        <f t="shared" si="19"/>
        <v/>
      </c>
      <c r="CU174" s="4"/>
      <c r="CV174" s="4"/>
      <c r="CW174" s="4"/>
      <c r="CX174" s="4"/>
      <c r="CY174" s="4"/>
      <c r="CZ174" s="33">
        <f t="shared" si="20"/>
        <v>0</v>
      </c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</row>
    <row r="175" spans="1:149" ht="14.1" customHeight="1" x14ac:dyDescent="0.2">
      <c r="A175" s="152" t="s">
        <v>184</v>
      </c>
      <c r="B175" s="324">
        <f t="shared" si="21"/>
        <v>0</v>
      </c>
      <c r="C175" s="833">
        <f t="shared" si="22"/>
        <v>0</v>
      </c>
      <c r="D175" s="833">
        <f t="shared" si="22"/>
        <v>0</v>
      </c>
      <c r="E175" s="51">
        <v>0</v>
      </c>
      <c r="F175" s="52">
        <v>0</v>
      </c>
      <c r="G175" s="51">
        <v>0</v>
      </c>
      <c r="H175" s="52">
        <v>0</v>
      </c>
      <c r="I175" s="51">
        <v>0</v>
      </c>
      <c r="J175" s="52">
        <v>0</v>
      </c>
      <c r="K175" s="51">
        <v>0</v>
      </c>
      <c r="L175" s="55">
        <v>0</v>
      </c>
      <c r="M175" s="55">
        <v>0</v>
      </c>
      <c r="N175" s="326">
        <v>0</v>
      </c>
      <c r="O175" s="51">
        <v>0</v>
      </c>
      <c r="P175" s="52">
        <v>0</v>
      </c>
      <c r="Q175" s="51">
        <v>0</v>
      </c>
      <c r="R175" s="52">
        <v>0</v>
      </c>
      <c r="S175" s="51">
        <v>0</v>
      </c>
      <c r="T175" s="52">
        <v>0</v>
      </c>
      <c r="U175" s="51">
        <v>0</v>
      </c>
      <c r="V175" s="52">
        <v>0</v>
      </c>
      <c r="W175" s="51">
        <v>0</v>
      </c>
      <c r="X175" s="52">
        <v>0</v>
      </c>
      <c r="Y175" s="51">
        <v>0</v>
      </c>
      <c r="Z175" s="52">
        <v>0</v>
      </c>
      <c r="AA175" s="51">
        <v>0</v>
      </c>
      <c r="AB175" s="52">
        <v>0</v>
      </c>
      <c r="AC175" s="51">
        <v>0</v>
      </c>
      <c r="AD175" s="326">
        <v>0</v>
      </c>
      <c r="AE175" s="51">
        <v>0</v>
      </c>
      <c r="AF175" s="52">
        <v>0</v>
      </c>
      <c r="AG175" s="51">
        <v>0</v>
      </c>
      <c r="AH175" s="52">
        <v>0</v>
      </c>
      <c r="AI175" s="51">
        <v>0</v>
      </c>
      <c r="AJ175" s="52">
        <v>0</v>
      </c>
      <c r="AK175" s="54">
        <v>0</v>
      </c>
      <c r="AL175" s="326">
        <v>0</v>
      </c>
      <c r="AM175" s="841">
        <v>0</v>
      </c>
      <c r="AN175" s="51">
        <v>0</v>
      </c>
      <c r="AO175" s="52">
        <v>0</v>
      </c>
      <c r="AP175" s="283" t="str">
        <f t="shared" si="23"/>
        <v/>
      </c>
      <c r="BU175" s="109"/>
      <c r="BV175" s="109"/>
      <c r="BY175" s="5"/>
      <c r="BZ175" s="5"/>
      <c r="CA175" s="5"/>
      <c r="CB175" s="5"/>
      <c r="CC175" s="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5"/>
      <c r="CR175" s="5"/>
      <c r="CS175" s="5"/>
      <c r="CT175" s="32" t="str">
        <f t="shared" si="19"/>
        <v/>
      </c>
      <c r="CU175" s="4"/>
      <c r="CV175" s="4"/>
      <c r="CW175" s="4"/>
      <c r="CX175" s="4"/>
      <c r="CY175" s="4"/>
      <c r="CZ175" s="33">
        <f t="shared" si="20"/>
        <v>0</v>
      </c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</row>
    <row r="176" spans="1:149" ht="14.1" customHeight="1" x14ac:dyDescent="0.2">
      <c r="A176" s="1191" t="s">
        <v>71</v>
      </c>
      <c r="B176" s="324">
        <f t="shared" si="21"/>
        <v>89</v>
      </c>
      <c r="C176" s="833">
        <f t="shared" si="22"/>
        <v>32</v>
      </c>
      <c r="D176" s="833">
        <f t="shared" si="22"/>
        <v>57</v>
      </c>
      <c r="E176" s="85">
        <v>15</v>
      </c>
      <c r="F176" s="87">
        <v>14</v>
      </c>
      <c r="G176" s="85">
        <v>1</v>
      </c>
      <c r="H176" s="87">
        <v>2</v>
      </c>
      <c r="I176" s="85">
        <v>0</v>
      </c>
      <c r="J176" s="87">
        <v>0</v>
      </c>
      <c r="K176" s="85">
        <v>0</v>
      </c>
      <c r="L176" s="91">
        <v>1</v>
      </c>
      <c r="M176" s="91">
        <v>1</v>
      </c>
      <c r="N176" s="843">
        <v>7</v>
      </c>
      <c r="O176" s="85">
        <v>0</v>
      </c>
      <c r="P176" s="87">
        <v>11</v>
      </c>
      <c r="Q176" s="85">
        <v>0</v>
      </c>
      <c r="R176" s="87">
        <v>5</v>
      </c>
      <c r="S176" s="85">
        <v>0</v>
      </c>
      <c r="T176" s="87">
        <v>2</v>
      </c>
      <c r="U176" s="85">
        <v>0</v>
      </c>
      <c r="V176" s="87">
        <v>1</v>
      </c>
      <c r="W176" s="85">
        <v>0</v>
      </c>
      <c r="X176" s="87">
        <v>0</v>
      </c>
      <c r="Y176" s="85">
        <v>0</v>
      </c>
      <c r="Z176" s="87">
        <v>3</v>
      </c>
      <c r="AA176" s="85">
        <v>3</v>
      </c>
      <c r="AB176" s="87">
        <v>1</v>
      </c>
      <c r="AC176" s="85">
        <v>2</v>
      </c>
      <c r="AD176" s="843">
        <v>0</v>
      </c>
      <c r="AE176" s="85">
        <v>1</v>
      </c>
      <c r="AF176" s="87">
        <v>3</v>
      </c>
      <c r="AG176" s="85">
        <v>2</v>
      </c>
      <c r="AH176" s="87">
        <v>3</v>
      </c>
      <c r="AI176" s="85">
        <v>3</v>
      </c>
      <c r="AJ176" s="87">
        <v>0</v>
      </c>
      <c r="AK176" s="90">
        <v>4</v>
      </c>
      <c r="AL176" s="843">
        <v>4</v>
      </c>
      <c r="AM176" s="844">
        <v>38</v>
      </c>
      <c r="AN176" s="85">
        <v>6</v>
      </c>
      <c r="AO176" s="87">
        <v>45</v>
      </c>
      <c r="AP176" s="283" t="str">
        <f t="shared" si="23"/>
        <v/>
      </c>
      <c r="BU176" s="109"/>
      <c r="BV176" s="109"/>
      <c r="BY176" s="5"/>
      <c r="BZ176" s="5"/>
      <c r="CA176" s="5"/>
      <c r="CB176" s="5"/>
      <c r="CC176" s="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5"/>
      <c r="CR176" s="5"/>
      <c r="CS176" s="5"/>
      <c r="CT176" s="32" t="str">
        <f t="shared" si="19"/>
        <v/>
      </c>
      <c r="CU176" s="4"/>
      <c r="CV176" s="4"/>
      <c r="CW176" s="4"/>
      <c r="CX176" s="4"/>
      <c r="CY176" s="4"/>
      <c r="CZ176" s="33">
        <f t="shared" si="20"/>
        <v>0</v>
      </c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</row>
    <row r="177" spans="1:149" ht="14.1" customHeight="1" x14ac:dyDescent="0.2">
      <c r="A177" s="1319" t="s">
        <v>41</v>
      </c>
      <c r="B177" s="1320">
        <f>SUM(B178:B182)</f>
        <v>246</v>
      </c>
      <c r="C177" s="1623">
        <f>SUM(C178:C182)</f>
        <v>109</v>
      </c>
      <c r="D177" s="1623">
        <f>SUM(D178:D182)</f>
        <v>137</v>
      </c>
      <c r="E177" s="1322">
        <f>SUM(E178:E182)</f>
        <v>5</v>
      </c>
      <c r="F177" s="1323">
        <f t="shared" ref="F177:AO177" si="24">SUM(F178:F182)</f>
        <v>6</v>
      </c>
      <c r="G177" s="1322">
        <f t="shared" si="24"/>
        <v>3</v>
      </c>
      <c r="H177" s="1323">
        <f>SUM(H178:H182)</f>
        <v>5</v>
      </c>
      <c r="I177" s="1322">
        <f t="shared" si="24"/>
        <v>8</v>
      </c>
      <c r="J177" s="1323">
        <f t="shared" si="24"/>
        <v>2</v>
      </c>
      <c r="K177" s="1322">
        <f t="shared" si="24"/>
        <v>5</v>
      </c>
      <c r="L177" s="1322">
        <f t="shared" si="24"/>
        <v>2</v>
      </c>
      <c r="M177" s="1322">
        <f t="shared" si="24"/>
        <v>1</v>
      </c>
      <c r="N177" s="1624">
        <f t="shared" si="24"/>
        <v>8</v>
      </c>
      <c r="O177" s="1322">
        <f t="shared" si="24"/>
        <v>3</v>
      </c>
      <c r="P177" s="1323">
        <f t="shared" si="24"/>
        <v>11</v>
      </c>
      <c r="Q177" s="1322">
        <f t="shared" si="24"/>
        <v>2</v>
      </c>
      <c r="R177" s="1323">
        <f t="shared" si="24"/>
        <v>7</v>
      </c>
      <c r="S177" s="1322">
        <f t="shared" si="24"/>
        <v>3</v>
      </c>
      <c r="T177" s="1323">
        <f t="shared" si="24"/>
        <v>2</v>
      </c>
      <c r="U177" s="1322">
        <f t="shared" si="24"/>
        <v>0</v>
      </c>
      <c r="V177" s="1323">
        <f t="shared" si="24"/>
        <v>1</v>
      </c>
      <c r="W177" s="1322">
        <f t="shared" si="24"/>
        <v>3</v>
      </c>
      <c r="X177" s="1323">
        <f t="shared" si="24"/>
        <v>7</v>
      </c>
      <c r="Y177" s="1322">
        <f t="shared" si="24"/>
        <v>7</v>
      </c>
      <c r="Z177" s="1323">
        <f t="shared" si="24"/>
        <v>15</v>
      </c>
      <c r="AA177" s="1322">
        <f t="shared" si="24"/>
        <v>5</v>
      </c>
      <c r="AB177" s="1323">
        <f t="shared" si="24"/>
        <v>8</v>
      </c>
      <c r="AC177" s="1322">
        <f t="shared" si="24"/>
        <v>10</v>
      </c>
      <c r="AD177" s="1624">
        <f t="shared" si="24"/>
        <v>6</v>
      </c>
      <c r="AE177" s="1322">
        <f t="shared" si="24"/>
        <v>13</v>
      </c>
      <c r="AF177" s="1323">
        <f t="shared" si="24"/>
        <v>10</v>
      </c>
      <c r="AG177" s="1322">
        <f t="shared" si="24"/>
        <v>10</v>
      </c>
      <c r="AH177" s="1323">
        <f t="shared" si="24"/>
        <v>13</v>
      </c>
      <c r="AI177" s="1322">
        <f t="shared" si="24"/>
        <v>8</v>
      </c>
      <c r="AJ177" s="1323">
        <f t="shared" si="24"/>
        <v>4</v>
      </c>
      <c r="AK177" s="444">
        <f t="shared" si="24"/>
        <v>23</v>
      </c>
      <c r="AL177" s="1625">
        <f t="shared" si="24"/>
        <v>30</v>
      </c>
      <c r="AM177" s="1626">
        <f t="shared" si="24"/>
        <v>42</v>
      </c>
      <c r="AN177" s="1323">
        <f t="shared" si="24"/>
        <v>71</v>
      </c>
      <c r="AO177" s="446">
        <f t="shared" si="24"/>
        <v>133</v>
      </c>
      <c r="AP177" s="283"/>
      <c r="BU177" s="109"/>
      <c r="BV177" s="109"/>
      <c r="BX177" s="15"/>
      <c r="CA177" s="15"/>
      <c r="CB177" s="15"/>
      <c r="CC177" s="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5"/>
      <c r="CR177" s="5"/>
      <c r="CS177" s="5"/>
      <c r="CT177" s="32"/>
      <c r="CU177" s="32"/>
      <c r="CV177" s="32"/>
      <c r="CW177" s="32"/>
      <c r="CX177" s="32"/>
      <c r="CY177" s="32"/>
      <c r="CZ177" s="33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</row>
    <row r="178" spans="1:149" ht="14.1" customHeight="1" x14ac:dyDescent="0.2">
      <c r="A178" s="155" t="s">
        <v>42</v>
      </c>
      <c r="B178" s="342">
        <f t="shared" si="21"/>
        <v>220</v>
      </c>
      <c r="C178" s="833">
        <f t="shared" si="22"/>
        <v>98</v>
      </c>
      <c r="D178" s="833">
        <f t="shared" si="22"/>
        <v>122</v>
      </c>
      <c r="E178" s="38">
        <v>5</v>
      </c>
      <c r="F178" s="40">
        <v>6</v>
      </c>
      <c r="G178" s="38">
        <v>3</v>
      </c>
      <c r="H178" s="40">
        <v>5</v>
      </c>
      <c r="I178" s="38">
        <v>8</v>
      </c>
      <c r="J178" s="40">
        <v>2</v>
      </c>
      <c r="K178" s="38">
        <v>5</v>
      </c>
      <c r="L178" s="43">
        <v>2</v>
      </c>
      <c r="M178" s="43">
        <v>1</v>
      </c>
      <c r="N178" s="329">
        <v>8</v>
      </c>
      <c r="O178" s="38">
        <v>3</v>
      </c>
      <c r="P178" s="40">
        <v>11</v>
      </c>
      <c r="Q178" s="38">
        <v>1</v>
      </c>
      <c r="R178" s="40">
        <v>7</v>
      </c>
      <c r="S178" s="38">
        <v>3</v>
      </c>
      <c r="T178" s="40">
        <v>2</v>
      </c>
      <c r="U178" s="38">
        <v>0</v>
      </c>
      <c r="V178" s="40">
        <v>1</v>
      </c>
      <c r="W178" s="38">
        <v>3</v>
      </c>
      <c r="X178" s="40">
        <v>7</v>
      </c>
      <c r="Y178" s="38">
        <v>3</v>
      </c>
      <c r="Z178" s="40">
        <v>11</v>
      </c>
      <c r="AA178" s="38">
        <v>5</v>
      </c>
      <c r="AB178" s="40">
        <v>8</v>
      </c>
      <c r="AC178" s="38">
        <v>10</v>
      </c>
      <c r="AD178" s="329">
        <v>6</v>
      </c>
      <c r="AE178" s="38">
        <v>13</v>
      </c>
      <c r="AF178" s="40">
        <v>7</v>
      </c>
      <c r="AG178" s="38">
        <v>10</v>
      </c>
      <c r="AH178" s="40">
        <v>11</v>
      </c>
      <c r="AI178" s="38">
        <v>5</v>
      </c>
      <c r="AJ178" s="40">
        <v>3</v>
      </c>
      <c r="AK178" s="42">
        <v>20</v>
      </c>
      <c r="AL178" s="329">
        <v>25</v>
      </c>
      <c r="AM178" s="855">
        <v>38</v>
      </c>
      <c r="AN178" s="38">
        <v>58</v>
      </c>
      <c r="AO178" s="40">
        <v>124</v>
      </c>
      <c r="AP178" s="283" t="str">
        <f t="shared" si="23"/>
        <v/>
      </c>
      <c r="BU178" s="109"/>
      <c r="BV178" s="109"/>
      <c r="BX178" s="15"/>
      <c r="CA178" s="15"/>
      <c r="CB178" s="15"/>
      <c r="CC178" s="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5"/>
      <c r="CR178" s="5"/>
      <c r="CS178" s="5"/>
      <c r="CT178" s="32" t="str">
        <f>IF(CZ178=1,"* El número de Egresos Según tipo de atención NO DEBE ser diferente al Total. ","")</f>
        <v/>
      </c>
      <c r="CU178" s="32"/>
      <c r="CV178" s="32"/>
      <c r="CW178" s="32"/>
      <c r="CX178" s="32"/>
      <c r="CY178" s="32"/>
      <c r="CZ178" s="33">
        <f>IF(B178&lt;&gt;SUM(AM178:AO178),1,0)</f>
        <v>0</v>
      </c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</row>
    <row r="179" spans="1:149" ht="14.1" customHeight="1" x14ac:dyDescent="0.2">
      <c r="A179" s="155" t="s">
        <v>43</v>
      </c>
      <c r="B179" s="346">
        <f t="shared" si="21"/>
        <v>2</v>
      </c>
      <c r="C179" s="833">
        <f t="shared" si="22"/>
        <v>1</v>
      </c>
      <c r="D179" s="833">
        <f t="shared" si="22"/>
        <v>1</v>
      </c>
      <c r="E179" s="51">
        <v>0</v>
      </c>
      <c r="F179" s="52">
        <v>0</v>
      </c>
      <c r="G179" s="51">
        <v>0</v>
      </c>
      <c r="H179" s="52">
        <v>0</v>
      </c>
      <c r="I179" s="51">
        <v>0</v>
      </c>
      <c r="J179" s="52">
        <v>0</v>
      </c>
      <c r="K179" s="51">
        <v>0</v>
      </c>
      <c r="L179" s="55">
        <v>0</v>
      </c>
      <c r="M179" s="55">
        <v>0</v>
      </c>
      <c r="N179" s="326">
        <v>0</v>
      </c>
      <c r="O179" s="51">
        <v>0</v>
      </c>
      <c r="P179" s="52">
        <v>0</v>
      </c>
      <c r="Q179" s="51">
        <v>0</v>
      </c>
      <c r="R179" s="52">
        <v>0</v>
      </c>
      <c r="S179" s="51">
        <v>0</v>
      </c>
      <c r="T179" s="52">
        <v>0</v>
      </c>
      <c r="U179" s="51">
        <v>0</v>
      </c>
      <c r="V179" s="52">
        <v>0</v>
      </c>
      <c r="W179" s="51">
        <v>0</v>
      </c>
      <c r="X179" s="52">
        <v>0</v>
      </c>
      <c r="Y179" s="51">
        <v>1</v>
      </c>
      <c r="Z179" s="52">
        <v>1</v>
      </c>
      <c r="AA179" s="51">
        <v>0</v>
      </c>
      <c r="AB179" s="52">
        <v>0</v>
      </c>
      <c r="AC179" s="51">
        <v>0</v>
      </c>
      <c r="AD179" s="326">
        <v>0</v>
      </c>
      <c r="AE179" s="51">
        <v>0</v>
      </c>
      <c r="AF179" s="52">
        <v>0</v>
      </c>
      <c r="AG179" s="51">
        <v>0</v>
      </c>
      <c r="AH179" s="52">
        <v>0</v>
      </c>
      <c r="AI179" s="51">
        <v>0</v>
      </c>
      <c r="AJ179" s="52">
        <v>0</v>
      </c>
      <c r="AK179" s="54">
        <v>0</v>
      </c>
      <c r="AL179" s="326">
        <v>0</v>
      </c>
      <c r="AM179" s="841">
        <v>2</v>
      </c>
      <c r="AN179" s="51">
        <v>0</v>
      </c>
      <c r="AO179" s="52">
        <v>0</v>
      </c>
      <c r="AP179" s="283" t="str">
        <f t="shared" si="23"/>
        <v/>
      </c>
      <c r="BU179" s="109"/>
      <c r="BV179" s="109"/>
      <c r="BX179" s="15"/>
      <c r="CA179" s="15"/>
      <c r="CB179" s="15"/>
      <c r="CC179" s="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5"/>
      <c r="CR179" s="5"/>
      <c r="CS179" s="5"/>
      <c r="CT179" s="32" t="str">
        <f>IF(CZ179=1,"* El número de Egresos Según tipo de atención NO DEBE ser diferente al Total. ","")</f>
        <v/>
      </c>
      <c r="CU179" s="32"/>
      <c r="CV179" s="32"/>
      <c r="CW179" s="32"/>
      <c r="CX179" s="32"/>
      <c r="CY179" s="32"/>
      <c r="CZ179" s="33">
        <f>IF(B179&lt;&gt;SUM(AM179:AO179),1,0)</f>
        <v>0</v>
      </c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</row>
    <row r="180" spans="1:149" ht="14.1" customHeight="1" x14ac:dyDescent="0.2">
      <c r="A180" s="155" t="s">
        <v>44</v>
      </c>
      <c r="B180" s="346">
        <f t="shared" si="21"/>
        <v>16</v>
      </c>
      <c r="C180" s="833">
        <f t="shared" si="22"/>
        <v>6</v>
      </c>
      <c r="D180" s="833">
        <f t="shared" si="22"/>
        <v>10</v>
      </c>
      <c r="E180" s="51">
        <v>0</v>
      </c>
      <c r="F180" s="52">
        <v>0</v>
      </c>
      <c r="G180" s="51">
        <v>0</v>
      </c>
      <c r="H180" s="52">
        <v>0</v>
      </c>
      <c r="I180" s="51">
        <v>0</v>
      </c>
      <c r="J180" s="52">
        <v>0</v>
      </c>
      <c r="K180" s="51">
        <v>0</v>
      </c>
      <c r="L180" s="55">
        <v>0</v>
      </c>
      <c r="M180" s="55">
        <v>0</v>
      </c>
      <c r="N180" s="326">
        <v>0</v>
      </c>
      <c r="O180" s="51">
        <v>0</v>
      </c>
      <c r="P180" s="52">
        <v>0</v>
      </c>
      <c r="Q180" s="51">
        <v>1</v>
      </c>
      <c r="R180" s="52">
        <v>0</v>
      </c>
      <c r="S180" s="51">
        <v>0</v>
      </c>
      <c r="T180" s="52">
        <v>0</v>
      </c>
      <c r="U180" s="51">
        <v>0</v>
      </c>
      <c r="V180" s="52">
        <v>0</v>
      </c>
      <c r="W180" s="51">
        <v>0</v>
      </c>
      <c r="X180" s="52">
        <v>0</v>
      </c>
      <c r="Y180" s="51">
        <v>2</v>
      </c>
      <c r="Z180" s="52">
        <v>1</v>
      </c>
      <c r="AA180" s="51">
        <v>0</v>
      </c>
      <c r="AB180" s="52">
        <v>0</v>
      </c>
      <c r="AC180" s="51">
        <v>0</v>
      </c>
      <c r="AD180" s="326">
        <v>0</v>
      </c>
      <c r="AE180" s="51">
        <v>0</v>
      </c>
      <c r="AF180" s="52">
        <v>2</v>
      </c>
      <c r="AG180" s="51">
        <v>0</v>
      </c>
      <c r="AH180" s="52">
        <v>1</v>
      </c>
      <c r="AI180" s="51">
        <v>1</v>
      </c>
      <c r="AJ180" s="52">
        <v>1</v>
      </c>
      <c r="AK180" s="54">
        <v>2</v>
      </c>
      <c r="AL180" s="326">
        <v>5</v>
      </c>
      <c r="AM180" s="841">
        <v>0</v>
      </c>
      <c r="AN180" s="51">
        <v>8</v>
      </c>
      <c r="AO180" s="52">
        <v>8</v>
      </c>
      <c r="AP180" s="283" t="str">
        <f t="shared" si="23"/>
        <v/>
      </c>
      <c r="BU180" s="109"/>
      <c r="BV180" s="109"/>
      <c r="BX180" s="15"/>
      <c r="CA180" s="15"/>
      <c r="CB180" s="15"/>
      <c r="CC180" s="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5"/>
      <c r="CR180" s="5"/>
      <c r="CS180" s="5"/>
      <c r="CT180" s="32" t="str">
        <f>IF(CZ180=1,"* El número de Egresos Según tipo de atención NO DEBE ser diferente al Total. ","")</f>
        <v/>
      </c>
      <c r="CU180" s="32"/>
      <c r="CV180" s="32"/>
      <c r="CW180" s="32"/>
      <c r="CX180" s="32"/>
      <c r="CY180" s="32"/>
      <c r="CZ180" s="33">
        <f>IF(B180&lt;&gt;SUM(AM180:AO180),1,0)</f>
        <v>0</v>
      </c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</row>
    <row r="181" spans="1:149" ht="14.1" customHeight="1" x14ac:dyDescent="0.2">
      <c r="A181" s="155" t="s">
        <v>185</v>
      </c>
      <c r="B181" s="346">
        <f t="shared" si="21"/>
        <v>1</v>
      </c>
      <c r="C181" s="833">
        <f t="shared" si="22"/>
        <v>1</v>
      </c>
      <c r="D181" s="833">
        <f t="shared" si="22"/>
        <v>0</v>
      </c>
      <c r="E181" s="51">
        <v>0</v>
      </c>
      <c r="F181" s="52">
        <v>0</v>
      </c>
      <c r="G181" s="51">
        <v>0</v>
      </c>
      <c r="H181" s="52">
        <v>0</v>
      </c>
      <c r="I181" s="51">
        <v>0</v>
      </c>
      <c r="J181" s="52">
        <v>0</v>
      </c>
      <c r="K181" s="51">
        <v>0</v>
      </c>
      <c r="L181" s="55">
        <v>0</v>
      </c>
      <c r="M181" s="55">
        <v>0</v>
      </c>
      <c r="N181" s="326">
        <v>0</v>
      </c>
      <c r="O181" s="51">
        <v>0</v>
      </c>
      <c r="P181" s="52">
        <v>0</v>
      </c>
      <c r="Q181" s="51">
        <v>0</v>
      </c>
      <c r="R181" s="52">
        <v>0</v>
      </c>
      <c r="S181" s="51">
        <v>0</v>
      </c>
      <c r="T181" s="52">
        <v>0</v>
      </c>
      <c r="U181" s="51">
        <v>0</v>
      </c>
      <c r="V181" s="52">
        <v>0</v>
      </c>
      <c r="W181" s="51">
        <v>0</v>
      </c>
      <c r="X181" s="52">
        <v>0</v>
      </c>
      <c r="Y181" s="51">
        <v>0</v>
      </c>
      <c r="Z181" s="52">
        <v>0</v>
      </c>
      <c r="AA181" s="51">
        <v>0</v>
      </c>
      <c r="AB181" s="52">
        <v>0</v>
      </c>
      <c r="AC181" s="51">
        <v>0</v>
      </c>
      <c r="AD181" s="326">
        <v>0</v>
      </c>
      <c r="AE181" s="51">
        <v>0</v>
      </c>
      <c r="AF181" s="52">
        <v>0</v>
      </c>
      <c r="AG181" s="51">
        <v>0</v>
      </c>
      <c r="AH181" s="52">
        <v>0</v>
      </c>
      <c r="AI181" s="51">
        <v>1</v>
      </c>
      <c r="AJ181" s="52">
        <v>0</v>
      </c>
      <c r="AK181" s="54">
        <v>0</v>
      </c>
      <c r="AL181" s="326">
        <v>0</v>
      </c>
      <c r="AM181" s="841">
        <v>1</v>
      </c>
      <c r="AN181" s="51">
        <v>0</v>
      </c>
      <c r="AO181" s="52">
        <v>0</v>
      </c>
      <c r="AP181" s="283" t="str">
        <f t="shared" si="23"/>
        <v/>
      </c>
      <c r="BU181" s="109"/>
      <c r="BV181" s="109"/>
      <c r="BX181" s="15"/>
      <c r="CA181" s="15"/>
      <c r="CB181" s="15"/>
      <c r="CC181" s="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5"/>
      <c r="CR181" s="5"/>
      <c r="CS181" s="5"/>
      <c r="CT181" s="32" t="str">
        <f>IF(CZ181=1,"* El número de Egresos Según tipo de atención NO DEBE ser diferente al Total. ","")</f>
        <v/>
      </c>
      <c r="CU181" s="32"/>
      <c r="CV181" s="32"/>
      <c r="CW181" s="32"/>
      <c r="CX181" s="32"/>
      <c r="CY181" s="32"/>
      <c r="CZ181" s="33">
        <f>IF(B181&lt;&gt;SUM(AM181:AO181),1,0)</f>
        <v>0</v>
      </c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</row>
    <row r="182" spans="1:149" ht="14.1" customHeight="1" x14ac:dyDescent="0.2">
      <c r="A182" s="351" t="s">
        <v>71</v>
      </c>
      <c r="B182" s="1627">
        <f t="shared" si="21"/>
        <v>7</v>
      </c>
      <c r="C182" s="856">
        <f t="shared" si="22"/>
        <v>3</v>
      </c>
      <c r="D182" s="856">
        <f t="shared" si="22"/>
        <v>4</v>
      </c>
      <c r="E182" s="219">
        <v>0</v>
      </c>
      <c r="F182" s="244">
        <v>0</v>
      </c>
      <c r="G182" s="219">
        <v>0</v>
      </c>
      <c r="H182" s="244">
        <v>0</v>
      </c>
      <c r="I182" s="219">
        <v>0</v>
      </c>
      <c r="J182" s="244">
        <v>0</v>
      </c>
      <c r="K182" s="219">
        <v>0</v>
      </c>
      <c r="L182" s="213">
        <v>0</v>
      </c>
      <c r="M182" s="213">
        <v>0</v>
      </c>
      <c r="N182" s="857">
        <v>0</v>
      </c>
      <c r="O182" s="219">
        <v>0</v>
      </c>
      <c r="P182" s="244">
        <v>0</v>
      </c>
      <c r="Q182" s="219">
        <v>0</v>
      </c>
      <c r="R182" s="244">
        <v>0</v>
      </c>
      <c r="S182" s="219">
        <v>0</v>
      </c>
      <c r="T182" s="244">
        <v>0</v>
      </c>
      <c r="U182" s="219">
        <v>0</v>
      </c>
      <c r="V182" s="244">
        <v>0</v>
      </c>
      <c r="W182" s="219">
        <v>0</v>
      </c>
      <c r="X182" s="244">
        <v>0</v>
      </c>
      <c r="Y182" s="219">
        <v>1</v>
      </c>
      <c r="Z182" s="244">
        <v>2</v>
      </c>
      <c r="AA182" s="219">
        <v>0</v>
      </c>
      <c r="AB182" s="244">
        <v>0</v>
      </c>
      <c r="AC182" s="219">
        <v>0</v>
      </c>
      <c r="AD182" s="857">
        <v>0</v>
      </c>
      <c r="AE182" s="219">
        <v>0</v>
      </c>
      <c r="AF182" s="244">
        <v>1</v>
      </c>
      <c r="AG182" s="219">
        <v>0</v>
      </c>
      <c r="AH182" s="244">
        <v>1</v>
      </c>
      <c r="AI182" s="219">
        <v>1</v>
      </c>
      <c r="AJ182" s="244">
        <v>0</v>
      </c>
      <c r="AK182" s="212">
        <v>1</v>
      </c>
      <c r="AL182" s="857">
        <v>0</v>
      </c>
      <c r="AM182" s="858">
        <v>1</v>
      </c>
      <c r="AN182" s="219">
        <v>5</v>
      </c>
      <c r="AO182" s="244">
        <v>1</v>
      </c>
      <c r="AP182" s="283" t="str">
        <f t="shared" si="23"/>
        <v/>
      </c>
      <c r="BU182" s="109"/>
      <c r="BV182" s="109"/>
      <c r="BX182" s="15"/>
      <c r="CA182" s="15"/>
      <c r="CB182" s="15"/>
      <c r="CC182" s="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5"/>
      <c r="CR182" s="5"/>
      <c r="CS182" s="5"/>
      <c r="CT182" s="32" t="str">
        <f>IF(CZ182=1,"* El número de Egresos Según tipo de atención NO DEBE ser diferente al Total. ","")</f>
        <v/>
      </c>
      <c r="CU182" s="32"/>
      <c r="CV182" s="32"/>
      <c r="CW182" s="32"/>
      <c r="CX182" s="32"/>
      <c r="CY182" s="32"/>
      <c r="CZ182" s="33">
        <f>IF(B182&lt;&gt;SUM(AM182:AO182),1,0)</f>
        <v>0</v>
      </c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</row>
    <row r="183" spans="1:149" ht="21" customHeight="1" x14ac:dyDescent="0.2">
      <c r="A183" s="11" t="s">
        <v>186</v>
      </c>
      <c r="D183" s="11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8"/>
      <c r="AR183" s="8"/>
      <c r="AS183" s="8"/>
      <c r="AT183" s="267"/>
      <c r="CA183" s="32"/>
      <c r="CB183" s="32"/>
      <c r="CC183" s="32"/>
      <c r="CD183" s="32"/>
      <c r="CE183" s="32"/>
      <c r="CF183" s="32"/>
      <c r="CG183" s="33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5"/>
      <c r="CV183" s="5"/>
      <c r="CW183" s="5"/>
      <c r="CX183" s="5"/>
      <c r="CY183" s="5"/>
      <c r="CZ183" s="5"/>
    </row>
    <row r="184" spans="1:149" ht="15" customHeight="1" x14ac:dyDescent="0.2">
      <c r="A184" s="1803" t="s">
        <v>75</v>
      </c>
      <c r="B184" s="1804" t="s">
        <v>187</v>
      </c>
      <c r="C184" s="1806" t="s">
        <v>6</v>
      </c>
      <c r="D184" s="1724"/>
      <c r="E184" s="1724"/>
      <c r="F184" s="1724"/>
      <c r="G184" s="1724"/>
      <c r="H184" s="1724"/>
      <c r="I184" s="1724"/>
      <c r="J184" s="1724"/>
      <c r="K184" s="1724"/>
      <c r="L184" s="1724"/>
      <c r="M184" s="1724"/>
      <c r="N184" s="1724"/>
      <c r="O184" s="1724"/>
      <c r="P184" s="1724"/>
      <c r="Q184" s="1724"/>
      <c r="R184" s="1724"/>
      <c r="S184" s="1807"/>
      <c r="T184" s="1811" t="s">
        <v>159</v>
      </c>
      <c r="U184" s="2143"/>
      <c r="V184" s="2143"/>
      <c r="W184" s="2143"/>
      <c r="X184" s="2143"/>
      <c r="AZ184" s="109"/>
      <c r="BA184" s="109"/>
      <c r="BY184" s="5"/>
      <c r="BZ184" s="5"/>
      <c r="CA184" s="32"/>
      <c r="CB184" s="32"/>
      <c r="CC184" s="32"/>
      <c r="CD184" s="32"/>
      <c r="CE184" s="32"/>
      <c r="CF184" s="32"/>
      <c r="CG184" s="33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DA184" s="15"/>
      <c r="DB184" s="15"/>
      <c r="DC184" s="15"/>
      <c r="DD184" s="15"/>
      <c r="DE184" s="15"/>
      <c r="DF184" s="15"/>
      <c r="DG184" s="15"/>
      <c r="DH184" s="15"/>
      <c r="DI184" s="15"/>
    </row>
    <row r="185" spans="1:149" ht="15" customHeight="1" x14ac:dyDescent="0.2">
      <c r="A185" s="1680"/>
      <c r="B185" s="1721"/>
      <c r="C185" s="2038"/>
      <c r="D185" s="1954"/>
      <c r="E185" s="1954"/>
      <c r="F185" s="1954"/>
      <c r="G185" s="1954"/>
      <c r="H185" s="1954"/>
      <c r="I185" s="1954"/>
      <c r="J185" s="1954"/>
      <c r="K185" s="1954"/>
      <c r="L185" s="1954"/>
      <c r="M185" s="1954"/>
      <c r="N185" s="1954"/>
      <c r="O185" s="1954"/>
      <c r="P185" s="1954"/>
      <c r="Q185" s="1954"/>
      <c r="R185" s="1954"/>
      <c r="S185" s="1955"/>
      <c r="T185" s="1731" t="s">
        <v>163</v>
      </c>
      <c r="U185" s="1731"/>
      <c r="V185" s="1813"/>
      <c r="W185" s="1814" t="s">
        <v>188</v>
      </c>
      <c r="X185" s="1815"/>
      <c r="AZ185" s="109"/>
      <c r="BA185" s="109"/>
      <c r="BY185" s="5"/>
      <c r="BZ185" s="5"/>
      <c r="CA185" s="32"/>
      <c r="CB185" s="32"/>
      <c r="CC185" s="32"/>
      <c r="CD185" s="32"/>
      <c r="CE185" s="32"/>
      <c r="CF185" s="32"/>
      <c r="CG185" s="33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DA185" s="15"/>
      <c r="DB185" s="15"/>
      <c r="DC185" s="15"/>
      <c r="DD185" s="15"/>
      <c r="DE185" s="15"/>
      <c r="DF185" s="15"/>
      <c r="DG185" s="15"/>
      <c r="DH185" s="15"/>
      <c r="DI185" s="15"/>
    </row>
    <row r="186" spans="1:149" ht="31.5" customHeight="1" x14ac:dyDescent="0.2">
      <c r="A186" s="2061"/>
      <c r="B186" s="2037"/>
      <c r="C186" s="1329" t="s">
        <v>11</v>
      </c>
      <c r="D186" s="1329" t="s">
        <v>12</v>
      </c>
      <c r="E186" s="1329" t="s">
        <v>13</v>
      </c>
      <c r="F186" s="1329" t="s">
        <v>14</v>
      </c>
      <c r="G186" s="1329" t="s">
        <v>15</v>
      </c>
      <c r="H186" s="1329" t="s">
        <v>16</v>
      </c>
      <c r="I186" s="1329" t="s">
        <v>17</v>
      </c>
      <c r="J186" s="1329" t="s">
        <v>18</v>
      </c>
      <c r="K186" s="1329" t="s">
        <v>19</v>
      </c>
      <c r="L186" s="1329" t="s">
        <v>20</v>
      </c>
      <c r="M186" s="1329" t="s">
        <v>21</v>
      </c>
      <c r="N186" s="1329" t="s">
        <v>22</v>
      </c>
      <c r="O186" s="1329" t="s">
        <v>23</v>
      </c>
      <c r="P186" s="1329" t="s">
        <v>24</v>
      </c>
      <c r="Q186" s="1329" t="s">
        <v>25</v>
      </c>
      <c r="R186" s="1329" t="s">
        <v>26</v>
      </c>
      <c r="S186" s="1330" t="s">
        <v>27</v>
      </c>
      <c r="T186" s="1523" t="s">
        <v>189</v>
      </c>
      <c r="U186" s="1523" t="s">
        <v>190</v>
      </c>
      <c r="V186" s="1523" t="s">
        <v>191</v>
      </c>
      <c r="W186" s="1529" t="s">
        <v>165</v>
      </c>
      <c r="X186" s="1523" t="s">
        <v>166</v>
      </c>
      <c r="AZ186" s="109"/>
      <c r="BA186" s="109"/>
      <c r="BY186" s="5"/>
      <c r="BZ186" s="5"/>
      <c r="CA186" s="32"/>
      <c r="CB186" s="32"/>
      <c r="CC186" s="32"/>
      <c r="CD186" s="32"/>
      <c r="CE186" s="32"/>
      <c r="CF186" s="32"/>
      <c r="CG186" s="33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DA186" s="15"/>
      <c r="DB186" s="15"/>
      <c r="DC186" s="15"/>
      <c r="DD186" s="15"/>
      <c r="DE186" s="15"/>
      <c r="DF186" s="15"/>
      <c r="DG186" s="15"/>
      <c r="DH186" s="15"/>
      <c r="DI186" s="15"/>
    </row>
    <row r="187" spans="1:149" ht="14.1" customHeight="1" x14ac:dyDescent="0.2">
      <c r="A187" s="185" t="s">
        <v>81</v>
      </c>
      <c r="B187" s="206">
        <f t="shared" ref="B187:B193" si="25">SUM(C187:S187)</f>
        <v>479</v>
      </c>
      <c r="C187" s="92">
        <v>144</v>
      </c>
      <c r="D187" s="92">
        <v>21</v>
      </c>
      <c r="E187" s="92">
        <v>19</v>
      </c>
      <c r="F187" s="92">
        <v>4</v>
      </c>
      <c r="G187" s="92">
        <v>11</v>
      </c>
      <c r="H187" s="92">
        <v>20</v>
      </c>
      <c r="I187" s="92">
        <v>9</v>
      </c>
      <c r="J187" s="92">
        <v>7</v>
      </c>
      <c r="K187" s="92">
        <v>7</v>
      </c>
      <c r="L187" s="92">
        <v>5</v>
      </c>
      <c r="M187" s="92">
        <v>9</v>
      </c>
      <c r="N187" s="92">
        <v>22</v>
      </c>
      <c r="O187" s="92">
        <v>27</v>
      </c>
      <c r="P187" s="92">
        <v>37</v>
      </c>
      <c r="Q187" s="92">
        <v>44</v>
      </c>
      <c r="R187" s="92">
        <v>31</v>
      </c>
      <c r="S187" s="285">
        <v>62</v>
      </c>
      <c r="T187" s="56">
        <v>275</v>
      </c>
      <c r="U187" s="56">
        <v>0</v>
      </c>
      <c r="V187" s="56">
        <v>0</v>
      </c>
      <c r="W187" s="56">
        <v>42</v>
      </c>
      <c r="X187" s="56">
        <v>162</v>
      </c>
      <c r="Y187" s="6" t="str">
        <f>CA187</f>
        <v/>
      </c>
      <c r="AZ187" s="109"/>
      <c r="BA187" s="109"/>
      <c r="BY187" s="5"/>
      <c r="BZ187" s="5"/>
      <c r="CA187" s="32" t="str">
        <f>IF(CG187=1," * El total de Evaluaciones según tipo de atencion NO DEBE ser diferente al total.  ","")</f>
        <v/>
      </c>
      <c r="CB187" s="32"/>
      <c r="CC187" s="32"/>
      <c r="CD187" s="32"/>
      <c r="CE187" s="32"/>
      <c r="CF187" s="32"/>
      <c r="CG187" s="33">
        <f>IF(B187&lt;&gt;SUM(T187:X187),1,0)</f>
        <v>0</v>
      </c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5"/>
      <c r="CV187" s="5"/>
      <c r="CW187" s="5"/>
      <c r="DA187" s="15"/>
      <c r="DB187" s="15"/>
      <c r="DC187" s="15"/>
      <c r="DD187" s="15"/>
      <c r="DE187" s="15"/>
      <c r="DF187" s="15"/>
      <c r="DG187" s="15"/>
      <c r="DH187" s="15"/>
      <c r="DI187" s="15"/>
    </row>
    <row r="188" spans="1:149" ht="14.1" customHeight="1" x14ac:dyDescent="0.2">
      <c r="A188" s="155" t="s">
        <v>82</v>
      </c>
      <c r="B188" s="210">
        <f t="shared" si="25"/>
        <v>0</v>
      </c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285"/>
      <c r="T188" s="56"/>
      <c r="U188" s="56"/>
      <c r="V188" s="56"/>
      <c r="W188" s="56"/>
      <c r="X188" s="56"/>
      <c r="Y188" s="6" t="str">
        <f t="shared" ref="Y188:Y193" si="26">CA188</f>
        <v/>
      </c>
      <c r="AZ188" s="109"/>
      <c r="BA188" s="109"/>
      <c r="BY188" s="5"/>
      <c r="BZ188" s="5"/>
      <c r="CA188" s="32" t="str">
        <f t="shared" ref="CA188:CA193" si="27">IF(CG188=1," * El total de Evaluaciones según tipo de atencion NO DEBE ser diferente al total.  ","")</f>
        <v/>
      </c>
      <c r="CB188" s="32"/>
      <c r="CC188" s="32"/>
      <c r="CD188" s="32"/>
      <c r="CE188" s="32"/>
      <c r="CF188" s="32"/>
      <c r="CG188" s="33">
        <f t="shared" ref="CG188:CG193" si="28">IF(B188&lt;&gt;SUM(T188:X188),1,0)</f>
        <v>0</v>
      </c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5"/>
      <c r="CV188" s="5"/>
      <c r="CW188" s="5"/>
      <c r="DA188" s="15"/>
      <c r="DB188" s="15"/>
      <c r="DC188" s="15"/>
      <c r="DD188" s="15"/>
      <c r="DE188" s="15"/>
      <c r="DF188" s="15"/>
      <c r="DG188" s="15"/>
      <c r="DH188" s="15"/>
      <c r="DI188" s="15"/>
    </row>
    <row r="189" spans="1:149" ht="14.1" customHeight="1" x14ac:dyDescent="0.2">
      <c r="A189" s="155" t="s">
        <v>83</v>
      </c>
      <c r="B189" s="210">
        <f t="shared" si="25"/>
        <v>0</v>
      </c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285"/>
      <c r="T189" s="56"/>
      <c r="U189" s="56"/>
      <c r="V189" s="56"/>
      <c r="W189" s="56"/>
      <c r="X189" s="56"/>
      <c r="Y189" s="6" t="str">
        <f t="shared" si="26"/>
        <v/>
      </c>
      <c r="AZ189" s="109"/>
      <c r="BA189" s="109"/>
      <c r="BY189" s="5"/>
      <c r="BZ189" s="5"/>
      <c r="CA189" s="32" t="str">
        <f t="shared" si="27"/>
        <v/>
      </c>
      <c r="CB189" s="32"/>
      <c r="CC189" s="32"/>
      <c r="CD189" s="32"/>
      <c r="CE189" s="32"/>
      <c r="CF189" s="32"/>
      <c r="CG189" s="33">
        <f t="shared" si="28"/>
        <v>0</v>
      </c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5"/>
      <c r="CV189" s="5"/>
      <c r="CW189" s="5"/>
      <c r="DA189" s="15"/>
      <c r="DB189" s="15"/>
      <c r="DC189" s="15"/>
      <c r="DD189" s="15"/>
      <c r="DE189" s="15"/>
      <c r="DF189" s="15"/>
      <c r="DG189" s="15"/>
      <c r="DH189" s="15"/>
      <c r="DI189" s="15"/>
    </row>
    <row r="190" spans="1:149" ht="14.1" customHeight="1" x14ac:dyDescent="0.2">
      <c r="A190" s="359" t="s">
        <v>84</v>
      </c>
      <c r="B190" s="210">
        <f t="shared" si="25"/>
        <v>0</v>
      </c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285"/>
      <c r="T190" s="56"/>
      <c r="U190" s="56"/>
      <c r="V190" s="56"/>
      <c r="W190" s="56"/>
      <c r="X190" s="56"/>
      <c r="Y190" s="6" t="str">
        <f t="shared" si="26"/>
        <v/>
      </c>
      <c r="AZ190" s="109"/>
      <c r="BA190" s="109"/>
      <c r="BY190" s="5"/>
      <c r="BZ190" s="5"/>
      <c r="CA190" s="32" t="str">
        <f t="shared" si="27"/>
        <v/>
      </c>
      <c r="CB190" s="32"/>
      <c r="CC190" s="32"/>
      <c r="CD190" s="32"/>
      <c r="CE190" s="32"/>
      <c r="CF190" s="32"/>
      <c r="CG190" s="33">
        <f t="shared" si="28"/>
        <v>0</v>
      </c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5"/>
      <c r="CV190" s="5"/>
      <c r="CW190" s="5"/>
      <c r="DA190" s="15"/>
      <c r="DB190" s="15"/>
      <c r="DC190" s="15"/>
      <c r="DD190" s="15"/>
      <c r="DE190" s="15"/>
      <c r="DF190" s="15"/>
      <c r="DG190" s="15"/>
      <c r="DH190" s="15"/>
      <c r="DI190" s="15"/>
    </row>
    <row r="191" spans="1:149" ht="14.1" customHeight="1" x14ac:dyDescent="0.2">
      <c r="A191" s="359" t="s">
        <v>118</v>
      </c>
      <c r="B191" s="210">
        <f t="shared" si="25"/>
        <v>0</v>
      </c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285"/>
      <c r="T191" s="56"/>
      <c r="U191" s="56"/>
      <c r="V191" s="56"/>
      <c r="W191" s="56"/>
      <c r="X191" s="56"/>
      <c r="Y191" s="6" t="str">
        <f t="shared" si="26"/>
        <v/>
      </c>
      <c r="AZ191" s="109"/>
      <c r="BA191" s="109"/>
      <c r="BY191" s="5"/>
      <c r="BZ191" s="5"/>
      <c r="CA191" s="32" t="str">
        <f t="shared" si="27"/>
        <v/>
      </c>
      <c r="CB191" s="32"/>
      <c r="CC191" s="32"/>
      <c r="CD191" s="32"/>
      <c r="CE191" s="32"/>
      <c r="CF191" s="32"/>
      <c r="CG191" s="33">
        <f t="shared" si="28"/>
        <v>0</v>
      </c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5"/>
      <c r="CV191" s="5"/>
      <c r="CW191" s="5"/>
      <c r="DA191" s="15"/>
      <c r="DB191" s="15"/>
      <c r="DC191" s="15"/>
      <c r="DD191" s="15"/>
      <c r="DE191" s="15"/>
      <c r="DF191" s="15"/>
      <c r="DG191" s="15"/>
      <c r="DH191" s="15"/>
      <c r="DI191" s="15"/>
    </row>
    <row r="192" spans="1:149" ht="14.1" customHeight="1" x14ac:dyDescent="0.2">
      <c r="A192" s="360" t="s">
        <v>192</v>
      </c>
      <c r="B192" s="210">
        <f t="shared" si="25"/>
        <v>0</v>
      </c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285"/>
      <c r="T192" s="56"/>
      <c r="U192" s="56"/>
      <c r="V192" s="56"/>
      <c r="W192" s="56"/>
      <c r="X192" s="56"/>
      <c r="Y192" s="6" t="str">
        <f t="shared" si="26"/>
        <v/>
      </c>
      <c r="AZ192" s="109"/>
      <c r="BA192" s="109"/>
      <c r="BY192" s="5"/>
      <c r="BZ192" s="5"/>
      <c r="CA192" s="32" t="str">
        <f t="shared" si="27"/>
        <v/>
      </c>
      <c r="CB192" s="32"/>
      <c r="CC192" s="32"/>
      <c r="CD192" s="32"/>
      <c r="CE192" s="32"/>
      <c r="CF192" s="32"/>
      <c r="CG192" s="33">
        <f t="shared" si="28"/>
        <v>0</v>
      </c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5"/>
      <c r="CV192" s="5"/>
      <c r="CW192" s="5"/>
      <c r="DA192" s="15"/>
      <c r="DB192" s="15"/>
      <c r="DC192" s="15"/>
      <c r="DD192" s="15"/>
      <c r="DE192" s="15"/>
      <c r="DF192" s="15"/>
      <c r="DG192" s="15"/>
      <c r="DH192" s="15"/>
      <c r="DI192" s="15"/>
    </row>
    <row r="193" spans="1:116" s="6" customFormat="1" x14ac:dyDescent="0.2">
      <c r="A193" s="361" t="s">
        <v>193</v>
      </c>
      <c r="B193" s="1068">
        <f t="shared" si="25"/>
        <v>0</v>
      </c>
      <c r="C193" s="209"/>
      <c r="D193" s="209"/>
      <c r="E193" s="209"/>
      <c r="F193" s="209"/>
      <c r="G193" s="209"/>
      <c r="H193" s="209"/>
      <c r="I193" s="209"/>
      <c r="J193" s="209"/>
      <c r="K193" s="209"/>
      <c r="L193" s="209"/>
      <c r="M193" s="209"/>
      <c r="N193" s="209"/>
      <c r="O193" s="209"/>
      <c r="P193" s="209"/>
      <c r="Q193" s="209"/>
      <c r="R193" s="209"/>
      <c r="S193" s="363"/>
      <c r="T193" s="803"/>
      <c r="U193" s="803"/>
      <c r="V193" s="803"/>
      <c r="W193" s="803"/>
      <c r="X193" s="803"/>
      <c r="Y193" s="6" t="str">
        <f t="shared" si="26"/>
        <v/>
      </c>
      <c r="AZ193" s="109"/>
      <c r="BA193" s="109"/>
      <c r="BU193" s="5"/>
      <c r="BV193" s="5"/>
      <c r="BW193" s="5"/>
      <c r="BX193" s="5"/>
      <c r="BY193" s="5"/>
      <c r="BZ193" s="5"/>
      <c r="CA193" s="32" t="str">
        <f t="shared" si="27"/>
        <v/>
      </c>
      <c r="CB193" s="4"/>
      <c r="CC193" s="4"/>
      <c r="CD193" s="4"/>
      <c r="CE193" s="4"/>
      <c r="CF193" s="4"/>
      <c r="CG193" s="33">
        <f t="shared" si="28"/>
        <v>0</v>
      </c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5"/>
      <c r="CV193" s="5"/>
      <c r="CW193" s="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5"/>
      <c r="DK193" s="5"/>
      <c r="DL193" s="5"/>
    </row>
    <row r="194" spans="1:116" s="6" customFormat="1" x14ac:dyDescent="0.2">
      <c r="A194" s="1203" t="s">
        <v>5</v>
      </c>
      <c r="B194" s="1333">
        <f>SUM(B187:B193)</f>
        <v>479</v>
      </c>
      <c r="C194" s="1333">
        <f>SUM(C187:C193)</f>
        <v>144</v>
      </c>
      <c r="D194" s="1333">
        <f t="shared" ref="D194:S194" si="29">SUM(D187:D193)</f>
        <v>21</v>
      </c>
      <c r="E194" s="1333">
        <f t="shared" si="29"/>
        <v>19</v>
      </c>
      <c r="F194" s="1333">
        <f t="shared" si="29"/>
        <v>4</v>
      </c>
      <c r="G194" s="1333">
        <f t="shared" si="29"/>
        <v>11</v>
      </c>
      <c r="H194" s="1333">
        <f t="shared" si="29"/>
        <v>20</v>
      </c>
      <c r="I194" s="1333">
        <f t="shared" si="29"/>
        <v>9</v>
      </c>
      <c r="J194" s="1333">
        <f t="shared" si="29"/>
        <v>7</v>
      </c>
      <c r="K194" s="1333">
        <f t="shared" si="29"/>
        <v>7</v>
      </c>
      <c r="L194" s="1333">
        <f t="shared" si="29"/>
        <v>5</v>
      </c>
      <c r="M194" s="1333">
        <f t="shared" si="29"/>
        <v>9</v>
      </c>
      <c r="N194" s="1333">
        <f t="shared" si="29"/>
        <v>22</v>
      </c>
      <c r="O194" s="1333">
        <f t="shared" si="29"/>
        <v>27</v>
      </c>
      <c r="P194" s="1333">
        <f t="shared" si="29"/>
        <v>37</v>
      </c>
      <c r="Q194" s="1333">
        <f t="shared" si="29"/>
        <v>44</v>
      </c>
      <c r="R194" s="1333">
        <f t="shared" si="29"/>
        <v>31</v>
      </c>
      <c r="S194" s="1334">
        <f t="shared" si="29"/>
        <v>62</v>
      </c>
      <c r="T194" s="867">
        <f>SUM(T187:T193)</f>
        <v>275</v>
      </c>
      <c r="U194" s="1628">
        <f>SUM(U187:U193)</f>
        <v>0</v>
      </c>
      <c r="V194" s="1628">
        <f>SUM(V187:V193)</f>
        <v>0</v>
      </c>
      <c r="W194" s="1628">
        <f>SUM(W187:W193)</f>
        <v>42</v>
      </c>
      <c r="X194" s="1628">
        <f>SUM(X187:X193)</f>
        <v>162</v>
      </c>
      <c r="AZ194" s="109"/>
      <c r="BA194" s="109"/>
      <c r="BU194" s="5"/>
      <c r="BV194" s="5"/>
      <c r="BW194" s="5"/>
      <c r="BX194" s="5"/>
      <c r="BY194" s="5"/>
      <c r="BZ194" s="5"/>
      <c r="CA194" s="32"/>
      <c r="CB194" s="4"/>
      <c r="CC194" s="4"/>
      <c r="CD194" s="4"/>
      <c r="CE194" s="4"/>
      <c r="CF194" s="4"/>
      <c r="CG194" s="33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5"/>
      <c r="DK194" s="5"/>
      <c r="DL194" s="5"/>
    </row>
    <row r="195" spans="1:116" s="6" customFormat="1" x14ac:dyDescent="0.2">
      <c r="A195" s="107" t="s">
        <v>194</v>
      </c>
      <c r="AS195" s="5"/>
      <c r="AT195" s="5"/>
      <c r="BU195" s="5"/>
      <c r="BV195" s="5"/>
      <c r="BW195" s="5"/>
      <c r="BX195" s="5"/>
      <c r="BY195" s="15"/>
      <c r="BZ195" s="15"/>
      <c r="CA195" s="32"/>
      <c r="CB195" s="4"/>
      <c r="CC195" s="4"/>
      <c r="CD195" s="4"/>
      <c r="CE195" s="4"/>
      <c r="CF195" s="4"/>
      <c r="CG195" s="33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</row>
    <row r="196" spans="1:116" s="6" customFormat="1" x14ac:dyDescent="0.2">
      <c r="A196" s="1816" t="s">
        <v>75</v>
      </c>
      <c r="B196" s="1804" t="s">
        <v>187</v>
      </c>
      <c r="C196" s="1806" t="s">
        <v>6</v>
      </c>
      <c r="D196" s="1724"/>
      <c r="E196" s="1724"/>
      <c r="F196" s="1724"/>
      <c r="G196" s="1724"/>
      <c r="H196" s="1724"/>
      <c r="I196" s="1724"/>
      <c r="J196" s="1724"/>
      <c r="K196" s="1724"/>
      <c r="L196" s="1724"/>
      <c r="M196" s="1724"/>
      <c r="N196" s="1724"/>
      <c r="O196" s="1724"/>
      <c r="P196" s="1724"/>
      <c r="Q196" s="1724"/>
      <c r="R196" s="1724"/>
      <c r="S196" s="1807"/>
      <c r="T196" s="1817" t="s">
        <v>159</v>
      </c>
      <c r="U196" s="1817"/>
      <c r="V196" s="1817"/>
      <c r="W196" s="1817"/>
      <c r="X196" s="1811"/>
      <c r="BJ196" s="5"/>
      <c r="BK196" s="5"/>
      <c r="BU196" s="5"/>
      <c r="BV196" s="5"/>
      <c r="BW196" s="5"/>
      <c r="BX196" s="5"/>
      <c r="BY196" s="5"/>
      <c r="BZ196" s="5"/>
      <c r="CA196" s="32"/>
      <c r="CB196" s="4"/>
      <c r="CC196" s="4"/>
      <c r="CD196" s="4"/>
      <c r="CE196" s="4"/>
      <c r="CF196" s="4"/>
      <c r="CG196" s="33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5"/>
    </row>
    <row r="197" spans="1:116" s="6" customFormat="1" x14ac:dyDescent="0.2">
      <c r="A197" s="1658"/>
      <c r="B197" s="1721"/>
      <c r="C197" s="2038"/>
      <c r="D197" s="1954"/>
      <c r="E197" s="1954"/>
      <c r="F197" s="1954"/>
      <c r="G197" s="1954"/>
      <c r="H197" s="1954"/>
      <c r="I197" s="1954"/>
      <c r="J197" s="1954"/>
      <c r="K197" s="1954"/>
      <c r="L197" s="1954"/>
      <c r="M197" s="1954"/>
      <c r="N197" s="1954"/>
      <c r="O197" s="1954"/>
      <c r="P197" s="1954"/>
      <c r="Q197" s="1954"/>
      <c r="R197" s="1954"/>
      <c r="S197" s="1955"/>
      <c r="T197" s="1731" t="s">
        <v>163</v>
      </c>
      <c r="U197" s="1731"/>
      <c r="V197" s="1813"/>
      <c r="W197" s="1814" t="s">
        <v>188</v>
      </c>
      <c r="X197" s="1815"/>
      <c r="BJ197" s="5"/>
      <c r="BK197" s="5"/>
      <c r="BU197" s="5"/>
      <c r="BV197" s="5"/>
      <c r="BW197" s="5"/>
      <c r="BX197" s="5"/>
      <c r="BY197" s="5"/>
      <c r="BZ197" s="5"/>
      <c r="CA197" s="32"/>
      <c r="CB197" s="4"/>
      <c r="CC197" s="4"/>
      <c r="CD197" s="4"/>
      <c r="CE197" s="4"/>
      <c r="CF197" s="4"/>
      <c r="CG197" s="33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5"/>
    </row>
    <row r="198" spans="1:116" s="6" customFormat="1" ht="21" x14ac:dyDescent="0.2">
      <c r="A198" s="1960"/>
      <c r="B198" s="2037"/>
      <c r="C198" s="1329" t="s">
        <v>11</v>
      </c>
      <c r="D198" s="1329" t="s">
        <v>12</v>
      </c>
      <c r="E198" s="1329" t="s">
        <v>13</v>
      </c>
      <c r="F198" s="1329" t="s">
        <v>14</v>
      </c>
      <c r="G198" s="1329" t="s">
        <v>15</v>
      </c>
      <c r="H198" s="1329" t="s">
        <v>16</v>
      </c>
      <c r="I198" s="1329" t="s">
        <v>17</v>
      </c>
      <c r="J198" s="1329" t="s">
        <v>18</v>
      </c>
      <c r="K198" s="1329" t="s">
        <v>19</v>
      </c>
      <c r="L198" s="1329" t="s">
        <v>20</v>
      </c>
      <c r="M198" s="1329" t="s">
        <v>21</v>
      </c>
      <c r="N198" s="1329" t="s">
        <v>22</v>
      </c>
      <c r="O198" s="1329" t="s">
        <v>23</v>
      </c>
      <c r="P198" s="1329" t="s">
        <v>24</v>
      </c>
      <c r="Q198" s="1329" t="s">
        <v>25</v>
      </c>
      <c r="R198" s="1329" t="s">
        <v>26</v>
      </c>
      <c r="S198" s="1330" t="s">
        <v>27</v>
      </c>
      <c r="T198" s="1523" t="s">
        <v>189</v>
      </c>
      <c r="U198" s="1523" t="s">
        <v>190</v>
      </c>
      <c r="V198" s="1523" t="s">
        <v>191</v>
      </c>
      <c r="W198" s="1529" t="s">
        <v>165</v>
      </c>
      <c r="X198" s="1523" t="s">
        <v>166</v>
      </c>
      <c r="BJ198" s="5"/>
      <c r="BK198" s="5"/>
      <c r="BU198" s="5"/>
      <c r="BV198" s="5"/>
      <c r="BW198" s="5"/>
      <c r="BX198" s="5"/>
      <c r="BY198" s="5"/>
      <c r="BZ198" s="5"/>
      <c r="CA198" s="32"/>
      <c r="CB198" s="4"/>
      <c r="CC198" s="4"/>
      <c r="CD198" s="4"/>
      <c r="CE198" s="4"/>
      <c r="CF198" s="4"/>
      <c r="CG198" s="33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5"/>
    </row>
    <row r="199" spans="1:116" s="6" customFormat="1" x14ac:dyDescent="0.2">
      <c r="A199" s="185" t="s">
        <v>81</v>
      </c>
      <c r="B199" s="206">
        <f t="shared" ref="B199:B204" si="30">SUM(C199:S199)</f>
        <v>0</v>
      </c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285"/>
      <c r="T199" s="1602"/>
      <c r="U199" s="1601"/>
      <c r="V199" s="1601"/>
      <c r="W199" s="1601"/>
      <c r="X199" s="1601"/>
      <c r="Y199" s="6" t="str">
        <f t="shared" ref="Y199:Y204" si="31">CA199</f>
        <v/>
      </c>
      <c r="BU199" s="5"/>
      <c r="BV199" s="5"/>
      <c r="BW199" s="5"/>
      <c r="BX199" s="5"/>
      <c r="BY199" s="5"/>
      <c r="BZ199" s="5"/>
      <c r="CA199" s="32" t="str">
        <f t="shared" ref="CA199:CA204" si="32">IF(CG199=1," * El total de Evaluaciones según tipo de atencion NO DEBE ser diferente al total.  ","")</f>
        <v/>
      </c>
      <c r="CB199" s="4"/>
      <c r="CC199" s="4"/>
      <c r="CD199" s="4"/>
      <c r="CE199" s="4"/>
      <c r="CF199" s="4"/>
      <c r="CG199" s="33">
        <f t="shared" ref="CG199:CG204" si="33">IF(B199&lt;&gt;SUM(T199:X199),1,0)</f>
        <v>0</v>
      </c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5"/>
    </row>
    <row r="200" spans="1:116" s="6" customFormat="1" x14ac:dyDescent="0.2">
      <c r="A200" s="155" t="s">
        <v>82</v>
      </c>
      <c r="B200" s="210">
        <f t="shared" si="30"/>
        <v>0</v>
      </c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285"/>
      <c r="T200" s="56"/>
      <c r="U200" s="92"/>
      <c r="V200" s="92"/>
      <c r="W200" s="92"/>
      <c r="X200" s="92"/>
      <c r="Y200" s="6" t="str">
        <f t="shared" si="31"/>
        <v/>
      </c>
      <c r="BU200" s="5"/>
      <c r="BV200" s="5"/>
      <c r="BW200" s="5"/>
      <c r="BX200" s="5"/>
      <c r="BY200" s="5"/>
      <c r="BZ200" s="5"/>
      <c r="CA200" s="32" t="str">
        <f t="shared" si="32"/>
        <v/>
      </c>
      <c r="CB200" s="4"/>
      <c r="CC200" s="4"/>
      <c r="CD200" s="4"/>
      <c r="CE200" s="4"/>
      <c r="CF200" s="4"/>
      <c r="CG200" s="33">
        <f t="shared" si="33"/>
        <v>0</v>
      </c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5"/>
    </row>
    <row r="201" spans="1:116" s="6" customFormat="1" x14ac:dyDescent="0.2">
      <c r="A201" s="155" t="s">
        <v>83</v>
      </c>
      <c r="B201" s="210">
        <f t="shared" si="30"/>
        <v>0</v>
      </c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285"/>
      <c r="T201" s="56"/>
      <c r="U201" s="92"/>
      <c r="V201" s="92"/>
      <c r="W201" s="92"/>
      <c r="X201" s="92"/>
      <c r="Y201" s="6" t="str">
        <f t="shared" si="31"/>
        <v/>
      </c>
      <c r="BU201" s="5"/>
      <c r="BV201" s="5"/>
      <c r="BW201" s="5"/>
      <c r="BX201" s="5"/>
      <c r="BY201" s="5"/>
      <c r="BZ201" s="5"/>
      <c r="CA201" s="32" t="str">
        <f t="shared" si="32"/>
        <v/>
      </c>
      <c r="CB201" s="4"/>
      <c r="CC201" s="4"/>
      <c r="CD201" s="4"/>
      <c r="CE201" s="4"/>
      <c r="CF201" s="4"/>
      <c r="CG201" s="33">
        <f t="shared" si="33"/>
        <v>0</v>
      </c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5"/>
    </row>
    <row r="202" spans="1:116" s="6" customFormat="1" x14ac:dyDescent="0.2">
      <c r="A202" s="359" t="s">
        <v>84</v>
      </c>
      <c r="B202" s="210">
        <f t="shared" si="30"/>
        <v>0</v>
      </c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285"/>
      <c r="T202" s="56"/>
      <c r="U202" s="92"/>
      <c r="V202" s="92"/>
      <c r="W202" s="92"/>
      <c r="X202" s="92"/>
      <c r="Y202" s="6" t="str">
        <f t="shared" si="31"/>
        <v/>
      </c>
      <c r="BU202" s="5"/>
      <c r="BV202" s="5"/>
      <c r="BW202" s="5"/>
      <c r="BX202" s="5"/>
      <c r="BY202" s="5"/>
      <c r="BZ202" s="5"/>
      <c r="CA202" s="32" t="str">
        <f t="shared" si="32"/>
        <v/>
      </c>
      <c r="CB202" s="4"/>
      <c r="CC202" s="4"/>
      <c r="CD202" s="4"/>
      <c r="CE202" s="4"/>
      <c r="CF202" s="4"/>
      <c r="CG202" s="33">
        <f t="shared" si="33"/>
        <v>0</v>
      </c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5"/>
    </row>
    <row r="203" spans="1:116" s="6" customFormat="1" x14ac:dyDescent="0.2">
      <c r="A203" s="368" t="s">
        <v>192</v>
      </c>
      <c r="B203" s="210">
        <f t="shared" si="30"/>
        <v>0</v>
      </c>
      <c r="C203" s="92"/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285"/>
      <c r="T203" s="56"/>
      <c r="U203" s="92"/>
      <c r="V203" s="92"/>
      <c r="W203" s="92"/>
      <c r="X203" s="92"/>
      <c r="Y203" s="6" t="str">
        <f t="shared" si="31"/>
        <v/>
      </c>
      <c r="BU203" s="5"/>
      <c r="BV203" s="5"/>
      <c r="BW203" s="5"/>
      <c r="BX203" s="5"/>
      <c r="BY203" s="5"/>
      <c r="BZ203" s="5"/>
      <c r="CA203" s="32" t="str">
        <f t="shared" si="32"/>
        <v/>
      </c>
      <c r="CB203" s="32"/>
      <c r="CC203" s="32"/>
      <c r="CD203" s="32"/>
      <c r="CE203" s="32"/>
      <c r="CF203" s="32"/>
      <c r="CG203" s="33">
        <f t="shared" si="33"/>
        <v>0</v>
      </c>
      <c r="CH203" s="33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5"/>
    </row>
    <row r="204" spans="1:116" s="6" customFormat="1" x14ac:dyDescent="0.2">
      <c r="A204" s="368" t="s">
        <v>118</v>
      </c>
      <c r="B204" s="369">
        <f t="shared" si="30"/>
        <v>0</v>
      </c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285"/>
      <c r="T204" s="803"/>
      <c r="U204" s="1066"/>
      <c r="V204" s="1066"/>
      <c r="W204" s="1066"/>
      <c r="X204" s="1066"/>
      <c r="Y204" s="6" t="str">
        <f t="shared" si="31"/>
        <v/>
      </c>
      <c r="BU204" s="5"/>
      <c r="BV204" s="5"/>
      <c r="BW204" s="5"/>
      <c r="BX204" s="5"/>
      <c r="BY204" s="5"/>
      <c r="BZ204" s="5"/>
      <c r="CA204" s="32" t="str">
        <f t="shared" si="32"/>
        <v/>
      </c>
      <c r="CB204" s="32"/>
      <c r="CC204" s="32"/>
      <c r="CD204" s="32"/>
      <c r="CE204" s="32"/>
      <c r="CF204" s="32"/>
      <c r="CG204" s="33">
        <f t="shared" si="33"/>
        <v>0</v>
      </c>
      <c r="CH204" s="33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5"/>
    </row>
    <row r="205" spans="1:116" s="6" customFormat="1" x14ac:dyDescent="0.2">
      <c r="A205" s="451" t="s">
        <v>5</v>
      </c>
      <c r="B205" s="1333">
        <f>SUM(B199:B204)</f>
        <v>0</v>
      </c>
      <c r="C205" s="1333">
        <f>SUM(C199:C204)</f>
        <v>0</v>
      </c>
      <c r="D205" s="1333">
        <f>SUM(D199:D204)</f>
        <v>0</v>
      </c>
      <c r="E205" s="1333">
        <f t="shared" ref="E205:X205" si="34">SUM(E199:E204)</f>
        <v>0</v>
      </c>
      <c r="F205" s="1333">
        <f t="shared" si="34"/>
        <v>0</v>
      </c>
      <c r="G205" s="1333">
        <f t="shared" si="34"/>
        <v>0</v>
      </c>
      <c r="H205" s="1333">
        <f t="shared" si="34"/>
        <v>0</v>
      </c>
      <c r="I205" s="1333">
        <f t="shared" si="34"/>
        <v>0</v>
      </c>
      <c r="J205" s="1333">
        <f t="shared" si="34"/>
        <v>0</v>
      </c>
      <c r="K205" s="1333">
        <f t="shared" si="34"/>
        <v>0</v>
      </c>
      <c r="L205" s="1333">
        <f t="shared" si="34"/>
        <v>0</v>
      </c>
      <c r="M205" s="1333">
        <f t="shared" si="34"/>
        <v>0</v>
      </c>
      <c r="N205" s="1333">
        <f t="shared" si="34"/>
        <v>0</v>
      </c>
      <c r="O205" s="1333">
        <f t="shared" si="34"/>
        <v>0</v>
      </c>
      <c r="P205" s="1333">
        <f t="shared" si="34"/>
        <v>0</v>
      </c>
      <c r="Q205" s="1333">
        <f t="shared" si="34"/>
        <v>0</v>
      </c>
      <c r="R205" s="1333">
        <f t="shared" si="34"/>
        <v>0</v>
      </c>
      <c r="S205" s="1334">
        <f t="shared" si="34"/>
        <v>0</v>
      </c>
      <c r="T205" s="67">
        <f t="shared" si="34"/>
        <v>0</v>
      </c>
      <c r="U205" s="287">
        <f t="shared" si="34"/>
        <v>0</v>
      </c>
      <c r="V205" s="287">
        <f t="shared" si="34"/>
        <v>0</v>
      </c>
      <c r="W205" s="287">
        <f t="shared" si="34"/>
        <v>0</v>
      </c>
      <c r="X205" s="287">
        <f t="shared" si="34"/>
        <v>0</v>
      </c>
      <c r="BU205" s="5"/>
      <c r="BV205" s="5"/>
      <c r="BW205" s="5"/>
      <c r="BX205" s="5"/>
      <c r="BY205" s="5"/>
      <c r="BZ205" s="5"/>
      <c r="CA205" s="32"/>
      <c r="CB205" s="32"/>
      <c r="CC205" s="32"/>
      <c r="CD205" s="32"/>
      <c r="CE205" s="32"/>
      <c r="CF205" s="32"/>
      <c r="CG205" s="33"/>
      <c r="CH205" s="33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5"/>
    </row>
    <row r="206" spans="1:116" s="6" customFormat="1" x14ac:dyDescent="0.2">
      <c r="A206" s="107" t="s">
        <v>195</v>
      </c>
      <c r="BU206" s="5"/>
      <c r="BV206" s="5"/>
      <c r="BW206" s="5"/>
      <c r="BX206" s="5"/>
      <c r="BY206" s="15"/>
      <c r="BZ206" s="15"/>
      <c r="CA206" s="32"/>
      <c r="CB206" s="32"/>
      <c r="CC206" s="32"/>
      <c r="CD206" s="32"/>
      <c r="CE206" s="32"/>
      <c r="CF206" s="32"/>
      <c r="CG206" s="33"/>
      <c r="CH206" s="33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</row>
    <row r="207" spans="1:116" s="6" customFormat="1" x14ac:dyDescent="0.2">
      <c r="A207" s="1816" t="s">
        <v>75</v>
      </c>
      <c r="B207" s="1804" t="s">
        <v>187</v>
      </c>
      <c r="C207" s="1806" t="s">
        <v>6</v>
      </c>
      <c r="D207" s="1724"/>
      <c r="E207" s="1724"/>
      <c r="F207" s="1724"/>
      <c r="G207" s="1724"/>
      <c r="H207" s="1724"/>
      <c r="I207" s="1724"/>
      <c r="J207" s="1724"/>
      <c r="K207" s="1724"/>
      <c r="L207" s="1724"/>
      <c r="M207" s="1724"/>
      <c r="N207" s="1724"/>
      <c r="O207" s="1724"/>
      <c r="P207" s="1724"/>
      <c r="Q207" s="1724"/>
      <c r="R207" s="1724"/>
      <c r="S207" s="1807"/>
      <c r="T207" s="1817" t="s">
        <v>159</v>
      </c>
      <c r="U207" s="1817"/>
      <c r="V207" s="1817"/>
      <c r="W207" s="1817"/>
      <c r="X207" s="1811"/>
      <c r="BU207" s="5"/>
      <c r="BV207" s="5"/>
      <c r="BW207" s="5"/>
      <c r="BX207" s="5"/>
      <c r="BY207" s="5"/>
      <c r="BZ207" s="5"/>
      <c r="CA207" s="32"/>
      <c r="CB207" s="32"/>
      <c r="CC207" s="32"/>
      <c r="CD207" s="32"/>
      <c r="CE207" s="32"/>
      <c r="CF207" s="32"/>
      <c r="CG207" s="33"/>
      <c r="CH207" s="33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</row>
    <row r="208" spans="1:116" s="6" customFormat="1" x14ac:dyDescent="0.2">
      <c r="A208" s="1658"/>
      <c r="B208" s="1721"/>
      <c r="C208" s="2038"/>
      <c r="D208" s="1954"/>
      <c r="E208" s="1954"/>
      <c r="F208" s="1954"/>
      <c r="G208" s="1954"/>
      <c r="H208" s="1954"/>
      <c r="I208" s="1954"/>
      <c r="J208" s="1954"/>
      <c r="K208" s="1954"/>
      <c r="L208" s="1954"/>
      <c r="M208" s="1954"/>
      <c r="N208" s="1954"/>
      <c r="O208" s="1954"/>
      <c r="P208" s="1954"/>
      <c r="Q208" s="1954"/>
      <c r="R208" s="1954"/>
      <c r="S208" s="1955"/>
      <c r="T208" s="1731" t="s">
        <v>163</v>
      </c>
      <c r="U208" s="1731"/>
      <c r="V208" s="1813"/>
      <c r="W208" s="1814" t="s">
        <v>188</v>
      </c>
      <c r="X208" s="1815"/>
      <c r="BU208" s="5"/>
      <c r="BV208" s="5"/>
      <c r="BW208" s="5"/>
      <c r="BX208" s="5"/>
      <c r="BY208" s="5"/>
      <c r="BZ208" s="5"/>
      <c r="CA208" s="32"/>
      <c r="CB208" s="32"/>
      <c r="CC208" s="32"/>
      <c r="CD208" s="32"/>
      <c r="CE208" s="32"/>
      <c r="CF208" s="32"/>
      <c r="CG208" s="33"/>
      <c r="CH208" s="33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</row>
    <row r="209" spans="1:116" s="6" customFormat="1" ht="21" x14ac:dyDescent="0.2">
      <c r="A209" s="1960"/>
      <c r="B209" s="2037"/>
      <c r="C209" s="1329" t="s">
        <v>11</v>
      </c>
      <c r="D209" s="1329" t="s">
        <v>12</v>
      </c>
      <c r="E209" s="1329" t="s">
        <v>13</v>
      </c>
      <c r="F209" s="1329" t="s">
        <v>14</v>
      </c>
      <c r="G209" s="1329" t="s">
        <v>15</v>
      </c>
      <c r="H209" s="1329" t="s">
        <v>16</v>
      </c>
      <c r="I209" s="1329" t="s">
        <v>17</v>
      </c>
      <c r="J209" s="1329" t="s">
        <v>18</v>
      </c>
      <c r="K209" s="1329" t="s">
        <v>19</v>
      </c>
      <c r="L209" s="1329" t="s">
        <v>20</v>
      </c>
      <c r="M209" s="1329" t="s">
        <v>21</v>
      </c>
      <c r="N209" s="1329" t="s">
        <v>22</v>
      </c>
      <c r="O209" s="1329" t="s">
        <v>23</v>
      </c>
      <c r="P209" s="1329" t="s">
        <v>24</v>
      </c>
      <c r="Q209" s="1329" t="s">
        <v>25</v>
      </c>
      <c r="R209" s="1329" t="s">
        <v>26</v>
      </c>
      <c r="S209" s="1330" t="s">
        <v>27</v>
      </c>
      <c r="T209" s="1523" t="s">
        <v>189</v>
      </c>
      <c r="U209" s="1523" t="s">
        <v>190</v>
      </c>
      <c r="V209" s="1523" t="s">
        <v>191</v>
      </c>
      <c r="W209" s="1529" t="s">
        <v>165</v>
      </c>
      <c r="X209" s="1523" t="s">
        <v>166</v>
      </c>
      <c r="BU209" s="5"/>
      <c r="BV209" s="5"/>
      <c r="BW209" s="5"/>
      <c r="BX209" s="5"/>
      <c r="BY209" s="5"/>
      <c r="BZ209" s="5"/>
      <c r="CA209" s="4"/>
      <c r="CB209" s="4"/>
      <c r="CC209" s="4"/>
      <c r="CD209" s="4"/>
      <c r="CE209" s="4"/>
      <c r="CF209" s="4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</row>
    <row r="210" spans="1:116" s="6" customFormat="1" x14ac:dyDescent="0.2">
      <c r="A210" s="185" t="s">
        <v>81</v>
      </c>
      <c r="B210" s="206">
        <f>SUM(C210:S210)</f>
        <v>3547</v>
      </c>
      <c r="C210" s="92">
        <v>220</v>
      </c>
      <c r="D210" s="92">
        <v>79</v>
      </c>
      <c r="E210" s="92">
        <v>116</v>
      </c>
      <c r="F210" s="92">
        <v>97</v>
      </c>
      <c r="G210" s="92">
        <v>78</v>
      </c>
      <c r="H210" s="92">
        <v>54</v>
      </c>
      <c r="I210" s="92">
        <v>71</v>
      </c>
      <c r="J210" s="92">
        <v>75</v>
      </c>
      <c r="K210" s="92">
        <v>100</v>
      </c>
      <c r="L210" s="92">
        <v>150</v>
      </c>
      <c r="M210" s="92">
        <v>257</v>
      </c>
      <c r="N210" s="92">
        <v>217</v>
      </c>
      <c r="O210" s="92">
        <v>374</v>
      </c>
      <c r="P210" s="92">
        <v>344</v>
      </c>
      <c r="Q210" s="92">
        <v>458</v>
      </c>
      <c r="R210" s="92">
        <v>406</v>
      </c>
      <c r="S210" s="285">
        <v>451</v>
      </c>
      <c r="T210" s="39">
        <v>1270</v>
      </c>
      <c r="U210" s="209">
        <v>0</v>
      </c>
      <c r="V210" s="209">
        <v>0</v>
      </c>
      <c r="W210" s="209">
        <v>1369</v>
      </c>
      <c r="X210" s="209">
        <v>908</v>
      </c>
      <c r="Y210" s="6" t="str">
        <f>CA210</f>
        <v/>
      </c>
      <c r="BU210" s="5"/>
      <c r="BV210" s="5"/>
      <c r="BW210" s="5"/>
      <c r="BX210" s="5"/>
      <c r="BY210" s="5"/>
      <c r="BZ210" s="5"/>
      <c r="CA210" s="32" t="str">
        <f>IF(CG210=1," * El total de Evaluaciones según tipo de atencion NO DEBE ser diferente al total.  ","")</f>
        <v/>
      </c>
      <c r="CB210" s="4"/>
      <c r="CC210" s="4"/>
      <c r="CD210" s="4"/>
      <c r="CE210" s="4"/>
      <c r="CF210" s="4"/>
      <c r="CG210" s="33">
        <f>IF(B210&lt;&gt;SUM(T210:X210),1,0)</f>
        <v>0</v>
      </c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</row>
    <row r="211" spans="1:116" s="6" customFormat="1" x14ac:dyDescent="0.2">
      <c r="A211" s="155" t="s">
        <v>82</v>
      </c>
      <c r="B211" s="210">
        <f>SUM(C211:S211)</f>
        <v>426</v>
      </c>
      <c r="C211" s="92">
        <v>0</v>
      </c>
      <c r="D211" s="92">
        <v>0</v>
      </c>
      <c r="E211" s="92">
        <v>0</v>
      </c>
      <c r="F211" s="92">
        <v>23</v>
      </c>
      <c r="G211" s="92">
        <v>13</v>
      </c>
      <c r="H211" s="92">
        <v>4</v>
      </c>
      <c r="I211" s="92">
        <v>2</v>
      </c>
      <c r="J211" s="92">
        <v>4</v>
      </c>
      <c r="K211" s="92">
        <v>24</v>
      </c>
      <c r="L211" s="92">
        <v>16</v>
      </c>
      <c r="M211" s="92">
        <v>31</v>
      </c>
      <c r="N211" s="92">
        <v>25</v>
      </c>
      <c r="O211" s="92">
        <v>60</v>
      </c>
      <c r="P211" s="92">
        <v>47</v>
      </c>
      <c r="Q211" s="92">
        <v>57</v>
      </c>
      <c r="R211" s="92">
        <v>28</v>
      </c>
      <c r="S211" s="285">
        <v>92</v>
      </c>
      <c r="T211" s="56">
        <v>10</v>
      </c>
      <c r="U211" s="92">
        <v>0</v>
      </c>
      <c r="V211" s="92">
        <v>0</v>
      </c>
      <c r="W211" s="92">
        <v>350</v>
      </c>
      <c r="X211" s="92">
        <v>66</v>
      </c>
      <c r="Y211" s="6" t="str">
        <f>CA211</f>
        <v/>
      </c>
      <c r="BU211" s="5"/>
      <c r="BV211" s="5"/>
      <c r="BW211" s="5"/>
      <c r="BX211" s="5"/>
      <c r="BY211" s="5"/>
      <c r="BZ211" s="5"/>
      <c r="CA211" s="32" t="str">
        <f>IF(CG211=1," * El total de Evaluaciones según tipo de atencion NO DEBE ser diferente al total.  ","")</f>
        <v/>
      </c>
      <c r="CB211" s="4"/>
      <c r="CC211" s="4"/>
      <c r="CD211" s="4"/>
      <c r="CE211" s="4"/>
      <c r="CF211" s="4"/>
      <c r="CG211" s="33">
        <f>IF(B211&lt;&gt;SUM(T211:X211),1,0)</f>
        <v>0</v>
      </c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</row>
    <row r="212" spans="1:116" s="6" customFormat="1" x14ac:dyDescent="0.2">
      <c r="A212" s="155" t="s">
        <v>83</v>
      </c>
      <c r="B212" s="210">
        <f>SUM(C212:S212)</f>
        <v>102</v>
      </c>
      <c r="C212" s="92">
        <v>0</v>
      </c>
      <c r="D212" s="92">
        <v>0</v>
      </c>
      <c r="E212" s="92">
        <v>0</v>
      </c>
      <c r="F212" s="92">
        <v>17</v>
      </c>
      <c r="G212" s="92">
        <v>0</v>
      </c>
      <c r="H212" s="92">
        <v>0</v>
      </c>
      <c r="I212" s="92">
        <v>3</v>
      </c>
      <c r="J212" s="92">
        <v>0</v>
      </c>
      <c r="K212" s="92">
        <v>37</v>
      </c>
      <c r="L212" s="92">
        <v>0</v>
      </c>
      <c r="M212" s="92">
        <v>4</v>
      </c>
      <c r="N212" s="92">
        <v>0</v>
      </c>
      <c r="O212" s="92">
        <v>25</v>
      </c>
      <c r="P212" s="92">
        <v>0</v>
      </c>
      <c r="Q212" s="92">
        <v>8</v>
      </c>
      <c r="R212" s="92">
        <v>1</v>
      </c>
      <c r="S212" s="285">
        <v>7</v>
      </c>
      <c r="T212" s="56">
        <v>0</v>
      </c>
      <c r="U212" s="92">
        <v>0</v>
      </c>
      <c r="V212" s="92">
        <v>0</v>
      </c>
      <c r="W212" s="92">
        <v>102</v>
      </c>
      <c r="X212" s="92">
        <v>0</v>
      </c>
      <c r="Y212" s="6" t="str">
        <f>CA212</f>
        <v/>
      </c>
      <c r="BU212" s="5"/>
      <c r="BV212" s="5"/>
      <c r="BW212" s="5"/>
      <c r="BX212" s="5"/>
      <c r="BY212" s="5"/>
      <c r="BZ212" s="5"/>
      <c r="CA212" s="32" t="str">
        <f>IF(CG212=1," * El total de Evaluaciones según tipo de atencion NO DEBE ser diferente al total.  ","")</f>
        <v/>
      </c>
      <c r="CB212" s="4"/>
      <c r="CC212" s="4"/>
      <c r="CD212" s="4"/>
      <c r="CE212" s="4"/>
      <c r="CF212" s="4"/>
      <c r="CG212" s="33">
        <f>IF(B212&lt;&gt;SUM(T212:X212),1,0)</f>
        <v>0</v>
      </c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</row>
    <row r="213" spans="1:116" s="6" customFormat="1" x14ac:dyDescent="0.2">
      <c r="A213" s="361" t="s">
        <v>84</v>
      </c>
      <c r="B213" s="211">
        <f>SUM(C213:S213)</f>
        <v>0</v>
      </c>
      <c r="C213" s="75">
        <v>0</v>
      </c>
      <c r="D213" s="75">
        <v>0</v>
      </c>
      <c r="E213" s="75">
        <v>0</v>
      </c>
      <c r="F213" s="75">
        <v>0</v>
      </c>
      <c r="G213" s="75">
        <v>0</v>
      </c>
      <c r="H213" s="75">
        <v>0</v>
      </c>
      <c r="I213" s="75">
        <v>0</v>
      </c>
      <c r="J213" s="75">
        <v>0</v>
      </c>
      <c r="K213" s="75">
        <v>0</v>
      </c>
      <c r="L213" s="75">
        <v>0</v>
      </c>
      <c r="M213" s="75">
        <v>0</v>
      </c>
      <c r="N213" s="75">
        <v>0</v>
      </c>
      <c r="O213" s="75">
        <v>0</v>
      </c>
      <c r="P213" s="75">
        <v>0</v>
      </c>
      <c r="Q213" s="75">
        <v>0</v>
      </c>
      <c r="R213" s="75">
        <v>0</v>
      </c>
      <c r="S213" s="288">
        <v>0</v>
      </c>
      <c r="T213" s="78">
        <v>0</v>
      </c>
      <c r="U213" s="75">
        <v>0</v>
      </c>
      <c r="V213" s="75">
        <v>0</v>
      </c>
      <c r="W213" s="75">
        <v>0</v>
      </c>
      <c r="X213" s="75">
        <v>0</v>
      </c>
      <c r="Y213" s="6" t="str">
        <f>CA213</f>
        <v/>
      </c>
      <c r="BU213" s="5"/>
      <c r="BV213" s="5"/>
      <c r="BW213" s="5"/>
      <c r="BX213" s="5"/>
      <c r="BY213" s="5"/>
      <c r="BZ213" s="5"/>
      <c r="CA213" s="32" t="str">
        <f>IF(CG213=1," * El total de Evaluaciones según tipo de atencion NO DEBE ser diferente al total.  ","")</f>
        <v/>
      </c>
      <c r="CB213" s="4"/>
      <c r="CC213" s="4"/>
      <c r="CD213" s="4"/>
      <c r="CE213" s="4"/>
      <c r="CF213" s="4"/>
      <c r="CG213" s="33">
        <f>IF(B213&lt;&gt;SUM(T213:X213),1,0)</f>
        <v>0</v>
      </c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</row>
    <row r="214" spans="1:116" s="6" customFormat="1" x14ac:dyDescent="0.2">
      <c r="A214" s="451" t="s">
        <v>5</v>
      </c>
      <c r="B214" s="1068">
        <f>SUM(B210:B213)</f>
        <v>4075</v>
      </c>
      <c r="C214" s="1068">
        <f>SUM(C210:C213)</f>
        <v>220</v>
      </c>
      <c r="D214" s="1068">
        <f t="shared" ref="D214:X214" si="35">SUM(D210:D213)</f>
        <v>79</v>
      </c>
      <c r="E214" s="1068">
        <f t="shared" si="35"/>
        <v>116</v>
      </c>
      <c r="F214" s="1068">
        <f t="shared" si="35"/>
        <v>137</v>
      </c>
      <c r="G214" s="1068">
        <f t="shared" si="35"/>
        <v>91</v>
      </c>
      <c r="H214" s="1068">
        <f t="shared" si="35"/>
        <v>58</v>
      </c>
      <c r="I214" s="1068">
        <f t="shared" si="35"/>
        <v>76</v>
      </c>
      <c r="J214" s="1068">
        <f t="shared" si="35"/>
        <v>79</v>
      </c>
      <c r="K214" s="1068">
        <f t="shared" si="35"/>
        <v>161</v>
      </c>
      <c r="L214" s="1068">
        <f t="shared" si="35"/>
        <v>166</v>
      </c>
      <c r="M214" s="1068">
        <f t="shared" si="35"/>
        <v>292</v>
      </c>
      <c r="N214" s="1068">
        <f t="shared" si="35"/>
        <v>242</v>
      </c>
      <c r="O214" s="1068">
        <f t="shared" si="35"/>
        <v>459</v>
      </c>
      <c r="P214" s="1068">
        <f t="shared" si="35"/>
        <v>391</v>
      </c>
      <c r="Q214" s="1068">
        <f t="shared" si="35"/>
        <v>523</v>
      </c>
      <c r="R214" s="1068">
        <f t="shared" si="35"/>
        <v>435</v>
      </c>
      <c r="S214" s="1509">
        <f t="shared" si="35"/>
        <v>550</v>
      </c>
      <c r="T214" s="67">
        <f t="shared" si="35"/>
        <v>1280</v>
      </c>
      <c r="U214" s="287">
        <f t="shared" si="35"/>
        <v>0</v>
      </c>
      <c r="V214" s="287">
        <f t="shared" si="35"/>
        <v>0</v>
      </c>
      <c r="W214" s="287">
        <f t="shared" si="35"/>
        <v>1821</v>
      </c>
      <c r="X214" s="287">
        <f t="shared" si="35"/>
        <v>974</v>
      </c>
      <c r="BU214" s="5"/>
      <c r="BV214" s="5"/>
      <c r="BW214" s="5"/>
      <c r="BX214" s="5"/>
      <c r="BY214" s="5"/>
      <c r="BZ214" s="5"/>
      <c r="CA214" s="4"/>
      <c r="CB214" s="4"/>
      <c r="CC214" s="4"/>
      <c r="CD214" s="4"/>
      <c r="CE214" s="4"/>
      <c r="CF214" s="4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</row>
    <row r="215" spans="1:116" s="6" customFormat="1" x14ac:dyDescent="0.2">
      <c r="A215" s="11" t="s">
        <v>196</v>
      </c>
      <c r="BU215" s="5"/>
      <c r="BV215" s="5"/>
      <c r="BW215" s="5"/>
      <c r="BX215" s="5"/>
      <c r="BY215" s="15"/>
      <c r="BZ215" s="15"/>
      <c r="CA215" s="4"/>
      <c r="CB215" s="4"/>
      <c r="CC215" s="4"/>
      <c r="CD215" s="4"/>
      <c r="CE215" s="4"/>
      <c r="CF215" s="4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</row>
    <row r="216" spans="1:116" s="6" customFormat="1" x14ac:dyDescent="0.2">
      <c r="A216" s="1528" t="s">
        <v>197</v>
      </c>
      <c r="B216" s="1527" t="s">
        <v>76</v>
      </c>
      <c r="BU216" s="5"/>
      <c r="BV216" s="5"/>
      <c r="BW216" s="5"/>
      <c r="BX216" s="5"/>
      <c r="BY216" s="15"/>
      <c r="BZ216" s="15"/>
      <c r="CA216" s="4"/>
      <c r="CB216" s="4"/>
      <c r="CC216" s="4"/>
      <c r="CD216" s="4"/>
      <c r="CE216" s="4"/>
      <c r="CF216" s="4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</row>
    <row r="217" spans="1:116" s="6" customFormat="1" x14ac:dyDescent="0.2">
      <c r="A217" s="373" t="s">
        <v>198</v>
      </c>
      <c r="B217" s="209"/>
      <c r="BU217" s="5"/>
      <c r="BV217" s="5"/>
      <c r="BW217" s="5"/>
      <c r="BX217" s="5"/>
      <c r="BY217" s="15"/>
      <c r="BZ217" s="15"/>
      <c r="CA217" s="4"/>
      <c r="CB217" s="4"/>
      <c r="CC217" s="4"/>
      <c r="CD217" s="4"/>
      <c r="CE217" s="4"/>
      <c r="CF217" s="4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</row>
    <row r="218" spans="1:116" s="6" customFormat="1" x14ac:dyDescent="0.2">
      <c r="A218" s="374" t="s">
        <v>199</v>
      </c>
      <c r="B218" s="92"/>
      <c r="BU218" s="5"/>
      <c r="BV218" s="5"/>
      <c r="BW218" s="5"/>
      <c r="BX218" s="5"/>
      <c r="BY218" s="15"/>
      <c r="BZ218" s="15"/>
      <c r="CA218" s="4"/>
      <c r="CB218" s="4"/>
      <c r="CC218" s="4"/>
      <c r="CD218" s="4"/>
      <c r="CE218" s="4"/>
      <c r="CF218" s="4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</row>
    <row r="219" spans="1:116" s="6" customFormat="1" x14ac:dyDescent="0.2">
      <c r="A219" s="374" t="s">
        <v>200</v>
      </c>
      <c r="B219" s="92"/>
      <c r="BU219" s="5"/>
      <c r="BV219" s="5"/>
      <c r="BW219" s="5"/>
      <c r="BX219" s="5"/>
      <c r="BY219" s="15"/>
      <c r="BZ219" s="15"/>
      <c r="CA219" s="4"/>
      <c r="CB219" s="4"/>
      <c r="CC219" s="4"/>
      <c r="CD219" s="4"/>
      <c r="CE219" s="4"/>
      <c r="CF219" s="4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</row>
    <row r="220" spans="1:116" s="6" customFormat="1" x14ac:dyDescent="0.2">
      <c r="A220" s="375" t="s">
        <v>201</v>
      </c>
      <c r="B220" s="75"/>
      <c r="BU220" s="5"/>
      <c r="BV220" s="5"/>
      <c r="BW220" s="5"/>
      <c r="BX220" s="5"/>
      <c r="BY220" s="15"/>
      <c r="BZ220" s="15"/>
      <c r="CA220" s="4"/>
      <c r="CB220" s="4"/>
      <c r="CC220" s="4"/>
      <c r="CD220" s="4"/>
      <c r="CE220" s="4"/>
      <c r="CF220" s="4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</row>
    <row r="221" spans="1:116" s="6" customFormat="1" x14ac:dyDescent="0.2">
      <c r="A221" s="107" t="s">
        <v>202</v>
      </c>
      <c r="BU221" s="5"/>
      <c r="BV221" s="5"/>
      <c r="BW221" s="5"/>
      <c r="BX221" s="5"/>
      <c r="BY221" s="15"/>
      <c r="BZ221" s="15"/>
      <c r="CA221" s="4"/>
      <c r="CB221" s="4"/>
      <c r="CC221" s="4"/>
      <c r="CD221" s="4"/>
      <c r="CE221" s="4"/>
      <c r="CF221" s="4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</row>
    <row r="222" spans="1:116" s="6" customFormat="1" x14ac:dyDescent="0.2">
      <c r="A222" s="572" t="s">
        <v>92</v>
      </c>
      <c r="B222" s="1527" t="s">
        <v>5</v>
      </c>
      <c r="BU222" s="5"/>
      <c r="BV222" s="5"/>
      <c r="BW222" s="5"/>
      <c r="BX222" s="5"/>
      <c r="BY222" s="15"/>
      <c r="BZ222" s="15"/>
      <c r="CA222" s="4"/>
      <c r="CB222" s="4"/>
      <c r="CC222" s="4"/>
      <c r="CD222" s="4"/>
      <c r="CE222" s="4"/>
      <c r="CF222" s="4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</row>
    <row r="223" spans="1:116" s="6" customFormat="1" x14ac:dyDescent="0.2">
      <c r="A223" s="374" t="s">
        <v>96</v>
      </c>
      <c r="B223" s="92">
        <v>23</v>
      </c>
      <c r="BU223" s="5"/>
      <c r="BV223" s="5"/>
      <c r="BW223" s="5"/>
      <c r="BX223" s="5"/>
      <c r="BY223" s="15"/>
      <c r="BZ223" s="15"/>
      <c r="CA223" s="4"/>
      <c r="CB223" s="4"/>
      <c r="CC223" s="4"/>
      <c r="CD223" s="4"/>
      <c r="CE223" s="4"/>
      <c r="CF223" s="4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</row>
    <row r="224" spans="1:116" s="6" customFormat="1" x14ac:dyDescent="0.2">
      <c r="A224" s="374" t="s">
        <v>97</v>
      </c>
      <c r="B224" s="92">
        <v>50</v>
      </c>
      <c r="BU224" s="5"/>
      <c r="BV224" s="5"/>
      <c r="BW224" s="5"/>
      <c r="BX224" s="5"/>
      <c r="BY224" s="15"/>
      <c r="BZ224" s="15"/>
      <c r="CA224" s="4"/>
      <c r="CB224" s="4"/>
      <c r="CC224" s="4"/>
      <c r="CD224" s="4"/>
      <c r="CE224" s="4"/>
      <c r="CF224" s="4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</row>
    <row r="225" spans="1:104" s="6" customFormat="1" x14ac:dyDescent="0.2">
      <c r="A225" s="374" t="s">
        <v>98</v>
      </c>
      <c r="B225" s="92">
        <v>4851</v>
      </c>
      <c r="BU225" s="5"/>
      <c r="BV225" s="5"/>
      <c r="BW225" s="5"/>
      <c r="BX225" s="5"/>
      <c r="BY225" s="15"/>
      <c r="BZ225" s="15"/>
      <c r="CA225" s="4"/>
      <c r="CB225" s="4"/>
      <c r="CC225" s="4"/>
      <c r="CD225" s="4"/>
      <c r="CE225" s="4"/>
      <c r="CF225" s="4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5"/>
      <c r="CV225" s="5"/>
      <c r="CW225" s="5"/>
      <c r="CX225" s="5"/>
      <c r="CY225" s="5"/>
      <c r="CZ225" s="5"/>
    </row>
    <row r="226" spans="1:104" s="6" customFormat="1" ht="21.75" x14ac:dyDescent="0.2">
      <c r="A226" s="377" t="s">
        <v>99</v>
      </c>
      <c r="B226" s="92">
        <v>0</v>
      </c>
      <c r="BU226" s="5"/>
      <c r="BV226" s="5"/>
      <c r="BW226" s="5"/>
      <c r="BX226" s="5"/>
      <c r="BY226" s="15"/>
      <c r="BZ226" s="15"/>
      <c r="CA226" s="4"/>
      <c r="CB226" s="4"/>
      <c r="CC226" s="4"/>
      <c r="CD226" s="4"/>
      <c r="CE226" s="4"/>
      <c r="CF226" s="4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5"/>
      <c r="CV226" s="5"/>
      <c r="CW226" s="5"/>
      <c r="CX226" s="5"/>
      <c r="CY226" s="5"/>
      <c r="CZ226" s="5"/>
    </row>
    <row r="227" spans="1:104" s="6" customFormat="1" x14ac:dyDescent="0.2">
      <c r="A227" s="374" t="s">
        <v>100</v>
      </c>
      <c r="B227" s="92">
        <v>0</v>
      </c>
      <c r="BU227" s="5"/>
      <c r="BV227" s="5"/>
      <c r="BW227" s="5"/>
      <c r="BX227" s="5"/>
      <c r="BY227" s="15"/>
      <c r="BZ227" s="15"/>
      <c r="CA227" s="4"/>
      <c r="CB227" s="4"/>
      <c r="CC227" s="4"/>
      <c r="CD227" s="4"/>
      <c r="CE227" s="4"/>
      <c r="CF227" s="4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5"/>
      <c r="CV227" s="5"/>
      <c r="CW227" s="5"/>
      <c r="CX227" s="5"/>
      <c r="CY227" s="5"/>
      <c r="CZ227" s="5"/>
    </row>
    <row r="228" spans="1:104" s="6" customFormat="1" x14ac:dyDescent="0.2">
      <c r="A228" s="374" t="s">
        <v>101</v>
      </c>
      <c r="B228" s="92">
        <v>0</v>
      </c>
      <c r="BU228" s="5"/>
      <c r="BV228" s="5"/>
      <c r="BW228" s="5"/>
      <c r="BX228" s="5"/>
      <c r="BY228" s="5"/>
      <c r="BZ228" s="5"/>
      <c r="CA228" s="4"/>
      <c r="CB228" s="4"/>
      <c r="CC228" s="4"/>
      <c r="CD228" s="4"/>
      <c r="CE228" s="4"/>
      <c r="CF228" s="4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5"/>
      <c r="CV228" s="5"/>
      <c r="CW228" s="5"/>
      <c r="CX228" s="5"/>
      <c r="CY228" s="5"/>
      <c r="CZ228" s="5"/>
    </row>
    <row r="229" spans="1:104" s="6" customFormat="1" x14ac:dyDescent="0.2">
      <c r="A229" s="374" t="s">
        <v>102</v>
      </c>
      <c r="B229" s="92">
        <v>0</v>
      </c>
      <c r="BU229" s="5"/>
      <c r="BV229" s="5"/>
      <c r="BW229" s="5"/>
      <c r="BX229" s="5"/>
      <c r="BY229" s="5"/>
      <c r="BZ229" s="5"/>
      <c r="CA229" s="4"/>
      <c r="CB229" s="4"/>
      <c r="CC229" s="4"/>
      <c r="CD229" s="4"/>
      <c r="CE229" s="4"/>
      <c r="CF229" s="4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5"/>
      <c r="CV229" s="5"/>
      <c r="CW229" s="5"/>
      <c r="CX229" s="5"/>
      <c r="CY229" s="5"/>
      <c r="CZ229" s="5"/>
    </row>
    <row r="230" spans="1:104" s="6" customFormat="1" x14ac:dyDescent="0.2">
      <c r="A230" s="374" t="s">
        <v>203</v>
      </c>
      <c r="B230" s="92">
        <v>5</v>
      </c>
      <c r="BU230" s="5"/>
      <c r="BV230" s="5"/>
      <c r="BW230" s="5"/>
      <c r="BX230" s="5"/>
      <c r="BY230" s="5"/>
      <c r="BZ230" s="5"/>
      <c r="CA230" s="4"/>
      <c r="CB230" s="4"/>
      <c r="CC230" s="4"/>
      <c r="CD230" s="4"/>
      <c r="CE230" s="4"/>
      <c r="CF230" s="4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5"/>
      <c r="CV230" s="5"/>
      <c r="CW230" s="5"/>
      <c r="CX230" s="5"/>
      <c r="CY230" s="5"/>
      <c r="CZ230" s="5"/>
    </row>
    <row r="231" spans="1:104" s="6" customFormat="1" x14ac:dyDescent="0.2">
      <c r="A231" s="374" t="s">
        <v>106</v>
      </c>
      <c r="B231" s="92">
        <v>0</v>
      </c>
      <c r="BU231" s="5"/>
      <c r="BV231" s="5"/>
      <c r="BW231" s="5"/>
      <c r="BX231" s="5"/>
      <c r="BY231" s="5"/>
      <c r="BZ231" s="5"/>
      <c r="CA231" s="4"/>
      <c r="CB231" s="4"/>
      <c r="CC231" s="4"/>
      <c r="CD231" s="4"/>
      <c r="CE231" s="4"/>
      <c r="CF231" s="4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5"/>
      <c r="CV231" s="5"/>
      <c r="CW231" s="5"/>
      <c r="CX231" s="5"/>
      <c r="CY231" s="5"/>
      <c r="CZ231" s="5"/>
    </row>
    <row r="232" spans="1:104" s="6" customFormat="1" x14ac:dyDescent="0.2">
      <c r="A232" s="374" t="s">
        <v>103</v>
      </c>
      <c r="B232" s="92">
        <v>0</v>
      </c>
      <c r="BU232" s="5"/>
      <c r="BV232" s="5"/>
      <c r="BW232" s="5"/>
      <c r="BX232" s="5"/>
      <c r="BY232" s="5"/>
      <c r="BZ232" s="5"/>
      <c r="CA232" s="4"/>
      <c r="CB232" s="4"/>
      <c r="CC232" s="4"/>
      <c r="CD232" s="4"/>
      <c r="CE232" s="4"/>
      <c r="CF232" s="4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5"/>
      <c r="CV232" s="5"/>
      <c r="CW232" s="5"/>
      <c r="CX232" s="5"/>
      <c r="CY232" s="5"/>
      <c r="CZ232" s="5"/>
    </row>
    <row r="233" spans="1:104" s="6" customFormat="1" x14ac:dyDescent="0.2">
      <c r="A233" s="374" t="s">
        <v>104</v>
      </c>
      <c r="B233" s="92">
        <v>0</v>
      </c>
      <c r="BU233" s="5"/>
      <c r="BV233" s="5"/>
      <c r="BW233" s="5"/>
      <c r="BX233" s="5"/>
      <c r="BY233" s="5"/>
      <c r="BZ233" s="5"/>
      <c r="CA233" s="4"/>
      <c r="CB233" s="4"/>
      <c r="CC233" s="4"/>
      <c r="CD233" s="4"/>
      <c r="CE233" s="4"/>
      <c r="CF233" s="4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5"/>
      <c r="CV233" s="5"/>
      <c r="CW233" s="5"/>
      <c r="CX233" s="5"/>
      <c r="CY233" s="5"/>
      <c r="CZ233" s="5"/>
    </row>
    <row r="234" spans="1:104" s="6" customFormat="1" x14ac:dyDescent="0.2">
      <c r="A234" s="374" t="s">
        <v>105</v>
      </c>
      <c r="B234" s="92">
        <v>0</v>
      </c>
      <c r="BU234" s="5"/>
      <c r="BV234" s="5"/>
      <c r="BW234" s="5"/>
      <c r="BX234" s="5"/>
      <c r="BY234" s="5"/>
      <c r="BZ234" s="5"/>
      <c r="CA234" s="4"/>
      <c r="CB234" s="4"/>
      <c r="CC234" s="4"/>
      <c r="CD234" s="4"/>
      <c r="CE234" s="4"/>
      <c r="CF234" s="4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5"/>
      <c r="CV234" s="5"/>
      <c r="CW234" s="5"/>
      <c r="CX234" s="5"/>
      <c r="CY234" s="5"/>
      <c r="CZ234" s="5"/>
    </row>
    <row r="235" spans="1:104" s="6" customFormat="1" x14ac:dyDescent="0.2">
      <c r="A235" s="374" t="s">
        <v>204</v>
      </c>
      <c r="B235" s="92">
        <v>0</v>
      </c>
      <c r="BU235" s="5"/>
      <c r="BV235" s="5"/>
      <c r="BW235" s="5"/>
      <c r="BX235" s="5"/>
      <c r="BY235" s="5"/>
      <c r="BZ235" s="5"/>
      <c r="CA235" s="4"/>
      <c r="CB235" s="4"/>
      <c r="CC235" s="4"/>
      <c r="CD235" s="4"/>
      <c r="CE235" s="4"/>
      <c r="CF235" s="4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5"/>
      <c r="CV235" s="5"/>
      <c r="CW235" s="5"/>
      <c r="CX235" s="5"/>
      <c r="CY235" s="5"/>
      <c r="CZ235" s="5"/>
    </row>
    <row r="236" spans="1:104" s="6" customFormat="1" x14ac:dyDescent="0.2">
      <c r="A236" s="374" t="s">
        <v>205</v>
      </c>
      <c r="B236" s="92">
        <v>0</v>
      </c>
      <c r="BU236" s="5"/>
      <c r="BV236" s="5"/>
      <c r="BW236" s="5"/>
      <c r="BX236" s="5"/>
      <c r="BY236" s="5"/>
      <c r="BZ236" s="5"/>
      <c r="CA236" s="4"/>
      <c r="CB236" s="4"/>
      <c r="CC236" s="4"/>
      <c r="CD236" s="4"/>
      <c r="CE236" s="4"/>
      <c r="CF236" s="4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5"/>
      <c r="CV236" s="5"/>
      <c r="CW236" s="5"/>
      <c r="CX236" s="5"/>
      <c r="CY236" s="5"/>
      <c r="CZ236" s="5"/>
    </row>
    <row r="237" spans="1:104" s="6" customFormat="1" x14ac:dyDescent="0.2">
      <c r="A237" s="374" t="s">
        <v>107</v>
      </c>
      <c r="B237" s="92">
        <v>316</v>
      </c>
      <c r="BU237" s="5"/>
      <c r="BV237" s="5"/>
      <c r="BW237" s="5"/>
      <c r="BX237" s="5"/>
      <c r="BY237" s="5"/>
      <c r="BZ237" s="5"/>
      <c r="CA237" s="4"/>
      <c r="CB237" s="4"/>
      <c r="CC237" s="4"/>
      <c r="CD237" s="4"/>
      <c r="CE237" s="4"/>
      <c r="CF237" s="4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5"/>
      <c r="CV237" s="5"/>
      <c r="CW237" s="5"/>
      <c r="CX237" s="5"/>
      <c r="CY237" s="5"/>
      <c r="CZ237" s="5"/>
    </row>
    <row r="238" spans="1:104" s="6" customFormat="1" x14ac:dyDescent="0.2">
      <c r="A238" s="374" t="s">
        <v>108</v>
      </c>
      <c r="B238" s="92">
        <v>0</v>
      </c>
      <c r="BU238" s="5"/>
      <c r="BV238" s="5"/>
      <c r="BW238" s="5"/>
      <c r="BX238" s="5"/>
      <c r="BY238" s="5"/>
      <c r="BZ238" s="5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5"/>
      <c r="CV238" s="5"/>
      <c r="CW238" s="5"/>
      <c r="CX238" s="5"/>
      <c r="CY238" s="5"/>
      <c r="CZ238" s="5"/>
    </row>
    <row r="239" spans="1:104" s="6" customFormat="1" x14ac:dyDescent="0.2">
      <c r="A239" s="374" t="s">
        <v>109</v>
      </c>
      <c r="B239" s="92">
        <v>204</v>
      </c>
      <c r="BU239" s="5"/>
      <c r="BV239" s="5"/>
      <c r="BW239" s="5"/>
      <c r="BX239" s="5"/>
      <c r="BY239" s="5"/>
      <c r="BZ239" s="5"/>
      <c r="CU239" s="5"/>
      <c r="CV239" s="5"/>
      <c r="CW239" s="5"/>
      <c r="CX239" s="5"/>
      <c r="CY239" s="5"/>
      <c r="CZ239" s="5"/>
    </row>
    <row r="240" spans="1:104" s="6" customFormat="1" x14ac:dyDescent="0.2">
      <c r="A240" s="374" t="s">
        <v>110</v>
      </c>
      <c r="B240" s="92">
        <v>0</v>
      </c>
      <c r="BU240" s="5"/>
      <c r="BV240" s="5"/>
      <c r="BW240" s="5"/>
      <c r="BX240" s="5"/>
      <c r="BY240" s="5"/>
      <c r="BZ240" s="5"/>
      <c r="CU240" s="5"/>
      <c r="CV240" s="5"/>
      <c r="CW240" s="5"/>
      <c r="CX240" s="5"/>
      <c r="CY240" s="5"/>
      <c r="CZ240" s="5"/>
    </row>
    <row r="241" spans="1:104" s="6" customFormat="1" x14ac:dyDescent="0.2">
      <c r="A241" s="374" t="s">
        <v>206</v>
      </c>
      <c r="B241" s="92">
        <v>61</v>
      </c>
      <c r="BU241" s="5"/>
      <c r="BV241" s="5"/>
      <c r="BW241" s="5"/>
      <c r="BX241" s="5"/>
      <c r="BY241" s="15"/>
      <c r="BZ241" s="15"/>
      <c r="CU241" s="5"/>
      <c r="CV241" s="5"/>
      <c r="CW241" s="5"/>
      <c r="CX241" s="5"/>
      <c r="CY241" s="5"/>
      <c r="CZ241" s="5"/>
    </row>
    <row r="242" spans="1:104" s="6" customFormat="1" x14ac:dyDescent="0.2">
      <c r="A242" s="374" t="s">
        <v>112</v>
      </c>
      <c r="B242" s="92">
        <v>0</v>
      </c>
      <c r="BU242" s="5"/>
      <c r="BV242" s="5"/>
      <c r="BW242" s="5"/>
      <c r="BX242" s="5"/>
      <c r="BY242" s="15"/>
      <c r="BZ242" s="15"/>
      <c r="CU242" s="5"/>
      <c r="CV242" s="5"/>
      <c r="CW242" s="5"/>
      <c r="CX242" s="5"/>
      <c r="CY242" s="5"/>
      <c r="CZ242" s="5"/>
    </row>
    <row r="243" spans="1:104" s="6" customFormat="1" x14ac:dyDescent="0.2">
      <c r="A243" s="374" t="s">
        <v>207</v>
      </c>
      <c r="B243" s="92">
        <v>0</v>
      </c>
      <c r="BU243" s="5"/>
      <c r="BV243" s="5"/>
      <c r="BW243" s="5"/>
      <c r="BX243" s="5"/>
      <c r="BY243" s="15"/>
      <c r="BZ243" s="15"/>
      <c r="CU243" s="5"/>
      <c r="CV243" s="5"/>
      <c r="CW243" s="5"/>
      <c r="CX243" s="5"/>
      <c r="CY243" s="5"/>
      <c r="CZ243" s="5"/>
    </row>
    <row r="244" spans="1:104" s="6" customFormat="1" x14ac:dyDescent="0.2">
      <c r="A244" s="374" t="s">
        <v>208</v>
      </c>
      <c r="B244" s="92">
        <v>0</v>
      </c>
      <c r="BU244" s="5"/>
      <c r="BV244" s="5"/>
      <c r="BW244" s="5"/>
      <c r="BX244" s="5"/>
      <c r="BY244" s="15"/>
      <c r="BZ244" s="15"/>
      <c r="CU244" s="5"/>
      <c r="CV244" s="5"/>
      <c r="CW244" s="5"/>
      <c r="CX244" s="5"/>
      <c r="CY244" s="5"/>
      <c r="CZ244" s="5"/>
    </row>
    <row r="245" spans="1:104" s="6" customFormat="1" x14ac:dyDescent="0.2">
      <c r="A245" s="374" t="s">
        <v>209</v>
      </c>
      <c r="B245" s="92">
        <v>2150</v>
      </c>
      <c r="BU245" s="5"/>
      <c r="BV245" s="5"/>
      <c r="BW245" s="5"/>
      <c r="BX245" s="5"/>
      <c r="BY245" s="15"/>
      <c r="BZ245" s="15"/>
      <c r="CU245" s="5"/>
      <c r="CV245" s="5"/>
      <c r="CW245" s="5"/>
      <c r="CX245" s="5"/>
      <c r="CY245" s="5"/>
      <c r="CZ245" s="5"/>
    </row>
    <row r="246" spans="1:104" s="6" customFormat="1" x14ac:dyDescent="0.2">
      <c r="A246" s="374" t="s">
        <v>210</v>
      </c>
      <c r="B246" s="92">
        <v>0</v>
      </c>
      <c r="BU246" s="5"/>
      <c r="BV246" s="5"/>
      <c r="BW246" s="5"/>
      <c r="BX246" s="5"/>
      <c r="BY246" s="15"/>
      <c r="BZ246" s="15"/>
      <c r="CU246" s="5"/>
      <c r="CV246" s="5"/>
      <c r="CW246" s="5"/>
      <c r="CX246" s="5"/>
      <c r="CY246" s="5"/>
      <c r="CZ246" s="5"/>
    </row>
    <row r="247" spans="1:104" s="6" customFormat="1" x14ac:dyDescent="0.2">
      <c r="A247" s="375" t="s">
        <v>211</v>
      </c>
      <c r="B247" s="75">
        <v>0</v>
      </c>
      <c r="BU247" s="5"/>
      <c r="BV247" s="5"/>
      <c r="BW247" s="5"/>
      <c r="BX247" s="5"/>
      <c r="BY247" s="15"/>
      <c r="BZ247" s="15"/>
      <c r="CU247" s="5"/>
      <c r="CV247" s="5"/>
      <c r="CW247" s="5"/>
      <c r="CX247" s="5"/>
      <c r="CY247" s="5"/>
      <c r="CZ247" s="5"/>
    </row>
    <row r="248" spans="1:104" s="6" customFormat="1" x14ac:dyDescent="0.2">
      <c r="A248" s="1071" t="s">
        <v>5</v>
      </c>
      <c r="B248" s="1072">
        <f>SUM(B223:B247)</f>
        <v>7660</v>
      </c>
      <c r="BU248" s="5"/>
      <c r="BV248" s="5"/>
      <c r="BW248" s="5"/>
      <c r="BX248" s="5"/>
      <c r="BY248" s="15"/>
      <c r="BZ248" s="15"/>
      <c r="CU248" s="5"/>
      <c r="CV248" s="5"/>
      <c r="CW248" s="5"/>
      <c r="CX248" s="5"/>
      <c r="CY248" s="5"/>
      <c r="CZ248" s="5"/>
    </row>
    <row r="249" spans="1:104" s="6" customFormat="1" x14ac:dyDescent="0.2">
      <c r="A249" s="11" t="s">
        <v>212</v>
      </c>
      <c r="B249" s="11"/>
      <c r="BU249" s="5"/>
      <c r="BV249" s="5"/>
      <c r="BW249" s="5"/>
      <c r="BX249" s="5"/>
      <c r="BY249" s="15"/>
      <c r="BZ249" s="15"/>
      <c r="CU249" s="5"/>
      <c r="CV249" s="5"/>
      <c r="CW249" s="5"/>
      <c r="CX249" s="5"/>
      <c r="CY249" s="5"/>
      <c r="CZ249" s="5"/>
    </row>
    <row r="250" spans="1:104" s="6" customFormat="1" x14ac:dyDescent="0.2">
      <c r="A250" s="11" t="s">
        <v>213</v>
      </c>
      <c r="B250" s="221"/>
      <c r="BU250" s="5"/>
      <c r="BV250" s="5"/>
      <c r="BW250" s="5"/>
      <c r="BX250" s="15"/>
      <c r="BY250" s="15"/>
      <c r="BZ250" s="5"/>
      <c r="CU250" s="5"/>
      <c r="CV250" s="5"/>
      <c r="CW250" s="5"/>
      <c r="CX250" s="5"/>
      <c r="CY250" s="5"/>
      <c r="CZ250" s="5"/>
    </row>
    <row r="251" spans="1:104" s="6" customFormat="1" x14ac:dyDescent="0.2">
      <c r="A251" s="1818" t="s">
        <v>214</v>
      </c>
      <c r="B251" s="1819" t="s">
        <v>5</v>
      </c>
      <c r="C251" s="1821" t="s">
        <v>215</v>
      </c>
      <c r="D251" s="1822"/>
      <c r="E251" s="1822"/>
      <c r="F251" s="1822"/>
      <c r="G251" s="1822"/>
      <c r="H251" s="1822"/>
      <c r="I251" s="1822"/>
      <c r="J251" s="1822"/>
      <c r="K251" s="1822"/>
      <c r="L251" s="1822"/>
      <c r="M251" s="1822"/>
      <c r="N251" s="1822"/>
      <c r="O251" s="1822"/>
      <c r="P251" s="1822"/>
      <c r="Q251" s="1822"/>
      <c r="R251" s="1822"/>
      <c r="S251" s="1823"/>
      <c r="BU251" s="5"/>
      <c r="BV251" s="5"/>
      <c r="BW251" s="5"/>
      <c r="BX251" s="5"/>
      <c r="BY251" s="5"/>
      <c r="BZ251" s="5"/>
      <c r="CU251" s="5"/>
      <c r="CV251" s="5"/>
      <c r="CW251" s="5"/>
      <c r="CX251" s="5"/>
      <c r="CY251" s="5"/>
      <c r="CZ251" s="5"/>
    </row>
    <row r="252" spans="1:104" s="6" customFormat="1" x14ac:dyDescent="0.2">
      <c r="A252" s="2040"/>
      <c r="B252" s="2042"/>
      <c r="C252" s="1629" t="s">
        <v>160</v>
      </c>
      <c r="D252" s="1629" t="s">
        <v>161</v>
      </c>
      <c r="E252" s="1629" t="s">
        <v>13</v>
      </c>
      <c r="F252" s="1630" t="s">
        <v>14</v>
      </c>
      <c r="G252" s="1630" t="s">
        <v>15</v>
      </c>
      <c r="H252" s="1630" t="s">
        <v>16</v>
      </c>
      <c r="I252" s="1630" t="s">
        <v>17</v>
      </c>
      <c r="J252" s="1630" t="s">
        <v>18</v>
      </c>
      <c r="K252" s="1630" t="s">
        <v>19</v>
      </c>
      <c r="L252" s="1630" t="s">
        <v>20</v>
      </c>
      <c r="M252" s="1630" t="s">
        <v>21</v>
      </c>
      <c r="N252" s="1630" t="s">
        <v>22</v>
      </c>
      <c r="O252" s="1630" t="s">
        <v>23</v>
      </c>
      <c r="P252" s="1630" t="s">
        <v>24</v>
      </c>
      <c r="Q252" s="1630" t="s">
        <v>25</v>
      </c>
      <c r="R252" s="1630" t="s">
        <v>26</v>
      </c>
      <c r="S252" s="453" t="s">
        <v>27</v>
      </c>
      <c r="BU252" s="5"/>
      <c r="BV252" s="5"/>
      <c r="BW252" s="5"/>
      <c r="BX252" s="5"/>
      <c r="BY252" s="5"/>
      <c r="BZ252" s="5"/>
      <c r="CU252" s="5"/>
      <c r="CV252" s="5"/>
      <c r="CW252" s="5"/>
      <c r="CX252" s="5"/>
      <c r="CY252" s="5"/>
      <c r="CZ252" s="5"/>
    </row>
    <row r="253" spans="1:104" s="6" customFormat="1" x14ac:dyDescent="0.2">
      <c r="A253" s="1631" t="s">
        <v>216</v>
      </c>
      <c r="B253" s="1632">
        <f>SUM(C253:S253)</f>
        <v>315</v>
      </c>
      <c r="C253" s="1621">
        <v>1</v>
      </c>
      <c r="D253" s="385">
        <v>21</v>
      </c>
      <c r="E253" s="385">
        <v>13</v>
      </c>
      <c r="F253" s="385">
        <v>5</v>
      </c>
      <c r="G253" s="385">
        <v>1</v>
      </c>
      <c r="H253" s="385">
        <v>0</v>
      </c>
      <c r="I253" s="385">
        <v>2</v>
      </c>
      <c r="J253" s="385">
        <v>0</v>
      </c>
      <c r="K253" s="385">
        <v>1</v>
      </c>
      <c r="L253" s="385">
        <v>1</v>
      </c>
      <c r="M253" s="385">
        <v>1</v>
      </c>
      <c r="N253" s="385">
        <v>1</v>
      </c>
      <c r="O253" s="385">
        <v>7</v>
      </c>
      <c r="P253" s="385">
        <v>75</v>
      </c>
      <c r="Q253" s="385">
        <v>76</v>
      </c>
      <c r="R253" s="385">
        <v>57</v>
      </c>
      <c r="S253" s="1633">
        <v>53</v>
      </c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U253" s="5"/>
      <c r="CV253" s="5"/>
      <c r="CW253" s="5"/>
      <c r="CX253" s="5"/>
      <c r="CY253" s="5"/>
      <c r="CZ253" s="5"/>
    </row>
    <row r="254" spans="1:104" s="6" customFormat="1" ht="21" x14ac:dyDescent="0.2">
      <c r="A254" s="386" t="s">
        <v>217</v>
      </c>
      <c r="B254" s="387">
        <f>SUM(C254:S254)</f>
        <v>315</v>
      </c>
      <c r="C254" s="51">
        <v>1</v>
      </c>
      <c r="D254" s="55">
        <v>21</v>
      </c>
      <c r="E254" s="55">
        <v>13</v>
      </c>
      <c r="F254" s="55">
        <v>5</v>
      </c>
      <c r="G254" s="55">
        <v>1</v>
      </c>
      <c r="H254" s="55">
        <v>0</v>
      </c>
      <c r="I254" s="55">
        <v>2</v>
      </c>
      <c r="J254" s="55">
        <v>0</v>
      </c>
      <c r="K254" s="55">
        <v>1</v>
      </c>
      <c r="L254" s="55">
        <v>1</v>
      </c>
      <c r="M254" s="55">
        <v>1</v>
      </c>
      <c r="N254" s="55">
        <v>1</v>
      </c>
      <c r="O254" s="55">
        <v>7</v>
      </c>
      <c r="P254" s="55">
        <v>75</v>
      </c>
      <c r="Q254" s="55">
        <v>76</v>
      </c>
      <c r="R254" s="55">
        <v>57</v>
      </c>
      <c r="S254" s="56">
        <v>53</v>
      </c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09"/>
      <c r="AJ254" s="109"/>
      <c r="AK254" s="109"/>
      <c r="AL254" s="109"/>
      <c r="AM254" s="109"/>
      <c r="AN254" s="109"/>
      <c r="AO254" s="109"/>
      <c r="AP254" s="109"/>
      <c r="AQ254" s="109"/>
      <c r="AR254" s="109"/>
      <c r="AS254" s="109"/>
      <c r="AT254" s="109"/>
      <c r="AU254" s="109"/>
      <c r="AV254" s="109"/>
      <c r="AW254" s="109"/>
      <c r="AX254" s="109"/>
      <c r="AY254" s="109"/>
      <c r="AZ254" s="109"/>
      <c r="BA254" s="109"/>
      <c r="BB254" s="109"/>
      <c r="BU254" s="5"/>
      <c r="BV254" s="5"/>
      <c r="BW254" s="5"/>
      <c r="BX254" s="5"/>
      <c r="BY254" s="15"/>
      <c r="BZ254" s="15"/>
      <c r="CU254" s="5"/>
      <c r="CV254" s="5"/>
      <c r="CW254" s="5"/>
      <c r="CX254" s="5"/>
      <c r="CY254" s="5"/>
      <c r="CZ254" s="5"/>
    </row>
    <row r="255" spans="1:104" s="6" customFormat="1" x14ac:dyDescent="0.2">
      <c r="A255" s="881" t="s">
        <v>218</v>
      </c>
      <c r="B255" s="1079">
        <f>SUM(C255:S255)</f>
        <v>315</v>
      </c>
      <c r="C255" s="1520">
        <v>1</v>
      </c>
      <c r="D255" s="1547">
        <v>21</v>
      </c>
      <c r="E255" s="1547">
        <v>13</v>
      </c>
      <c r="F255" s="1547">
        <v>5</v>
      </c>
      <c r="G255" s="1547">
        <v>1</v>
      </c>
      <c r="H255" s="1547">
        <v>0</v>
      </c>
      <c r="I255" s="1547">
        <v>2</v>
      </c>
      <c r="J255" s="1547">
        <v>0</v>
      </c>
      <c r="K255" s="1547">
        <v>1</v>
      </c>
      <c r="L255" s="1547">
        <v>1</v>
      </c>
      <c r="M255" s="1547">
        <v>1</v>
      </c>
      <c r="N255" s="1547">
        <v>1</v>
      </c>
      <c r="O255" s="1547">
        <v>7</v>
      </c>
      <c r="P255" s="1547">
        <v>75</v>
      </c>
      <c r="Q255" s="1547">
        <v>76</v>
      </c>
      <c r="R255" s="1547">
        <v>57</v>
      </c>
      <c r="S255" s="803">
        <v>53</v>
      </c>
      <c r="Z255" s="109"/>
      <c r="AA255" s="109"/>
      <c r="AB255" s="109"/>
      <c r="AC255" s="109"/>
      <c r="AD255" s="109"/>
      <c r="AE255" s="109"/>
      <c r="AF255" s="109"/>
      <c r="AG255" s="109"/>
      <c r="AH255" s="109"/>
      <c r="AI255" s="109"/>
      <c r="AJ255" s="109"/>
      <c r="AK255" s="109"/>
      <c r="AL255" s="109"/>
      <c r="AM255" s="109"/>
      <c r="AN255" s="109"/>
      <c r="AO255" s="109"/>
      <c r="AP255" s="109"/>
      <c r="AQ255" s="109"/>
      <c r="AR255" s="109"/>
      <c r="AS255" s="109"/>
      <c r="AT255" s="109"/>
      <c r="AU255" s="109"/>
      <c r="AV255" s="109"/>
      <c r="AW255" s="109"/>
      <c r="AX255" s="109"/>
      <c r="AY255" s="109"/>
      <c r="AZ255" s="109"/>
      <c r="BA255" s="109"/>
      <c r="BB255" s="109"/>
      <c r="BU255" s="5"/>
      <c r="BV255" s="5"/>
      <c r="BW255" s="5"/>
      <c r="BX255" s="5"/>
      <c r="BY255" s="15"/>
      <c r="BZ255" s="15"/>
      <c r="CU255" s="5"/>
      <c r="CV255" s="5"/>
      <c r="CW255" s="5"/>
      <c r="CX255" s="5"/>
      <c r="CY255" s="5"/>
      <c r="CZ255" s="5"/>
    </row>
    <row r="256" spans="1:104" s="6" customFormat="1" x14ac:dyDescent="0.2">
      <c r="A256" s="11" t="s">
        <v>219</v>
      </c>
      <c r="B256" s="390"/>
      <c r="D256" s="390"/>
      <c r="AX256" s="109"/>
      <c r="AY256" s="109"/>
      <c r="AZ256" s="109"/>
      <c r="BA256" s="109"/>
      <c r="BB256" s="109"/>
      <c r="BC256" s="109"/>
      <c r="BD256" s="109"/>
      <c r="BU256" s="5"/>
      <c r="BV256" s="5"/>
      <c r="BW256" s="5"/>
      <c r="BX256" s="5"/>
      <c r="BY256" s="5"/>
      <c r="BZ256" s="5"/>
      <c r="CU256" s="15"/>
      <c r="CV256" s="15"/>
      <c r="CW256" s="15"/>
      <c r="CX256" s="15"/>
      <c r="CY256" s="15"/>
      <c r="CZ256" s="15"/>
    </row>
    <row r="257" spans="1:130" x14ac:dyDescent="0.2">
      <c r="A257" s="1824" t="s">
        <v>220</v>
      </c>
      <c r="B257" s="1819" t="s">
        <v>221</v>
      </c>
      <c r="C257" s="1821" t="s">
        <v>215</v>
      </c>
      <c r="D257" s="1822"/>
      <c r="E257" s="1822"/>
      <c r="F257" s="1822"/>
      <c r="G257" s="1822"/>
      <c r="H257" s="1822"/>
      <c r="I257" s="1822"/>
      <c r="J257" s="1822"/>
      <c r="K257" s="1822"/>
      <c r="L257" s="1822"/>
      <c r="M257" s="1822"/>
      <c r="N257" s="1822"/>
      <c r="O257" s="1822"/>
      <c r="P257" s="1822"/>
      <c r="Q257" s="1822"/>
      <c r="R257" s="1822"/>
      <c r="S257" s="1823"/>
      <c r="AA257" s="109"/>
      <c r="AB257" s="109"/>
      <c r="AC257" s="109"/>
      <c r="AD257" s="109"/>
      <c r="AE257" s="109"/>
      <c r="AF257" s="109"/>
      <c r="AG257" s="109"/>
      <c r="AH257" s="109"/>
      <c r="AI257" s="109"/>
      <c r="AJ257" s="109"/>
      <c r="AK257" s="109"/>
      <c r="AL257" s="109"/>
      <c r="AM257" s="109"/>
      <c r="AN257" s="109"/>
      <c r="AO257" s="109"/>
      <c r="AP257" s="109"/>
      <c r="AQ257" s="109"/>
      <c r="AR257" s="109"/>
      <c r="AS257" s="109"/>
      <c r="AT257" s="109"/>
      <c r="AU257" s="109"/>
      <c r="AV257" s="109"/>
      <c r="AW257" s="109"/>
      <c r="AX257" s="109"/>
      <c r="AY257" s="109"/>
      <c r="AZ257" s="109"/>
      <c r="BA257" s="109"/>
      <c r="BB257" s="109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5"/>
      <c r="CV257" s="5"/>
      <c r="CW257" s="5"/>
      <c r="CX257" s="5"/>
      <c r="CY257" s="5"/>
      <c r="CZ257" s="5"/>
    </row>
    <row r="258" spans="1:130" ht="15" x14ac:dyDescent="0.25">
      <c r="A258" s="1934"/>
      <c r="B258" s="2042"/>
      <c r="C258" s="1629" t="s">
        <v>160</v>
      </c>
      <c r="D258" s="1629" t="s">
        <v>161</v>
      </c>
      <c r="E258" s="1629" t="s">
        <v>13</v>
      </c>
      <c r="F258" s="1630" t="s">
        <v>14</v>
      </c>
      <c r="G258" s="1630" t="s">
        <v>15</v>
      </c>
      <c r="H258" s="1630" t="s">
        <v>16</v>
      </c>
      <c r="I258" s="1630" t="s">
        <v>17</v>
      </c>
      <c r="J258" s="1630" t="s">
        <v>18</v>
      </c>
      <c r="K258" s="1630" t="s">
        <v>19</v>
      </c>
      <c r="L258" s="1630" t="s">
        <v>20</v>
      </c>
      <c r="M258" s="1630" t="s">
        <v>21</v>
      </c>
      <c r="N258" s="1630" t="s">
        <v>22</v>
      </c>
      <c r="O258" s="1630" t="s">
        <v>23</v>
      </c>
      <c r="P258" s="1630" t="s">
        <v>24</v>
      </c>
      <c r="Q258" s="1630" t="s">
        <v>25</v>
      </c>
      <c r="R258" s="1630" t="s">
        <v>26</v>
      </c>
      <c r="S258" s="453" t="s">
        <v>27</v>
      </c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3"/>
      <c r="BV258" s="3"/>
      <c r="BW258" s="3"/>
      <c r="BX258" s="3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5"/>
      <c r="CV258" s="5"/>
      <c r="CW258" s="5"/>
      <c r="CX258" s="5"/>
      <c r="CY258" s="5"/>
      <c r="CZ258" s="5"/>
    </row>
    <row r="259" spans="1:130" ht="15" x14ac:dyDescent="0.25">
      <c r="A259" s="391" t="s">
        <v>222</v>
      </c>
      <c r="B259" s="391">
        <f>SUM(C259:S259)</f>
        <v>17</v>
      </c>
      <c r="C259" s="385">
        <v>0</v>
      </c>
      <c r="D259" s="385">
        <v>0</v>
      </c>
      <c r="E259" s="385">
        <v>0</v>
      </c>
      <c r="F259" s="385">
        <v>0</v>
      </c>
      <c r="G259" s="385">
        <v>0</v>
      </c>
      <c r="H259" s="385">
        <v>0</v>
      </c>
      <c r="I259" s="385">
        <v>0</v>
      </c>
      <c r="J259" s="385">
        <v>0</v>
      </c>
      <c r="K259" s="385">
        <v>0</v>
      </c>
      <c r="L259" s="385">
        <v>0</v>
      </c>
      <c r="M259" s="385">
        <v>1</v>
      </c>
      <c r="N259" s="385">
        <v>0</v>
      </c>
      <c r="O259" s="385">
        <v>1</v>
      </c>
      <c r="P259" s="385">
        <v>3</v>
      </c>
      <c r="Q259" s="385">
        <v>5</v>
      </c>
      <c r="R259" s="385">
        <v>4</v>
      </c>
      <c r="S259" s="1602">
        <v>3</v>
      </c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3"/>
      <c r="BV259" s="3"/>
      <c r="BW259" s="3"/>
      <c r="BX259" s="3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5"/>
      <c r="CV259" s="5"/>
      <c r="CW259" s="5"/>
      <c r="CX259" s="5"/>
      <c r="CY259" s="5"/>
      <c r="CZ259" s="5"/>
    </row>
    <row r="260" spans="1:130" ht="15" x14ac:dyDescent="0.25">
      <c r="A260" s="284" t="s">
        <v>223</v>
      </c>
      <c r="B260" s="284">
        <f t="shared" ref="B260:B285" si="36">SUM(C260:S260)</f>
        <v>2</v>
      </c>
      <c r="C260" s="55">
        <v>0</v>
      </c>
      <c r="D260" s="55">
        <v>0</v>
      </c>
      <c r="E260" s="55">
        <v>0</v>
      </c>
      <c r="F260" s="55">
        <v>0</v>
      </c>
      <c r="G260" s="55">
        <v>0</v>
      </c>
      <c r="H260" s="55">
        <v>0</v>
      </c>
      <c r="I260" s="55">
        <v>0</v>
      </c>
      <c r="J260" s="55">
        <v>0</v>
      </c>
      <c r="K260" s="55">
        <v>0</v>
      </c>
      <c r="L260" s="55">
        <v>0</v>
      </c>
      <c r="M260" s="55">
        <v>0</v>
      </c>
      <c r="N260" s="55">
        <v>0</v>
      </c>
      <c r="O260" s="55">
        <v>1</v>
      </c>
      <c r="P260" s="55">
        <v>1</v>
      </c>
      <c r="Q260" s="55">
        <v>0</v>
      </c>
      <c r="R260" s="55">
        <v>0</v>
      </c>
      <c r="S260" s="56">
        <v>0</v>
      </c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3"/>
      <c r="BV260" s="3"/>
      <c r="BW260" s="3"/>
      <c r="BX260" s="3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5"/>
      <c r="CV260" s="5"/>
      <c r="CW260" s="5"/>
      <c r="CX260" s="5"/>
      <c r="CY260" s="5"/>
      <c r="CZ260" s="5"/>
    </row>
    <row r="261" spans="1:130" ht="15" x14ac:dyDescent="0.25">
      <c r="A261" s="284" t="s">
        <v>224</v>
      </c>
      <c r="B261" s="284">
        <f>SUM(C261:S261)</f>
        <v>18</v>
      </c>
      <c r="C261" s="55">
        <v>0</v>
      </c>
      <c r="D261" s="55">
        <v>0</v>
      </c>
      <c r="E261" s="55">
        <v>0</v>
      </c>
      <c r="F261" s="55">
        <v>0</v>
      </c>
      <c r="G261" s="55">
        <v>0</v>
      </c>
      <c r="H261" s="55">
        <v>0</v>
      </c>
      <c r="I261" s="55">
        <v>0</v>
      </c>
      <c r="J261" s="55">
        <v>0</v>
      </c>
      <c r="K261" s="55">
        <v>0</v>
      </c>
      <c r="L261" s="55">
        <v>0</v>
      </c>
      <c r="M261" s="55">
        <v>1</v>
      </c>
      <c r="N261" s="55">
        <v>0</v>
      </c>
      <c r="O261" s="55">
        <v>1</v>
      </c>
      <c r="P261" s="55">
        <v>3</v>
      </c>
      <c r="Q261" s="55">
        <v>4</v>
      </c>
      <c r="R261" s="55">
        <v>5</v>
      </c>
      <c r="S261" s="56">
        <v>4</v>
      </c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3"/>
      <c r="BV261" s="3"/>
      <c r="BW261" s="3"/>
      <c r="BX261" s="3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5"/>
      <c r="CV261" s="5"/>
      <c r="CW261" s="5"/>
      <c r="CX261" s="5"/>
      <c r="CY261" s="5"/>
      <c r="CZ261" s="5"/>
    </row>
    <row r="262" spans="1:130" ht="15" x14ac:dyDescent="0.25">
      <c r="A262" s="284" t="s">
        <v>225</v>
      </c>
      <c r="B262" s="284">
        <f t="shared" si="36"/>
        <v>20</v>
      </c>
      <c r="C262" s="55">
        <v>0</v>
      </c>
      <c r="D262" s="55">
        <v>0</v>
      </c>
      <c r="E262" s="55">
        <v>0</v>
      </c>
      <c r="F262" s="55">
        <v>0</v>
      </c>
      <c r="G262" s="55">
        <v>0</v>
      </c>
      <c r="H262" s="55">
        <v>0</v>
      </c>
      <c r="I262" s="55">
        <v>0</v>
      </c>
      <c r="J262" s="55">
        <v>0</v>
      </c>
      <c r="K262" s="55">
        <v>0</v>
      </c>
      <c r="L262" s="55">
        <v>0</v>
      </c>
      <c r="M262" s="55">
        <v>1</v>
      </c>
      <c r="N262" s="55">
        <v>0</v>
      </c>
      <c r="O262" s="55">
        <v>1</v>
      </c>
      <c r="P262" s="55">
        <v>4</v>
      </c>
      <c r="Q262" s="55">
        <v>2</v>
      </c>
      <c r="R262" s="55">
        <v>7</v>
      </c>
      <c r="S262" s="56">
        <v>5</v>
      </c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3"/>
      <c r="BV262" s="3"/>
      <c r="BW262" s="3"/>
      <c r="BX262" s="3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5"/>
      <c r="CV262" s="5"/>
      <c r="CW262" s="5"/>
      <c r="CX262" s="5"/>
      <c r="CY262" s="5"/>
      <c r="CZ262" s="5"/>
    </row>
    <row r="263" spans="1:130" ht="15" x14ac:dyDescent="0.25">
      <c r="A263" s="284" t="s">
        <v>226</v>
      </c>
      <c r="B263" s="284">
        <f t="shared" si="36"/>
        <v>16</v>
      </c>
      <c r="C263" s="55">
        <v>0</v>
      </c>
      <c r="D263" s="55">
        <v>0</v>
      </c>
      <c r="E263" s="55">
        <v>0</v>
      </c>
      <c r="F263" s="55">
        <v>0</v>
      </c>
      <c r="G263" s="55">
        <v>0</v>
      </c>
      <c r="H263" s="55">
        <v>0</v>
      </c>
      <c r="I263" s="55">
        <v>0</v>
      </c>
      <c r="J263" s="55">
        <v>0</v>
      </c>
      <c r="K263" s="55">
        <v>0</v>
      </c>
      <c r="L263" s="55">
        <v>0</v>
      </c>
      <c r="M263" s="55">
        <v>0</v>
      </c>
      <c r="N263" s="55">
        <v>0</v>
      </c>
      <c r="O263" s="55">
        <v>3</v>
      </c>
      <c r="P263" s="55">
        <v>4</v>
      </c>
      <c r="Q263" s="55">
        <v>2</v>
      </c>
      <c r="R263" s="55">
        <v>2</v>
      </c>
      <c r="S263" s="56">
        <v>5</v>
      </c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3"/>
      <c r="BV263" s="3"/>
      <c r="BW263" s="3"/>
      <c r="BX263" s="3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5"/>
      <c r="CV263" s="5"/>
      <c r="CW263" s="5"/>
      <c r="CX263" s="5"/>
      <c r="CY263" s="5"/>
      <c r="CZ263" s="5"/>
    </row>
    <row r="264" spans="1:130" s="392" customFormat="1" x14ac:dyDescent="0.2">
      <c r="A264" s="284" t="s">
        <v>227</v>
      </c>
      <c r="B264" s="284">
        <f t="shared" si="36"/>
        <v>13</v>
      </c>
      <c r="C264" s="55">
        <v>0</v>
      </c>
      <c r="D264" s="55">
        <v>0</v>
      </c>
      <c r="E264" s="55">
        <v>0</v>
      </c>
      <c r="F264" s="55">
        <v>0</v>
      </c>
      <c r="G264" s="55">
        <v>0</v>
      </c>
      <c r="H264" s="55">
        <v>0</v>
      </c>
      <c r="I264" s="55">
        <v>0</v>
      </c>
      <c r="J264" s="55">
        <v>0</v>
      </c>
      <c r="K264" s="55">
        <v>0</v>
      </c>
      <c r="L264" s="55">
        <v>0</v>
      </c>
      <c r="M264" s="55">
        <v>0</v>
      </c>
      <c r="N264" s="55">
        <v>0</v>
      </c>
      <c r="O264" s="55">
        <v>0</v>
      </c>
      <c r="P264" s="55">
        <v>3</v>
      </c>
      <c r="Q264" s="55">
        <v>2</v>
      </c>
      <c r="R264" s="55">
        <v>4</v>
      </c>
      <c r="S264" s="56">
        <v>4</v>
      </c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5"/>
      <c r="BV264" s="5"/>
      <c r="BW264" s="5"/>
      <c r="BX264" s="5"/>
      <c r="BY264" s="15"/>
      <c r="BZ264" s="15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</row>
    <row r="265" spans="1:130" s="392" customFormat="1" x14ac:dyDescent="0.2">
      <c r="A265" s="284" t="s">
        <v>228</v>
      </c>
      <c r="B265" s="284">
        <f t="shared" si="36"/>
        <v>0</v>
      </c>
      <c r="C265" s="55">
        <v>0</v>
      </c>
      <c r="D265" s="55">
        <v>0</v>
      </c>
      <c r="E265" s="55">
        <v>0</v>
      </c>
      <c r="F265" s="55">
        <v>0</v>
      </c>
      <c r="G265" s="55">
        <v>0</v>
      </c>
      <c r="H265" s="55">
        <v>0</v>
      </c>
      <c r="I265" s="55">
        <v>0</v>
      </c>
      <c r="J265" s="55">
        <v>0</v>
      </c>
      <c r="K265" s="55">
        <v>0</v>
      </c>
      <c r="L265" s="55">
        <v>0</v>
      </c>
      <c r="M265" s="55">
        <v>0</v>
      </c>
      <c r="N265" s="55">
        <v>0</v>
      </c>
      <c r="O265" s="55">
        <v>0</v>
      </c>
      <c r="P265" s="55">
        <v>0</v>
      </c>
      <c r="Q265" s="55">
        <v>0</v>
      </c>
      <c r="R265" s="55">
        <v>0</v>
      </c>
      <c r="S265" s="56">
        <v>0</v>
      </c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5"/>
      <c r="BV265" s="5"/>
      <c r="BW265" s="5"/>
      <c r="BX265" s="5"/>
      <c r="BY265" s="15"/>
      <c r="BZ265" s="15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</row>
    <row r="266" spans="1:130" s="392" customFormat="1" x14ac:dyDescent="0.2">
      <c r="A266" s="284" t="s">
        <v>229</v>
      </c>
      <c r="B266" s="284">
        <f t="shared" si="36"/>
        <v>0</v>
      </c>
      <c r="C266" s="55">
        <v>0</v>
      </c>
      <c r="D266" s="55">
        <v>0</v>
      </c>
      <c r="E266" s="55">
        <v>0</v>
      </c>
      <c r="F266" s="55">
        <v>0</v>
      </c>
      <c r="G266" s="55">
        <v>0</v>
      </c>
      <c r="H266" s="55">
        <v>0</v>
      </c>
      <c r="I266" s="55">
        <v>0</v>
      </c>
      <c r="J266" s="55">
        <v>0</v>
      </c>
      <c r="K266" s="55">
        <v>0</v>
      </c>
      <c r="L266" s="55">
        <v>0</v>
      </c>
      <c r="M266" s="55">
        <v>0</v>
      </c>
      <c r="N266" s="55">
        <v>0</v>
      </c>
      <c r="O266" s="55">
        <v>0</v>
      </c>
      <c r="P266" s="55">
        <v>0</v>
      </c>
      <c r="Q266" s="55">
        <v>0</v>
      </c>
      <c r="R266" s="55">
        <v>0</v>
      </c>
      <c r="S266" s="56">
        <v>0</v>
      </c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5"/>
      <c r="BV266" s="5"/>
      <c r="BW266" s="5"/>
      <c r="BX266" s="5"/>
      <c r="BY266" s="15"/>
      <c r="BZ266" s="15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</row>
    <row r="267" spans="1:130" s="392" customFormat="1" x14ac:dyDescent="0.2">
      <c r="A267" s="284" t="s">
        <v>230</v>
      </c>
      <c r="B267" s="284">
        <f t="shared" si="36"/>
        <v>0</v>
      </c>
      <c r="C267" s="55">
        <v>0</v>
      </c>
      <c r="D267" s="55">
        <v>0</v>
      </c>
      <c r="E267" s="55">
        <v>0</v>
      </c>
      <c r="F267" s="55">
        <v>0</v>
      </c>
      <c r="G267" s="55">
        <v>0</v>
      </c>
      <c r="H267" s="55">
        <v>0</v>
      </c>
      <c r="I267" s="55">
        <v>0</v>
      </c>
      <c r="J267" s="55">
        <v>0</v>
      </c>
      <c r="K267" s="55">
        <v>0</v>
      </c>
      <c r="L267" s="55">
        <v>0</v>
      </c>
      <c r="M267" s="55">
        <v>0</v>
      </c>
      <c r="N267" s="55">
        <v>0</v>
      </c>
      <c r="O267" s="55">
        <v>0</v>
      </c>
      <c r="P267" s="55">
        <v>0</v>
      </c>
      <c r="Q267" s="55">
        <v>0</v>
      </c>
      <c r="R267" s="55">
        <v>0</v>
      </c>
      <c r="S267" s="56">
        <v>0</v>
      </c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5"/>
      <c r="BV267" s="5"/>
      <c r="BW267" s="5"/>
      <c r="BX267" s="5"/>
      <c r="BY267" s="15"/>
      <c r="BZ267" s="15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</row>
    <row r="268" spans="1:130" x14ac:dyDescent="0.2">
      <c r="A268" s="284" t="s">
        <v>231</v>
      </c>
      <c r="B268" s="284">
        <f t="shared" si="36"/>
        <v>0</v>
      </c>
      <c r="C268" s="55">
        <v>0</v>
      </c>
      <c r="D268" s="55">
        <v>0</v>
      </c>
      <c r="E268" s="55">
        <v>0</v>
      </c>
      <c r="F268" s="55">
        <v>0</v>
      </c>
      <c r="G268" s="55">
        <v>0</v>
      </c>
      <c r="H268" s="55">
        <v>0</v>
      </c>
      <c r="I268" s="55">
        <v>0</v>
      </c>
      <c r="J268" s="55">
        <v>0</v>
      </c>
      <c r="K268" s="55">
        <v>0</v>
      </c>
      <c r="L268" s="55">
        <v>0</v>
      </c>
      <c r="M268" s="55">
        <v>0</v>
      </c>
      <c r="N268" s="55">
        <v>0</v>
      </c>
      <c r="O268" s="55">
        <v>0</v>
      </c>
      <c r="P268" s="55">
        <v>0</v>
      </c>
      <c r="Q268" s="55">
        <v>0</v>
      </c>
      <c r="R268" s="55">
        <v>0</v>
      </c>
      <c r="S268" s="56">
        <v>0</v>
      </c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5"/>
      <c r="CV268" s="5"/>
      <c r="CW268" s="5"/>
      <c r="CX268" s="5"/>
      <c r="CY268" s="5"/>
      <c r="CZ268" s="5"/>
    </row>
    <row r="269" spans="1:130" ht="21.75" x14ac:dyDescent="0.2">
      <c r="A269" s="393" t="s">
        <v>232</v>
      </c>
      <c r="B269" s="284">
        <f t="shared" si="36"/>
        <v>0</v>
      </c>
      <c r="C269" s="55">
        <v>0</v>
      </c>
      <c r="D269" s="55">
        <v>0</v>
      </c>
      <c r="E269" s="55">
        <v>0</v>
      </c>
      <c r="F269" s="55">
        <v>0</v>
      </c>
      <c r="G269" s="55">
        <v>0</v>
      </c>
      <c r="H269" s="55">
        <v>0</v>
      </c>
      <c r="I269" s="55">
        <v>0</v>
      </c>
      <c r="J269" s="55">
        <v>0</v>
      </c>
      <c r="K269" s="55">
        <v>0</v>
      </c>
      <c r="L269" s="55">
        <v>0</v>
      </c>
      <c r="M269" s="55">
        <v>0</v>
      </c>
      <c r="N269" s="55">
        <v>0</v>
      </c>
      <c r="O269" s="55">
        <v>0</v>
      </c>
      <c r="P269" s="55">
        <v>0</v>
      </c>
      <c r="Q269" s="55">
        <v>0</v>
      </c>
      <c r="R269" s="55">
        <v>0</v>
      </c>
      <c r="S269" s="56">
        <v>0</v>
      </c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5"/>
      <c r="CV269" s="5"/>
      <c r="CW269" s="5"/>
      <c r="CX269" s="5"/>
      <c r="CY269" s="5"/>
      <c r="CZ269" s="5"/>
    </row>
    <row r="270" spans="1:130" ht="22.5" x14ac:dyDescent="0.25">
      <c r="A270" s="393" t="s">
        <v>233</v>
      </c>
      <c r="B270" s="284">
        <f>SUM(C270:S270)</f>
        <v>0</v>
      </c>
      <c r="C270" s="55">
        <v>0</v>
      </c>
      <c r="D270" s="55">
        <v>0</v>
      </c>
      <c r="E270" s="55">
        <v>0</v>
      </c>
      <c r="F270" s="55">
        <v>0</v>
      </c>
      <c r="G270" s="55">
        <v>0</v>
      </c>
      <c r="H270" s="55">
        <v>0</v>
      </c>
      <c r="I270" s="55">
        <v>0</v>
      </c>
      <c r="J270" s="55">
        <v>0</v>
      </c>
      <c r="K270" s="55">
        <v>0</v>
      </c>
      <c r="L270" s="55">
        <v>0</v>
      </c>
      <c r="M270" s="55">
        <v>0</v>
      </c>
      <c r="N270" s="55">
        <v>0</v>
      </c>
      <c r="O270" s="55">
        <v>0</v>
      </c>
      <c r="P270" s="55">
        <v>0</v>
      </c>
      <c r="Q270" s="55">
        <v>0</v>
      </c>
      <c r="R270" s="55">
        <v>0</v>
      </c>
      <c r="S270" s="56">
        <v>0</v>
      </c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3"/>
      <c r="BV270" s="3"/>
      <c r="BW270" s="3"/>
      <c r="BX270" s="3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5"/>
      <c r="CV270" s="5"/>
      <c r="CW270" s="5"/>
      <c r="CX270" s="5"/>
      <c r="CY270" s="5"/>
      <c r="CZ270" s="5"/>
    </row>
    <row r="271" spans="1:130" x14ac:dyDescent="0.2">
      <c r="A271" s="284" t="s">
        <v>234</v>
      </c>
      <c r="B271" s="284">
        <f t="shared" si="36"/>
        <v>0</v>
      </c>
      <c r="C271" s="55">
        <v>0</v>
      </c>
      <c r="D271" s="55">
        <v>0</v>
      </c>
      <c r="E271" s="55">
        <v>0</v>
      </c>
      <c r="F271" s="55">
        <v>0</v>
      </c>
      <c r="G271" s="55">
        <v>0</v>
      </c>
      <c r="H271" s="55">
        <v>0</v>
      </c>
      <c r="I271" s="55">
        <v>0</v>
      </c>
      <c r="J271" s="55">
        <v>0</v>
      </c>
      <c r="K271" s="55">
        <v>0</v>
      </c>
      <c r="L271" s="55">
        <v>0</v>
      </c>
      <c r="M271" s="55">
        <v>0</v>
      </c>
      <c r="N271" s="55">
        <v>0</v>
      </c>
      <c r="O271" s="55">
        <v>0</v>
      </c>
      <c r="P271" s="55">
        <v>0</v>
      </c>
      <c r="Q271" s="55">
        <v>0</v>
      </c>
      <c r="R271" s="55">
        <v>0</v>
      </c>
      <c r="S271" s="56">
        <v>0</v>
      </c>
      <c r="CA271" s="394"/>
      <c r="CB271" s="394"/>
      <c r="CC271" s="394"/>
      <c r="CD271" s="394"/>
      <c r="CE271" s="392"/>
      <c r="CF271" s="392"/>
      <c r="CG271" s="392"/>
      <c r="CH271" s="392"/>
      <c r="CI271" s="392"/>
      <c r="CJ271" s="392"/>
      <c r="CK271" s="392"/>
      <c r="CL271" s="392"/>
      <c r="CM271" s="392"/>
      <c r="CN271" s="392"/>
      <c r="CO271" s="392"/>
      <c r="CP271" s="392"/>
      <c r="CQ271" s="392"/>
      <c r="CR271" s="392"/>
      <c r="CS271" s="392"/>
      <c r="CT271" s="392"/>
      <c r="CU271" s="5"/>
      <c r="CV271" s="5"/>
      <c r="CW271" s="5"/>
      <c r="CX271" s="5"/>
      <c r="CY271" s="5"/>
      <c r="CZ271" s="5"/>
    </row>
    <row r="272" spans="1:130" x14ac:dyDescent="0.2">
      <c r="A272" s="284" t="s">
        <v>235</v>
      </c>
      <c r="B272" s="284">
        <f t="shared" si="36"/>
        <v>0</v>
      </c>
      <c r="C272" s="55">
        <v>0</v>
      </c>
      <c r="D272" s="55">
        <v>0</v>
      </c>
      <c r="E272" s="55">
        <v>0</v>
      </c>
      <c r="F272" s="55">
        <v>0</v>
      </c>
      <c r="G272" s="55">
        <v>0</v>
      </c>
      <c r="H272" s="55">
        <v>0</v>
      </c>
      <c r="I272" s="55">
        <v>0</v>
      </c>
      <c r="J272" s="55">
        <v>0</v>
      </c>
      <c r="K272" s="55">
        <v>0</v>
      </c>
      <c r="L272" s="55">
        <v>0</v>
      </c>
      <c r="M272" s="55">
        <v>0</v>
      </c>
      <c r="N272" s="55">
        <v>0</v>
      </c>
      <c r="O272" s="55">
        <v>0</v>
      </c>
      <c r="P272" s="55">
        <v>0</v>
      </c>
      <c r="Q272" s="55">
        <v>0</v>
      </c>
      <c r="R272" s="55">
        <v>0</v>
      </c>
      <c r="S272" s="56">
        <v>0</v>
      </c>
      <c r="CE272" s="392"/>
      <c r="CF272" s="392"/>
      <c r="CG272" s="392"/>
      <c r="CH272" s="392"/>
      <c r="CI272" s="392"/>
      <c r="CJ272" s="392"/>
      <c r="CK272" s="392"/>
      <c r="CL272" s="392"/>
      <c r="CM272" s="392"/>
      <c r="CN272" s="392"/>
      <c r="CO272" s="392"/>
      <c r="CP272" s="392"/>
      <c r="CQ272" s="392"/>
      <c r="CR272" s="392"/>
      <c r="CS272" s="392"/>
      <c r="CT272" s="392"/>
      <c r="CU272" s="5"/>
      <c r="CV272" s="5"/>
      <c r="CW272" s="5"/>
      <c r="CX272" s="5"/>
      <c r="CY272" s="5"/>
      <c r="CZ272" s="5"/>
    </row>
    <row r="273" spans="1:104" s="6" customFormat="1" x14ac:dyDescent="0.2">
      <c r="A273" s="284" t="s">
        <v>236</v>
      </c>
      <c r="B273" s="284">
        <f t="shared" si="36"/>
        <v>0</v>
      </c>
      <c r="C273" s="55">
        <v>0</v>
      </c>
      <c r="D273" s="55">
        <v>0</v>
      </c>
      <c r="E273" s="55">
        <v>0</v>
      </c>
      <c r="F273" s="55">
        <v>0</v>
      </c>
      <c r="G273" s="55">
        <v>0</v>
      </c>
      <c r="H273" s="55">
        <v>0</v>
      </c>
      <c r="I273" s="55">
        <v>0</v>
      </c>
      <c r="J273" s="55">
        <v>0</v>
      </c>
      <c r="K273" s="55">
        <v>0</v>
      </c>
      <c r="L273" s="55">
        <v>0</v>
      </c>
      <c r="M273" s="55">
        <v>0</v>
      </c>
      <c r="N273" s="55">
        <v>0</v>
      </c>
      <c r="O273" s="55">
        <v>0</v>
      </c>
      <c r="P273" s="55">
        <v>0</v>
      </c>
      <c r="Q273" s="55">
        <v>0</v>
      </c>
      <c r="R273" s="55">
        <v>0</v>
      </c>
      <c r="S273" s="56">
        <v>0</v>
      </c>
      <c r="BU273" s="5"/>
      <c r="BV273" s="5"/>
      <c r="BW273" s="5"/>
      <c r="BX273" s="5"/>
      <c r="BY273" s="15"/>
      <c r="BZ273" s="15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5"/>
      <c r="CV273" s="5"/>
      <c r="CW273" s="5"/>
      <c r="CX273" s="5"/>
      <c r="CY273" s="5"/>
      <c r="CZ273" s="5"/>
    </row>
    <row r="274" spans="1:104" s="6" customFormat="1" x14ac:dyDescent="0.2">
      <c r="A274" s="284" t="s">
        <v>237</v>
      </c>
      <c r="B274" s="284">
        <f t="shared" si="36"/>
        <v>0</v>
      </c>
      <c r="C274" s="55">
        <v>0</v>
      </c>
      <c r="D274" s="55">
        <v>0</v>
      </c>
      <c r="E274" s="55">
        <v>0</v>
      </c>
      <c r="F274" s="55">
        <v>0</v>
      </c>
      <c r="G274" s="55">
        <v>0</v>
      </c>
      <c r="H274" s="55">
        <v>0</v>
      </c>
      <c r="I274" s="55">
        <v>0</v>
      </c>
      <c r="J274" s="55">
        <v>0</v>
      </c>
      <c r="K274" s="55">
        <v>0</v>
      </c>
      <c r="L274" s="55">
        <v>0</v>
      </c>
      <c r="M274" s="55">
        <v>0</v>
      </c>
      <c r="N274" s="55">
        <v>0</v>
      </c>
      <c r="O274" s="55">
        <v>0</v>
      </c>
      <c r="P274" s="55">
        <v>0</v>
      </c>
      <c r="Q274" s="55">
        <v>0</v>
      </c>
      <c r="R274" s="55">
        <v>0</v>
      </c>
      <c r="S274" s="56">
        <v>0</v>
      </c>
      <c r="BU274" s="5"/>
      <c r="BV274" s="5"/>
      <c r="BW274" s="5"/>
      <c r="BX274" s="5"/>
      <c r="BY274" s="15"/>
      <c r="BZ274" s="15"/>
      <c r="CA274" s="4"/>
      <c r="CB274" s="4"/>
      <c r="CC274" s="4"/>
      <c r="CD274" s="4"/>
      <c r="CE274" s="4"/>
      <c r="CF274" s="392"/>
      <c r="CG274" s="392"/>
      <c r="CH274" s="392"/>
      <c r="CI274" s="392"/>
      <c r="CJ274" s="392"/>
      <c r="CK274" s="392"/>
      <c r="CL274" s="392"/>
      <c r="CM274" s="392"/>
      <c r="CN274" s="392"/>
      <c r="CO274" s="392"/>
      <c r="CP274" s="392"/>
      <c r="CQ274" s="392"/>
      <c r="CR274" s="392"/>
      <c r="CS274" s="392"/>
      <c r="CT274" s="392"/>
      <c r="CU274" s="5"/>
      <c r="CV274" s="5"/>
      <c r="CW274" s="5"/>
      <c r="CX274" s="5"/>
      <c r="CY274" s="5"/>
      <c r="CZ274" s="5"/>
    </row>
    <row r="275" spans="1:104" s="6" customFormat="1" x14ac:dyDescent="0.2">
      <c r="A275" s="284" t="s">
        <v>238</v>
      </c>
      <c r="B275" s="284">
        <f t="shared" si="36"/>
        <v>0</v>
      </c>
      <c r="C275" s="55">
        <v>0</v>
      </c>
      <c r="D275" s="55">
        <v>0</v>
      </c>
      <c r="E275" s="55">
        <v>0</v>
      </c>
      <c r="F275" s="55">
        <v>0</v>
      </c>
      <c r="G275" s="55">
        <v>0</v>
      </c>
      <c r="H275" s="55">
        <v>0</v>
      </c>
      <c r="I275" s="55">
        <v>0</v>
      </c>
      <c r="J275" s="55">
        <v>0</v>
      </c>
      <c r="K275" s="55">
        <v>0</v>
      </c>
      <c r="L275" s="55">
        <v>0</v>
      </c>
      <c r="M275" s="55">
        <v>0</v>
      </c>
      <c r="N275" s="55">
        <v>0</v>
      </c>
      <c r="O275" s="55">
        <v>0</v>
      </c>
      <c r="P275" s="55">
        <v>0</v>
      </c>
      <c r="Q275" s="55">
        <v>0</v>
      </c>
      <c r="R275" s="55">
        <v>0</v>
      </c>
      <c r="S275" s="56">
        <v>0</v>
      </c>
      <c r="BU275" s="5"/>
      <c r="BV275" s="5"/>
      <c r="BW275" s="5"/>
      <c r="BX275" s="5"/>
      <c r="BY275" s="15"/>
      <c r="BZ275" s="15"/>
      <c r="CA275" s="4"/>
      <c r="CB275" s="4"/>
      <c r="CC275" s="4"/>
      <c r="CD275" s="4"/>
      <c r="CE275" s="4"/>
      <c r="CU275" s="5"/>
      <c r="CV275" s="5"/>
      <c r="CW275" s="5"/>
      <c r="CX275" s="5"/>
      <c r="CY275" s="5"/>
      <c r="CZ275" s="5"/>
    </row>
    <row r="276" spans="1:104" s="6" customFormat="1" x14ac:dyDescent="0.2">
      <c r="A276" s="284" t="s">
        <v>239</v>
      </c>
      <c r="B276" s="284">
        <f t="shared" si="36"/>
        <v>53</v>
      </c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>
        <v>4</v>
      </c>
      <c r="Q276" s="55">
        <v>14</v>
      </c>
      <c r="R276" s="55">
        <v>15</v>
      </c>
      <c r="S276" s="56">
        <v>20</v>
      </c>
      <c r="BU276" s="5"/>
      <c r="BV276" s="5"/>
      <c r="BW276" s="5"/>
      <c r="BX276" s="5"/>
      <c r="BY276" s="15"/>
      <c r="BZ276" s="15"/>
      <c r="CA276" s="4"/>
      <c r="CB276" s="4"/>
      <c r="CC276" s="4"/>
      <c r="CD276" s="4"/>
      <c r="CE276" s="4"/>
      <c r="CU276" s="5"/>
      <c r="CV276" s="5"/>
      <c r="CW276" s="5"/>
      <c r="CX276" s="5"/>
      <c r="CY276" s="5"/>
      <c r="CZ276" s="5"/>
    </row>
    <row r="277" spans="1:104" s="6" customFormat="1" x14ac:dyDescent="0.2">
      <c r="A277" s="284" t="s">
        <v>240</v>
      </c>
      <c r="B277" s="284">
        <f t="shared" si="36"/>
        <v>392</v>
      </c>
      <c r="C277" s="55">
        <v>1</v>
      </c>
      <c r="D277" s="55">
        <v>21</v>
      </c>
      <c r="E277" s="55">
        <v>14</v>
      </c>
      <c r="F277" s="55">
        <v>5</v>
      </c>
      <c r="G277" s="55">
        <v>1</v>
      </c>
      <c r="H277" s="55">
        <v>0</v>
      </c>
      <c r="I277" s="55">
        <v>2</v>
      </c>
      <c r="J277" s="55">
        <v>0</v>
      </c>
      <c r="K277" s="55">
        <v>1</v>
      </c>
      <c r="L277" s="55">
        <v>1</v>
      </c>
      <c r="M277" s="55">
        <v>0</v>
      </c>
      <c r="N277" s="55">
        <v>2</v>
      </c>
      <c r="O277" s="55">
        <v>4</v>
      </c>
      <c r="P277" s="55">
        <v>121</v>
      </c>
      <c r="Q277" s="55">
        <v>107</v>
      </c>
      <c r="R277" s="55">
        <v>69</v>
      </c>
      <c r="S277" s="56">
        <v>43</v>
      </c>
      <c r="BU277" s="5"/>
      <c r="BV277" s="5"/>
      <c r="BW277" s="5"/>
      <c r="BX277" s="5"/>
      <c r="BY277" s="5"/>
      <c r="BZ277" s="5"/>
      <c r="CA277" s="4"/>
      <c r="CB277" s="4"/>
      <c r="CC277" s="4"/>
      <c r="CD277" s="4"/>
      <c r="CE277" s="4"/>
      <c r="CU277" s="5"/>
      <c r="CV277" s="5"/>
      <c r="CW277" s="5"/>
      <c r="CX277" s="5"/>
      <c r="CY277" s="5"/>
      <c r="CZ277" s="5"/>
    </row>
    <row r="278" spans="1:104" s="6" customFormat="1" x14ac:dyDescent="0.2">
      <c r="A278" s="284" t="s">
        <v>241</v>
      </c>
      <c r="B278" s="284">
        <f t="shared" si="36"/>
        <v>0</v>
      </c>
      <c r="C278" s="55">
        <v>0</v>
      </c>
      <c r="D278" s="55">
        <v>0</v>
      </c>
      <c r="E278" s="55">
        <v>0</v>
      </c>
      <c r="F278" s="55">
        <v>0</v>
      </c>
      <c r="G278" s="55">
        <v>0</v>
      </c>
      <c r="H278" s="55">
        <v>0</v>
      </c>
      <c r="I278" s="55">
        <v>0</v>
      </c>
      <c r="J278" s="55">
        <v>0</v>
      </c>
      <c r="K278" s="55">
        <v>0</v>
      </c>
      <c r="L278" s="55">
        <v>0</v>
      </c>
      <c r="M278" s="55">
        <v>0</v>
      </c>
      <c r="N278" s="55">
        <v>0</v>
      </c>
      <c r="O278" s="55">
        <v>0</v>
      </c>
      <c r="P278" s="55">
        <v>0</v>
      </c>
      <c r="Q278" s="55">
        <v>0</v>
      </c>
      <c r="R278" s="55">
        <v>0</v>
      </c>
      <c r="S278" s="56">
        <v>0</v>
      </c>
      <c r="BU278" s="5"/>
      <c r="BV278" s="5"/>
      <c r="BW278" s="5"/>
      <c r="BX278" s="5"/>
      <c r="BY278" s="5"/>
      <c r="BZ278" s="5"/>
      <c r="CA278" s="4"/>
      <c r="CB278" s="4"/>
      <c r="CC278" s="4"/>
      <c r="CD278" s="4"/>
      <c r="CE278" s="4"/>
      <c r="CU278" s="5"/>
      <c r="CV278" s="5"/>
      <c r="CW278" s="5"/>
      <c r="CX278" s="5"/>
      <c r="CY278" s="5"/>
      <c r="CZ278" s="5"/>
    </row>
    <row r="279" spans="1:104" s="6" customFormat="1" x14ac:dyDescent="0.2">
      <c r="A279" s="284" t="s">
        <v>242</v>
      </c>
      <c r="B279" s="284">
        <f t="shared" si="36"/>
        <v>0</v>
      </c>
      <c r="C279" s="55">
        <v>0</v>
      </c>
      <c r="D279" s="55">
        <v>0</v>
      </c>
      <c r="E279" s="55">
        <v>0</v>
      </c>
      <c r="F279" s="55">
        <v>0</v>
      </c>
      <c r="G279" s="55">
        <v>0</v>
      </c>
      <c r="H279" s="55">
        <v>0</v>
      </c>
      <c r="I279" s="55">
        <v>0</v>
      </c>
      <c r="J279" s="55">
        <v>0</v>
      </c>
      <c r="K279" s="55">
        <v>0</v>
      </c>
      <c r="L279" s="55">
        <v>0</v>
      </c>
      <c r="M279" s="55">
        <v>0</v>
      </c>
      <c r="N279" s="55">
        <v>0</v>
      </c>
      <c r="O279" s="55">
        <v>0</v>
      </c>
      <c r="P279" s="55">
        <v>0</v>
      </c>
      <c r="Q279" s="55">
        <v>0</v>
      </c>
      <c r="R279" s="55">
        <v>0</v>
      </c>
      <c r="S279" s="56">
        <v>0</v>
      </c>
      <c r="BU279" s="5"/>
      <c r="BV279" s="5"/>
      <c r="BW279" s="5"/>
      <c r="BX279" s="5"/>
      <c r="BY279" s="5"/>
      <c r="BZ279" s="5"/>
      <c r="CA279" s="4"/>
      <c r="CB279" s="4"/>
      <c r="CC279" s="4"/>
      <c r="CD279" s="4"/>
      <c r="CE279" s="4"/>
      <c r="CU279" s="5"/>
      <c r="CV279" s="5"/>
      <c r="CW279" s="5"/>
      <c r="CX279" s="5"/>
      <c r="CY279" s="5"/>
      <c r="CZ279" s="5"/>
    </row>
    <row r="280" spans="1:104" s="6" customFormat="1" x14ac:dyDescent="0.2">
      <c r="A280" s="395" t="s">
        <v>243</v>
      </c>
      <c r="B280" s="284">
        <f t="shared" si="36"/>
        <v>0</v>
      </c>
      <c r="C280" s="43">
        <v>0</v>
      </c>
      <c r="D280" s="43">
        <v>0</v>
      </c>
      <c r="E280" s="43">
        <v>0</v>
      </c>
      <c r="F280" s="43">
        <v>0</v>
      </c>
      <c r="G280" s="43">
        <v>0</v>
      </c>
      <c r="H280" s="43">
        <v>0</v>
      </c>
      <c r="I280" s="43">
        <v>0</v>
      </c>
      <c r="J280" s="43">
        <v>0</v>
      </c>
      <c r="K280" s="43">
        <v>0</v>
      </c>
      <c r="L280" s="43">
        <v>0</v>
      </c>
      <c r="M280" s="43">
        <v>0</v>
      </c>
      <c r="N280" s="43">
        <v>0</v>
      </c>
      <c r="O280" s="43">
        <v>0</v>
      </c>
      <c r="P280" s="43">
        <v>0</v>
      </c>
      <c r="Q280" s="43">
        <v>0</v>
      </c>
      <c r="R280" s="43">
        <v>0</v>
      </c>
      <c r="S280" s="39">
        <v>0</v>
      </c>
      <c r="BU280" s="5"/>
      <c r="BV280" s="5"/>
      <c r="BW280" s="5"/>
      <c r="BX280" s="5"/>
      <c r="BY280" s="5"/>
      <c r="BZ280" s="5"/>
      <c r="CA280" s="4"/>
      <c r="CB280" s="4"/>
      <c r="CC280" s="4"/>
      <c r="CD280" s="4"/>
      <c r="CE280" s="4"/>
      <c r="CU280" s="5"/>
      <c r="CV280" s="5"/>
      <c r="CW280" s="5"/>
      <c r="CX280" s="5"/>
      <c r="CY280" s="5"/>
      <c r="CZ280" s="5"/>
    </row>
    <row r="281" spans="1:104" s="6" customFormat="1" x14ac:dyDescent="0.2">
      <c r="A281" s="395" t="s">
        <v>244</v>
      </c>
      <c r="B281" s="284">
        <f t="shared" si="36"/>
        <v>0</v>
      </c>
      <c r="C281" s="55">
        <v>0</v>
      </c>
      <c r="D281" s="55">
        <v>0</v>
      </c>
      <c r="E281" s="55">
        <v>0</v>
      </c>
      <c r="F281" s="55">
        <v>0</v>
      </c>
      <c r="G281" s="55">
        <v>0</v>
      </c>
      <c r="H281" s="55">
        <v>0</v>
      </c>
      <c r="I281" s="55">
        <v>0</v>
      </c>
      <c r="J281" s="55">
        <v>0</v>
      </c>
      <c r="K281" s="55">
        <v>0</v>
      </c>
      <c r="L281" s="55">
        <v>0</v>
      </c>
      <c r="M281" s="55">
        <v>0</v>
      </c>
      <c r="N281" s="55">
        <v>0</v>
      </c>
      <c r="O281" s="55">
        <v>0</v>
      </c>
      <c r="P281" s="55">
        <v>0</v>
      </c>
      <c r="Q281" s="55">
        <v>0</v>
      </c>
      <c r="R281" s="55">
        <v>0</v>
      </c>
      <c r="S281" s="56">
        <v>0</v>
      </c>
      <c r="BU281" s="5"/>
      <c r="BV281" s="5"/>
      <c r="BW281" s="5"/>
      <c r="BX281" s="5"/>
      <c r="BY281" s="5"/>
      <c r="BZ281" s="5"/>
      <c r="CA281" s="4"/>
      <c r="CB281" s="4"/>
      <c r="CC281" s="4"/>
      <c r="CD281" s="4"/>
      <c r="CE281" s="4"/>
      <c r="CU281" s="5"/>
      <c r="CV281" s="5"/>
      <c r="CW281" s="5"/>
      <c r="CX281" s="5"/>
      <c r="CY281" s="5"/>
      <c r="CZ281" s="5"/>
    </row>
    <row r="282" spans="1:104" s="6" customFormat="1" ht="21.75" x14ac:dyDescent="0.2">
      <c r="A282" s="396" t="s">
        <v>245</v>
      </c>
      <c r="B282" s="284">
        <f t="shared" si="36"/>
        <v>0</v>
      </c>
      <c r="C282" s="55">
        <v>0</v>
      </c>
      <c r="D282" s="55">
        <v>0</v>
      </c>
      <c r="E282" s="55">
        <v>0</v>
      </c>
      <c r="F282" s="55">
        <v>0</v>
      </c>
      <c r="G282" s="55">
        <v>0</v>
      </c>
      <c r="H282" s="55">
        <v>0</v>
      </c>
      <c r="I282" s="55">
        <v>0</v>
      </c>
      <c r="J282" s="55">
        <v>0</v>
      </c>
      <c r="K282" s="55">
        <v>0</v>
      </c>
      <c r="L282" s="55">
        <v>0</v>
      </c>
      <c r="M282" s="55">
        <v>0</v>
      </c>
      <c r="N282" s="55">
        <v>0</v>
      </c>
      <c r="O282" s="55">
        <v>0</v>
      </c>
      <c r="P282" s="55">
        <v>0</v>
      </c>
      <c r="Q282" s="55">
        <v>0</v>
      </c>
      <c r="R282" s="55">
        <v>0</v>
      </c>
      <c r="S282" s="56">
        <v>0</v>
      </c>
      <c r="BU282" s="5"/>
      <c r="BV282" s="5"/>
      <c r="BW282" s="5"/>
      <c r="BX282" s="5"/>
      <c r="BY282" s="5"/>
      <c r="BZ282" s="5"/>
      <c r="CA282" s="4"/>
      <c r="CB282" s="4"/>
      <c r="CC282" s="4"/>
      <c r="CD282" s="4"/>
      <c r="CE282" s="4"/>
      <c r="CU282" s="5"/>
      <c r="CV282" s="5"/>
      <c r="CW282" s="5"/>
      <c r="CX282" s="5"/>
      <c r="CY282" s="5"/>
      <c r="CZ282" s="5"/>
    </row>
    <row r="283" spans="1:104" s="6" customFormat="1" x14ac:dyDescent="0.2">
      <c r="A283" s="395" t="s">
        <v>246</v>
      </c>
      <c r="B283" s="284">
        <f t="shared" si="36"/>
        <v>0</v>
      </c>
      <c r="C283" s="55">
        <v>0</v>
      </c>
      <c r="D283" s="55">
        <v>0</v>
      </c>
      <c r="E283" s="55">
        <v>0</v>
      </c>
      <c r="F283" s="55">
        <v>0</v>
      </c>
      <c r="G283" s="55">
        <v>0</v>
      </c>
      <c r="H283" s="55">
        <v>0</v>
      </c>
      <c r="I283" s="55">
        <v>0</v>
      </c>
      <c r="J283" s="55">
        <v>0</v>
      </c>
      <c r="K283" s="55">
        <v>0</v>
      </c>
      <c r="L283" s="55">
        <v>0</v>
      </c>
      <c r="M283" s="55">
        <v>0</v>
      </c>
      <c r="N283" s="55">
        <v>0</v>
      </c>
      <c r="O283" s="55">
        <v>0</v>
      </c>
      <c r="P283" s="55">
        <v>0</v>
      </c>
      <c r="Q283" s="55">
        <v>0</v>
      </c>
      <c r="R283" s="55">
        <v>0</v>
      </c>
      <c r="S283" s="56">
        <v>0</v>
      </c>
      <c r="BU283" s="5"/>
      <c r="BV283" s="5"/>
      <c r="BW283" s="5"/>
      <c r="BX283" s="5"/>
      <c r="BY283" s="5"/>
      <c r="BZ283" s="5"/>
      <c r="CA283" s="4"/>
      <c r="CB283" s="4"/>
      <c r="CC283" s="4"/>
      <c r="CD283" s="4"/>
      <c r="CE283" s="4"/>
      <c r="CU283" s="5"/>
      <c r="CV283" s="5"/>
      <c r="CW283" s="5"/>
      <c r="CX283" s="5"/>
      <c r="CY283" s="5"/>
      <c r="CZ283" s="5"/>
    </row>
    <row r="284" spans="1:104" s="6" customFormat="1" x14ac:dyDescent="0.2">
      <c r="A284" s="395" t="s">
        <v>247</v>
      </c>
      <c r="B284" s="284">
        <f>SUM(C284:S284)</f>
        <v>0</v>
      </c>
      <c r="C284" s="55">
        <v>0</v>
      </c>
      <c r="D284" s="55">
        <v>0</v>
      </c>
      <c r="E284" s="55">
        <v>0</v>
      </c>
      <c r="F284" s="55">
        <v>0</v>
      </c>
      <c r="G284" s="55">
        <v>0</v>
      </c>
      <c r="H284" s="55">
        <v>0</v>
      </c>
      <c r="I284" s="55">
        <v>0</v>
      </c>
      <c r="J284" s="55">
        <v>0</v>
      </c>
      <c r="K284" s="55">
        <v>0</v>
      </c>
      <c r="L284" s="55">
        <v>0</v>
      </c>
      <c r="M284" s="55">
        <v>0</v>
      </c>
      <c r="N284" s="55">
        <v>0</v>
      </c>
      <c r="O284" s="55">
        <v>0</v>
      </c>
      <c r="P284" s="55">
        <v>0</v>
      </c>
      <c r="Q284" s="55">
        <v>0</v>
      </c>
      <c r="R284" s="55">
        <v>0</v>
      </c>
      <c r="S284" s="56">
        <v>0</v>
      </c>
      <c r="BU284" s="5"/>
      <c r="BV284" s="5"/>
      <c r="BW284" s="5"/>
      <c r="BX284" s="5"/>
      <c r="BY284" s="5"/>
      <c r="BZ284" s="5"/>
      <c r="CA284" s="4"/>
      <c r="CB284" s="4"/>
      <c r="CC284" s="4"/>
      <c r="CD284" s="4"/>
      <c r="CE284" s="4"/>
      <c r="CU284" s="5"/>
      <c r="CV284" s="5"/>
      <c r="CW284" s="5"/>
      <c r="CX284" s="5"/>
      <c r="CY284" s="5"/>
      <c r="CZ284" s="5"/>
    </row>
    <row r="285" spans="1:104" s="6" customFormat="1" x14ac:dyDescent="0.2">
      <c r="A285" s="397" t="s">
        <v>248</v>
      </c>
      <c r="B285" s="287">
        <f t="shared" si="36"/>
        <v>0</v>
      </c>
      <c r="C285" s="213">
        <v>0</v>
      </c>
      <c r="D285" s="213">
        <v>0</v>
      </c>
      <c r="E285" s="213">
        <v>0</v>
      </c>
      <c r="F285" s="213">
        <v>0</v>
      </c>
      <c r="G285" s="213">
        <v>0</v>
      </c>
      <c r="H285" s="213">
        <v>0</v>
      </c>
      <c r="I285" s="213">
        <v>0</v>
      </c>
      <c r="J285" s="213">
        <v>0</v>
      </c>
      <c r="K285" s="213">
        <v>0</v>
      </c>
      <c r="L285" s="213">
        <v>0</v>
      </c>
      <c r="M285" s="213">
        <v>0</v>
      </c>
      <c r="N285" s="213">
        <v>0</v>
      </c>
      <c r="O285" s="213">
        <v>0</v>
      </c>
      <c r="P285" s="213">
        <v>0</v>
      </c>
      <c r="Q285" s="213">
        <v>0</v>
      </c>
      <c r="R285" s="213">
        <v>0</v>
      </c>
      <c r="S285" s="78">
        <v>0</v>
      </c>
      <c r="BU285" s="5"/>
      <c r="BV285" s="5"/>
      <c r="BW285" s="5"/>
      <c r="BX285" s="5"/>
      <c r="BY285" s="5"/>
      <c r="BZ285" s="5"/>
      <c r="CA285" s="4"/>
      <c r="CB285" s="4"/>
      <c r="CC285" s="4"/>
      <c r="CD285" s="4"/>
      <c r="CE285" s="4"/>
      <c r="CU285" s="5"/>
      <c r="CV285" s="5"/>
      <c r="CW285" s="5"/>
      <c r="CX285" s="5"/>
      <c r="CY285" s="5"/>
      <c r="CZ285" s="5"/>
    </row>
    <row r="286" spans="1:104" s="6" customFormat="1" x14ac:dyDescent="0.2">
      <c r="A286" s="221" t="s">
        <v>249</v>
      </c>
      <c r="B286" s="221"/>
      <c r="BU286" s="5"/>
      <c r="BV286" s="5"/>
      <c r="BW286" s="5"/>
      <c r="BX286" s="5"/>
      <c r="BY286" s="15"/>
      <c r="BZ286" s="15"/>
      <c r="CA286" s="4"/>
      <c r="CB286" s="4"/>
      <c r="CC286" s="4"/>
      <c r="CD286" s="4"/>
      <c r="CE286" s="4"/>
      <c r="CU286" s="5"/>
      <c r="CV286" s="5"/>
      <c r="CW286" s="5"/>
      <c r="CX286" s="5"/>
      <c r="CY286" s="5"/>
      <c r="CZ286" s="5"/>
    </row>
    <row r="287" spans="1:104" s="6" customFormat="1" x14ac:dyDescent="0.2">
      <c r="A287" s="1818" t="s">
        <v>250</v>
      </c>
      <c r="B287" s="1819" t="s">
        <v>5</v>
      </c>
      <c r="C287" s="1821" t="s">
        <v>215</v>
      </c>
      <c r="D287" s="1822"/>
      <c r="E287" s="1822"/>
      <c r="F287" s="1822"/>
      <c r="G287" s="1822"/>
      <c r="H287" s="1822"/>
      <c r="I287" s="1822"/>
      <c r="J287" s="1822"/>
      <c r="K287" s="1822"/>
      <c r="L287" s="1822"/>
      <c r="M287" s="1822"/>
      <c r="N287" s="1822"/>
      <c r="O287" s="1822"/>
      <c r="P287" s="1822"/>
      <c r="Q287" s="1822"/>
      <c r="R287" s="1822"/>
      <c r="S287" s="1823"/>
      <c r="BU287" s="5"/>
      <c r="BV287" s="5"/>
      <c r="BW287" s="15"/>
      <c r="BX287" s="15"/>
      <c r="BY287" s="5"/>
      <c r="BZ287" s="5"/>
      <c r="CA287" s="4"/>
      <c r="CB287" s="4"/>
      <c r="CC287" s="4"/>
      <c r="CD287" s="4"/>
      <c r="CE287" s="4"/>
      <c r="CU287" s="5"/>
      <c r="CV287" s="5"/>
      <c r="CW287" s="5"/>
      <c r="CX287" s="5"/>
      <c r="CY287" s="5"/>
      <c r="CZ287" s="5"/>
    </row>
    <row r="288" spans="1:104" s="6" customFormat="1" x14ac:dyDescent="0.2">
      <c r="A288" s="2040"/>
      <c r="B288" s="2042"/>
      <c r="C288" s="1629" t="s">
        <v>160</v>
      </c>
      <c r="D288" s="1629" t="s">
        <v>161</v>
      </c>
      <c r="E288" s="1629" t="s">
        <v>13</v>
      </c>
      <c r="F288" s="1630" t="s">
        <v>14</v>
      </c>
      <c r="G288" s="1630" t="s">
        <v>15</v>
      </c>
      <c r="H288" s="1630" t="s">
        <v>16</v>
      </c>
      <c r="I288" s="1630" t="s">
        <v>17</v>
      </c>
      <c r="J288" s="1630" t="s">
        <v>18</v>
      </c>
      <c r="K288" s="1630" t="s">
        <v>19</v>
      </c>
      <c r="L288" s="1630" t="s">
        <v>20</v>
      </c>
      <c r="M288" s="1630" t="s">
        <v>21</v>
      </c>
      <c r="N288" s="1630" t="s">
        <v>22</v>
      </c>
      <c r="O288" s="1630" t="s">
        <v>23</v>
      </c>
      <c r="P288" s="1630" t="s">
        <v>24</v>
      </c>
      <c r="Q288" s="1630" t="s">
        <v>25</v>
      </c>
      <c r="R288" s="1630" t="s">
        <v>26</v>
      </c>
      <c r="S288" s="453" t="s">
        <v>27</v>
      </c>
      <c r="BB288" s="109"/>
      <c r="BC288" s="109"/>
      <c r="BU288" s="5"/>
      <c r="BV288" s="5"/>
      <c r="BW288" s="5"/>
      <c r="BX288" s="5"/>
      <c r="BY288" s="5"/>
      <c r="BZ288" s="5"/>
      <c r="CA288" s="4"/>
      <c r="CB288" s="4"/>
      <c r="CC288" s="4"/>
      <c r="CD288" s="4"/>
      <c r="CE288" s="4"/>
      <c r="CU288" s="5"/>
      <c r="CV288" s="5"/>
      <c r="CW288" s="5"/>
      <c r="CX288" s="5"/>
      <c r="CY288" s="5"/>
      <c r="CZ288" s="5"/>
    </row>
    <row r="289" spans="1:104" s="6" customFormat="1" x14ac:dyDescent="0.2">
      <c r="A289" s="1634" t="s">
        <v>61</v>
      </c>
      <c r="B289" s="387">
        <f>SUM(C289:S289)</f>
        <v>0</v>
      </c>
      <c r="C289" s="43">
        <v>0</v>
      </c>
      <c r="D289" s="43">
        <v>0</v>
      </c>
      <c r="E289" s="43">
        <v>0</v>
      </c>
      <c r="F289" s="43">
        <v>0</v>
      </c>
      <c r="G289" s="43">
        <v>0</v>
      </c>
      <c r="H289" s="43">
        <v>0</v>
      </c>
      <c r="I289" s="43">
        <v>0</v>
      </c>
      <c r="J289" s="43">
        <v>0</v>
      </c>
      <c r="K289" s="43">
        <v>0</v>
      </c>
      <c r="L289" s="43">
        <v>0</v>
      </c>
      <c r="M289" s="43">
        <v>0</v>
      </c>
      <c r="N289" s="43">
        <v>0</v>
      </c>
      <c r="O289" s="43">
        <v>0</v>
      </c>
      <c r="P289" s="43">
        <v>0</v>
      </c>
      <c r="Q289" s="43">
        <v>0</v>
      </c>
      <c r="R289" s="43">
        <v>0</v>
      </c>
      <c r="S289" s="39">
        <v>0</v>
      </c>
      <c r="BB289" s="109"/>
      <c r="BC289" s="109"/>
      <c r="BU289" s="5"/>
      <c r="BV289" s="5"/>
      <c r="BW289" s="5"/>
      <c r="BX289" s="5"/>
      <c r="BY289" s="5"/>
      <c r="BZ289" s="5"/>
      <c r="CU289" s="5"/>
      <c r="CV289" s="5"/>
      <c r="CW289" s="5"/>
      <c r="CX289" s="5"/>
      <c r="CY289" s="5"/>
      <c r="CZ289" s="5"/>
    </row>
    <row r="290" spans="1:104" s="6" customFormat="1" x14ac:dyDescent="0.2">
      <c r="A290" s="152" t="s">
        <v>66</v>
      </c>
      <c r="B290" s="387">
        <f t="shared" ref="B290:B308" si="37">SUM(C290:S290)</f>
        <v>0</v>
      </c>
      <c r="C290" s="55">
        <v>0</v>
      </c>
      <c r="D290" s="55">
        <v>0</v>
      </c>
      <c r="E290" s="55">
        <v>0</v>
      </c>
      <c r="F290" s="55">
        <v>0</v>
      </c>
      <c r="G290" s="55">
        <v>0</v>
      </c>
      <c r="H290" s="55">
        <v>0</v>
      </c>
      <c r="I290" s="55">
        <v>0</v>
      </c>
      <c r="J290" s="55">
        <v>0</v>
      </c>
      <c r="K290" s="55">
        <v>0</v>
      </c>
      <c r="L290" s="55">
        <v>0</v>
      </c>
      <c r="M290" s="55">
        <v>0</v>
      </c>
      <c r="N290" s="55">
        <v>0</v>
      </c>
      <c r="O290" s="55">
        <v>0</v>
      </c>
      <c r="P290" s="55">
        <v>0</v>
      </c>
      <c r="Q290" s="55">
        <v>0</v>
      </c>
      <c r="R290" s="55">
        <v>0</v>
      </c>
      <c r="S290" s="56">
        <v>0</v>
      </c>
      <c r="BB290" s="109"/>
      <c r="BC290" s="109"/>
      <c r="BU290" s="5"/>
      <c r="BV290" s="5"/>
      <c r="BW290" s="5"/>
      <c r="BX290" s="5"/>
      <c r="BY290" s="5"/>
      <c r="BZ290" s="5"/>
      <c r="CU290" s="5"/>
      <c r="CV290" s="5"/>
      <c r="CW290" s="5"/>
      <c r="CX290" s="5"/>
      <c r="CY290" s="5"/>
      <c r="CZ290" s="5"/>
    </row>
    <row r="291" spans="1:104" s="6" customFormat="1" x14ac:dyDescent="0.2">
      <c r="A291" s="359" t="s">
        <v>62</v>
      </c>
      <c r="B291" s="387">
        <f t="shared" si="37"/>
        <v>0</v>
      </c>
      <c r="C291" s="55">
        <v>0</v>
      </c>
      <c r="D291" s="55">
        <v>0</v>
      </c>
      <c r="E291" s="55">
        <v>0</v>
      </c>
      <c r="F291" s="55">
        <v>0</v>
      </c>
      <c r="G291" s="55">
        <v>0</v>
      </c>
      <c r="H291" s="55">
        <v>0</v>
      </c>
      <c r="I291" s="55">
        <v>0</v>
      </c>
      <c r="J291" s="55">
        <v>0</v>
      </c>
      <c r="K291" s="55">
        <v>0</v>
      </c>
      <c r="L291" s="55">
        <v>0</v>
      </c>
      <c r="M291" s="55">
        <v>0</v>
      </c>
      <c r="N291" s="55">
        <v>0</v>
      </c>
      <c r="O291" s="55">
        <v>0</v>
      </c>
      <c r="P291" s="55">
        <v>0</v>
      </c>
      <c r="Q291" s="55">
        <v>0</v>
      </c>
      <c r="R291" s="55">
        <v>0</v>
      </c>
      <c r="S291" s="56">
        <v>0</v>
      </c>
      <c r="BB291" s="109"/>
      <c r="BC291" s="109"/>
      <c r="BU291" s="5"/>
      <c r="BV291" s="5"/>
      <c r="BW291" s="5"/>
      <c r="BX291" s="5"/>
      <c r="BY291" s="5"/>
      <c r="BZ291" s="5"/>
      <c r="CU291" s="5"/>
      <c r="CV291" s="5"/>
      <c r="CW291" s="5"/>
      <c r="CX291" s="5"/>
      <c r="CY291" s="5"/>
      <c r="CZ291" s="5"/>
    </row>
    <row r="292" spans="1:104" s="6" customFormat="1" x14ac:dyDescent="0.2">
      <c r="A292" s="359" t="s">
        <v>60</v>
      </c>
      <c r="B292" s="387">
        <f t="shared" si="37"/>
        <v>9</v>
      </c>
      <c r="C292" s="55">
        <v>0</v>
      </c>
      <c r="D292" s="55">
        <v>0</v>
      </c>
      <c r="E292" s="55">
        <v>0</v>
      </c>
      <c r="F292" s="55">
        <v>0</v>
      </c>
      <c r="G292" s="55">
        <v>0</v>
      </c>
      <c r="H292" s="55">
        <v>0</v>
      </c>
      <c r="I292" s="55">
        <v>0</v>
      </c>
      <c r="J292" s="55">
        <v>0</v>
      </c>
      <c r="K292" s="55">
        <v>0</v>
      </c>
      <c r="L292" s="55">
        <v>0</v>
      </c>
      <c r="M292" s="55">
        <v>0</v>
      </c>
      <c r="N292" s="55">
        <v>0</v>
      </c>
      <c r="O292" s="55">
        <v>3</v>
      </c>
      <c r="P292" s="55">
        <v>1</v>
      </c>
      <c r="Q292" s="55">
        <v>1</v>
      </c>
      <c r="R292" s="55">
        <v>1</v>
      </c>
      <c r="S292" s="56">
        <v>3</v>
      </c>
      <c r="BB292" s="109"/>
      <c r="BC292" s="109"/>
      <c r="BU292" s="5"/>
      <c r="BV292" s="5"/>
      <c r="BW292" s="5"/>
      <c r="BX292" s="5"/>
      <c r="BY292" s="5"/>
      <c r="BZ292" s="5"/>
      <c r="CU292" s="5"/>
      <c r="CV292" s="5"/>
      <c r="CW292" s="5"/>
      <c r="CX292" s="5"/>
      <c r="CY292" s="5"/>
      <c r="CZ292" s="5"/>
    </row>
    <row r="293" spans="1:104" s="6" customFormat="1" x14ac:dyDescent="0.2">
      <c r="A293" s="152" t="s">
        <v>171</v>
      </c>
      <c r="B293" s="387">
        <f t="shared" si="37"/>
        <v>0</v>
      </c>
      <c r="C293" s="55">
        <v>0</v>
      </c>
      <c r="D293" s="55">
        <v>0</v>
      </c>
      <c r="E293" s="55">
        <v>0</v>
      </c>
      <c r="F293" s="55">
        <v>0</v>
      </c>
      <c r="G293" s="55">
        <v>0</v>
      </c>
      <c r="H293" s="55">
        <v>0</v>
      </c>
      <c r="I293" s="55">
        <v>0</v>
      </c>
      <c r="J293" s="55">
        <v>0</v>
      </c>
      <c r="K293" s="55">
        <v>0</v>
      </c>
      <c r="L293" s="55">
        <v>0</v>
      </c>
      <c r="M293" s="55">
        <v>0</v>
      </c>
      <c r="N293" s="55">
        <v>0</v>
      </c>
      <c r="O293" s="55">
        <v>0</v>
      </c>
      <c r="P293" s="55">
        <v>0</v>
      </c>
      <c r="Q293" s="55">
        <v>0</v>
      </c>
      <c r="R293" s="55">
        <v>0</v>
      </c>
      <c r="S293" s="56">
        <v>0</v>
      </c>
      <c r="BB293" s="109"/>
      <c r="BC293" s="109"/>
      <c r="BU293" s="5"/>
      <c r="BV293" s="5"/>
      <c r="BW293" s="5"/>
      <c r="BX293" s="5"/>
      <c r="BY293" s="5"/>
      <c r="BZ293" s="5"/>
      <c r="CU293" s="5"/>
      <c r="CV293" s="5"/>
      <c r="CW293" s="5"/>
      <c r="CX293" s="5"/>
      <c r="CY293" s="5"/>
      <c r="CZ293" s="5"/>
    </row>
    <row r="294" spans="1:104" s="6" customFormat="1" x14ac:dyDescent="0.2">
      <c r="A294" s="155" t="s">
        <v>63</v>
      </c>
      <c r="B294" s="387">
        <f t="shared" si="37"/>
        <v>0</v>
      </c>
      <c r="C294" s="55">
        <v>0</v>
      </c>
      <c r="D294" s="55">
        <v>0</v>
      </c>
      <c r="E294" s="55">
        <v>0</v>
      </c>
      <c r="F294" s="55">
        <v>0</v>
      </c>
      <c r="G294" s="55">
        <v>0</v>
      </c>
      <c r="H294" s="55">
        <v>0</v>
      </c>
      <c r="I294" s="55">
        <v>0</v>
      </c>
      <c r="J294" s="55">
        <v>0</v>
      </c>
      <c r="K294" s="55">
        <v>0</v>
      </c>
      <c r="L294" s="55">
        <v>0</v>
      </c>
      <c r="M294" s="55">
        <v>0</v>
      </c>
      <c r="N294" s="55">
        <v>0</v>
      </c>
      <c r="O294" s="55">
        <v>0</v>
      </c>
      <c r="P294" s="55">
        <v>0</v>
      </c>
      <c r="Q294" s="55">
        <v>0</v>
      </c>
      <c r="R294" s="55">
        <v>0</v>
      </c>
      <c r="S294" s="56">
        <v>0</v>
      </c>
      <c r="BB294" s="109"/>
      <c r="BC294" s="109"/>
      <c r="BU294" s="5"/>
      <c r="BV294" s="5"/>
      <c r="BW294" s="5"/>
      <c r="BX294" s="5"/>
      <c r="BY294" s="5"/>
      <c r="BZ294" s="5"/>
      <c r="CU294" s="5"/>
      <c r="CV294" s="5"/>
      <c r="CW294" s="5"/>
      <c r="CX294" s="5"/>
      <c r="CY294" s="5"/>
      <c r="CZ294" s="5"/>
    </row>
    <row r="295" spans="1:104" s="6" customFormat="1" x14ac:dyDescent="0.2">
      <c r="A295" s="155" t="s">
        <v>251</v>
      </c>
      <c r="B295" s="387">
        <f t="shared" si="37"/>
        <v>0</v>
      </c>
      <c r="C295" s="55">
        <v>0</v>
      </c>
      <c r="D295" s="55">
        <v>0</v>
      </c>
      <c r="E295" s="55">
        <v>0</v>
      </c>
      <c r="F295" s="55">
        <v>0</v>
      </c>
      <c r="G295" s="55">
        <v>0</v>
      </c>
      <c r="H295" s="55">
        <v>0</v>
      </c>
      <c r="I295" s="55">
        <v>0</v>
      </c>
      <c r="J295" s="55">
        <v>0</v>
      </c>
      <c r="K295" s="55">
        <v>0</v>
      </c>
      <c r="L295" s="55">
        <v>0</v>
      </c>
      <c r="M295" s="55">
        <v>0</v>
      </c>
      <c r="N295" s="55">
        <v>0</v>
      </c>
      <c r="O295" s="55">
        <v>0</v>
      </c>
      <c r="P295" s="55">
        <v>0</v>
      </c>
      <c r="Q295" s="55">
        <v>0</v>
      </c>
      <c r="R295" s="55">
        <v>0</v>
      </c>
      <c r="S295" s="56">
        <v>0</v>
      </c>
      <c r="BU295" s="5"/>
      <c r="BV295" s="5"/>
      <c r="BW295" s="5"/>
      <c r="BX295" s="5"/>
      <c r="BY295" s="5"/>
      <c r="BZ295" s="5"/>
      <c r="CU295" s="5"/>
      <c r="CV295" s="5"/>
      <c r="CW295" s="5"/>
      <c r="CX295" s="5"/>
      <c r="CY295" s="5"/>
      <c r="CZ295" s="5"/>
    </row>
    <row r="296" spans="1:104" s="6" customFormat="1" x14ac:dyDescent="0.2">
      <c r="A296" s="155" t="s">
        <v>252</v>
      </c>
      <c r="B296" s="387">
        <f t="shared" si="37"/>
        <v>0</v>
      </c>
      <c r="C296" s="55">
        <v>0</v>
      </c>
      <c r="D296" s="55">
        <v>0</v>
      </c>
      <c r="E296" s="55">
        <v>0</v>
      </c>
      <c r="F296" s="55">
        <v>0</v>
      </c>
      <c r="G296" s="55">
        <v>0</v>
      </c>
      <c r="H296" s="55">
        <v>0</v>
      </c>
      <c r="I296" s="55">
        <v>0</v>
      </c>
      <c r="J296" s="55">
        <v>0</v>
      </c>
      <c r="K296" s="55">
        <v>0</v>
      </c>
      <c r="L296" s="55">
        <v>0</v>
      </c>
      <c r="M296" s="55">
        <v>0</v>
      </c>
      <c r="N296" s="55">
        <v>0</v>
      </c>
      <c r="O296" s="55">
        <v>0</v>
      </c>
      <c r="P296" s="55">
        <v>0</v>
      </c>
      <c r="Q296" s="55">
        <v>0</v>
      </c>
      <c r="R296" s="55">
        <v>0</v>
      </c>
      <c r="S296" s="56">
        <v>0</v>
      </c>
      <c r="BU296" s="5"/>
      <c r="BV296" s="5"/>
      <c r="BW296" s="5"/>
      <c r="BX296" s="5"/>
      <c r="BY296" s="5"/>
      <c r="BZ296" s="5"/>
      <c r="CU296" s="5"/>
      <c r="CV296" s="5"/>
      <c r="CW296" s="5"/>
      <c r="CX296" s="5"/>
      <c r="CY296" s="5"/>
      <c r="CZ296" s="5"/>
    </row>
    <row r="297" spans="1:104" s="6" customFormat="1" x14ac:dyDescent="0.2">
      <c r="A297" s="152" t="s">
        <v>176</v>
      </c>
      <c r="B297" s="387">
        <f t="shared" si="37"/>
        <v>0</v>
      </c>
      <c r="C297" s="55">
        <v>0</v>
      </c>
      <c r="D297" s="55">
        <v>0</v>
      </c>
      <c r="E297" s="55">
        <v>0</v>
      </c>
      <c r="F297" s="55">
        <v>0</v>
      </c>
      <c r="G297" s="55">
        <v>0</v>
      </c>
      <c r="H297" s="55">
        <v>0</v>
      </c>
      <c r="I297" s="55">
        <v>0</v>
      </c>
      <c r="J297" s="55">
        <v>0</v>
      </c>
      <c r="K297" s="55">
        <v>0</v>
      </c>
      <c r="L297" s="55">
        <v>0</v>
      </c>
      <c r="M297" s="55">
        <v>0</v>
      </c>
      <c r="N297" s="55">
        <v>0</v>
      </c>
      <c r="O297" s="55">
        <v>0</v>
      </c>
      <c r="P297" s="55">
        <v>0</v>
      </c>
      <c r="Q297" s="55">
        <v>0</v>
      </c>
      <c r="R297" s="55">
        <v>0</v>
      </c>
      <c r="S297" s="56">
        <v>0</v>
      </c>
      <c r="BU297" s="5"/>
      <c r="BV297" s="5"/>
      <c r="BW297" s="5"/>
      <c r="BX297" s="5"/>
      <c r="BY297" s="5"/>
      <c r="BZ297" s="5"/>
      <c r="CU297" s="5"/>
      <c r="CV297" s="5"/>
      <c r="CW297" s="5"/>
      <c r="CX297" s="5"/>
      <c r="CY297" s="5"/>
      <c r="CZ297" s="5"/>
    </row>
    <row r="298" spans="1:104" s="6" customFormat="1" x14ac:dyDescent="0.2">
      <c r="A298" s="155" t="s">
        <v>253</v>
      </c>
      <c r="B298" s="387">
        <f t="shared" si="37"/>
        <v>0</v>
      </c>
      <c r="C298" s="55">
        <v>0</v>
      </c>
      <c r="D298" s="55">
        <v>0</v>
      </c>
      <c r="E298" s="55">
        <v>0</v>
      </c>
      <c r="F298" s="55">
        <v>0</v>
      </c>
      <c r="G298" s="55">
        <v>0</v>
      </c>
      <c r="H298" s="55">
        <v>0</v>
      </c>
      <c r="I298" s="55">
        <v>0</v>
      </c>
      <c r="J298" s="55">
        <v>0</v>
      </c>
      <c r="K298" s="55">
        <v>0</v>
      </c>
      <c r="L298" s="55">
        <v>0</v>
      </c>
      <c r="M298" s="55">
        <v>0</v>
      </c>
      <c r="N298" s="55">
        <v>0</v>
      </c>
      <c r="O298" s="55">
        <v>0</v>
      </c>
      <c r="P298" s="55">
        <v>0</v>
      </c>
      <c r="Q298" s="55">
        <v>0</v>
      </c>
      <c r="R298" s="55">
        <v>0</v>
      </c>
      <c r="S298" s="56">
        <v>0</v>
      </c>
      <c r="BU298" s="5"/>
      <c r="BV298" s="5"/>
      <c r="BW298" s="5"/>
      <c r="BX298" s="5"/>
      <c r="BY298" s="5"/>
      <c r="BZ298" s="5"/>
      <c r="CU298" s="5"/>
      <c r="CV298" s="5"/>
      <c r="CW298" s="5"/>
      <c r="CX298" s="5"/>
      <c r="CY298" s="5"/>
      <c r="CZ298" s="5"/>
    </row>
    <row r="299" spans="1:104" s="6" customFormat="1" x14ac:dyDescent="0.2">
      <c r="A299" s="152" t="s">
        <v>68</v>
      </c>
      <c r="B299" s="387">
        <f t="shared" si="37"/>
        <v>0</v>
      </c>
      <c r="C299" s="55">
        <v>0</v>
      </c>
      <c r="D299" s="55">
        <v>0</v>
      </c>
      <c r="E299" s="55">
        <v>0</v>
      </c>
      <c r="F299" s="55">
        <v>0</v>
      </c>
      <c r="G299" s="55">
        <v>0</v>
      </c>
      <c r="H299" s="55">
        <v>0</v>
      </c>
      <c r="I299" s="55">
        <v>0</v>
      </c>
      <c r="J299" s="55">
        <v>0</v>
      </c>
      <c r="K299" s="55">
        <v>0</v>
      </c>
      <c r="L299" s="55">
        <v>0</v>
      </c>
      <c r="M299" s="55">
        <v>0</v>
      </c>
      <c r="N299" s="55">
        <v>0</v>
      </c>
      <c r="O299" s="55">
        <v>0</v>
      </c>
      <c r="P299" s="55">
        <v>0</v>
      </c>
      <c r="Q299" s="55">
        <v>0</v>
      </c>
      <c r="R299" s="55">
        <v>0</v>
      </c>
      <c r="S299" s="56">
        <v>0</v>
      </c>
      <c r="BU299" s="5"/>
      <c r="BV299" s="5"/>
      <c r="BW299" s="5"/>
      <c r="BX299" s="5"/>
      <c r="BY299" s="5"/>
      <c r="BZ299" s="5"/>
      <c r="CU299" s="5"/>
      <c r="CV299" s="5"/>
      <c r="CW299" s="5"/>
      <c r="CX299" s="5"/>
      <c r="CY299" s="5"/>
      <c r="CZ299" s="5"/>
    </row>
    <row r="300" spans="1:104" s="6" customFormat="1" x14ac:dyDescent="0.2">
      <c r="A300" s="155" t="s">
        <v>254</v>
      </c>
      <c r="B300" s="387">
        <f t="shared" si="37"/>
        <v>16</v>
      </c>
      <c r="C300" s="55">
        <v>0</v>
      </c>
      <c r="D300" s="55">
        <v>0</v>
      </c>
      <c r="E300" s="55">
        <v>0</v>
      </c>
      <c r="F300" s="55">
        <v>0</v>
      </c>
      <c r="G300" s="55">
        <v>0</v>
      </c>
      <c r="H300" s="55">
        <v>0</v>
      </c>
      <c r="I300" s="55">
        <v>0</v>
      </c>
      <c r="J300" s="55">
        <v>0</v>
      </c>
      <c r="K300" s="55">
        <v>0</v>
      </c>
      <c r="L300" s="55">
        <v>0</v>
      </c>
      <c r="M300" s="55">
        <v>0</v>
      </c>
      <c r="N300" s="55">
        <v>0</v>
      </c>
      <c r="O300" s="55">
        <v>0</v>
      </c>
      <c r="P300" s="55">
        <v>4</v>
      </c>
      <c r="Q300" s="55">
        <v>4</v>
      </c>
      <c r="R300" s="55">
        <v>5</v>
      </c>
      <c r="S300" s="56">
        <v>3</v>
      </c>
      <c r="BU300" s="5"/>
      <c r="BV300" s="5"/>
      <c r="BW300" s="5"/>
      <c r="BX300" s="5"/>
      <c r="BY300" s="5"/>
      <c r="BZ300" s="5"/>
      <c r="CU300" s="5"/>
      <c r="CV300" s="5"/>
      <c r="CW300" s="5"/>
      <c r="CX300" s="5"/>
      <c r="CY300" s="5"/>
      <c r="CZ300" s="5"/>
    </row>
    <row r="301" spans="1:104" s="6" customFormat="1" x14ac:dyDescent="0.2">
      <c r="A301" s="152" t="s">
        <v>69</v>
      </c>
      <c r="B301" s="387">
        <f t="shared" si="37"/>
        <v>0</v>
      </c>
      <c r="C301" s="43">
        <v>0</v>
      </c>
      <c r="D301" s="43">
        <v>0</v>
      </c>
      <c r="E301" s="43">
        <v>0</v>
      </c>
      <c r="F301" s="43">
        <v>0</v>
      </c>
      <c r="G301" s="43">
        <v>0</v>
      </c>
      <c r="H301" s="43">
        <v>0</v>
      </c>
      <c r="I301" s="43">
        <v>0</v>
      </c>
      <c r="J301" s="43">
        <v>0</v>
      </c>
      <c r="K301" s="43">
        <v>0</v>
      </c>
      <c r="L301" s="43">
        <v>0</v>
      </c>
      <c r="M301" s="43">
        <v>0</v>
      </c>
      <c r="N301" s="43">
        <v>0</v>
      </c>
      <c r="O301" s="43">
        <v>0</v>
      </c>
      <c r="P301" s="43">
        <v>0</v>
      </c>
      <c r="Q301" s="43">
        <v>0</v>
      </c>
      <c r="R301" s="43">
        <v>0</v>
      </c>
      <c r="S301" s="39">
        <v>0</v>
      </c>
      <c r="BU301" s="5"/>
      <c r="BV301" s="5"/>
      <c r="BW301" s="5"/>
      <c r="BX301" s="5"/>
      <c r="BY301" s="5"/>
      <c r="BZ301" s="5"/>
      <c r="CU301" s="5"/>
      <c r="CV301" s="5"/>
      <c r="CW301" s="5"/>
      <c r="CX301" s="5"/>
      <c r="CY301" s="5"/>
      <c r="CZ301" s="5"/>
    </row>
    <row r="302" spans="1:104" s="6" customFormat="1" ht="15" x14ac:dyDescent="0.25">
      <c r="A302" s="155" t="s">
        <v>255</v>
      </c>
      <c r="B302" s="387">
        <f t="shared" si="37"/>
        <v>53</v>
      </c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>
        <v>4</v>
      </c>
      <c r="Q302" s="43">
        <v>14</v>
      </c>
      <c r="R302" s="43">
        <v>15</v>
      </c>
      <c r="S302" s="39">
        <v>20</v>
      </c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3"/>
      <c r="BV302" s="3"/>
      <c r="BW302" s="3"/>
      <c r="BX302" s="3"/>
      <c r="BY302" s="5"/>
      <c r="BZ302" s="5"/>
      <c r="CU302" s="5"/>
      <c r="CV302" s="5"/>
      <c r="CW302" s="5"/>
      <c r="CX302" s="5"/>
      <c r="CY302" s="5"/>
      <c r="CZ302" s="5"/>
    </row>
    <row r="303" spans="1:104" s="6" customFormat="1" ht="15" x14ac:dyDescent="0.25">
      <c r="A303" s="155" t="s">
        <v>256</v>
      </c>
      <c r="B303" s="387">
        <f t="shared" si="37"/>
        <v>222</v>
      </c>
      <c r="C303" s="43">
        <v>1</v>
      </c>
      <c r="D303" s="43">
        <v>21</v>
      </c>
      <c r="E303" s="43">
        <v>13</v>
      </c>
      <c r="F303" s="43">
        <v>5</v>
      </c>
      <c r="G303" s="43">
        <v>1</v>
      </c>
      <c r="H303" s="43">
        <v>0</v>
      </c>
      <c r="I303" s="43">
        <v>2</v>
      </c>
      <c r="J303" s="43">
        <v>0</v>
      </c>
      <c r="K303" s="43">
        <v>1</v>
      </c>
      <c r="L303" s="43">
        <v>1</v>
      </c>
      <c r="M303" s="43">
        <v>0</v>
      </c>
      <c r="N303" s="43">
        <v>1</v>
      </c>
      <c r="O303" s="43">
        <v>2</v>
      </c>
      <c r="P303" s="43">
        <v>61</v>
      </c>
      <c r="Q303" s="43">
        <v>56</v>
      </c>
      <c r="R303" s="43">
        <v>35</v>
      </c>
      <c r="S303" s="39">
        <v>22</v>
      </c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3"/>
      <c r="BV303" s="3"/>
      <c r="BW303" s="3"/>
      <c r="BX303" s="3"/>
      <c r="BY303" s="5"/>
      <c r="BZ303" s="5"/>
      <c r="CU303" s="5"/>
      <c r="CV303" s="5"/>
      <c r="CW303" s="5"/>
      <c r="CX303" s="5"/>
      <c r="CY303" s="5"/>
      <c r="CZ303" s="5"/>
    </row>
    <row r="304" spans="1:104" s="6" customFormat="1" ht="15" x14ac:dyDescent="0.25">
      <c r="A304" s="152" t="s">
        <v>70</v>
      </c>
      <c r="B304" s="387">
        <f t="shared" si="37"/>
        <v>0</v>
      </c>
      <c r="C304" s="55">
        <v>0</v>
      </c>
      <c r="D304" s="55">
        <v>0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0</v>
      </c>
      <c r="P304" s="55">
        <v>0</v>
      </c>
      <c r="Q304" s="55">
        <v>0</v>
      </c>
      <c r="R304" s="55">
        <v>0</v>
      </c>
      <c r="S304" s="56">
        <v>0</v>
      </c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3"/>
      <c r="BV304" s="3"/>
      <c r="BW304" s="3"/>
      <c r="BX304" s="3"/>
      <c r="BY304" s="5"/>
      <c r="BZ304" s="5"/>
      <c r="CU304" s="5"/>
      <c r="CV304" s="5"/>
      <c r="CW304" s="5"/>
      <c r="CX304" s="5"/>
      <c r="CY304" s="5"/>
      <c r="CZ304" s="5"/>
    </row>
    <row r="305" spans="1:104" s="6" customFormat="1" ht="15" x14ac:dyDescent="0.25">
      <c r="A305" s="328" t="s">
        <v>173</v>
      </c>
      <c r="B305" s="387">
        <f t="shared" si="37"/>
        <v>0</v>
      </c>
      <c r="C305" s="55">
        <v>0</v>
      </c>
      <c r="D305" s="55">
        <v>0</v>
      </c>
      <c r="E305" s="55">
        <v>0</v>
      </c>
      <c r="F305" s="55">
        <v>0</v>
      </c>
      <c r="G305" s="55">
        <v>0</v>
      </c>
      <c r="H305" s="55">
        <v>0</v>
      </c>
      <c r="I305" s="55">
        <v>0</v>
      </c>
      <c r="J305" s="55">
        <v>0</v>
      </c>
      <c r="K305" s="55">
        <v>0</v>
      </c>
      <c r="L305" s="55">
        <v>0</v>
      </c>
      <c r="M305" s="55">
        <v>0</v>
      </c>
      <c r="N305" s="55">
        <v>0</v>
      </c>
      <c r="O305" s="55">
        <v>0</v>
      </c>
      <c r="P305" s="55">
        <v>0</v>
      </c>
      <c r="Q305" s="55">
        <v>0</v>
      </c>
      <c r="R305" s="55">
        <v>0</v>
      </c>
      <c r="S305" s="56">
        <v>0</v>
      </c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3"/>
      <c r="BV305" s="3"/>
      <c r="BW305" s="3"/>
      <c r="BX305" s="3"/>
      <c r="BY305" s="5"/>
      <c r="BZ305" s="5"/>
      <c r="CU305" s="5"/>
      <c r="CV305" s="5"/>
      <c r="CW305" s="5"/>
      <c r="CX305" s="5"/>
      <c r="CY305" s="5"/>
      <c r="CZ305" s="5"/>
    </row>
    <row r="306" spans="1:104" s="6" customFormat="1" ht="15" x14ac:dyDescent="0.25">
      <c r="A306" s="230" t="s">
        <v>257</v>
      </c>
      <c r="B306" s="387">
        <f t="shared" si="37"/>
        <v>2</v>
      </c>
      <c r="C306" s="55">
        <v>0</v>
      </c>
      <c r="D306" s="55">
        <v>0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0</v>
      </c>
      <c r="P306" s="55">
        <v>1</v>
      </c>
      <c r="Q306" s="55">
        <v>0</v>
      </c>
      <c r="R306" s="55">
        <v>1</v>
      </c>
      <c r="S306" s="56">
        <v>0</v>
      </c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3"/>
      <c r="BV306" s="3"/>
      <c r="BW306" s="3"/>
      <c r="BX306" s="3"/>
      <c r="BY306" s="5"/>
      <c r="BZ306" s="5"/>
      <c r="CU306" s="5"/>
      <c r="CV306" s="5"/>
      <c r="CW306" s="5"/>
      <c r="CX306" s="5"/>
      <c r="CY306" s="5"/>
      <c r="CZ306" s="5"/>
    </row>
    <row r="307" spans="1:104" s="6" customFormat="1" ht="15" x14ac:dyDescent="0.25">
      <c r="A307" s="230" t="s">
        <v>58</v>
      </c>
      <c r="B307" s="387">
        <f t="shared" si="37"/>
        <v>0</v>
      </c>
      <c r="C307" s="55">
        <v>0</v>
      </c>
      <c r="D307" s="55">
        <v>0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v>0</v>
      </c>
      <c r="R307" s="55">
        <v>0</v>
      </c>
      <c r="S307" s="56">
        <v>0</v>
      </c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3"/>
      <c r="BV307" s="3"/>
      <c r="BW307" s="3"/>
      <c r="BX307" s="3"/>
      <c r="BY307" s="5"/>
      <c r="BZ307" s="5"/>
      <c r="CU307" s="5"/>
      <c r="CV307" s="5"/>
      <c r="CW307" s="5"/>
      <c r="CX307" s="5"/>
      <c r="CY307" s="5"/>
      <c r="CZ307" s="5"/>
    </row>
    <row r="308" spans="1:104" s="6" customFormat="1" ht="15" x14ac:dyDescent="0.25">
      <c r="A308" s="230" t="s">
        <v>177</v>
      </c>
      <c r="B308" s="399">
        <f t="shared" si="37"/>
        <v>0</v>
      </c>
      <c r="C308" s="91">
        <v>0</v>
      </c>
      <c r="D308" s="91">
        <v>0</v>
      </c>
      <c r="E308" s="91">
        <v>0</v>
      </c>
      <c r="F308" s="91">
        <v>0</v>
      </c>
      <c r="G308" s="91">
        <v>0</v>
      </c>
      <c r="H308" s="91">
        <v>0</v>
      </c>
      <c r="I308" s="91">
        <v>0</v>
      </c>
      <c r="J308" s="91">
        <v>0</v>
      </c>
      <c r="K308" s="91">
        <v>0</v>
      </c>
      <c r="L308" s="91">
        <v>0</v>
      </c>
      <c r="M308" s="91">
        <v>0</v>
      </c>
      <c r="N308" s="91">
        <v>0</v>
      </c>
      <c r="O308" s="91">
        <v>0</v>
      </c>
      <c r="P308" s="91">
        <v>0</v>
      </c>
      <c r="Q308" s="91">
        <v>0</v>
      </c>
      <c r="R308" s="91">
        <v>0</v>
      </c>
      <c r="S308" s="86">
        <v>0</v>
      </c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3"/>
      <c r="BV308" s="3"/>
      <c r="BW308" s="3"/>
      <c r="BX308" s="3"/>
      <c r="BY308" s="5"/>
      <c r="BZ308" s="5"/>
      <c r="CU308" s="5"/>
      <c r="CV308" s="5"/>
      <c r="CW308" s="5"/>
      <c r="CX308" s="5"/>
      <c r="CY308" s="5"/>
      <c r="CZ308" s="5"/>
    </row>
    <row r="309" spans="1:104" s="6" customFormat="1" ht="15" x14ac:dyDescent="0.25">
      <c r="A309" s="1083" t="s">
        <v>258</v>
      </c>
      <c r="B309" s="401">
        <f>SUM(C309:S309)</f>
        <v>24</v>
      </c>
      <c r="C309" s="213">
        <v>0</v>
      </c>
      <c r="D309" s="213">
        <v>0</v>
      </c>
      <c r="E309" s="213">
        <v>0</v>
      </c>
      <c r="F309" s="213">
        <v>0</v>
      </c>
      <c r="G309" s="213">
        <v>0</v>
      </c>
      <c r="H309" s="213">
        <v>0</v>
      </c>
      <c r="I309" s="213">
        <v>0</v>
      </c>
      <c r="J309" s="213">
        <v>0</v>
      </c>
      <c r="K309" s="213">
        <v>0</v>
      </c>
      <c r="L309" s="213">
        <v>0</v>
      </c>
      <c r="M309" s="213">
        <v>1</v>
      </c>
      <c r="N309" s="213">
        <v>0</v>
      </c>
      <c r="O309" s="213">
        <v>2</v>
      </c>
      <c r="P309" s="213">
        <v>4</v>
      </c>
      <c r="Q309" s="213">
        <v>4</v>
      </c>
      <c r="R309" s="213">
        <v>5</v>
      </c>
      <c r="S309" s="78">
        <v>8</v>
      </c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3"/>
      <c r="BV309" s="3"/>
      <c r="BW309" s="3"/>
      <c r="BX309" s="3"/>
      <c r="BY309" s="5"/>
      <c r="BZ309" s="5"/>
      <c r="CU309" s="5"/>
      <c r="CV309" s="5"/>
      <c r="CW309" s="5"/>
      <c r="CX309" s="5"/>
      <c r="CY309" s="5"/>
      <c r="CZ309" s="5"/>
    </row>
    <row r="310" spans="1:104" s="6" customFormat="1" ht="15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3"/>
      <c r="BV310" s="3"/>
      <c r="BW310" s="3"/>
      <c r="BX310" s="3"/>
      <c r="BY310" s="3"/>
      <c r="BZ310" s="3"/>
      <c r="CU310" s="3"/>
      <c r="CV310" s="3"/>
      <c r="CW310" s="3"/>
      <c r="CX310" s="3"/>
      <c r="CY310" s="3"/>
      <c r="CZ310" s="3"/>
    </row>
    <row r="311" spans="1:104" s="6" customFormat="1" x14ac:dyDescent="0.2">
      <c r="BU311" s="5"/>
      <c r="BV311" s="5"/>
      <c r="BW311" s="5"/>
      <c r="BX311" s="5"/>
      <c r="BY311" s="15"/>
      <c r="BZ311" s="15"/>
      <c r="CU311" s="15"/>
      <c r="CV311" s="15"/>
      <c r="CW311" s="15"/>
      <c r="CX311" s="15"/>
      <c r="CY311" s="15"/>
      <c r="CZ311" s="15"/>
    </row>
    <row r="312" spans="1:104" s="6" customFormat="1" x14ac:dyDescent="0.2">
      <c r="BU312" s="5"/>
      <c r="BV312" s="5"/>
      <c r="BW312" s="5"/>
      <c r="BX312" s="5"/>
      <c r="BY312" s="15"/>
      <c r="BZ312" s="15"/>
      <c r="CU312" s="15"/>
      <c r="CV312" s="15"/>
      <c r="CW312" s="15"/>
      <c r="CX312" s="15"/>
      <c r="CY312" s="15"/>
      <c r="CZ312" s="15"/>
    </row>
    <row r="313" spans="1:104" s="6" customFormat="1" x14ac:dyDescent="0.2">
      <c r="BU313" s="5"/>
      <c r="BV313" s="5"/>
      <c r="BW313" s="5"/>
      <c r="BX313" s="5"/>
      <c r="BY313" s="15"/>
      <c r="BZ313" s="15"/>
      <c r="CU313" s="15"/>
      <c r="CV313" s="15"/>
      <c r="CW313" s="15"/>
      <c r="CX313" s="15"/>
      <c r="CY313" s="15"/>
      <c r="CZ313" s="15"/>
    </row>
    <row r="314" spans="1:104" s="6" customFormat="1" x14ac:dyDescent="0.2">
      <c r="BU314" s="5"/>
      <c r="BV314" s="5"/>
      <c r="BW314" s="5"/>
      <c r="BX314" s="5"/>
      <c r="BY314" s="15"/>
      <c r="BZ314" s="15"/>
      <c r="CU314" s="15"/>
      <c r="CV314" s="15"/>
      <c r="CW314" s="15"/>
      <c r="CX314" s="15"/>
      <c r="CY314" s="15"/>
      <c r="CZ314" s="15"/>
    </row>
    <row r="315" spans="1:104" s="6" customFormat="1" x14ac:dyDescent="0.2">
      <c r="BU315" s="5"/>
      <c r="BV315" s="5"/>
      <c r="BW315" s="5"/>
      <c r="BX315" s="5"/>
      <c r="BY315" s="15"/>
      <c r="BZ315" s="15"/>
      <c r="CU315" s="15"/>
      <c r="CV315" s="15"/>
      <c r="CW315" s="15"/>
      <c r="CX315" s="15"/>
      <c r="CY315" s="15"/>
      <c r="CZ315" s="15"/>
    </row>
    <row r="316" spans="1:104" s="6" customFormat="1" x14ac:dyDescent="0.2">
      <c r="BU316" s="5"/>
      <c r="BV316" s="5"/>
      <c r="BW316" s="5"/>
      <c r="BX316" s="5"/>
      <c r="BY316" s="15"/>
      <c r="BZ316" s="15"/>
      <c r="CU316" s="15"/>
      <c r="CV316" s="15"/>
      <c r="CW316" s="15"/>
      <c r="CX316" s="15"/>
      <c r="CY316" s="15"/>
      <c r="CZ316" s="15"/>
    </row>
    <row r="317" spans="1:104" s="6" customFormat="1" x14ac:dyDescent="0.2">
      <c r="BU317" s="5"/>
      <c r="BV317" s="5"/>
      <c r="BW317" s="5"/>
      <c r="BX317" s="5"/>
      <c r="BY317" s="15"/>
      <c r="BZ317" s="15"/>
      <c r="CU317" s="15"/>
      <c r="CV317" s="15"/>
      <c r="CW317" s="15"/>
      <c r="CX317" s="15"/>
      <c r="CY317" s="15"/>
      <c r="CZ317" s="15"/>
    </row>
    <row r="318" spans="1:104" s="6" customFormat="1" x14ac:dyDescent="0.2">
      <c r="BU318" s="5"/>
      <c r="BV318" s="5"/>
      <c r="BW318" s="5"/>
      <c r="BX318" s="5"/>
      <c r="BY318" s="15"/>
      <c r="BZ318" s="15"/>
      <c r="CU318" s="15"/>
      <c r="CV318" s="15"/>
      <c r="CW318" s="15"/>
      <c r="CX318" s="15"/>
      <c r="CY318" s="15"/>
      <c r="CZ318" s="15"/>
    </row>
    <row r="319" spans="1:104" s="6" customFormat="1" x14ac:dyDescent="0.2">
      <c r="BU319" s="5"/>
      <c r="BV319" s="5"/>
      <c r="BW319" s="5"/>
      <c r="BX319" s="5"/>
      <c r="BY319" s="15"/>
      <c r="BZ319" s="15"/>
      <c r="CU319" s="15"/>
      <c r="CV319" s="15"/>
      <c r="CW319" s="15"/>
      <c r="CX319" s="15"/>
      <c r="CY319" s="15"/>
      <c r="CZ319" s="15"/>
    </row>
    <row r="320" spans="1:104" s="6" customFormat="1" x14ac:dyDescent="0.2">
      <c r="BU320" s="5"/>
      <c r="BV320" s="5"/>
      <c r="BW320" s="5"/>
      <c r="BX320" s="5"/>
      <c r="BY320" s="15"/>
      <c r="BZ320" s="15"/>
      <c r="CU320" s="15"/>
      <c r="CV320" s="15"/>
      <c r="CW320" s="15"/>
      <c r="CX320" s="15"/>
      <c r="CY320" s="15"/>
      <c r="CZ320" s="15"/>
    </row>
    <row r="321" spans="73:130" x14ac:dyDescent="0.2"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6"/>
      <c r="DY321" s="6"/>
      <c r="DZ321" s="6"/>
    </row>
    <row r="322" spans="73:130" x14ac:dyDescent="0.2"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</row>
    <row r="323" spans="73:130" x14ac:dyDescent="0.2"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</row>
    <row r="324" spans="73:130" x14ac:dyDescent="0.2">
      <c r="BU324" s="6"/>
      <c r="BV324" s="6"/>
      <c r="BW324" s="6"/>
      <c r="BX324" s="6"/>
      <c r="BY324" s="6"/>
      <c r="BZ324" s="6"/>
      <c r="CG324" s="9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</row>
    <row r="329" spans="73:130" x14ac:dyDescent="0.2">
      <c r="BU329" s="6"/>
      <c r="BV329" s="6"/>
      <c r="BW329" s="6"/>
      <c r="BX329" s="6"/>
      <c r="BY329" s="6"/>
      <c r="BZ329" s="6"/>
      <c r="CA329" s="32" t="str">
        <f t="shared" ref="CA329:CA340" si="38">IF(CG329=1,"*El Total de Beneficiarios no puede superar el Total por Sexo. ","")</f>
        <v/>
      </c>
      <c r="CG329" s="33">
        <f>IF(AR329&gt;C329,1,0)</f>
        <v>0</v>
      </c>
      <c r="CH329" s="9"/>
      <c r="CI329" s="9"/>
      <c r="CJ329" s="9"/>
      <c r="CK329" s="9"/>
      <c r="CL329" s="9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</row>
    <row r="330" spans="73:130" x14ac:dyDescent="0.2">
      <c r="BU330" s="6"/>
      <c r="BV330" s="6"/>
      <c r="BW330" s="6"/>
      <c r="BX330" s="6"/>
      <c r="BY330" s="6"/>
      <c r="BZ330" s="6"/>
      <c r="CA330" s="32" t="str">
        <f t="shared" si="38"/>
        <v/>
      </c>
      <c r="CG330" s="33">
        <f t="shared" ref="CG330:CG340" si="39">IF(AR330&gt;C330,1,0)</f>
        <v>0</v>
      </c>
      <c r="CH330" s="9"/>
      <c r="CI330" s="9"/>
      <c r="CJ330" s="9"/>
      <c r="CK330" s="9"/>
      <c r="CL330" s="9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</row>
    <row r="331" spans="73:130" x14ac:dyDescent="0.2">
      <c r="BU331" s="6"/>
      <c r="BV331" s="6"/>
      <c r="BW331" s="6"/>
      <c r="BX331" s="6"/>
      <c r="BY331" s="6"/>
      <c r="BZ331" s="6"/>
      <c r="CA331" s="32" t="str">
        <f t="shared" si="38"/>
        <v/>
      </c>
      <c r="CG331" s="33">
        <f t="shared" si="39"/>
        <v>0</v>
      </c>
      <c r="CH331" s="9"/>
      <c r="CI331" s="9"/>
      <c r="CJ331" s="9"/>
      <c r="CK331" s="9"/>
      <c r="CL331" s="9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</row>
    <row r="332" spans="73:130" x14ac:dyDescent="0.2">
      <c r="BU332" s="6"/>
      <c r="BV332" s="6"/>
      <c r="BW332" s="6"/>
      <c r="BX332" s="6"/>
      <c r="BY332" s="6"/>
      <c r="BZ332" s="6"/>
      <c r="CA332" s="32" t="str">
        <f t="shared" si="38"/>
        <v/>
      </c>
      <c r="CG332" s="33">
        <f t="shared" si="39"/>
        <v>0</v>
      </c>
      <c r="CH332" s="9"/>
      <c r="CI332" s="9"/>
      <c r="CJ332" s="9"/>
      <c r="CK332" s="9"/>
      <c r="CL332" s="9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</row>
    <row r="333" spans="73:130" x14ac:dyDescent="0.2">
      <c r="BU333" s="6"/>
      <c r="BV333" s="6"/>
      <c r="BW333" s="6"/>
      <c r="BX333" s="6"/>
      <c r="BY333" s="6"/>
      <c r="BZ333" s="6"/>
      <c r="CA333" s="32" t="str">
        <f t="shared" si="38"/>
        <v/>
      </c>
      <c r="CG333" s="33">
        <f t="shared" si="39"/>
        <v>0</v>
      </c>
      <c r="CH333" s="9"/>
      <c r="CI333" s="9"/>
      <c r="CJ333" s="9"/>
      <c r="CK333" s="9"/>
      <c r="CL333" s="9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</row>
    <row r="334" spans="73:130" x14ac:dyDescent="0.2">
      <c r="BU334" s="6"/>
      <c r="BV334" s="6"/>
      <c r="BW334" s="6"/>
      <c r="BX334" s="6"/>
      <c r="BY334" s="6"/>
      <c r="BZ334" s="6"/>
      <c r="CA334" s="32" t="str">
        <f t="shared" si="38"/>
        <v/>
      </c>
      <c r="CG334" s="33">
        <f t="shared" si="39"/>
        <v>0</v>
      </c>
      <c r="CH334" s="9"/>
      <c r="CI334" s="9"/>
      <c r="CJ334" s="9"/>
      <c r="CK334" s="9"/>
      <c r="CL334" s="9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</row>
    <row r="335" spans="73:130" x14ac:dyDescent="0.2">
      <c r="BU335" s="6"/>
      <c r="BV335" s="6"/>
      <c r="BW335" s="6"/>
      <c r="BX335" s="6"/>
      <c r="BY335" s="6"/>
      <c r="BZ335" s="6"/>
      <c r="CA335" s="32" t="str">
        <f t="shared" si="38"/>
        <v/>
      </c>
      <c r="CG335" s="33">
        <f t="shared" si="39"/>
        <v>0</v>
      </c>
      <c r="CH335" s="9"/>
      <c r="CI335" s="9"/>
      <c r="CJ335" s="9"/>
      <c r="CK335" s="9"/>
      <c r="CL335" s="9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</row>
    <row r="336" spans="73:130" x14ac:dyDescent="0.2">
      <c r="BU336" s="6"/>
      <c r="BV336" s="6"/>
      <c r="BW336" s="6"/>
      <c r="BX336" s="6"/>
      <c r="BY336" s="6"/>
      <c r="BZ336" s="6"/>
      <c r="CA336" s="32" t="str">
        <f t="shared" si="38"/>
        <v/>
      </c>
      <c r="CG336" s="33">
        <f t="shared" si="39"/>
        <v>0</v>
      </c>
      <c r="CH336" s="9"/>
      <c r="CI336" s="9"/>
      <c r="CJ336" s="9"/>
      <c r="CK336" s="9"/>
      <c r="CL336" s="9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</row>
    <row r="337" spans="1:130" x14ac:dyDescent="0.2">
      <c r="CA337" s="32" t="str">
        <f t="shared" si="38"/>
        <v/>
      </c>
      <c r="CG337" s="33">
        <f t="shared" si="39"/>
        <v>0</v>
      </c>
      <c r="CH337" s="9"/>
      <c r="CI337" s="9"/>
      <c r="CJ337" s="9"/>
      <c r="CK337" s="9"/>
      <c r="CL337" s="9"/>
    </row>
    <row r="338" spans="1:130" x14ac:dyDescent="0.2">
      <c r="CA338" s="32" t="str">
        <f t="shared" si="38"/>
        <v/>
      </c>
      <c r="CG338" s="33">
        <f t="shared" si="39"/>
        <v>0</v>
      </c>
      <c r="CH338" s="9"/>
      <c r="CI338" s="9"/>
      <c r="CJ338" s="9"/>
      <c r="CK338" s="9"/>
      <c r="CL338" s="9"/>
    </row>
    <row r="339" spans="1:130" x14ac:dyDescent="0.2">
      <c r="CA339" s="32" t="str">
        <f t="shared" si="38"/>
        <v/>
      </c>
      <c r="CG339" s="33">
        <f t="shared" si="39"/>
        <v>0</v>
      </c>
      <c r="CH339" s="9"/>
      <c r="CI339" s="9"/>
      <c r="CJ339" s="9"/>
      <c r="CK339" s="9"/>
      <c r="CL339" s="9"/>
    </row>
    <row r="340" spans="1:130" x14ac:dyDescent="0.2">
      <c r="CA340" s="32" t="str">
        <f t="shared" si="38"/>
        <v/>
      </c>
      <c r="CG340" s="33">
        <f t="shared" si="39"/>
        <v>0</v>
      </c>
      <c r="CH340" s="9"/>
      <c r="CI340" s="9"/>
      <c r="CJ340" s="9"/>
      <c r="CK340" s="9"/>
      <c r="CL340" s="9"/>
    </row>
    <row r="341" spans="1:130" x14ac:dyDescent="0.2">
      <c r="CG341" s="9"/>
      <c r="CH341" s="9"/>
      <c r="CI341" s="9"/>
      <c r="CJ341" s="9"/>
      <c r="CK341" s="9"/>
      <c r="CL341" s="9"/>
    </row>
    <row r="342" spans="1:130" x14ac:dyDescent="0.2">
      <c r="CG342" s="9"/>
      <c r="CH342" s="9"/>
      <c r="CI342" s="9"/>
      <c r="CJ342" s="9"/>
      <c r="CK342" s="9"/>
      <c r="CL342" s="9"/>
    </row>
    <row r="343" spans="1:130" x14ac:dyDescent="0.2">
      <c r="CG343" s="9"/>
      <c r="CH343" s="9"/>
      <c r="CI343" s="9"/>
      <c r="CJ343" s="9"/>
      <c r="CK343" s="9"/>
      <c r="CL343" s="9"/>
    </row>
    <row r="344" spans="1:130" x14ac:dyDescent="0.2">
      <c r="CG344" s="9"/>
      <c r="CH344" s="9"/>
      <c r="CI344" s="9"/>
      <c r="CJ344" s="9"/>
      <c r="CK344" s="9"/>
      <c r="CL344" s="9"/>
    </row>
    <row r="345" spans="1:130" x14ac:dyDescent="0.2">
      <c r="CA345" s="32" t="str">
        <f t="shared" ref="CA345:CA356" si="40">IF(CG345=1,"*El Total de Beneficiarios no puede superar el Total por Sexo. ","")</f>
        <v/>
      </c>
      <c r="CG345" s="33">
        <f t="shared" ref="CG345:CG356" si="41">IF(AR345&gt;C345,1,0)</f>
        <v>0</v>
      </c>
      <c r="CH345" s="9"/>
      <c r="CI345" s="9"/>
      <c r="CJ345" s="9"/>
      <c r="CK345" s="9"/>
      <c r="CL345" s="9"/>
    </row>
    <row r="346" spans="1:130" s="402" customFormat="1" ht="15" x14ac:dyDescent="0.25">
      <c r="A346" s="402">
        <f>SUM(B13:B24,C29:C50,B60,B68,B76,B96:E96,B104:E104,B112:E112,B116:B117,B121:B123,C127:L142,B148:B176,B177,B194,B205,B214,B217:B220,B248,B253:B255,B259:B285,B289:B309)</f>
        <v>14996</v>
      </c>
      <c r="B346" s="402">
        <f>SUM(CG6:CZ309)</f>
        <v>0</v>
      </c>
      <c r="BU346" s="403"/>
      <c r="BV346" s="403"/>
      <c r="BW346" s="403"/>
      <c r="BX346" s="403"/>
      <c r="BY346" s="404"/>
      <c r="BZ346" s="404"/>
      <c r="CA346" s="32" t="str">
        <f t="shared" si="40"/>
        <v/>
      </c>
      <c r="CB346" s="4"/>
      <c r="CC346" s="4"/>
      <c r="CD346" s="4"/>
      <c r="CE346" s="4"/>
      <c r="CF346" s="4"/>
      <c r="CG346" s="33">
        <f t="shared" si="41"/>
        <v>0</v>
      </c>
      <c r="CH346" s="9"/>
      <c r="CI346" s="9"/>
      <c r="CJ346" s="9"/>
      <c r="CK346" s="9"/>
      <c r="CL346" s="9"/>
      <c r="CM346" s="4"/>
      <c r="CN346" s="4"/>
      <c r="CO346" s="4"/>
      <c r="CP346" s="4"/>
      <c r="CQ346" s="4"/>
      <c r="CR346" s="4"/>
      <c r="CS346" s="4"/>
      <c r="CT346" s="4"/>
      <c r="CU346" s="404"/>
      <c r="CV346" s="404"/>
      <c r="CW346" s="404"/>
      <c r="CX346" s="404"/>
      <c r="CY346" s="404"/>
      <c r="CZ346" s="404"/>
      <c r="DA346" s="403"/>
      <c r="DB346" s="403"/>
      <c r="DC346" s="403"/>
      <c r="DD346" s="403"/>
      <c r="DE346" s="403"/>
      <c r="DF346" s="403"/>
      <c r="DG346" s="403"/>
      <c r="DH346" s="403"/>
      <c r="DI346" s="403"/>
      <c r="DJ346" s="403"/>
      <c r="DK346" s="403"/>
      <c r="DL346" s="403"/>
      <c r="DM346" s="403"/>
      <c r="DN346" s="403"/>
      <c r="DO346" s="403"/>
      <c r="DP346" s="403"/>
      <c r="DQ346" s="403"/>
      <c r="DR346" s="403"/>
      <c r="DS346" s="403"/>
      <c r="DT346" s="403"/>
      <c r="DU346" s="403"/>
      <c r="DV346" s="403"/>
      <c r="DW346" s="403"/>
      <c r="DX346" s="403"/>
      <c r="DY346" s="403"/>
      <c r="DZ346" s="403"/>
    </row>
    <row r="347" spans="1:130" x14ac:dyDescent="0.2">
      <c r="CA347" s="32" t="str">
        <f t="shared" si="40"/>
        <v/>
      </c>
      <c r="CG347" s="33">
        <f t="shared" si="41"/>
        <v>0</v>
      </c>
      <c r="CH347" s="9"/>
      <c r="CI347" s="9"/>
      <c r="CJ347" s="9"/>
      <c r="CK347" s="9"/>
      <c r="CL347" s="9"/>
    </row>
    <row r="348" spans="1:130" x14ac:dyDescent="0.2">
      <c r="CA348" s="32" t="str">
        <f t="shared" si="40"/>
        <v/>
      </c>
      <c r="CG348" s="33">
        <f t="shared" si="41"/>
        <v>0</v>
      </c>
      <c r="CH348" s="9"/>
      <c r="CI348" s="9"/>
      <c r="CJ348" s="9"/>
      <c r="CK348" s="9"/>
      <c r="CL348" s="9"/>
    </row>
    <row r="349" spans="1:130" x14ac:dyDescent="0.2">
      <c r="CA349" s="32" t="str">
        <f t="shared" si="40"/>
        <v/>
      </c>
      <c r="CG349" s="33">
        <f t="shared" si="41"/>
        <v>0</v>
      </c>
      <c r="CH349" s="9"/>
      <c r="CI349" s="9"/>
      <c r="CJ349" s="9"/>
      <c r="CK349" s="9"/>
      <c r="CL349" s="9"/>
    </row>
    <row r="350" spans="1:130" x14ac:dyDescent="0.2">
      <c r="CA350" s="32" t="str">
        <f t="shared" si="40"/>
        <v/>
      </c>
      <c r="CG350" s="33">
        <f t="shared" si="41"/>
        <v>0</v>
      </c>
      <c r="CH350" s="9"/>
      <c r="CI350" s="9"/>
      <c r="CJ350" s="9"/>
      <c r="CK350" s="9"/>
      <c r="CL350" s="9"/>
    </row>
    <row r="351" spans="1:130" x14ac:dyDescent="0.2">
      <c r="CA351" s="32" t="str">
        <f t="shared" si="40"/>
        <v/>
      </c>
      <c r="CG351" s="33">
        <f t="shared" si="41"/>
        <v>0</v>
      </c>
      <c r="CH351" s="9"/>
      <c r="CI351" s="9"/>
      <c r="CJ351" s="9"/>
      <c r="CK351" s="9"/>
      <c r="CL351" s="9"/>
    </row>
    <row r="352" spans="1:130" x14ac:dyDescent="0.2">
      <c r="CA352" s="32" t="str">
        <f t="shared" si="40"/>
        <v/>
      </c>
      <c r="CG352" s="33">
        <f t="shared" si="41"/>
        <v>0</v>
      </c>
      <c r="CH352" s="9"/>
      <c r="CI352" s="9"/>
      <c r="CJ352" s="9"/>
      <c r="CK352" s="9"/>
      <c r="CL352" s="9"/>
    </row>
    <row r="353" spans="79:90" s="6" customFormat="1" x14ac:dyDescent="0.2">
      <c r="CA353" s="32" t="str">
        <f t="shared" si="40"/>
        <v/>
      </c>
      <c r="CB353" s="4"/>
      <c r="CC353" s="4"/>
      <c r="CD353" s="4"/>
      <c r="CE353" s="4"/>
      <c r="CF353" s="4"/>
      <c r="CG353" s="33">
        <f t="shared" si="41"/>
        <v>0</v>
      </c>
      <c r="CH353" s="9"/>
      <c r="CI353" s="9"/>
      <c r="CJ353" s="9"/>
      <c r="CK353" s="9"/>
      <c r="CL353" s="9"/>
    </row>
    <row r="354" spans="79:90" s="6" customFormat="1" x14ac:dyDescent="0.2">
      <c r="CA354" s="32" t="str">
        <f t="shared" si="40"/>
        <v/>
      </c>
      <c r="CB354" s="4"/>
      <c r="CC354" s="4"/>
      <c r="CD354" s="4"/>
      <c r="CE354" s="4"/>
      <c r="CF354" s="4"/>
      <c r="CG354" s="33">
        <f t="shared" si="41"/>
        <v>0</v>
      </c>
      <c r="CH354" s="9"/>
      <c r="CI354" s="9"/>
      <c r="CJ354" s="9"/>
      <c r="CK354" s="9"/>
      <c r="CL354" s="9"/>
    </row>
    <row r="355" spans="79:90" s="6" customFormat="1" x14ac:dyDescent="0.2">
      <c r="CA355" s="32" t="str">
        <f t="shared" si="40"/>
        <v/>
      </c>
      <c r="CB355" s="4"/>
      <c r="CC355" s="4"/>
      <c r="CD355" s="4"/>
      <c r="CE355" s="4"/>
      <c r="CF355" s="4"/>
      <c r="CG355" s="33">
        <f t="shared" si="41"/>
        <v>0</v>
      </c>
      <c r="CH355" s="9"/>
      <c r="CI355" s="9"/>
      <c r="CJ355" s="9"/>
      <c r="CK355" s="9"/>
      <c r="CL355" s="9"/>
    </row>
    <row r="356" spans="79:90" s="6" customFormat="1" x14ac:dyDescent="0.2">
      <c r="CA356" s="32" t="str">
        <f t="shared" si="40"/>
        <v/>
      </c>
      <c r="CB356" s="4"/>
      <c r="CC356" s="4"/>
      <c r="CD356" s="4"/>
      <c r="CE356" s="4"/>
      <c r="CF356" s="4"/>
      <c r="CG356" s="33">
        <f t="shared" si="41"/>
        <v>0</v>
      </c>
      <c r="CH356" s="9"/>
      <c r="CI356" s="9"/>
      <c r="CJ356" s="9"/>
      <c r="CK356" s="9"/>
      <c r="CL356" s="9"/>
    </row>
    <row r="357" spans="79:90" s="6" customFormat="1" x14ac:dyDescent="0.2">
      <c r="CA357" s="4"/>
      <c r="CB357" s="4"/>
      <c r="CC357" s="4"/>
      <c r="CD357" s="4"/>
      <c r="CE357" s="4"/>
      <c r="CF357" s="4"/>
      <c r="CG357" s="9"/>
      <c r="CH357" s="9"/>
      <c r="CI357" s="9"/>
      <c r="CJ357" s="9"/>
      <c r="CK357" s="9"/>
      <c r="CL357" s="9"/>
    </row>
    <row r="358" spans="79:90" s="6" customFormat="1" x14ac:dyDescent="0.2">
      <c r="CA358" s="4"/>
      <c r="CB358" s="4"/>
      <c r="CC358" s="4"/>
      <c r="CD358" s="4"/>
      <c r="CE358" s="4"/>
      <c r="CF358" s="4"/>
      <c r="CG358" s="9"/>
      <c r="CH358" s="9"/>
      <c r="CI358" s="9"/>
      <c r="CJ358" s="9"/>
      <c r="CK358" s="9"/>
      <c r="CL358" s="9"/>
    </row>
    <row r="359" spans="79:90" s="6" customFormat="1" x14ac:dyDescent="0.2">
      <c r="CA359" s="4"/>
      <c r="CB359" s="4"/>
      <c r="CC359" s="4"/>
      <c r="CD359" s="4"/>
      <c r="CE359" s="4"/>
      <c r="CF359" s="4"/>
      <c r="CG359" s="9"/>
      <c r="CH359" s="9"/>
      <c r="CI359" s="9"/>
      <c r="CJ359" s="9"/>
      <c r="CK359" s="9"/>
      <c r="CL359" s="9"/>
    </row>
    <row r="360" spans="79:90" s="6" customFormat="1" x14ac:dyDescent="0.2">
      <c r="CA360" s="4"/>
      <c r="CB360" s="4"/>
      <c r="CC360" s="4"/>
      <c r="CD360" s="4"/>
      <c r="CE360" s="4"/>
      <c r="CF360" s="4"/>
      <c r="CG360" s="9"/>
      <c r="CH360" s="9"/>
      <c r="CI360" s="9"/>
      <c r="CJ360" s="9"/>
      <c r="CK360" s="9"/>
      <c r="CL360" s="9"/>
    </row>
    <row r="361" spans="79:90" s="6" customFormat="1" x14ac:dyDescent="0.2">
      <c r="CA361" s="32" t="str">
        <f>IF(CG361=1,"*El Total de Beneficiarios no puede superar el Total por Sexo. ","")</f>
        <v/>
      </c>
      <c r="CB361" s="4"/>
      <c r="CC361" s="4"/>
      <c r="CD361" s="4"/>
      <c r="CE361" s="4"/>
      <c r="CF361" s="4"/>
      <c r="CG361" s="33">
        <f>IF(AR361&gt;C361,1,0)</f>
        <v>0</v>
      </c>
      <c r="CH361" s="9"/>
      <c r="CI361" s="9"/>
      <c r="CJ361" s="9"/>
      <c r="CK361" s="9"/>
      <c r="CL361" s="9"/>
    </row>
    <row r="362" spans="79:90" s="6" customFormat="1" x14ac:dyDescent="0.2">
      <c r="CA362" s="32" t="str">
        <f>IF(CG362=1,"*El Total de Beneficiarios no puede superar el Total por Sexo. ","")</f>
        <v/>
      </c>
      <c r="CB362" s="4"/>
      <c r="CC362" s="4"/>
      <c r="CD362" s="4"/>
      <c r="CE362" s="4"/>
      <c r="CF362" s="4"/>
      <c r="CG362" s="33">
        <f>IF(AR362&gt;C362,1,0)</f>
        <v>0</v>
      </c>
      <c r="CH362" s="9"/>
      <c r="CI362" s="9"/>
      <c r="CJ362" s="9"/>
      <c r="CK362" s="9"/>
      <c r="CL362" s="9"/>
    </row>
    <row r="363" spans="79:90" s="6" customFormat="1" x14ac:dyDescent="0.2">
      <c r="CA363" s="32" t="str">
        <f>IF(CG363=1,"*El Total de Beneficiarios no puede superar el Total por Sexo. ","")</f>
        <v/>
      </c>
      <c r="CB363" s="4"/>
      <c r="CC363" s="4"/>
      <c r="CD363" s="4"/>
      <c r="CE363" s="4"/>
      <c r="CF363" s="4"/>
      <c r="CG363" s="33">
        <f>IF(AR363&gt;C363,1,0)</f>
        <v>0</v>
      </c>
      <c r="CH363" s="9"/>
      <c r="CI363" s="9"/>
      <c r="CJ363" s="9"/>
      <c r="CK363" s="9"/>
      <c r="CL363" s="9"/>
    </row>
    <row r="364" spans="79:90" s="6" customFormat="1" x14ac:dyDescent="0.2">
      <c r="CA364" s="32" t="str">
        <f>IF(CG364=1,"*El Total de Beneficiarios no puede superar el Total por Sexo. ","")</f>
        <v/>
      </c>
      <c r="CB364" s="4"/>
      <c r="CC364" s="4"/>
      <c r="CD364" s="4"/>
      <c r="CE364" s="4"/>
      <c r="CF364" s="4"/>
      <c r="CG364" s="33">
        <f>IF(AR364&gt;C364,1,0)</f>
        <v>0</v>
      </c>
      <c r="CH364" s="9"/>
      <c r="CI364" s="9"/>
      <c r="CJ364" s="9"/>
      <c r="CK364" s="9"/>
      <c r="CL364" s="9"/>
    </row>
    <row r="365" spans="79:90" s="6" customFormat="1" x14ac:dyDescent="0.2">
      <c r="CA365" s="4"/>
      <c r="CB365" s="4"/>
      <c r="CC365" s="4"/>
      <c r="CD365" s="4"/>
      <c r="CE365" s="4"/>
      <c r="CF365" s="4"/>
      <c r="CG365" s="9"/>
      <c r="CH365" s="9"/>
      <c r="CI365" s="9"/>
      <c r="CJ365" s="9"/>
      <c r="CK365" s="9"/>
      <c r="CL365" s="9"/>
    </row>
    <row r="366" spans="79:90" s="6" customFormat="1" x14ac:dyDescent="0.2">
      <c r="CA366" s="4"/>
      <c r="CB366" s="4"/>
      <c r="CC366" s="4"/>
      <c r="CD366" s="4"/>
      <c r="CE366" s="4"/>
      <c r="CF366" s="4"/>
      <c r="CG366" s="9"/>
      <c r="CH366" s="9"/>
      <c r="CI366" s="9"/>
      <c r="CJ366" s="9"/>
      <c r="CK366" s="9"/>
      <c r="CL366" s="9"/>
    </row>
    <row r="367" spans="79:90" s="6" customFormat="1" x14ac:dyDescent="0.2">
      <c r="CA367" s="4"/>
      <c r="CB367" s="4"/>
      <c r="CC367" s="4"/>
      <c r="CD367" s="4"/>
      <c r="CE367" s="4"/>
      <c r="CF367" s="4"/>
      <c r="CG367" s="9"/>
      <c r="CH367" s="9"/>
      <c r="CI367" s="9"/>
      <c r="CJ367" s="9"/>
      <c r="CK367" s="9"/>
      <c r="CL367" s="9"/>
    </row>
    <row r="368" spans="79:90" s="6" customFormat="1" x14ac:dyDescent="0.2">
      <c r="CA368" s="4"/>
      <c r="CB368" s="4"/>
      <c r="CC368" s="4"/>
      <c r="CD368" s="4"/>
      <c r="CE368" s="4"/>
      <c r="CF368" s="4"/>
      <c r="CG368" s="9"/>
      <c r="CH368" s="9"/>
      <c r="CI368" s="9"/>
      <c r="CJ368" s="9"/>
      <c r="CK368" s="9"/>
      <c r="CL368" s="9"/>
    </row>
    <row r="369" spans="73:130" x14ac:dyDescent="0.2"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9"/>
      <c r="CH369" s="9"/>
      <c r="CI369" s="9"/>
      <c r="CJ369" s="9"/>
      <c r="CK369" s="9"/>
      <c r="CL369" s="9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</row>
    <row r="370" spans="73:130" x14ac:dyDescent="0.2"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9"/>
      <c r="CH370" s="9"/>
      <c r="CI370" s="9"/>
      <c r="CJ370" s="9"/>
      <c r="CK370" s="9"/>
      <c r="CL370" s="9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</row>
    <row r="371" spans="73:130" x14ac:dyDescent="0.2"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9"/>
      <c r="CH371" s="9"/>
      <c r="CI371" s="9"/>
      <c r="CJ371" s="9"/>
      <c r="CK371" s="9"/>
      <c r="CL371" s="9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</row>
    <row r="372" spans="73:130" x14ac:dyDescent="0.2"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9"/>
      <c r="CH372" s="9"/>
      <c r="CI372" s="9"/>
      <c r="CJ372" s="9"/>
      <c r="CK372" s="9"/>
      <c r="CL372" s="9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</row>
    <row r="373" spans="73:130" x14ac:dyDescent="0.2"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9"/>
      <c r="CH373" s="9"/>
      <c r="CI373" s="9"/>
      <c r="CJ373" s="9"/>
      <c r="CK373" s="9"/>
      <c r="CL373" s="9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</row>
    <row r="374" spans="73:130" x14ac:dyDescent="0.2"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9"/>
      <c r="CH374" s="9"/>
      <c r="CI374" s="9"/>
      <c r="CJ374" s="9"/>
      <c r="CK374" s="9"/>
      <c r="CL374" s="9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</row>
    <row r="375" spans="73:130" x14ac:dyDescent="0.2"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9"/>
      <c r="CH375" s="9"/>
      <c r="CI375" s="9"/>
      <c r="CJ375" s="9"/>
      <c r="CK375" s="9"/>
      <c r="CL375" s="9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</row>
    <row r="376" spans="73:130" x14ac:dyDescent="0.2"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9"/>
      <c r="CH376" s="9"/>
      <c r="CI376" s="9"/>
      <c r="CJ376" s="9"/>
      <c r="CK376" s="9"/>
      <c r="CL376" s="9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</row>
    <row r="377" spans="73:130" x14ac:dyDescent="0.2"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9"/>
      <c r="CH377" s="9"/>
      <c r="CI377" s="9"/>
      <c r="CJ377" s="9"/>
      <c r="CK377" s="9"/>
      <c r="CL377" s="9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</row>
    <row r="378" spans="73:130" x14ac:dyDescent="0.2"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9"/>
      <c r="CH378" s="9"/>
      <c r="CI378" s="9"/>
      <c r="CJ378" s="9"/>
      <c r="CK378" s="9"/>
      <c r="CL378" s="9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</row>
    <row r="379" spans="73:130" x14ac:dyDescent="0.2"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9"/>
      <c r="CH379" s="9"/>
      <c r="CI379" s="9"/>
      <c r="CJ379" s="9"/>
      <c r="CK379" s="9"/>
      <c r="CL379" s="9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</row>
    <row r="380" spans="73:130" x14ac:dyDescent="0.2"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9"/>
      <c r="CH380" s="9"/>
      <c r="CI380" s="9"/>
      <c r="CJ380" s="9"/>
      <c r="CK380" s="9"/>
      <c r="CL380" s="9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</row>
    <row r="400" spans="73:130" ht="15" x14ac:dyDescent="0.25">
      <c r="BU400" s="6"/>
      <c r="BV400" s="6"/>
      <c r="BW400" s="6"/>
      <c r="BX400" s="6"/>
      <c r="BY400" s="6"/>
      <c r="BZ400" s="6"/>
      <c r="CA400" s="405"/>
      <c r="CB400" s="405"/>
      <c r="CC400" s="405"/>
      <c r="CD400" s="405"/>
      <c r="CE400" s="405"/>
      <c r="CF400" s="405"/>
      <c r="CG400" s="405"/>
      <c r="CH400" s="405"/>
      <c r="CI400" s="405"/>
      <c r="CJ400" s="405"/>
      <c r="CK400" s="405"/>
      <c r="CL400" s="405"/>
      <c r="CM400" s="405"/>
      <c r="CN400" s="405"/>
      <c r="CO400" s="405"/>
      <c r="CP400" s="405"/>
      <c r="CQ400" s="405"/>
      <c r="CR400" s="405"/>
      <c r="CS400" s="405"/>
      <c r="CT400" s="405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</row>
  </sheetData>
  <mergeCells count="147">
    <mergeCell ref="A287:A288"/>
    <mergeCell ref="B287:B288"/>
    <mergeCell ref="C287:S287"/>
    <mergeCell ref="A251:A252"/>
    <mergeCell ref="B251:B252"/>
    <mergeCell ref="C251:S251"/>
    <mergeCell ref="A257:A258"/>
    <mergeCell ref="B257:B258"/>
    <mergeCell ref="C257:S257"/>
    <mergeCell ref="A207:A209"/>
    <mergeCell ref="B207:B209"/>
    <mergeCell ref="C207:S208"/>
    <mergeCell ref="T207:X207"/>
    <mergeCell ref="T208:V208"/>
    <mergeCell ref="W208:X208"/>
    <mergeCell ref="A196:A198"/>
    <mergeCell ref="B196:B198"/>
    <mergeCell ref="C196:S197"/>
    <mergeCell ref="T196:X196"/>
    <mergeCell ref="T197:V197"/>
    <mergeCell ref="W197:X197"/>
    <mergeCell ref="A184:A186"/>
    <mergeCell ref="B184:B186"/>
    <mergeCell ref="C184:S185"/>
    <mergeCell ref="T184:X184"/>
    <mergeCell ref="T185:V185"/>
    <mergeCell ref="W185:X185"/>
    <mergeCell ref="AC146:AD146"/>
    <mergeCell ref="AE146:AF146"/>
    <mergeCell ref="AG146:AH146"/>
    <mergeCell ref="AM145:AO145"/>
    <mergeCell ref="E146:F146"/>
    <mergeCell ref="G146:H146"/>
    <mergeCell ref="I146:J146"/>
    <mergeCell ref="K146:L146"/>
    <mergeCell ref="M146:N146"/>
    <mergeCell ref="O146:P146"/>
    <mergeCell ref="Q146:R146"/>
    <mergeCell ref="S146:T146"/>
    <mergeCell ref="U146:V146"/>
    <mergeCell ref="AN146:AO146"/>
    <mergeCell ref="AI146:AJ146"/>
    <mergeCell ref="AK146:AL146"/>
    <mergeCell ref="AM146:AM147"/>
    <mergeCell ref="K125:L125"/>
    <mergeCell ref="A127:A130"/>
    <mergeCell ref="A131:A135"/>
    <mergeCell ref="A136:A141"/>
    <mergeCell ref="A145:A147"/>
    <mergeCell ref="B145:D146"/>
    <mergeCell ref="E145:AL145"/>
    <mergeCell ref="W146:X146"/>
    <mergeCell ref="Y146:Z146"/>
    <mergeCell ref="AA146:AB146"/>
    <mergeCell ref="A125:A126"/>
    <mergeCell ref="B125:B126"/>
    <mergeCell ref="C125:D125"/>
    <mergeCell ref="E125:F125"/>
    <mergeCell ref="G125:H125"/>
    <mergeCell ref="I125:J125"/>
    <mergeCell ref="A114:A115"/>
    <mergeCell ref="B114:B115"/>
    <mergeCell ref="C114:F114"/>
    <mergeCell ref="G114:H114"/>
    <mergeCell ref="A119:A120"/>
    <mergeCell ref="B119:B120"/>
    <mergeCell ref="C119:E119"/>
    <mergeCell ref="F119:F120"/>
    <mergeCell ref="G119:G120"/>
    <mergeCell ref="H119:K119"/>
    <mergeCell ref="J27:K27"/>
    <mergeCell ref="L27:M27"/>
    <mergeCell ref="T62:W62"/>
    <mergeCell ref="X62:Z62"/>
    <mergeCell ref="A70:A71"/>
    <mergeCell ref="B70:B71"/>
    <mergeCell ref="C70:S70"/>
    <mergeCell ref="T70:W70"/>
    <mergeCell ref="X70:Z70"/>
    <mergeCell ref="F53:F54"/>
    <mergeCell ref="G53:G54"/>
    <mergeCell ref="H53:H54"/>
    <mergeCell ref="A62:A63"/>
    <mergeCell ref="B62:B63"/>
    <mergeCell ref="C62:S62"/>
    <mergeCell ref="A29:B29"/>
    <mergeCell ref="A30:A48"/>
    <mergeCell ref="A52:A54"/>
    <mergeCell ref="B52:B54"/>
    <mergeCell ref="C52:F52"/>
    <mergeCell ref="G52:H52"/>
    <mergeCell ref="C53:C54"/>
    <mergeCell ref="D53:D54"/>
    <mergeCell ref="E53:E54"/>
    <mergeCell ref="AN27:AN28"/>
    <mergeCell ref="AO27:AO28"/>
    <mergeCell ref="AP27:AP28"/>
    <mergeCell ref="V27:W27"/>
    <mergeCell ref="X27:Y27"/>
    <mergeCell ref="Z27:AA27"/>
    <mergeCell ref="AB27:AC27"/>
    <mergeCell ref="AD27:AE27"/>
    <mergeCell ref="AF27:AG27"/>
    <mergeCell ref="N27:O27"/>
    <mergeCell ref="P27:Q27"/>
    <mergeCell ref="R27:S27"/>
    <mergeCell ref="T27:U27"/>
    <mergeCell ref="AN11:AN12"/>
    <mergeCell ref="AO11:AO12"/>
    <mergeCell ref="AP11:AP12"/>
    <mergeCell ref="A26:A28"/>
    <mergeCell ref="B26:B28"/>
    <mergeCell ref="C26:E27"/>
    <mergeCell ref="F26:AM26"/>
    <mergeCell ref="AN26:AQ26"/>
    <mergeCell ref="F27:G27"/>
    <mergeCell ref="H27:I27"/>
    <mergeCell ref="AC11:AD11"/>
    <mergeCell ref="AE11:AF11"/>
    <mergeCell ref="AG11:AH11"/>
    <mergeCell ref="AI11:AJ11"/>
    <mergeCell ref="AK11:AL11"/>
    <mergeCell ref="AM11:AM12"/>
    <mergeCell ref="AQ27:AQ28"/>
    <mergeCell ref="AH27:AI27"/>
    <mergeCell ref="AJ27:AK27"/>
    <mergeCell ref="AL27:AM27"/>
    <mergeCell ref="AR10:AR12"/>
    <mergeCell ref="AS10:AS12"/>
    <mergeCell ref="E11:F11"/>
    <mergeCell ref="G11:H11"/>
    <mergeCell ref="I11:J11"/>
    <mergeCell ref="K11:L11"/>
    <mergeCell ref="M11:N11"/>
    <mergeCell ref="O11:P11"/>
    <mergeCell ref="Q11:R11"/>
    <mergeCell ref="S11:T11"/>
    <mergeCell ref="A6:N6"/>
    <mergeCell ref="A10:A12"/>
    <mergeCell ref="B10:D11"/>
    <mergeCell ref="E10:AL10"/>
    <mergeCell ref="AM10:AP10"/>
    <mergeCell ref="AQ10:AQ12"/>
    <mergeCell ref="U11:V11"/>
    <mergeCell ref="W11:X11"/>
    <mergeCell ref="Y11:Z11"/>
    <mergeCell ref="AA11:AB11"/>
  </mergeCells>
  <dataValidations count="4">
    <dataValidation type="whole" operator="greaterThanOrEqual" allowBlank="1" showInputMessage="1" showErrorMessage="1" error="Valor no Permitido" sqref="C253:S255 B223:B247 C72:Z75 B79:E95 B99:E103 B107:E111 C116:H117 C121:K123 C127:L142 E13:AS24 F29:AQ50 C55:H59 C64:Z67 C289:S309 C187:X193 C199:X204 C210:X213 B217:B220 C259:S285 E148:AO182">
      <formula1>0</formula1>
    </dataValidation>
    <dataValidation allowBlank="1" showInputMessage="1" showErrorMessage="1" error="Valor no Permitido" sqref="T63 T71"/>
    <dataValidation allowBlank="1" sqref="CA1:CF52 BZ53:CE60 BZ114:CE117 CA61:CF113 BZ125:CE142 CA118:CF124 CT145:CY182 CA143:CF144 CA183:CF1048576"/>
    <dataValidation type="whole" allowBlank="1" showInputMessage="1" showErrorMessage="1" error="Valor no Permitido" sqref="F109 B130:B176 C60 F77:F80 CG118:CT124 F61 F69 CF53:CS60 CG1:CT52 W62 T76:Z76 CF114:CS117 CG61:CT113 CF125:CS142 E147:AL147 CG183:CT1048576 CZ145:DM182 CG143:CT144 C145:D176 C178:D182">
      <formula1>0</formula1>
      <formula2>1E+30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S400"/>
  <sheetViews>
    <sheetView tabSelected="1" workbookViewId="0">
      <selection activeCell="A4" sqref="A4"/>
    </sheetView>
  </sheetViews>
  <sheetFormatPr baseColWidth="10" defaultColWidth="11.42578125" defaultRowHeight="14.25" x14ac:dyDescent="0.2"/>
  <cols>
    <col min="1" max="1" width="49.85546875" style="6" customWidth="1"/>
    <col min="2" max="2" width="43.7109375" style="6" customWidth="1"/>
    <col min="3" max="3" width="16.28515625" style="6" customWidth="1"/>
    <col min="4" max="38" width="19.28515625" style="6" customWidth="1"/>
    <col min="39" max="40" width="12.7109375" style="6" customWidth="1"/>
    <col min="41" max="41" width="14.42578125" style="6" customWidth="1"/>
    <col min="42" max="42" width="12.7109375" style="6" customWidth="1"/>
    <col min="43" max="43" width="14.42578125" style="6" customWidth="1"/>
    <col min="44" max="44" width="12.42578125" style="6" customWidth="1"/>
    <col min="45" max="45" width="11.42578125" style="6"/>
    <col min="46" max="46" width="13.28515625" style="6" customWidth="1"/>
    <col min="47" max="47" width="11.42578125" style="6"/>
    <col min="48" max="48" width="12.28515625" style="6" customWidth="1"/>
    <col min="49" max="72" width="11.42578125" style="6" customWidth="1"/>
    <col min="73" max="73" width="11.42578125" style="5" customWidth="1"/>
    <col min="74" max="76" width="11" style="5" customWidth="1"/>
    <col min="77" max="77" width="11" style="15" customWidth="1"/>
    <col min="78" max="78" width="13.28515625" style="15" customWidth="1"/>
    <col min="79" max="98" width="13.28515625" style="4" hidden="1" customWidth="1"/>
    <col min="99" max="104" width="13.28515625" style="15" hidden="1" customWidth="1"/>
    <col min="105" max="105" width="0" style="5" hidden="1" customWidth="1"/>
    <col min="106" max="130" width="11.42578125" style="5"/>
    <col min="131" max="16384" width="11.42578125" style="6"/>
  </cols>
  <sheetData>
    <row r="1" spans="1:104" s="6" customFormat="1" ht="1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3"/>
      <c r="BV1" s="3"/>
      <c r="BW1" s="3"/>
      <c r="BX1" s="3"/>
      <c r="BY1" s="3"/>
      <c r="BZ1" s="3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5"/>
      <c r="CV1" s="5"/>
      <c r="CW1" s="5"/>
      <c r="CX1" s="5"/>
      <c r="CY1" s="5"/>
      <c r="CZ1" s="5"/>
    </row>
    <row r="2" spans="1:104" s="6" customFormat="1" ht="15" x14ac:dyDescent="0.25">
      <c r="A2" s="1" t="str">
        <f>CONCATENATE("COMUNA: ",[13]NOMBRE!B2," - ","( ",[13]NOMBRE!C2,[13]NOMBRE!D2,[13]NOMBRE!E2,[13]NOMBRE!F2,[13]NOMBRE!G2," )")</f>
        <v>COMUNA: LINARES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3"/>
      <c r="BV2" s="3"/>
      <c r="BW2" s="3"/>
      <c r="BX2" s="3"/>
      <c r="BY2" s="3"/>
      <c r="BZ2" s="3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5"/>
      <c r="CV2" s="5"/>
      <c r="CW2" s="5"/>
      <c r="CX2" s="5"/>
      <c r="CY2" s="5"/>
      <c r="CZ2" s="5"/>
    </row>
    <row r="3" spans="1:104" s="6" customFormat="1" ht="15" x14ac:dyDescent="0.25">
      <c r="A3" s="1" t="str">
        <f>CONCATENATE("ESTABLECIMIENTO/ESTRATEGIA: ",[13]NOMBRE!B3," - ","( ",[13]NOMBRE!C3,[13]NOMBRE!D3,[13]NOMBRE!E3,[13]NOMBRE!F3,[13]NOMBRE!G3,[13]NOMBRE!H3," )")</f>
        <v>ESTABLECIMIENTO/ESTRATEGIA: HOSPITAL PRESIDENTE CARLOS IBAÑEZ DEL CAMPO - ( 116108 )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3"/>
      <c r="BV3" s="3"/>
      <c r="BW3" s="3"/>
      <c r="BX3" s="3"/>
      <c r="BY3" s="3"/>
      <c r="BZ3" s="3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5"/>
      <c r="CV3" s="5"/>
      <c r="CW3" s="5"/>
      <c r="CX3" s="5"/>
      <c r="CY3" s="5"/>
      <c r="CZ3" s="5"/>
    </row>
    <row r="4" spans="1:104" s="6" customFormat="1" ht="15" x14ac:dyDescent="0.25">
      <c r="A4" s="1" t="str">
        <f>CONCATENATE("MES: ",[13]NOMBRE!B6," - ","( ",[13]NOMBRE!C6,[13]NOMBRE!D6," )")</f>
        <v>MES: DICIEMBRE - ( 12 )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3"/>
      <c r="BV4" s="3"/>
      <c r="BW4" s="3"/>
      <c r="BX4" s="3"/>
      <c r="BY4" s="3"/>
      <c r="BZ4" s="3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5"/>
      <c r="CV4" s="5"/>
      <c r="CW4" s="5"/>
      <c r="CX4" s="5"/>
      <c r="CY4" s="5"/>
      <c r="CZ4" s="5"/>
    </row>
    <row r="5" spans="1:104" s="6" customFormat="1" ht="15" x14ac:dyDescent="0.25">
      <c r="A5" s="1" t="str">
        <f>CONCATENATE("AÑO: ",[13]NOMBRE!B7)</f>
        <v>AÑO: 2023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3"/>
      <c r="BV5" s="3"/>
      <c r="BW5" s="3"/>
      <c r="BX5" s="3"/>
      <c r="BY5" s="3"/>
      <c r="BZ5" s="3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5"/>
      <c r="CV5" s="5"/>
      <c r="CW5" s="5"/>
      <c r="CX5" s="5"/>
      <c r="CY5" s="5"/>
      <c r="CZ5" s="5"/>
    </row>
    <row r="6" spans="1:104" s="6" customFormat="1" ht="15" customHeight="1" x14ac:dyDescent="0.25">
      <c r="A6" s="1635" t="s">
        <v>1</v>
      </c>
      <c r="B6" s="1635"/>
      <c r="C6" s="1635"/>
      <c r="D6" s="1635"/>
      <c r="E6" s="1635"/>
      <c r="F6" s="1635"/>
      <c r="G6" s="1635"/>
      <c r="H6" s="1635"/>
      <c r="I6" s="1635"/>
      <c r="J6" s="1635"/>
      <c r="K6" s="1635"/>
      <c r="L6" s="1635"/>
      <c r="M6" s="1635"/>
      <c r="N6" s="1635"/>
      <c r="O6" s="7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3"/>
      <c r="BV6" s="3"/>
      <c r="BW6" s="3"/>
      <c r="BX6" s="3"/>
      <c r="BY6" s="3"/>
      <c r="BZ6" s="3"/>
      <c r="CA6" s="4"/>
      <c r="CB6" s="4"/>
      <c r="CC6" s="4"/>
      <c r="CD6" s="4"/>
      <c r="CE6" s="4"/>
      <c r="CF6" s="4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5"/>
      <c r="CV6" s="5"/>
      <c r="CW6" s="5"/>
      <c r="CX6" s="5"/>
      <c r="CY6" s="5"/>
      <c r="CZ6" s="5"/>
    </row>
    <row r="7" spans="1:104" s="6" customFormat="1" ht="15" x14ac:dyDescent="0.2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3"/>
      <c r="BV7" s="3"/>
      <c r="BW7" s="3"/>
      <c r="BX7" s="3"/>
      <c r="BY7" s="3"/>
      <c r="BZ7" s="3"/>
      <c r="CA7" s="4"/>
      <c r="CB7" s="4"/>
      <c r="CC7" s="4"/>
      <c r="CD7" s="4"/>
      <c r="CE7" s="4"/>
      <c r="CF7" s="4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5"/>
      <c r="CV7" s="5"/>
      <c r="CW7" s="5"/>
      <c r="CX7" s="5"/>
      <c r="CY7" s="5"/>
      <c r="CZ7" s="5"/>
    </row>
    <row r="8" spans="1:104" s="6" customFormat="1" ht="15" x14ac:dyDescent="0.25">
      <c r="A8" s="11" t="s">
        <v>2</v>
      </c>
      <c r="B8" s="10"/>
      <c r="C8" s="10"/>
      <c r="D8" s="10"/>
      <c r="E8" s="10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3"/>
      <c r="BV8" s="3"/>
      <c r="BW8" s="3"/>
      <c r="BX8" s="3"/>
      <c r="BY8" s="3"/>
      <c r="BZ8" s="3"/>
      <c r="CA8" s="4"/>
      <c r="CB8" s="4"/>
      <c r="CC8" s="4"/>
      <c r="CD8" s="4"/>
      <c r="CE8" s="4"/>
      <c r="CF8" s="4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5"/>
      <c r="CV8" s="5"/>
      <c r="CW8" s="5"/>
      <c r="CX8" s="5"/>
      <c r="CY8" s="5"/>
      <c r="CZ8" s="5"/>
    </row>
    <row r="9" spans="1:104" s="6" customFormat="1" ht="15" x14ac:dyDescent="0.25">
      <c r="A9" s="12" t="s">
        <v>3</v>
      </c>
      <c r="B9" s="13"/>
      <c r="C9" s="14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3"/>
      <c r="BV9" s="3"/>
      <c r="BW9" s="3"/>
      <c r="BX9" s="3"/>
      <c r="BY9" s="3"/>
      <c r="BZ9" s="3"/>
      <c r="CA9" s="4"/>
      <c r="CB9" s="4"/>
      <c r="CC9" s="4"/>
      <c r="CD9" s="4"/>
      <c r="CE9" s="4"/>
      <c r="CF9" s="4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5"/>
      <c r="CV9" s="5"/>
      <c r="CW9" s="5"/>
      <c r="CX9" s="5"/>
      <c r="CY9" s="5"/>
      <c r="CZ9" s="5"/>
    </row>
    <row r="10" spans="1:104" s="6" customFormat="1" ht="15" customHeight="1" x14ac:dyDescent="0.25">
      <c r="A10" s="2246" t="s">
        <v>4</v>
      </c>
      <c r="B10" s="2076" t="s">
        <v>5</v>
      </c>
      <c r="C10" s="1640"/>
      <c r="D10" s="2231"/>
      <c r="E10" s="2265" t="s">
        <v>6</v>
      </c>
      <c r="F10" s="2250"/>
      <c r="G10" s="2250"/>
      <c r="H10" s="2250"/>
      <c r="I10" s="2250"/>
      <c r="J10" s="2250"/>
      <c r="K10" s="2250"/>
      <c r="L10" s="2250"/>
      <c r="M10" s="2250"/>
      <c r="N10" s="2250"/>
      <c r="O10" s="2250"/>
      <c r="P10" s="2250"/>
      <c r="Q10" s="2250"/>
      <c r="R10" s="2250"/>
      <c r="S10" s="2250"/>
      <c r="T10" s="2250"/>
      <c r="U10" s="2250"/>
      <c r="V10" s="2250"/>
      <c r="W10" s="2250"/>
      <c r="X10" s="2250"/>
      <c r="Y10" s="2250"/>
      <c r="Z10" s="2250"/>
      <c r="AA10" s="2250"/>
      <c r="AB10" s="2250"/>
      <c r="AC10" s="2250"/>
      <c r="AD10" s="2250"/>
      <c r="AE10" s="2250"/>
      <c r="AF10" s="2250"/>
      <c r="AG10" s="2250"/>
      <c r="AH10" s="2250"/>
      <c r="AI10" s="2250"/>
      <c r="AJ10" s="2250"/>
      <c r="AK10" s="2250"/>
      <c r="AL10" s="2286"/>
      <c r="AM10" s="2249" t="s">
        <v>7</v>
      </c>
      <c r="AN10" s="2250"/>
      <c r="AO10" s="2250"/>
      <c r="AP10" s="2251"/>
      <c r="AQ10" s="2246" t="s">
        <v>8</v>
      </c>
      <c r="AR10" s="2246" t="s">
        <v>9</v>
      </c>
      <c r="AS10" s="2246" t="s">
        <v>10</v>
      </c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3"/>
      <c r="BV10" s="3"/>
      <c r="BW10" s="15"/>
      <c r="BX10" s="15"/>
      <c r="BY10" s="15"/>
      <c r="BZ10" s="15"/>
      <c r="CA10" s="4"/>
      <c r="CB10" s="4"/>
      <c r="CC10" s="4"/>
      <c r="CD10" s="4"/>
      <c r="CE10" s="4"/>
      <c r="CF10" s="4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5"/>
      <c r="CV10" s="5"/>
      <c r="CW10" s="5"/>
      <c r="CX10" s="5"/>
      <c r="CY10" s="5"/>
      <c r="CZ10" s="5"/>
    </row>
    <row r="11" spans="1:104" s="6" customFormat="1" ht="15" customHeight="1" x14ac:dyDescent="0.25">
      <c r="A11" s="1637"/>
      <c r="B11" s="1642"/>
      <c r="C11" s="1643"/>
      <c r="D11" s="1644"/>
      <c r="E11" s="2247" t="s">
        <v>11</v>
      </c>
      <c r="F11" s="2248"/>
      <c r="G11" s="2247" t="s">
        <v>12</v>
      </c>
      <c r="H11" s="2248"/>
      <c r="I11" s="2247" t="s">
        <v>13</v>
      </c>
      <c r="J11" s="2248"/>
      <c r="K11" s="2247" t="s">
        <v>14</v>
      </c>
      <c r="L11" s="2248"/>
      <c r="M11" s="2247" t="s">
        <v>15</v>
      </c>
      <c r="N11" s="2248"/>
      <c r="O11" s="2247" t="s">
        <v>16</v>
      </c>
      <c r="P11" s="2248"/>
      <c r="Q11" s="2247" t="s">
        <v>17</v>
      </c>
      <c r="R11" s="2248"/>
      <c r="S11" s="2247" t="s">
        <v>18</v>
      </c>
      <c r="T11" s="2248"/>
      <c r="U11" s="2247" t="s">
        <v>19</v>
      </c>
      <c r="V11" s="2248"/>
      <c r="W11" s="2247" t="s">
        <v>20</v>
      </c>
      <c r="X11" s="2248"/>
      <c r="Y11" s="2247" t="s">
        <v>21</v>
      </c>
      <c r="Z11" s="2248"/>
      <c r="AA11" s="2247" t="s">
        <v>22</v>
      </c>
      <c r="AB11" s="2248"/>
      <c r="AC11" s="2247" t="s">
        <v>23</v>
      </c>
      <c r="AD11" s="2248"/>
      <c r="AE11" s="2247" t="s">
        <v>24</v>
      </c>
      <c r="AF11" s="2248"/>
      <c r="AG11" s="2247" t="s">
        <v>25</v>
      </c>
      <c r="AH11" s="2248"/>
      <c r="AI11" s="2247" t="s">
        <v>26</v>
      </c>
      <c r="AJ11" s="2248"/>
      <c r="AK11" s="2265" t="s">
        <v>27</v>
      </c>
      <c r="AL11" s="2286"/>
      <c r="AM11" s="1637" t="s">
        <v>28</v>
      </c>
      <c r="AN11" s="1652" t="s">
        <v>29</v>
      </c>
      <c r="AO11" s="1654" t="s">
        <v>30</v>
      </c>
      <c r="AP11" s="1643" t="s">
        <v>31</v>
      </c>
      <c r="AQ11" s="1637"/>
      <c r="AR11" s="1637"/>
      <c r="AS11" s="1637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3"/>
      <c r="BV11" s="3"/>
      <c r="BW11" s="15"/>
      <c r="BX11" s="15"/>
      <c r="BY11" s="15"/>
      <c r="BZ11" s="15"/>
      <c r="CA11" s="4"/>
      <c r="CB11" s="4"/>
      <c r="CC11" s="4"/>
      <c r="CD11" s="4"/>
      <c r="CE11" s="4"/>
      <c r="CF11" s="4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5"/>
      <c r="CV11" s="5"/>
      <c r="CW11" s="5"/>
      <c r="CX11" s="5"/>
      <c r="CY11" s="5"/>
      <c r="CZ11" s="5"/>
    </row>
    <row r="12" spans="1:104" s="6" customFormat="1" ht="15" x14ac:dyDescent="0.25">
      <c r="A12" s="1922"/>
      <c r="B12" s="2258" t="s">
        <v>32</v>
      </c>
      <c r="C12" s="2287" t="s">
        <v>33</v>
      </c>
      <c r="D12" s="2252" t="s">
        <v>34</v>
      </c>
      <c r="E12" s="2258" t="s">
        <v>33</v>
      </c>
      <c r="F12" s="2252" t="s">
        <v>34</v>
      </c>
      <c r="G12" s="2258" t="s">
        <v>33</v>
      </c>
      <c r="H12" s="2252" t="s">
        <v>34</v>
      </c>
      <c r="I12" s="2258" t="s">
        <v>33</v>
      </c>
      <c r="J12" s="2252" t="s">
        <v>34</v>
      </c>
      <c r="K12" s="2258" t="s">
        <v>33</v>
      </c>
      <c r="L12" s="2252" t="s">
        <v>34</v>
      </c>
      <c r="M12" s="2258" t="s">
        <v>33</v>
      </c>
      <c r="N12" s="2252" t="s">
        <v>34</v>
      </c>
      <c r="O12" s="2258" t="s">
        <v>33</v>
      </c>
      <c r="P12" s="2252" t="s">
        <v>34</v>
      </c>
      <c r="Q12" s="2258" t="s">
        <v>33</v>
      </c>
      <c r="R12" s="2252" t="s">
        <v>34</v>
      </c>
      <c r="S12" s="2258" t="s">
        <v>33</v>
      </c>
      <c r="T12" s="2252" t="s">
        <v>34</v>
      </c>
      <c r="U12" s="2258" t="s">
        <v>33</v>
      </c>
      <c r="V12" s="2252" t="s">
        <v>34</v>
      </c>
      <c r="W12" s="2258" t="s">
        <v>33</v>
      </c>
      <c r="X12" s="2252" t="s">
        <v>34</v>
      </c>
      <c r="Y12" s="2258" t="s">
        <v>33</v>
      </c>
      <c r="Z12" s="2252" t="s">
        <v>34</v>
      </c>
      <c r="AA12" s="2258" t="s">
        <v>33</v>
      </c>
      <c r="AB12" s="2252" t="s">
        <v>34</v>
      </c>
      <c r="AC12" s="2258" t="s">
        <v>33</v>
      </c>
      <c r="AD12" s="2252" t="s">
        <v>34</v>
      </c>
      <c r="AE12" s="2258" t="s">
        <v>33</v>
      </c>
      <c r="AF12" s="2252" t="s">
        <v>34</v>
      </c>
      <c r="AG12" s="2258" t="s">
        <v>33</v>
      </c>
      <c r="AH12" s="2252" t="s">
        <v>34</v>
      </c>
      <c r="AI12" s="2258" t="s">
        <v>33</v>
      </c>
      <c r="AJ12" s="2252" t="s">
        <v>34</v>
      </c>
      <c r="AK12" s="2258" t="s">
        <v>33</v>
      </c>
      <c r="AL12" s="2259" t="s">
        <v>34</v>
      </c>
      <c r="AM12" s="1922"/>
      <c r="AN12" s="2288"/>
      <c r="AO12" s="2232"/>
      <c r="AP12" s="2263"/>
      <c r="AQ12" s="1922"/>
      <c r="AR12" s="1922"/>
      <c r="AS12" s="1922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3"/>
      <c r="BV12" s="3"/>
      <c r="BW12" s="15"/>
      <c r="BX12" s="15"/>
      <c r="BY12" s="15"/>
      <c r="BZ12" s="15"/>
      <c r="CA12" s="4"/>
      <c r="CB12" s="4"/>
      <c r="CC12" s="4"/>
      <c r="CD12" s="4"/>
      <c r="CE12" s="4"/>
      <c r="CF12" s="4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5"/>
      <c r="CV12" s="5"/>
      <c r="CW12" s="5"/>
      <c r="CX12" s="5"/>
      <c r="CY12" s="5"/>
      <c r="CZ12" s="5"/>
    </row>
    <row r="13" spans="1:104" s="6" customFormat="1" ht="15" x14ac:dyDescent="0.25">
      <c r="A13" s="2289" t="s">
        <v>35</v>
      </c>
      <c r="B13" s="2268">
        <f>SUM(C13:D13)</f>
        <v>0</v>
      </c>
      <c r="C13" s="2290">
        <f>SUM(E13,G13,I13,K13,M13,O13,Q13,S13,U13,W13,Y13,AA13,AC13,AE13,AG13,AI13,AK13)</f>
        <v>0</v>
      </c>
      <c r="D13" s="2269">
        <f>SUM(F13,H13,J13,L13,N13,P13,R13,T13,V13,X13,Z13,AB13,AD13,AF13,AH13,AJ13,AL13)</f>
        <v>0</v>
      </c>
      <c r="E13" s="2260"/>
      <c r="F13" s="2261"/>
      <c r="G13" s="2260"/>
      <c r="H13" s="2291"/>
      <c r="I13" s="2260"/>
      <c r="J13" s="2291"/>
      <c r="K13" s="2260"/>
      <c r="L13" s="2291"/>
      <c r="M13" s="2260"/>
      <c r="N13" s="2291"/>
      <c r="O13" s="2260"/>
      <c r="P13" s="2291"/>
      <c r="Q13" s="2260"/>
      <c r="R13" s="2291"/>
      <c r="S13" s="2260"/>
      <c r="T13" s="2291"/>
      <c r="U13" s="2260"/>
      <c r="V13" s="2291"/>
      <c r="W13" s="2260"/>
      <c r="X13" s="2291"/>
      <c r="Y13" s="2260"/>
      <c r="Z13" s="2291"/>
      <c r="AA13" s="2260"/>
      <c r="AB13" s="2291"/>
      <c r="AC13" s="2260"/>
      <c r="AD13" s="2291"/>
      <c r="AE13" s="2260"/>
      <c r="AF13" s="2291"/>
      <c r="AG13" s="2260"/>
      <c r="AH13" s="2291"/>
      <c r="AI13" s="2260"/>
      <c r="AJ13" s="2291"/>
      <c r="AK13" s="2260"/>
      <c r="AL13" s="2292"/>
      <c r="AM13" s="2291"/>
      <c r="AN13" s="2293"/>
      <c r="AO13" s="2294"/>
      <c r="AP13" s="2261"/>
      <c r="AQ13" s="2291"/>
      <c r="AR13" s="2291"/>
      <c r="AS13" s="2291"/>
      <c r="AT13" s="30" t="str">
        <f>CA13&amp;CB13&amp;CC13&amp;CD13</f>
        <v/>
      </c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5"/>
      <c r="BF13" s="5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3"/>
      <c r="BV13" s="3"/>
      <c r="BW13" s="15"/>
      <c r="BX13" s="15"/>
      <c r="BY13" s="5"/>
      <c r="BZ13" s="5"/>
      <c r="CA13" s="32" t="str">
        <f t="shared" ref="CA13:CA18" si="0">IF(CG13=1,"* Total Ingresos debe ser igual a la suma de los Tipos de Estrategia. ","")</f>
        <v/>
      </c>
      <c r="CB13" s="32" t="str">
        <f t="shared" ref="CB13:CB18" si="1">IF(CH13=1," * El Número de personas con discapacidad NO DEBE superar el total de ingresos. ","")</f>
        <v/>
      </c>
      <c r="CC13" s="32" t="str">
        <f t="shared" ref="CC13:CC18" si="2">IF(CI13=1," * El Número de personas de pueblos originarios NO DEBE superar el total de ingresos. ","")</f>
        <v/>
      </c>
      <c r="CD13" s="32" t="str">
        <f t="shared" ref="CD13:CD18" si="3">IF(CJ13=1," * El Número de personas migrantes NO DEBE superar el total de ingresos. ","")</f>
        <v/>
      </c>
      <c r="CE13" s="32"/>
      <c r="CF13" s="32"/>
      <c r="CG13" s="33">
        <f>IF(B13&lt;&gt;SUM(AM13:AP13),1,0)</f>
        <v>0</v>
      </c>
      <c r="CH13" s="33">
        <f>IF(B13&lt;AQ13,1,0)</f>
        <v>0</v>
      </c>
      <c r="CI13" s="33">
        <f>IF(C13&lt;AR13,1,0)</f>
        <v>0</v>
      </c>
      <c r="CJ13" s="33">
        <f>IF(D13&lt;AS13,1,0)</f>
        <v>0</v>
      </c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5"/>
      <c r="CV13" s="5"/>
      <c r="CW13" s="5"/>
      <c r="CX13" s="5"/>
      <c r="CY13" s="5"/>
      <c r="CZ13" s="5"/>
    </row>
    <row r="14" spans="1:104" s="6" customFormat="1" ht="15" x14ac:dyDescent="0.25">
      <c r="A14" s="34" t="s">
        <v>36</v>
      </c>
      <c r="B14" s="35">
        <f t="shared" ref="B14:B24" si="4">SUM(C14:D14)</f>
        <v>0</v>
      </c>
      <c r="C14" s="36">
        <f t="shared" ref="C14:D24" si="5">SUM(E14,G14,I14,K14,M14,O14,Q14,S14,U14,W14,Y14,AA14,AC14,AE14,AG14,AI14,AK14)</f>
        <v>0</v>
      </c>
      <c r="D14" s="37">
        <f t="shared" si="5"/>
        <v>0</v>
      </c>
      <c r="E14" s="38"/>
      <c r="F14" s="39"/>
      <c r="G14" s="38"/>
      <c r="H14" s="40"/>
      <c r="I14" s="38"/>
      <c r="J14" s="40"/>
      <c r="K14" s="38"/>
      <c r="L14" s="40"/>
      <c r="M14" s="38"/>
      <c r="N14" s="40"/>
      <c r="O14" s="38"/>
      <c r="P14" s="40"/>
      <c r="Q14" s="38"/>
      <c r="R14" s="40"/>
      <c r="S14" s="38"/>
      <c r="T14" s="40"/>
      <c r="U14" s="38"/>
      <c r="V14" s="40"/>
      <c r="W14" s="38"/>
      <c r="X14" s="40"/>
      <c r="Y14" s="38"/>
      <c r="Z14" s="40"/>
      <c r="AA14" s="38"/>
      <c r="AB14" s="40"/>
      <c r="AC14" s="38"/>
      <c r="AD14" s="40"/>
      <c r="AE14" s="38"/>
      <c r="AF14" s="40"/>
      <c r="AG14" s="38"/>
      <c r="AH14" s="40"/>
      <c r="AI14" s="38"/>
      <c r="AJ14" s="40"/>
      <c r="AK14" s="38"/>
      <c r="AL14" s="41"/>
      <c r="AM14" s="40"/>
      <c r="AN14" s="42"/>
      <c r="AO14" s="43"/>
      <c r="AP14" s="39"/>
      <c r="AQ14" s="40"/>
      <c r="AR14" s="40"/>
      <c r="AS14" s="40"/>
      <c r="AT14" s="30" t="str">
        <f t="shared" ref="AT14:AT24" si="6">CA14&amp;CB14&amp;CC14&amp;CD14</f>
        <v/>
      </c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5"/>
      <c r="BF14" s="5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3"/>
      <c r="BV14" s="3"/>
      <c r="BW14" s="15"/>
      <c r="BX14" s="15"/>
      <c r="BY14" s="5"/>
      <c r="BZ14" s="5"/>
      <c r="CA14" s="32" t="str">
        <f t="shared" si="0"/>
        <v/>
      </c>
      <c r="CB14" s="32" t="str">
        <f t="shared" si="1"/>
        <v/>
      </c>
      <c r="CC14" s="32" t="str">
        <f t="shared" si="2"/>
        <v/>
      </c>
      <c r="CD14" s="32" t="str">
        <f t="shared" si="3"/>
        <v/>
      </c>
      <c r="CE14" s="32"/>
      <c r="CF14" s="32"/>
      <c r="CG14" s="33">
        <f t="shared" ref="CG14:CG24" si="7">IF(B14&lt;&gt;SUM(AM14:AP14),1,0)</f>
        <v>0</v>
      </c>
      <c r="CH14" s="33">
        <f t="shared" ref="CH14:CJ24" si="8">IF(B14&lt;AQ14,1,0)</f>
        <v>0</v>
      </c>
      <c r="CI14" s="33">
        <f t="shared" si="8"/>
        <v>0</v>
      </c>
      <c r="CJ14" s="33">
        <f t="shared" si="8"/>
        <v>0</v>
      </c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5"/>
      <c r="CV14" s="5"/>
      <c r="CW14" s="5"/>
      <c r="CX14" s="5"/>
      <c r="CY14" s="5"/>
      <c r="CZ14" s="5"/>
    </row>
    <row r="15" spans="1:104" s="6" customFormat="1" ht="21" x14ac:dyDescent="0.25">
      <c r="A15" s="44" t="s">
        <v>37</v>
      </c>
      <c r="B15" s="45">
        <f t="shared" si="4"/>
        <v>0</v>
      </c>
      <c r="C15" s="46">
        <f t="shared" si="5"/>
        <v>0</v>
      </c>
      <c r="D15" s="47">
        <f t="shared" si="5"/>
        <v>0</v>
      </c>
      <c r="E15" s="48"/>
      <c r="F15" s="49"/>
      <c r="G15" s="48"/>
      <c r="H15" s="50"/>
      <c r="I15" s="48"/>
      <c r="J15" s="50"/>
      <c r="K15" s="48"/>
      <c r="L15" s="50"/>
      <c r="M15" s="38"/>
      <c r="N15" s="40"/>
      <c r="O15" s="38"/>
      <c r="P15" s="40"/>
      <c r="Q15" s="51"/>
      <c r="R15" s="52"/>
      <c r="S15" s="51"/>
      <c r="T15" s="52"/>
      <c r="U15" s="51"/>
      <c r="V15" s="52"/>
      <c r="W15" s="51"/>
      <c r="X15" s="52"/>
      <c r="Y15" s="51"/>
      <c r="Z15" s="52"/>
      <c r="AA15" s="51"/>
      <c r="AB15" s="52"/>
      <c r="AC15" s="51"/>
      <c r="AD15" s="52"/>
      <c r="AE15" s="51"/>
      <c r="AF15" s="52"/>
      <c r="AG15" s="51"/>
      <c r="AH15" s="52"/>
      <c r="AI15" s="51"/>
      <c r="AJ15" s="52"/>
      <c r="AK15" s="51"/>
      <c r="AL15" s="53"/>
      <c r="AM15" s="52"/>
      <c r="AN15" s="54"/>
      <c r="AO15" s="55"/>
      <c r="AP15" s="56"/>
      <c r="AQ15" s="52"/>
      <c r="AR15" s="52"/>
      <c r="AS15" s="52"/>
      <c r="AT15" s="30" t="str">
        <f t="shared" si="6"/>
        <v/>
      </c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5"/>
      <c r="BF15" s="5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3"/>
      <c r="BV15" s="3"/>
      <c r="BW15" s="15"/>
      <c r="BX15" s="15"/>
      <c r="BY15" s="5"/>
      <c r="BZ15" s="5"/>
      <c r="CA15" s="32" t="str">
        <f t="shared" si="0"/>
        <v/>
      </c>
      <c r="CB15" s="32" t="str">
        <f t="shared" si="1"/>
        <v/>
      </c>
      <c r="CC15" s="32" t="str">
        <f t="shared" si="2"/>
        <v/>
      </c>
      <c r="CD15" s="32" t="str">
        <f t="shared" si="3"/>
        <v/>
      </c>
      <c r="CE15" s="32"/>
      <c r="CF15" s="32"/>
      <c r="CG15" s="33">
        <f t="shared" si="7"/>
        <v>0</v>
      </c>
      <c r="CH15" s="33">
        <f t="shared" si="8"/>
        <v>0</v>
      </c>
      <c r="CI15" s="33">
        <f t="shared" si="8"/>
        <v>0</v>
      </c>
      <c r="CJ15" s="33">
        <f t="shared" si="8"/>
        <v>0</v>
      </c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5"/>
      <c r="CV15" s="5"/>
      <c r="CW15" s="5"/>
      <c r="CX15" s="5"/>
      <c r="CY15" s="5"/>
      <c r="CZ15" s="5"/>
    </row>
    <row r="16" spans="1:104" s="6" customFormat="1" ht="15" x14ac:dyDescent="0.25">
      <c r="A16" s="57" t="s">
        <v>38</v>
      </c>
      <c r="B16" s="58">
        <f t="shared" si="4"/>
        <v>0</v>
      </c>
      <c r="C16" s="59">
        <f t="shared" si="5"/>
        <v>0</v>
      </c>
      <c r="D16" s="60">
        <f t="shared" si="5"/>
        <v>0</v>
      </c>
      <c r="E16" s="51"/>
      <c r="F16" s="56"/>
      <c r="G16" s="51"/>
      <c r="H16" s="52"/>
      <c r="I16" s="51"/>
      <c r="J16" s="52"/>
      <c r="K16" s="51"/>
      <c r="L16" s="52"/>
      <c r="M16" s="51"/>
      <c r="N16" s="52"/>
      <c r="O16" s="51"/>
      <c r="P16" s="52"/>
      <c r="Q16" s="51"/>
      <c r="R16" s="52"/>
      <c r="S16" s="51"/>
      <c r="T16" s="52"/>
      <c r="U16" s="51"/>
      <c r="V16" s="52"/>
      <c r="W16" s="51"/>
      <c r="X16" s="52"/>
      <c r="Y16" s="51"/>
      <c r="Z16" s="52"/>
      <c r="AA16" s="51"/>
      <c r="AB16" s="52"/>
      <c r="AC16" s="51"/>
      <c r="AD16" s="52"/>
      <c r="AE16" s="51"/>
      <c r="AF16" s="52"/>
      <c r="AG16" s="51"/>
      <c r="AH16" s="52"/>
      <c r="AI16" s="51"/>
      <c r="AJ16" s="52"/>
      <c r="AK16" s="51"/>
      <c r="AL16" s="53"/>
      <c r="AM16" s="52"/>
      <c r="AN16" s="54"/>
      <c r="AO16" s="55"/>
      <c r="AP16" s="56"/>
      <c r="AQ16" s="52"/>
      <c r="AR16" s="52"/>
      <c r="AS16" s="52"/>
      <c r="AT16" s="30" t="str">
        <f t="shared" si="6"/>
        <v/>
      </c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5"/>
      <c r="BF16" s="5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3"/>
      <c r="BV16" s="3"/>
      <c r="BW16" s="15"/>
      <c r="BX16" s="15"/>
      <c r="BY16" s="5"/>
      <c r="BZ16" s="5"/>
      <c r="CA16" s="32" t="str">
        <f t="shared" si="0"/>
        <v/>
      </c>
      <c r="CB16" s="32" t="str">
        <f t="shared" si="1"/>
        <v/>
      </c>
      <c r="CC16" s="32" t="str">
        <f t="shared" si="2"/>
        <v/>
      </c>
      <c r="CD16" s="32" t="str">
        <f t="shared" si="3"/>
        <v/>
      </c>
      <c r="CE16" s="32"/>
      <c r="CF16" s="32"/>
      <c r="CG16" s="33">
        <f t="shared" si="7"/>
        <v>0</v>
      </c>
      <c r="CH16" s="33">
        <f t="shared" si="8"/>
        <v>0</v>
      </c>
      <c r="CI16" s="33">
        <f t="shared" si="8"/>
        <v>0</v>
      </c>
      <c r="CJ16" s="33">
        <f t="shared" si="8"/>
        <v>0</v>
      </c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5"/>
      <c r="CV16" s="5"/>
      <c r="CW16" s="5"/>
      <c r="CX16" s="5"/>
      <c r="CY16" s="5"/>
      <c r="CZ16" s="5"/>
    </row>
    <row r="17" spans="1:104" s="6" customFormat="1" ht="15" x14ac:dyDescent="0.25">
      <c r="A17" s="44" t="s">
        <v>39</v>
      </c>
      <c r="B17" s="61">
        <f t="shared" si="4"/>
        <v>0</v>
      </c>
      <c r="C17" s="62">
        <f t="shared" si="5"/>
        <v>0</v>
      </c>
      <c r="D17" s="60">
        <f t="shared" si="5"/>
        <v>0</v>
      </c>
      <c r="E17" s="63"/>
      <c r="F17" s="52"/>
      <c r="G17" s="51"/>
      <c r="H17" s="52"/>
      <c r="I17" s="51"/>
      <c r="J17" s="52"/>
      <c r="K17" s="51"/>
      <c r="L17" s="52"/>
      <c r="M17" s="51"/>
      <c r="N17" s="52"/>
      <c r="O17" s="51"/>
      <c r="P17" s="52"/>
      <c r="Q17" s="51"/>
      <c r="R17" s="52"/>
      <c r="S17" s="51"/>
      <c r="T17" s="52"/>
      <c r="U17" s="51"/>
      <c r="V17" s="52"/>
      <c r="W17" s="51"/>
      <c r="X17" s="52"/>
      <c r="Y17" s="51"/>
      <c r="Z17" s="52"/>
      <c r="AA17" s="51"/>
      <c r="AB17" s="52"/>
      <c r="AC17" s="51"/>
      <c r="AD17" s="52"/>
      <c r="AE17" s="51"/>
      <c r="AF17" s="52"/>
      <c r="AG17" s="51"/>
      <c r="AH17" s="52"/>
      <c r="AI17" s="51"/>
      <c r="AJ17" s="52"/>
      <c r="AK17" s="51"/>
      <c r="AL17" s="53"/>
      <c r="AM17" s="64"/>
      <c r="AN17" s="54"/>
      <c r="AO17" s="55"/>
      <c r="AP17" s="56"/>
      <c r="AQ17" s="64"/>
      <c r="AR17" s="64"/>
      <c r="AS17" s="64"/>
      <c r="AT17" s="30" t="str">
        <f t="shared" si="6"/>
        <v/>
      </c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5"/>
      <c r="BF17" s="5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3"/>
      <c r="BV17" s="3"/>
      <c r="BW17" s="15"/>
      <c r="BX17" s="15"/>
      <c r="BY17" s="5"/>
      <c r="BZ17" s="5"/>
      <c r="CA17" s="32" t="str">
        <f t="shared" si="0"/>
        <v/>
      </c>
      <c r="CB17" s="32" t="str">
        <f t="shared" si="1"/>
        <v/>
      </c>
      <c r="CC17" s="32" t="str">
        <f t="shared" si="2"/>
        <v/>
      </c>
      <c r="CD17" s="32" t="str">
        <f t="shared" si="3"/>
        <v/>
      </c>
      <c r="CE17" s="32"/>
      <c r="CF17" s="32"/>
      <c r="CG17" s="33">
        <f t="shared" si="7"/>
        <v>0</v>
      </c>
      <c r="CH17" s="33">
        <f t="shared" si="8"/>
        <v>0</v>
      </c>
      <c r="CI17" s="33">
        <f t="shared" si="8"/>
        <v>0</v>
      </c>
      <c r="CJ17" s="33">
        <f t="shared" si="8"/>
        <v>0</v>
      </c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5"/>
      <c r="CV17" s="5"/>
      <c r="CW17" s="5"/>
      <c r="CX17" s="5"/>
      <c r="CY17" s="5"/>
      <c r="CZ17" s="5"/>
    </row>
    <row r="18" spans="1:104" s="6" customFormat="1" ht="15" x14ac:dyDescent="0.25">
      <c r="A18" s="44" t="s">
        <v>40</v>
      </c>
      <c r="B18" s="65">
        <f t="shared" si="4"/>
        <v>0</v>
      </c>
      <c r="C18" s="2233">
        <f t="shared" si="5"/>
        <v>0</v>
      </c>
      <c r="D18" s="67">
        <f t="shared" si="5"/>
        <v>0</v>
      </c>
      <c r="E18" s="68"/>
      <c r="F18" s="2295"/>
      <c r="G18" s="2234"/>
      <c r="H18" s="2235"/>
      <c r="I18" s="2234"/>
      <c r="J18" s="2235"/>
      <c r="K18" s="51"/>
      <c r="L18" s="52"/>
      <c r="M18" s="51"/>
      <c r="N18" s="52"/>
      <c r="O18" s="1438"/>
      <c r="P18" s="1443"/>
      <c r="Q18" s="1438"/>
      <c r="R18" s="1443"/>
      <c r="S18" s="1438"/>
      <c r="T18" s="1443"/>
      <c r="U18" s="1438"/>
      <c r="V18" s="1443"/>
      <c r="W18" s="1438"/>
      <c r="X18" s="1443"/>
      <c r="Y18" s="1438"/>
      <c r="Z18" s="1443"/>
      <c r="AA18" s="1438"/>
      <c r="AB18" s="1443"/>
      <c r="AC18" s="1438"/>
      <c r="AD18" s="1443"/>
      <c r="AE18" s="1438"/>
      <c r="AF18" s="1443"/>
      <c r="AG18" s="1438"/>
      <c r="AH18" s="1443"/>
      <c r="AI18" s="1438"/>
      <c r="AJ18" s="1443"/>
      <c r="AK18" s="1438"/>
      <c r="AL18" s="1441"/>
      <c r="AM18" s="75"/>
      <c r="AN18" s="2243"/>
      <c r="AO18" s="1440"/>
      <c r="AP18" s="78"/>
      <c r="AQ18" s="75"/>
      <c r="AR18" s="75"/>
      <c r="AS18" s="75"/>
      <c r="AT18" s="30" t="str">
        <f t="shared" si="6"/>
        <v/>
      </c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5"/>
      <c r="BF18" s="5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3"/>
      <c r="BV18" s="3"/>
      <c r="BW18" s="15"/>
      <c r="BX18" s="15"/>
      <c r="BY18" s="5"/>
      <c r="BZ18" s="5"/>
      <c r="CA18" s="32" t="str">
        <f t="shared" si="0"/>
        <v/>
      </c>
      <c r="CB18" s="32" t="str">
        <f t="shared" si="1"/>
        <v/>
      </c>
      <c r="CC18" s="32" t="str">
        <f t="shared" si="2"/>
        <v/>
      </c>
      <c r="CD18" s="32" t="str">
        <f t="shared" si="3"/>
        <v/>
      </c>
      <c r="CE18" s="32"/>
      <c r="CF18" s="32"/>
      <c r="CG18" s="33">
        <f t="shared" si="7"/>
        <v>0</v>
      </c>
      <c r="CH18" s="33">
        <f t="shared" si="8"/>
        <v>0</v>
      </c>
      <c r="CI18" s="33">
        <f t="shared" si="8"/>
        <v>0</v>
      </c>
      <c r="CJ18" s="33">
        <f t="shared" si="8"/>
        <v>0</v>
      </c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5"/>
      <c r="CV18" s="5"/>
      <c r="CW18" s="5"/>
      <c r="CX18" s="5"/>
      <c r="CY18" s="5"/>
      <c r="CZ18" s="5"/>
    </row>
    <row r="19" spans="1:104" s="6" customFormat="1" ht="15" x14ac:dyDescent="0.25">
      <c r="A19" s="2289" t="s">
        <v>41</v>
      </c>
      <c r="B19" s="65">
        <f t="shared" si="4"/>
        <v>0</v>
      </c>
      <c r="C19" s="79">
        <f t="shared" si="5"/>
        <v>0</v>
      </c>
      <c r="D19" s="2269">
        <f t="shared" si="5"/>
        <v>0</v>
      </c>
      <c r="E19" s="2268">
        <f>SUM(E20:E24)</f>
        <v>0</v>
      </c>
      <c r="F19" s="2269">
        <f t="shared" ref="F19:AS19" si="9">SUM(F20:F24)</f>
        <v>0</v>
      </c>
      <c r="G19" s="2268">
        <f t="shared" si="9"/>
        <v>0</v>
      </c>
      <c r="H19" s="2296">
        <f t="shared" si="9"/>
        <v>0</v>
      </c>
      <c r="I19" s="2268">
        <f t="shared" si="9"/>
        <v>0</v>
      </c>
      <c r="J19" s="2296">
        <f t="shared" si="9"/>
        <v>0</v>
      </c>
      <c r="K19" s="2268">
        <f t="shared" si="9"/>
        <v>0</v>
      </c>
      <c r="L19" s="2296">
        <f t="shared" si="9"/>
        <v>0</v>
      </c>
      <c r="M19" s="2268">
        <f t="shared" si="9"/>
        <v>0</v>
      </c>
      <c r="N19" s="2296">
        <f t="shared" si="9"/>
        <v>0</v>
      </c>
      <c r="O19" s="2268">
        <f t="shared" si="9"/>
        <v>0</v>
      </c>
      <c r="P19" s="2296">
        <f t="shared" si="9"/>
        <v>0</v>
      </c>
      <c r="Q19" s="2268">
        <f t="shared" si="9"/>
        <v>0</v>
      </c>
      <c r="R19" s="2296">
        <f t="shared" si="9"/>
        <v>0</v>
      </c>
      <c r="S19" s="2268">
        <f t="shared" si="9"/>
        <v>0</v>
      </c>
      <c r="T19" s="2296">
        <f t="shared" si="9"/>
        <v>0</v>
      </c>
      <c r="U19" s="2268">
        <f t="shared" si="9"/>
        <v>0</v>
      </c>
      <c r="V19" s="2296">
        <f t="shared" si="9"/>
        <v>0</v>
      </c>
      <c r="W19" s="2268">
        <f t="shared" si="9"/>
        <v>0</v>
      </c>
      <c r="X19" s="2296">
        <f t="shared" si="9"/>
        <v>0</v>
      </c>
      <c r="Y19" s="2268">
        <f t="shared" si="9"/>
        <v>0</v>
      </c>
      <c r="Z19" s="2296">
        <f t="shared" si="9"/>
        <v>0</v>
      </c>
      <c r="AA19" s="2268">
        <f t="shared" si="9"/>
        <v>0</v>
      </c>
      <c r="AB19" s="2296">
        <f t="shared" si="9"/>
        <v>0</v>
      </c>
      <c r="AC19" s="2268">
        <f t="shared" si="9"/>
        <v>0</v>
      </c>
      <c r="AD19" s="2296">
        <f t="shared" si="9"/>
        <v>0</v>
      </c>
      <c r="AE19" s="2268">
        <f t="shared" si="9"/>
        <v>0</v>
      </c>
      <c r="AF19" s="2296">
        <f t="shared" si="9"/>
        <v>0</v>
      </c>
      <c r="AG19" s="2268">
        <f t="shared" si="9"/>
        <v>0</v>
      </c>
      <c r="AH19" s="2296">
        <f t="shared" si="9"/>
        <v>0</v>
      </c>
      <c r="AI19" s="2268">
        <f t="shared" si="9"/>
        <v>0</v>
      </c>
      <c r="AJ19" s="2296">
        <f t="shared" si="9"/>
        <v>0</v>
      </c>
      <c r="AK19" s="2268">
        <f t="shared" si="9"/>
        <v>0</v>
      </c>
      <c r="AL19" s="2297">
        <f t="shared" si="9"/>
        <v>0</v>
      </c>
      <c r="AM19" s="2296">
        <f t="shared" si="9"/>
        <v>0</v>
      </c>
      <c r="AN19" s="2298">
        <f t="shared" si="9"/>
        <v>0</v>
      </c>
      <c r="AO19" s="2290">
        <f t="shared" si="9"/>
        <v>0</v>
      </c>
      <c r="AP19" s="2269">
        <f t="shared" si="9"/>
        <v>0</v>
      </c>
      <c r="AQ19" s="2296">
        <f t="shared" si="9"/>
        <v>0</v>
      </c>
      <c r="AR19" s="2296">
        <f t="shared" si="9"/>
        <v>0</v>
      </c>
      <c r="AS19" s="2296">
        <f t="shared" si="9"/>
        <v>0</v>
      </c>
      <c r="AT19" s="30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3"/>
      <c r="BV19" s="3"/>
      <c r="BW19" s="15"/>
      <c r="BX19" s="15"/>
      <c r="BY19" s="5"/>
      <c r="BZ19" s="5"/>
      <c r="CA19" s="32"/>
      <c r="CB19" s="32"/>
      <c r="CC19" s="32"/>
      <c r="CD19" s="32"/>
      <c r="CE19" s="32"/>
      <c r="CF19" s="32"/>
      <c r="CG19" s="33"/>
      <c r="CH19" s="33"/>
      <c r="CI19" s="33"/>
      <c r="CJ19" s="33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5"/>
      <c r="CV19" s="5"/>
      <c r="CW19" s="5"/>
      <c r="CX19" s="5"/>
      <c r="CY19" s="5"/>
      <c r="CZ19" s="5"/>
    </row>
    <row r="20" spans="1:104" s="6" customFormat="1" ht="15" x14ac:dyDescent="0.25">
      <c r="A20" s="2299" t="s">
        <v>42</v>
      </c>
      <c r="B20" s="61">
        <f t="shared" si="4"/>
        <v>0</v>
      </c>
      <c r="C20" s="59">
        <f t="shared" si="5"/>
        <v>0</v>
      </c>
      <c r="D20" s="2236">
        <f t="shared" si="5"/>
        <v>0</v>
      </c>
      <c r="E20" s="85"/>
      <c r="F20" s="86"/>
      <c r="G20" s="85"/>
      <c r="H20" s="87"/>
      <c r="I20" s="85"/>
      <c r="J20" s="87"/>
      <c r="K20" s="85"/>
      <c r="L20" s="87"/>
      <c r="M20" s="85"/>
      <c r="N20" s="87"/>
      <c r="O20" s="85"/>
      <c r="P20" s="87"/>
      <c r="Q20" s="85"/>
      <c r="R20" s="87"/>
      <c r="S20" s="85"/>
      <c r="T20" s="87"/>
      <c r="U20" s="85"/>
      <c r="V20" s="87"/>
      <c r="W20" s="85"/>
      <c r="X20" s="87"/>
      <c r="Y20" s="85"/>
      <c r="Z20" s="87"/>
      <c r="AA20" s="85"/>
      <c r="AB20" s="87"/>
      <c r="AC20" s="85"/>
      <c r="AD20" s="87"/>
      <c r="AE20" s="85"/>
      <c r="AF20" s="87"/>
      <c r="AG20" s="85"/>
      <c r="AH20" s="87"/>
      <c r="AI20" s="85"/>
      <c r="AJ20" s="87"/>
      <c r="AK20" s="85"/>
      <c r="AL20" s="88"/>
      <c r="AM20" s="2300"/>
      <c r="AN20" s="90"/>
      <c r="AO20" s="91"/>
      <c r="AP20" s="86"/>
      <c r="AQ20" s="2300"/>
      <c r="AR20" s="2300"/>
      <c r="AS20" s="2300"/>
      <c r="AT20" s="30" t="str">
        <f t="shared" si="6"/>
        <v/>
      </c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5"/>
      <c r="BF20" s="5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3"/>
      <c r="BV20" s="3"/>
      <c r="BW20" s="15"/>
      <c r="BX20" s="15"/>
      <c r="BY20" s="5"/>
      <c r="BZ20" s="5"/>
      <c r="CA20" s="32" t="str">
        <f>IF(CG20=1,"* Total Egresos debe ser igual a la suma de los Tipos de Estrategia. ","")</f>
        <v/>
      </c>
      <c r="CB20" s="32" t="str">
        <f>IF(CH20=1," * El Número de personas con discapacidad NO DEBE superar el total de egresos. ","")</f>
        <v/>
      </c>
      <c r="CC20" s="32" t="str">
        <f>IF(CI20=1," * El Número de personas de pueblos originarios NO DEBE superar el total de egresos. ","")</f>
        <v/>
      </c>
      <c r="CD20" s="32" t="str">
        <f>IF(CJ20=1," * El Número de personas migrantes NO DEBE superar el total de egresos. ","")</f>
        <v/>
      </c>
      <c r="CE20" s="32"/>
      <c r="CF20" s="32"/>
      <c r="CG20" s="33">
        <f t="shared" si="7"/>
        <v>0</v>
      </c>
      <c r="CH20" s="33">
        <f t="shared" si="8"/>
        <v>0</v>
      </c>
      <c r="CI20" s="33">
        <f t="shared" si="8"/>
        <v>0</v>
      </c>
      <c r="CJ20" s="33">
        <f t="shared" si="8"/>
        <v>0</v>
      </c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5"/>
      <c r="CV20" s="5"/>
      <c r="CW20" s="5"/>
      <c r="CX20" s="5"/>
      <c r="CY20" s="5"/>
      <c r="CZ20" s="5"/>
    </row>
    <row r="21" spans="1:104" s="6" customFormat="1" ht="15" x14ac:dyDescent="0.25">
      <c r="A21" s="44" t="s">
        <v>43</v>
      </c>
      <c r="B21" s="58">
        <f t="shared" si="4"/>
        <v>0</v>
      </c>
      <c r="C21" s="62">
        <f t="shared" si="5"/>
        <v>0</v>
      </c>
      <c r="D21" s="47">
        <f t="shared" si="5"/>
        <v>0</v>
      </c>
      <c r="E21" s="51"/>
      <c r="F21" s="56"/>
      <c r="G21" s="51"/>
      <c r="H21" s="52"/>
      <c r="I21" s="51"/>
      <c r="J21" s="52"/>
      <c r="K21" s="51"/>
      <c r="L21" s="52"/>
      <c r="M21" s="51"/>
      <c r="N21" s="52"/>
      <c r="O21" s="51"/>
      <c r="P21" s="52"/>
      <c r="Q21" s="51"/>
      <c r="R21" s="52"/>
      <c r="S21" s="51"/>
      <c r="T21" s="52"/>
      <c r="U21" s="51"/>
      <c r="V21" s="52"/>
      <c r="W21" s="51"/>
      <c r="X21" s="52"/>
      <c r="Y21" s="51"/>
      <c r="Z21" s="52"/>
      <c r="AA21" s="51"/>
      <c r="AB21" s="52"/>
      <c r="AC21" s="51"/>
      <c r="AD21" s="52"/>
      <c r="AE21" s="51"/>
      <c r="AF21" s="52"/>
      <c r="AG21" s="51"/>
      <c r="AH21" s="52"/>
      <c r="AI21" s="51"/>
      <c r="AJ21" s="52"/>
      <c r="AK21" s="51"/>
      <c r="AL21" s="53"/>
      <c r="AM21" s="92"/>
      <c r="AN21" s="54"/>
      <c r="AO21" s="55"/>
      <c r="AP21" s="56"/>
      <c r="AQ21" s="92"/>
      <c r="AR21" s="92"/>
      <c r="AS21" s="92"/>
      <c r="AT21" s="30" t="str">
        <f t="shared" si="6"/>
        <v/>
      </c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5"/>
      <c r="BF21" s="5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3"/>
      <c r="BV21" s="3"/>
      <c r="BW21" s="15"/>
      <c r="BX21" s="15"/>
      <c r="BY21" s="5"/>
      <c r="BZ21" s="5"/>
      <c r="CA21" s="32" t="str">
        <f>IF(CG21=1,"* Total Egresos debe ser igual a la suma de los Tipos de Estrategia. ","")</f>
        <v/>
      </c>
      <c r="CB21" s="32" t="str">
        <f>IF(CH21=1," * El Número de personas con discapacidad NO DEBE superar el total de egresos. ","")</f>
        <v/>
      </c>
      <c r="CC21" s="32" t="str">
        <f>IF(CI21=1," * El Número de personas de pueblos originarios NO DEBE superar el total de egresos. ","")</f>
        <v/>
      </c>
      <c r="CD21" s="32" t="str">
        <f>IF(CJ21=1," * El Número de personas migrantes NO DEBE superar el total de egresos. ","")</f>
        <v/>
      </c>
      <c r="CE21" s="32"/>
      <c r="CF21" s="32"/>
      <c r="CG21" s="33">
        <f t="shared" si="7"/>
        <v>0</v>
      </c>
      <c r="CH21" s="33">
        <f t="shared" si="8"/>
        <v>0</v>
      </c>
      <c r="CI21" s="33">
        <f t="shared" si="8"/>
        <v>0</v>
      </c>
      <c r="CJ21" s="33">
        <f t="shared" si="8"/>
        <v>0</v>
      </c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5"/>
      <c r="CV21" s="5"/>
      <c r="CW21" s="5"/>
      <c r="CX21" s="5"/>
      <c r="CY21" s="5"/>
      <c r="CZ21" s="5"/>
    </row>
    <row r="22" spans="1:104" s="6" customFormat="1" ht="15" x14ac:dyDescent="0.25">
      <c r="A22" s="93" t="s">
        <v>44</v>
      </c>
      <c r="B22" s="94">
        <f t="shared" si="4"/>
        <v>0</v>
      </c>
      <c r="C22" s="95">
        <f t="shared" si="5"/>
        <v>0</v>
      </c>
      <c r="D22" s="96">
        <f t="shared" si="5"/>
        <v>0</v>
      </c>
      <c r="E22" s="63"/>
      <c r="F22" s="97"/>
      <c r="G22" s="63"/>
      <c r="H22" s="98"/>
      <c r="I22" s="63"/>
      <c r="J22" s="98"/>
      <c r="K22" s="63"/>
      <c r="L22" s="98"/>
      <c r="M22" s="63"/>
      <c r="N22" s="98"/>
      <c r="O22" s="63"/>
      <c r="P22" s="98"/>
      <c r="Q22" s="63"/>
      <c r="R22" s="98"/>
      <c r="S22" s="63"/>
      <c r="T22" s="98"/>
      <c r="U22" s="63"/>
      <c r="V22" s="98"/>
      <c r="W22" s="63"/>
      <c r="X22" s="98"/>
      <c r="Y22" s="63"/>
      <c r="Z22" s="98"/>
      <c r="AA22" s="63"/>
      <c r="AB22" s="98"/>
      <c r="AC22" s="63"/>
      <c r="AD22" s="98"/>
      <c r="AE22" s="63"/>
      <c r="AF22" s="98"/>
      <c r="AG22" s="63"/>
      <c r="AH22" s="98"/>
      <c r="AI22" s="63"/>
      <c r="AJ22" s="98"/>
      <c r="AK22" s="63"/>
      <c r="AL22" s="99"/>
      <c r="AM22" s="100"/>
      <c r="AN22" s="101"/>
      <c r="AO22" s="102"/>
      <c r="AP22" s="97"/>
      <c r="AQ22" s="100"/>
      <c r="AR22" s="100"/>
      <c r="AS22" s="100"/>
      <c r="AT22" s="30" t="str">
        <f t="shared" si="6"/>
        <v/>
      </c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5"/>
      <c r="BF22" s="5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3"/>
      <c r="BV22" s="3"/>
      <c r="BW22" s="15"/>
      <c r="BX22" s="15"/>
      <c r="BY22" s="5"/>
      <c r="BZ22" s="5"/>
      <c r="CA22" s="32" t="str">
        <f>IF(CG22=1,"* Total Egresos debe ser igual a la suma de los Tipos de Estrategia. ","")</f>
        <v/>
      </c>
      <c r="CB22" s="32" t="str">
        <f>IF(CH22=1," * El Número de personas con discapacidad NO DEBE superar el total de egresos. ","")</f>
        <v/>
      </c>
      <c r="CC22" s="32" t="str">
        <f>IF(CI22=1," * El Número de personas de pueblos originarios NO DEBE superar el total de egresos. ","")</f>
        <v/>
      </c>
      <c r="CD22" s="32" t="str">
        <f>IF(CJ22=1," * El Número de personas migrantes NO DEBE superar el total de egresos. ","")</f>
        <v/>
      </c>
      <c r="CE22" s="32"/>
      <c r="CF22" s="32"/>
      <c r="CG22" s="33">
        <f t="shared" si="7"/>
        <v>0</v>
      </c>
      <c r="CH22" s="33">
        <f t="shared" si="8"/>
        <v>0</v>
      </c>
      <c r="CI22" s="33">
        <f t="shared" si="8"/>
        <v>0</v>
      </c>
      <c r="CJ22" s="33">
        <f t="shared" si="8"/>
        <v>0</v>
      </c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5"/>
      <c r="CV22" s="5"/>
      <c r="CW22" s="5"/>
      <c r="CX22" s="5"/>
      <c r="CY22" s="5"/>
      <c r="CZ22" s="5"/>
    </row>
    <row r="23" spans="1:104" s="6" customFormat="1" ht="15" x14ac:dyDescent="0.25">
      <c r="A23" s="103" t="s">
        <v>45</v>
      </c>
      <c r="B23" s="58">
        <f t="shared" si="4"/>
        <v>0</v>
      </c>
      <c r="C23" s="62">
        <f t="shared" si="5"/>
        <v>0</v>
      </c>
      <c r="D23" s="47">
        <f t="shared" si="5"/>
        <v>0</v>
      </c>
      <c r="E23" s="51"/>
      <c r="F23" s="56"/>
      <c r="G23" s="51"/>
      <c r="H23" s="52"/>
      <c r="I23" s="51"/>
      <c r="J23" s="52"/>
      <c r="K23" s="51"/>
      <c r="L23" s="52"/>
      <c r="M23" s="51"/>
      <c r="N23" s="52"/>
      <c r="O23" s="51"/>
      <c r="P23" s="52"/>
      <c r="Q23" s="51"/>
      <c r="R23" s="52"/>
      <c r="S23" s="51"/>
      <c r="T23" s="52"/>
      <c r="U23" s="51"/>
      <c r="V23" s="52"/>
      <c r="W23" s="51"/>
      <c r="X23" s="52"/>
      <c r="Y23" s="51"/>
      <c r="Z23" s="52"/>
      <c r="AA23" s="51"/>
      <c r="AB23" s="52"/>
      <c r="AC23" s="51"/>
      <c r="AD23" s="52"/>
      <c r="AE23" s="51"/>
      <c r="AF23" s="52"/>
      <c r="AG23" s="51"/>
      <c r="AH23" s="52"/>
      <c r="AI23" s="51"/>
      <c r="AJ23" s="52"/>
      <c r="AK23" s="51"/>
      <c r="AL23" s="53"/>
      <c r="AM23" s="92"/>
      <c r="AN23" s="54"/>
      <c r="AO23" s="55"/>
      <c r="AP23" s="56"/>
      <c r="AQ23" s="92"/>
      <c r="AR23" s="92"/>
      <c r="AS23" s="92"/>
      <c r="AT23" s="30" t="str">
        <f t="shared" si="6"/>
        <v/>
      </c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5"/>
      <c r="BF23" s="5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3"/>
      <c r="BV23" s="3"/>
      <c r="BW23" s="15"/>
      <c r="BX23" s="15"/>
      <c r="BY23" s="5"/>
      <c r="BZ23" s="5"/>
      <c r="CA23" s="32" t="str">
        <f>IF(CG23=1,"* Total Egresos debe ser igual a la suma de los Tipos de Estrategia. ","")</f>
        <v/>
      </c>
      <c r="CB23" s="32" t="str">
        <f>IF(CH23=1," * El Número de personas con discapacidad NO DEBE superar el total de egresos. ","")</f>
        <v/>
      </c>
      <c r="CC23" s="32" t="str">
        <f>IF(CI23=1," * El Número de personas de pueblos originarios NO DEBE superar el total de egresos. ","")</f>
        <v/>
      </c>
      <c r="CD23" s="32" t="str">
        <f>IF(CJ23=1," * El Número de personas migrantes NO DEBE superar el total de egresos. ","")</f>
        <v/>
      </c>
      <c r="CE23" s="32"/>
      <c r="CF23" s="32"/>
      <c r="CG23" s="33">
        <f t="shared" si="7"/>
        <v>0</v>
      </c>
      <c r="CH23" s="33">
        <f t="shared" si="8"/>
        <v>0</v>
      </c>
      <c r="CI23" s="33">
        <f t="shared" si="8"/>
        <v>0</v>
      </c>
      <c r="CJ23" s="33">
        <f t="shared" si="8"/>
        <v>0</v>
      </c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5"/>
      <c r="CV23" s="5"/>
      <c r="CW23" s="5"/>
      <c r="CX23" s="5"/>
      <c r="CY23" s="5"/>
      <c r="CZ23" s="5"/>
    </row>
    <row r="24" spans="1:104" s="6" customFormat="1" ht="15" x14ac:dyDescent="0.25">
      <c r="A24" s="104" t="s">
        <v>46</v>
      </c>
      <c r="B24" s="65">
        <f t="shared" si="4"/>
        <v>0</v>
      </c>
      <c r="C24" s="79">
        <f t="shared" si="5"/>
        <v>0</v>
      </c>
      <c r="D24" s="2280">
        <f t="shared" si="5"/>
        <v>0</v>
      </c>
      <c r="E24" s="1438"/>
      <c r="F24" s="2244"/>
      <c r="G24" s="1438"/>
      <c r="H24" s="1443"/>
      <c r="I24" s="1438"/>
      <c r="J24" s="1443"/>
      <c r="K24" s="1438"/>
      <c r="L24" s="1443"/>
      <c r="M24" s="1438"/>
      <c r="N24" s="1443"/>
      <c r="O24" s="1438"/>
      <c r="P24" s="1443"/>
      <c r="Q24" s="1438"/>
      <c r="R24" s="1443"/>
      <c r="S24" s="1438"/>
      <c r="T24" s="1443"/>
      <c r="U24" s="1438"/>
      <c r="V24" s="1443"/>
      <c r="W24" s="1438"/>
      <c r="X24" s="1443"/>
      <c r="Y24" s="1438"/>
      <c r="Z24" s="1443"/>
      <c r="AA24" s="1438"/>
      <c r="AB24" s="1443"/>
      <c r="AC24" s="1438"/>
      <c r="AD24" s="1443"/>
      <c r="AE24" s="1438"/>
      <c r="AF24" s="1443"/>
      <c r="AG24" s="1438"/>
      <c r="AH24" s="1443"/>
      <c r="AI24" s="1438"/>
      <c r="AJ24" s="1443"/>
      <c r="AK24" s="1438"/>
      <c r="AL24" s="1441"/>
      <c r="AM24" s="1443"/>
      <c r="AN24" s="2243"/>
      <c r="AO24" s="1440"/>
      <c r="AP24" s="2244"/>
      <c r="AQ24" s="1443"/>
      <c r="AR24" s="1443"/>
      <c r="AS24" s="1443"/>
      <c r="AT24" s="30" t="str">
        <f t="shared" si="6"/>
        <v/>
      </c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5"/>
      <c r="BF24" s="5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3"/>
      <c r="BV24" s="3"/>
      <c r="BW24" s="15"/>
      <c r="BX24" s="15"/>
      <c r="BY24" s="5"/>
      <c r="BZ24" s="5"/>
      <c r="CA24" s="32" t="str">
        <f>IF(CG24=1,"* Total Egresos debe ser igual a la suma de los Tipos de Estrategia. ","")</f>
        <v/>
      </c>
      <c r="CB24" s="32" t="str">
        <f>IF(CH24=1," * El Número de personas con discapacidad NO DEBE superar el total de egresos. ","")</f>
        <v/>
      </c>
      <c r="CC24" s="32" t="str">
        <f>IF(CI24=1," * El Número de personas de pueblos originarios NO DEBE superar el total de egresos. ","")</f>
        <v/>
      </c>
      <c r="CD24" s="32" t="str">
        <f>IF(CJ24=1," * El Número de personas migrantes NO DEBE superar el total de egresos. ","")</f>
        <v/>
      </c>
      <c r="CE24" s="32"/>
      <c r="CF24" s="32"/>
      <c r="CG24" s="33">
        <f t="shared" si="7"/>
        <v>0</v>
      </c>
      <c r="CH24" s="33">
        <f t="shared" si="8"/>
        <v>0</v>
      </c>
      <c r="CI24" s="33">
        <f t="shared" si="8"/>
        <v>0</v>
      </c>
      <c r="CJ24" s="33">
        <f t="shared" si="8"/>
        <v>0</v>
      </c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5"/>
      <c r="CV24" s="5"/>
      <c r="CW24" s="5"/>
      <c r="CX24" s="5"/>
      <c r="CY24" s="5"/>
      <c r="CZ24" s="5"/>
    </row>
    <row r="25" spans="1:104" s="6" customFormat="1" ht="15" x14ac:dyDescent="0.25">
      <c r="A25" s="107" t="s">
        <v>47</v>
      </c>
      <c r="B25" s="108"/>
      <c r="C25" s="5"/>
      <c r="D25" s="108"/>
      <c r="E25" s="108"/>
      <c r="F25" s="5"/>
      <c r="G25" s="5"/>
      <c r="H25" s="5"/>
      <c r="I25" s="5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3"/>
      <c r="BV25" s="3"/>
      <c r="BW25" s="3"/>
      <c r="BX25" s="3"/>
      <c r="BY25" s="3"/>
      <c r="BZ25" s="3"/>
      <c r="CA25" s="32"/>
      <c r="CB25" s="32"/>
      <c r="CC25" s="32"/>
      <c r="CD25" s="32"/>
      <c r="CE25" s="32"/>
      <c r="CF25" s="32"/>
      <c r="CG25" s="33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3"/>
      <c r="CV25" s="5"/>
      <c r="CW25" s="5"/>
      <c r="CX25" s="5"/>
      <c r="CY25" s="5"/>
      <c r="CZ25" s="5"/>
    </row>
    <row r="26" spans="1:104" s="6" customFormat="1" ht="15" x14ac:dyDescent="0.25">
      <c r="A26" s="2237" t="s">
        <v>48</v>
      </c>
      <c r="B26" s="2246" t="s">
        <v>49</v>
      </c>
      <c r="C26" s="2076" t="s">
        <v>5</v>
      </c>
      <c r="D26" s="1640"/>
      <c r="E26" s="2231"/>
      <c r="F26" s="2265" t="s">
        <v>6</v>
      </c>
      <c r="G26" s="2250"/>
      <c r="H26" s="2250"/>
      <c r="I26" s="2250"/>
      <c r="J26" s="2250"/>
      <c r="K26" s="2250"/>
      <c r="L26" s="2250"/>
      <c r="M26" s="2250"/>
      <c r="N26" s="2250"/>
      <c r="O26" s="2250"/>
      <c r="P26" s="2250"/>
      <c r="Q26" s="2250"/>
      <c r="R26" s="2250"/>
      <c r="S26" s="2250"/>
      <c r="T26" s="2250"/>
      <c r="U26" s="2250"/>
      <c r="V26" s="2250"/>
      <c r="W26" s="2250"/>
      <c r="X26" s="2250"/>
      <c r="Y26" s="2250"/>
      <c r="Z26" s="2250"/>
      <c r="AA26" s="2250"/>
      <c r="AB26" s="2250"/>
      <c r="AC26" s="2250"/>
      <c r="AD26" s="2250"/>
      <c r="AE26" s="2250"/>
      <c r="AF26" s="2250"/>
      <c r="AG26" s="2250"/>
      <c r="AH26" s="2250"/>
      <c r="AI26" s="2250"/>
      <c r="AJ26" s="2250"/>
      <c r="AK26" s="2250"/>
      <c r="AL26" s="2250"/>
      <c r="AM26" s="2286"/>
      <c r="AN26" s="2249" t="s">
        <v>7</v>
      </c>
      <c r="AO26" s="2250"/>
      <c r="AP26" s="2250"/>
      <c r="AQ26" s="2251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109"/>
      <c r="BS26" s="109"/>
      <c r="BT26" s="109"/>
      <c r="BU26" s="15"/>
      <c r="BV26" s="15"/>
      <c r="BW26" s="15"/>
      <c r="BX26" s="15"/>
      <c r="BY26" s="15"/>
      <c r="BZ26" s="15"/>
      <c r="CA26" s="32"/>
      <c r="CB26" s="32"/>
      <c r="CC26" s="32"/>
      <c r="CD26" s="32"/>
      <c r="CE26" s="32"/>
      <c r="CF26" s="32"/>
      <c r="CG26" s="33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5"/>
      <c r="CV26" s="5"/>
      <c r="CW26" s="5"/>
      <c r="CX26" s="5"/>
      <c r="CY26" s="5"/>
      <c r="CZ26" s="5"/>
    </row>
    <row r="27" spans="1:104" s="6" customFormat="1" ht="15" customHeight="1" x14ac:dyDescent="0.25">
      <c r="A27" s="1658"/>
      <c r="B27" s="1637"/>
      <c r="C27" s="1932"/>
      <c r="D27" s="2263"/>
      <c r="E27" s="2264"/>
      <c r="F27" s="2247" t="s">
        <v>11</v>
      </c>
      <c r="G27" s="2248"/>
      <c r="H27" s="2247" t="s">
        <v>12</v>
      </c>
      <c r="I27" s="2248"/>
      <c r="J27" s="2247" t="s">
        <v>13</v>
      </c>
      <c r="K27" s="2248"/>
      <c r="L27" s="2247" t="s">
        <v>14</v>
      </c>
      <c r="M27" s="2248"/>
      <c r="N27" s="2247" t="s">
        <v>15</v>
      </c>
      <c r="O27" s="2248"/>
      <c r="P27" s="2247" t="s">
        <v>16</v>
      </c>
      <c r="Q27" s="2248"/>
      <c r="R27" s="2247" t="s">
        <v>17</v>
      </c>
      <c r="S27" s="2248"/>
      <c r="T27" s="2247" t="s">
        <v>18</v>
      </c>
      <c r="U27" s="2248"/>
      <c r="V27" s="2247" t="s">
        <v>19</v>
      </c>
      <c r="W27" s="2248"/>
      <c r="X27" s="2247" t="s">
        <v>20</v>
      </c>
      <c r="Y27" s="2248"/>
      <c r="Z27" s="2247" t="s">
        <v>21</v>
      </c>
      <c r="AA27" s="2248"/>
      <c r="AB27" s="2247" t="s">
        <v>22</v>
      </c>
      <c r="AC27" s="2248"/>
      <c r="AD27" s="2247" t="s">
        <v>23</v>
      </c>
      <c r="AE27" s="2248"/>
      <c r="AF27" s="2247" t="s">
        <v>24</v>
      </c>
      <c r="AG27" s="2248"/>
      <c r="AH27" s="2247" t="s">
        <v>25</v>
      </c>
      <c r="AI27" s="2248"/>
      <c r="AJ27" s="2247" t="s">
        <v>26</v>
      </c>
      <c r="AK27" s="2248"/>
      <c r="AL27" s="2265" t="s">
        <v>27</v>
      </c>
      <c r="AM27" s="2250"/>
      <c r="AN27" s="1664" t="s">
        <v>50</v>
      </c>
      <c r="AO27" s="1666" t="s">
        <v>29</v>
      </c>
      <c r="AP27" s="1668" t="s">
        <v>30</v>
      </c>
      <c r="AQ27" s="1662" t="s">
        <v>31</v>
      </c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109"/>
      <c r="BS27" s="109"/>
      <c r="BT27" s="109"/>
      <c r="BU27" s="15"/>
      <c r="BV27" s="15"/>
      <c r="BW27" s="15"/>
      <c r="BX27" s="15"/>
      <c r="BY27" s="15"/>
      <c r="BZ27" s="15"/>
      <c r="CA27" s="4"/>
      <c r="CB27" s="4"/>
      <c r="CC27" s="4"/>
      <c r="CD27" s="4"/>
      <c r="CE27" s="4"/>
      <c r="CF27" s="4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5"/>
      <c r="CV27" s="5"/>
      <c r="CW27" s="5"/>
      <c r="CX27" s="5"/>
      <c r="CY27" s="5"/>
      <c r="CZ27" s="5"/>
    </row>
    <row r="28" spans="1:104" s="6" customFormat="1" ht="15" x14ac:dyDescent="0.25">
      <c r="A28" s="2282"/>
      <c r="B28" s="1922"/>
      <c r="C28" s="2253" t="s">
        <v>32</v>
      </c>
      <c r="D28" s="2253" t="s">
        <v>33</v>
      </c>
      <c r="E28" s="2253" t="s">
        <v>34</v>
      </c>
      <c r="F28" s="2258" t="s">
        <v>33</v>
      </c>
      <c r="G28" s="2252" t="s">
        <v>34</v>
      </c>
      <c r="H28" s="2258" t="s">
        <v>33</v>
      </c>
      <c r="I28" s="2252" t="s">
        <v>34</v>
      </c>
      <c r="J28" s="2258" t="s">
        <v>33</v>
      </c>
      <c r="K28" s="2252" t="s">
        <v>34</v>
      </c>
      <c r="L28" s="2258" t="s">
        <v>33</v>
      </c>
      <c r="M28" s="2252" t="s">
        <v>34</v>
      </c>
      <c r="N28" s="2301" t="s">
        <v>33</v>
      </c>
      <c r="O28" s="2252" t="s">
        <v>34</v>
      </c>
      <c r="P28" s="2258" t="s">
        <v>33</v>
      </c>
      <c r="Q28" s="2252" t="s">
        <v>34</v>
      </c>
      <c r="R28" s="2258" t="s">
        <v>33</v>
      </c>
      <c r="S28" s="2252" t="s">
        <v>34</v>
      </c>
      <c r="T28" s="2258" t="s">
        <v>33</v>
      </c>
      <c r="U28" s="2252" t="s">
        <v>34</v>
      </c>
      <c r="V28" s="2258" t="s">
        <v>33</v>
      </c>
      <c r="W28" s="2252" t="s">
        <v>34</v>
      </c>
      <c r="X28" s="2258" t="s">
        <v>33</v>
      </c>
      <c r="Y28" s="2252" t="s">
        <v>34</v>
      </c>
      <c r="Z28" s="2258" t="s">
        <v>33</v>
      </c>
      <c r="AA28" s="2252" t="s">
        <v>34</v>
      </c>
      <c r="AB28" s="2258" t="s">
        <v>33</v>
      </c>
      <c r="AC28" s="2252" t="s">
        <v>34</v>
      </c>
      <c r="AD28" s="2258" t="s">
        <v>33</v>
      </c>
      <c r="AE28" s="2252" t="s">
        <v>34</v>
      </c>
      <c r="AF28" s="2258" t="s">
        <v>33</v>
      </c>
      <c r="AG28" s="2252" t="s">
        <v>34</v>
      </c>
      <c r="AH28" s="2258" t="s">
        <v>33</v>
      </c>
      <c r="AI28" s="2252" t="s">
        <v>34</v>
      </c>
      <c r="AJ28" s="2258" t="s">
        <v>33</v>
      </c>
      <c r="AK28" s="2252" t="s">
        <v>34</v>
      </c>
      <c r="AL28" s="2258" t="s">
        <v>33</v>
      </c>
      <c r="AM28" s="2285" t="s">
        <v>34</v>
      </c>
      <c r="AN28" s="2149"/>
      <c r="AO28" s="2302"/>
      <c r="AP28" s="2238"/>
      <c r="AQ28" s="2239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109"/>
      <c r="BS28" s="109"/>
      <c r="BT28" s="109"/>
      <c r="BU28" s="15"/>
      <c r="BV28" s="15"/>
      <c r="BW28" s="15"/>
      <c r="BX28" s="15"/>
      <c r="BY28" s="15"/>
      <c r="BZ28" s="15"/>
      <c r="CA28" s="4"/>
      <c r="CB28" s="4"/>
      <c r="CC28" s="4"/>
      <c r="CD28" s="4"/>
      <c r="CE28" s="4"/>
      <c r="CF28" s="4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5"/>
      <c r="CV28" s="5"/>
      <c r="CW28" s="5"/>
      <c r="CX28" s="5"/>
      <c r="CY28" s="5"/>
      <c r="CZ28" s="5"/>
    </row>
    <row r="29" spans="1:104" s="6" customFormat="1" ht="15" x14ac:dyDescent="0.25">
      <c r="A29" s="2265" t="s">
        <v>51</v>
      </c>
      <c r="B29" s="2251"/>
      <c r="C29" s="2303">
        <f>SUM(D29:E29)</f>
        <v>0</v>
      </c>
      <c r="D29" s="2240">
        <f>+F29+H29+J29+L29+N29+P29+R29+T29+V29+X29+Z29+AB29+AD29+AF29+AH29+AJ29+AL29</f>
        <v>0</v>
      </c>
      <c r="E29" s="2240">
        <f>+G29+I29+K29+M29+O29+Q29+S29+U29+W29+Y29+AA29+AC29+AE29+AG29+AI29+AK29+AM29</f>
        <v>0</v>
      </c>
      <c r="F29" s="2304"/>
      <c r="G29" s="2305"/>
      <c r="H29" s="2304"/>
      <c r="I29" s="2306"/>
      <c r="J29" s="2304"/>
      <c r="K29" s="2306"/>
      <c r="L29" s="2304"/>
      <c r="M29" s="2305"/>
      <c r="N29" s="2307"/>
      <c r="O29" s="2306"/>
      <c r="P29" s="2307"/>
      <c r="Q29" s="2306"/>
      <c r="R29" s="2307"/>
      <c r="S29" s="2306"/>
      <c r="T29" s="2307"/>
      <c r="U29" s="2306"/>
      <c r="V29" s="2307"/>
      <c r="W29" s="2306"/>
      <c r="X29" s="2307"/>
      <c r="Y29" s="2306"/>
      <c r="Z29" s="2307"/>
      <c r="AA29" s="2306"/>
      <c r="AB29" s="2307"/>
      <c r="AC29" s="2306"/>
      <c r="AD29" s="2307"/>
      <c r="AE29" s="2306"/>
      <c r="AF29" s="2307"/>
      <c r="AG29" s="2306"/>
      <c r="AH29" s="2307"/>
      <c r="AI29" s="2306"/>
      <c r="AJ29" s="2307"/>
      <c r="AK29" s="2306"/>
      <c r="AL29" s="2307"/>
      <c r="AM29" s="2308"/>
      <c r="AN29" s="2309"/>
      <c r="AO29" s="2307"/>
      <c r="AP29" s="2307"/>
      <c r="AQ29" s="2306"/>
      <c r="AR29" s="30" t="str">
        <f>CA29&amp;CB29&amp;CC29&amp;CD29</f>
        <v/>
      </c>
      <c r="AS29" s="31"/>
      <c r="AT29" s="31"/>
      <c r="AU29" s="31"/>
      <c r="AV29" s="31"/>
      <c r="AW29" s="31"/>
      <c r="AX29" s="31"/>
      <c r="AY29" s="31"/>
      <c r="AZ29" s="31"/>
      <c r="BA29" s="5"/>
      <c r="BB29" s="5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109"/>
      <c r="BS29" s="109"/>
      <c r="BT29" s="109"/>
      <c r="BU29" s="5"/>
      <c r="BV29" s="5"/>
      <c r="BW29" s="5"/>
      <c r="BX29" s="5"/>
      <c r="BY29" s="5"/>
      <c r="BZ29" s="5"/>
      <c r="CA29" s="32" t="str">
        <f>IF(CG29=1,"* Existen patologías que son mayores al Total de Ingresos-Persona. ","")</f>
        <v/>
      </c>
      <c r="CB29" s="32" t="str">
        <f>IF(CH29=1,"* EN Rehabilitación Infantil Existen Patologías que son Mayores a los Ingresos-Personas. ","")</f>
        <v/>
      </c>
      <c r="CC29" s="32" t="str">
        <f>IF(CI29=1,"* En RBC existen Patologías que son mayores a los Ingresos-Personas. ","")</f>
        <v/>
      </c>
      <c r="CD29" s="32" t="str">
        <f>IF(CJ29=1,"* En RI Existen Patologías que son mayores a los Ingresos-Personas. ","")</f>
        <v/>
      </c>
      <c r="CE29" s="32" t="str">
        <f>IF(CK29=1,"* En RR existen patologías que son mayores a los Ingresos-Persona. ","")</f>
        <v/>
      </c>
      <c r="CF29" s="32"/>
      <c r="CG29" s="33">
        <f>IF(C29&lt;MAX(C30:C48),1,0)</f>
        <v>0</v>
      </c>
      <c r="CH29" s="33">
        <f>IF(AN29&lt;MAX(AN30:AN48),1,0)</f>
        <v>0</v>
      </c>
      <c r="CI29" s="33">
        <f>IF(AO29&lt;MAX(AO30:AO48),1,0)</f>
        <v>0</v>
      </c>
      <c r="CJ29" s="33">
        <f>IF(AP29&lt;MAX(AP30:AP48),1,0)</f>
        <v>0</v>
      </c>
      <c r="CK29" s="33">
        <f>IF(AQ29&lt;MAX(AQ30:AQ48),1,0)</f>
        <v>0</v>
      </c>
      <c r="CL29" s="33"/>
      <c r="CM29" s="9"/>
      <c r="CN29" s="9"/>
      <c r="CO29" s="9"/>
      <c r="CP29" s="9"/>
      <c r="CQ29" s="9"/>
      <c r="CR29" s="9"/>
      <c r="CS29" s="9"/>
      <c r="CT29" s="9"/>
      <c r="CU29" s="5"/>
      <c r="CV29" s="5"/>
      <c r="CW29" s="5"/>
      <c r="CX29" s="5"/>
      <c r="CY29" s="5"/>
      <c r="CZ29" s="5"/>
    </row>
    <row r="30" spans="1:104" s="6" customFormat="1" ht="15" x14ac:dyDescent="0.25">
      <c r="A30" s="2245" t="s">
        <v>52</v>
      </c>
      <c r="B30" s="121" t="s">
        <v>53</v>
      </c>
      <c r="C30" s="122">
        <f>SUM(D30:E30)</f>
        <v>0</v>
      </c>
      <c r="D30" s="2310">
        <f t="shared" ref="D30:E50" si="10">+F30+H30+J30+L30+N30+P30+R30+T30+V30+X30+Z30+AB30+AD30+AF30+AH30+AJ30+AL30</f>
        <v>0</v>
      </c>
      <c r="E30" s="2310">
        <f t="shared" si="10"/>
        <v>0</v>
      </c>
      <c r="F30" s="124"/>
      <c r="G30" s="125"/>
      <c r="H30" s="124"/>
      <c r="I30" s="126"/>
      <c r="J30" s="124"/>
      <c r="K30" s="126"/>
      <c r="L30" s="124"/>
      <c r="M30" s="125"/>
      <c r="N30" s="127"/>
      <c r="O30" s="126"/>
      <c r="P30" s="127"/>
      <c r="Q30" s="126"/>
      <c r="R30" s="127"/>
      <c r="S30" s="126"/>
      <c r="T30" s="127"/>
      <c r="U30" s="126"/>
      <c r="V30" s="127"/>
      <c r="W30" s="126"/>
      <c r="X30" s="127"/>
      <c r="Y30" s="126"/>
      <c r="Z30" s="127"/>
      <c r="AA30" s="126"/>
      <c r="AB30" s="127"/>
      <c r="AC30" s="126"/>
      <c r="AD30" s="127"/>
      <c r="AE30" s="126"/>
      <c r="AF30" s="127"/>
      <c r="AG30" s="126"/>
      <c r="AH30" s="127"/>
      <c r="AI30" s="126"/>
      <c r="AJ30" s="127"/>
      <c r="AK30" s="126"/>
      <c r="AL30" s="127"/>
      <c r="AM30" s="128"/>
      <c r="AN30" s="129"/>
      <c r="AO30" s="127"/>
      <c r="AP30" s="127"/>
      <c r="AQ30" s="126"/>
      <c r="AR30" s="30" t="str">
        <f t="shared" ref="AR30:AR50" si="11">CA30&amp;CB30&amp;CC30&amp;CD30</f>
        <v/>
      </c>
      <c r="AS30" s="31"/>
      <c r="AT30" s="31"/>
      <c r="AU30" s="31"/>
      <c r="AV30" s="31"/>
      <c r="AW30" s="31"/>
      <c r="AX30" s="31"/>
      <c r="AY30" s="31"/>
      <c r="AZ30" s="31"/>
      <c r="BA30" s="5"/>
      <c r="BB30" s="5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109"/>
      <c r="BS30" s="109"/>
      <c r="BT30" s="109"/>
      <c r="BU30" s="5"/>
      <c r="BV30" s="15"/>
      <c r="BW30" s="15"/>
      <c r="BX30" s="15"/>
      <c r="BY30" s="15"/>
      <c r="BZ30" s="15"/>
      <c r="CA30" s="32" t="str">
        <f>IF(CG30=1," * El total de Ingresos debe ser igual a la suma de los Tipos de Estrategia. ","")</f>
        <v/>
      </c>
      <c r="CB30" s="4"/>
      <c r="CC30" s="4"/>
      <c r="CD30" s="4"/>
      <c r="CE30" s="4"/>
      <c r="CF30" s="4"/>
      <c r="CG30" s="33">
        <f>IF(SUM(AN30:AQ30)=C30,0,1)</f>
        <v>0</v>
      </c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5"/>
      <c r="CV30" s="5"/>
      <c r="CW30" s="5"/>
      <c r="CX30" s="5"/>
      <c r="CY30" s="5"/>
      <c r="CZ30" s="5"/>
    </row>
    <row r="31" spans="1:104" s="6" customFormat="1" ht="15" x14ac:dyDescent="0.25">
      <c r="A31" s="1680"/>
      <c r="B31" s="121" t="s">
        <v>54</v>
      </c>
      <c r="C31" s="130">
        <f t="shared" ref="C31:C48" si="12">SUM(D31:E31)</f>
        <v>0</v>
      </c>
      <c r="D31" s="131">
        <f t="shared" si="10"/>
        <v>0</v>
      </c>
      <c r="E31" s="131">
        <f t="shared" si="10"/>
        <v>0</v>
      </c>
      <c r="F31" s="132"/>
      <c r="G31" s="133"/>
      <c r="H31" s="132"/>
      <c r="I31" s="134"/>
      <c r="J31" s="132"/>
      <c r="K31" s="134"/>
      <c r="L31" s="132"/>
      <c r="M31" s="133"/>
      <c r="N31" s="135"/>
      <c r="O31" s="134"/>
      <c r="P31" s="135"/>
      <c r="Q31" s="134"/>
      <c r="R31" s="135"/>
      <c r="S31" s="134"/>
      <c r="T31" s="135"/>
      <c r="U31" s="134"/>
      <c r="V31" s="135"/>
      <c r="W31" s="134"/>
      <c r="X31" s="135"/>
      <c r="Y31" s="134"/>
      <c r="Z31" s="135"/>
      <c r="AA31" s="134"/>
      <c r="AB31" s="135"/>
      <c r="AC31" s="134"/>
      <c r="AD31" s="135"/>
      <c r="AE31" s="134"/>
      <c r="AF31" s="135"/>
      <c r="AG31" s="134"/>
      <c r="AH31" s="135"/>
      <c r="AI31" s="134"/>
      <c r="AJ31" s="135"/>
      <c r="AK31" s="134"/>
      <c r="AL31" s="135"/>
      <c r="AM31" s="136"/>
      <c r="AN31" s="137"/>
      <c r="AO31" s="135"/>
      <c r="AP31" s="135"/>
      <c r="AQ31" s="134"/>
      <c r="AR31" s="30" t="str">
        <f t="shared" si="11"/>
        <v/>
      </c>
      <c r="AS31" s="31"/>
      <c r="AT31" s="31"/>
      <c r="AU31" s="31"/>
      <c r="AV31" s="31"/>
      <c r="AW31" s="31"/>
      <c r="AX31" s="31"/>
      <c r="AY31" s="31"/>
      <c r="AZ31" s="31"/>
      <c r="BA31" s="5"/>
      <c r="BB31" s="5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109"/>
      <c r="BS31" s="109"/>
      <c r="BT31" s="109"/>
      <c r="BU31" s="5"/>
      <c r="BV31" s="15"/>
      <c r="BW31" s="15"/>
      <c r="BX31" s="15"/>
      <c r="BY31" s="15"/>
      <c r="BZ31" s="15"/>
      <c r="CA31" s="32" t="str">
        <f t="shared" ref="CA31:CA52" si="13">IF(CG31=1," * El total de Ingresos debe ser igual a la suma de los Tipos de Estrategia. ","")</f>
        <v/>
      </c>
      <c r="CB31" s="4"/>
      <c r="CC31" s="4"/>
      <c r="CD31" s="4"/>
      <c r="CE31" s="4"/>
      <c r="CF31" s="4"/>
      <c r="CG31" s="33">
        <f t="shared" ref="CG31:CG50" si="14">IF(SUM(AN31:AQ31)=C31,0,1)</f>
        <v>0</v>
      </c>
      <c r="CH31" s="9"/>
      <c r="CI31" s="9"/>
      <c r="CJ31" s="9"/>
      <c r="CK31" s="9"/>
      <c r="CL31" s="33"/>
      <c r="CM31" s="33"/>
      <c r="CN31" s="33"/>
      <c r="CO31" s="33"/>
      <c r="CP31" s="33"/>
      <c r="CQ31" s="33"/>
      <c r="CR31" s="33"/>
      <c r="CS31" s="33"/>
      <c r="CT31" s="33"/>
      <c r="CU31" s="5"/>
      <c r="CV31" s="5"/>
      <c r="CW31" s="5"/>
      <c r="CX31" s="5"/>
      <c r="CY31" s="5"/>
      <c r="CZ31" s="5"/>
    </row>
    <row r="32" spans="1:104" s="6" customFormat="1" ht="15" x14ac:dyDescent="0.25">
      <c r="A32" s="1680"/>
      <c r="B32" s="138" t="s">
        <v>55</v>
      </c>
      <c r="C32" s="139">
        <f t="shared" si="12"/>
        <v>0</v>
      </c>
      <c r="D32" s="131">
        <f t="shared" si="10"/>
        <v>0</v>
      </c>
      <c r="E32" s="131">
        <f t="shared" si="10"/>
        <v>0</v>
      </c>
      <c r="F32" s="132"/>
      <c r="G32" s="133"/>
      <c r="H32" s="132"/>
      <c r="I32" s="134"/>
      <c r="J32" s="132"/>
      <c r="K32" s="134"/>
      <c r="L32" s="132"/>
      <c r="M32" s="133"/>
      <c r="N32" s="135"/>
      <c r="O32" s="134"/>
      <c r="P32" s="135"/>
      <c r="Q32" s="134"/>
      <c r="R32" s="135"/>
      <c r="S32" s="134"/>
      <c r="T32" s="135"/>
      <c r="U32" s="134"/>
      <c r="V32" s="135"/>
      <c r="W32" s="134"/>
      <c r="X32" s="135"/>
      <c r="Y32" s="134"/>
      <c r="Z32" s="135"/>
      <c r="AA32" s="134"/>
      <c r="AB32" s="135"/>
      <c r="AC32" s="134"/>
      <c r="AD32" s="135"/>
      <c r="AE32" s="134"/>
      <c r="AF32" s="135"/>
      <c r="AG32" s="134"/>
      <c r="AH32" s="135"/>
      <c r="AI32" s="134"/>
      <c r="AJ32" s="135"/>
      <c r="AK32" s="134"/>
      <c r="AL32" s="135"/>
      <c r="AM32" s="136"/>
      <c r="AN32" s="137"/>
      <c r="AO32" s="135"/>
      <c r="AP32" s="135"/>
      <c r="AQ32" s="134"/>
      <c r="AR32" s="30" t="str">
        <f t="shared" si="11"/>
        <v/>
      </c>
      <c r="AS32" s="31"/>
      <c r="AT32" s="31"/>
      <c r="AU32" s="31"/>
      <c r="AV32" s="31"/>
      <c r="AW32" s="31"/>
      <c r="AX32" s="31"/>
      <c r="AY32" s="31"/>
      <c r="AZ32" s="31"/>
      <c r="BA32" s="5"/>
      <c r="BB32" s="5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109"/>
      <c r="BS32" s="109"/>
      <c r="BT32" s="109"/>
      <c r="BU32" s="5"/>
      <c r="BV32" s="15"/>
      <c r="BW32" s="15"/>
      <c r="BX32" s="15"/>
      <c r="BY32" s="15"/>
      <c r="BZ32" s="15"/>
      <c r="CA32" s="32" t="str">
        <f t="shared" si="13"/>
        <v/>
      </c>
      <c r="CB32" s="4"/>
      <c r="CC32" s="4"/>
      <c r="CD32" s="4"/>
      <c r="CE32" s="4"/>
      <c r="CF32" s="4"/>
      <c r="CG32" s="33">
        <f t="shared" si="14"/>
        <v>0</v>
      </c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5"/>
      <c r="CV32" s="5"/>
      <c r="CW32" s="5"/>
      <c r="CX32" s="5"/>
      <c r="CY32" s="5"/>
      <c r="CZ32" s="5"/>
    </row>
    <row r="33" spans="1:104" s="6" customFormat="1" x14ac:dyDescent="0.2">
      <c r="A33" s="1680"/>
      <c r="B33" s="138" t="s">
        <v>56</v>
      </c>
      <c r="C33" s="139">
        <f t="shared" si="12"/>
        <v>0</v>
      </c>
      <c r="D33" s="131">
        <f t="shared" si="10"/>
        <v>0</v>
      </c>
      <c r="E33" s="131">
        <f t="shared" si="10"/>
        <v>0</v>
      </c>
      <c r="F33" s="132"/>
      <c r="G33" s="133"/>
      <c r="H33" s="132"/>
      <c r="I33" s="134"/>
      <c r="J33" s="132"/>
      <c r="K33" s="134"/>
      <c r="L33" s="132"/>
      <c r="M33" s="133"/>
      <c r="N33" s="135"/>
      <c r="O33" s="134"/>
      <c r="P33" s="135"/>
      <c r="Q33" s="134"/>
      <c r="R33" s="135"/>
      <c r="S33" s="134"/>
      <c r="T33" s="135"/>
      <c r="U33" s="134"/>
      <c r="V33" s="135"/>
      <c r="W33" s="134"/>
      <c r="X33" s="135"/>
      <c r="Y33" s="134"/>
      <c r="Z33" s="135"/>
      <c r="AA33" s="134"/>
      <c r="AB33" s="135"/>
      <c r="AC33" s="134"/>
      <c r="AD33" s="135"/>
      <c r="AE33" s="134"/>
      <c r="AF33" s="135"/>
      <c r="AG33" s="134"/>
      <c r="AH33" s="135"/>
      <c r="AI33" s="134"/>
      <c r="AJ33" s="135"/>
      <c r="AK33" s="134"/>
      <c r="AL33" s="135"/>
      <c r="AM33" s="136"/>
      <c r="AN33" s="137"/>
      <c r="AO33" s="135"/>
      <c r="AP33" s="135"/>
      <c r="AQ33" s="134"/>
      <c r="AR33" s="30" t="str">
        <f t="shared" si="11"/>
        <v/>
      </c>
      <c r="AS33" s="5"/>
      <c r="AT33" s="5"/>
      <c r="AU33" s="5"/>
      <c r="AV33" s="5"/>
      <c r="AW33" s="5"/>
      <c r="AX33" s="5"/>
      <c r="AY33" s="5"/>
      <c r="AZ33" s="5"/>
      <c r="BA33" s="5"/>
      <c r="BB33" s="5"/>
      <c r="BR33" s="109"/>
      <c r="BS33" s="109"/>
      <c r="BT33" s="109"/>
      <c r="BU33" s="5"/>
      <c r="BV33" s="15"/>
      <c r="BW33" s="15"/>
      <c r="BX33" s="15"/>
      <c r="BY33" s="15"/>
      <c r="BZ33" s="15"/>
      <c r="CA33" s="32" t="str">
        <f t="shared" si="13"/>
        <v/>
      </c>
      <c r="CB33" s="4"/>
      <c r="CC33" s="4"/>
      <c r="CD33" s="4"/>
      <c r="CE33" s="4"/>
      <c r="CF33" s="4"/>
      <c r="CG33" s="33">
        <f t="shared" si="14"/>
        <v>0</v>
      </c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5"/>
      <c r="CV33" s="5"/>
      <c r="CW33" s="5"/>
      <c r="CX33" s="5"/>
      <c r="CY33" s="5"/>
      <c r="CZ33" s="5"/>
    </row>
    <row r="34" spans="1:104" s="6" customFormat="1" x14ac:dyDescent="0.2">
      <c r="A34" s="1680"/>
      <c r="B34" s="138" t="s">
        <v>57</v>
      </c>
      <c r="C34" s="139">
        <f t="shared" si="12"/>
        <v>0</v>
      </c>
      <c r="D34" s="131">
        <f t="shared" si="10"/>
        <v>0</v>
      </c>
      <c r="E34" s="131">
        <f t="shared" si="10"/>
        <v>0</v>
      </c>
      <c r="F34" s="132"/>
      <c r="G34" s="133"/>
      <c r="H34" s="132"/>
      <c r="I34" s="134"/>
      <c r="J34" s="132"/>
      <c r="K34" s="134"/>
      <c r="L34" s="132"/>
      <c r="M34" s="133"/>
      <c r="N34" s="135"/>
      <c r="O34" s="134"/>
      <c r="P34" s="135"/>
      <c r="Q34" s="134"/>
      <c r="R34" s="135"/>
      <c r="S34" s="134"/>
      <c r="T34" s="135"/>
      <c r="U34" s="134"/>
      <c r="V34" s="135"/>
      <c r="W34" s="134"/>
      <c r="X34" s="135"/>
      <c r="Y34" s="134"/>
      <c r="Z34" s="135"/>
      <c r="AA34" s="134"/>
      <c r="AB34" s="135"/>
      <c r="AC34" s="134"/>
      <c r="AD34" s="135"/>
      <c r="AE34" s="134"/>
      <c r="AF34" s="135"/>
      <c r="AG34" s="134"/>
      <c r="AH34" s="135"/>
      <c r="AI34" s="134"/>
      <c r="AJ34" s="135"/>
      <c r="AK34" s="134"/>
      <c r="AL34" s="135"/>
      <c r="AM34" s="136"/>
      <c r="AN34" s="137"/>
      <c r="AO34" s="135"/>
      <c r="AP34" s="135"/>
      <c r="AQ34" s="134"/>
      <c r="AR34" s="30" t="str">
        <f t="shared" si="11"/>
        <v/>
      </c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S34" s="109"/>
      <c r="BT34" s="109"/>
      <c r="BU34" s="5"/>
      <c r="BV34" s="15"/>
      <c r="BW34" s="15"/>
      <c r="BX34" s="15"/>
      <c r="BY34" s="15"/>
      <c r="BZ34" s="15"/>
      <c r="CA34" s="32" t="str">
        <f t="shared" si="13"/>
        <v/>
      </c>
      <c r="CB34" s="4"/>
      <c r="CC34" s="4"/>
      <c r="CD34" s="4"/>
      <c r="CE34" s="4"/>
      <c r="CF34" s="4"/>
      <c r="CG34" s="33">
        <f t="shared" si="14"/>
        <v>0</v>
      </c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5"/>
      <c r="CV34" s="5"/>
      <c r="CW34" s="5"/>
      <c r="CX34" s="5"/>
      <c r="CY34" s="5"/>
      <c r="CZ34" s="5"/>
    </row>
    <row r="35" spans="1:104" s="6" customFormat="1" x14ac:dyDescent="0.2">
      <c r="A35" s="1680"/>
      <c r="B35" s="138" t="s">
        <v>58</v>
      </c>
      <c r="C35" s="139">
        <f t="shared" si="12"/>
        <v>0</v>
      </c>
      <c r="D35" s="131">
        <f t="shared" si="10"/>
        <v>0</v>
      </c>
      <c r="E35" s="131">
        <f t="shared" si="10"/>
        <v>0</v>
      </c>
      <c r="F35" s="132"/>
      <c r="G35" s="133"/>
      <c r="H35" s="132"/>
      <c r="I35" s="134"/>
      <c r="J35" s="132"/>
      <c r="K35" s="134"/>
      <c r="L35" s="132"/>
      <c r="M35" s="133"/>
      <c r="N35" s="135"/>
      <c r="O35" s="134"/>
      <c r="P35" s="135"/>
      <c r="Q35" s="134"/>
      <c r="R35" s="135"/>
      <c r="S35" s="134"/>
      <c r="T35" s="135"/>
      <c r="U35" s="134"/>
      <c r="V35" s="135"/>
      <c r="W35" s="134"/>
      <c r="X35" s="135"/>
      <c r="Y35" s="134"/>
      <c r="Z35" s="135"/>
      <c r="AA35" s="134"/>
      <c r="AB35" s="135"/>
      <c r="AC35" s="134"/>
      <c r="AD35" s="135"/>
      <c r="AE35" s="134"/>
      <c r="AF35" s="135"/>
      <c r="AG35" s="134"/>
      <c r="AH35" s="135"/>
      <c r="AI35" s="134"/>
      <c r="AJ35" s="135"/>
      <c r="AK35" s="134"/>
      <c r="AL35" s="135"/>
      <c r="AM35" s="136"/>
      <c r="AN35" s="137"/>
      <c r="AO35" s="135"/>
      <c r="AP35" s="135"/>
      <c r="AQ35" s="134"/>
      <c r="AR35" s="30" t="str">
        <f t="shared" si="11"/>
        <v/>
      </c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S35" s="109"/>
      <c r="BT35" s="109"/>
      <c r="BU35" s="5"/>
      <c r="BV35" s="15"/>
      <c r="BW35" s="15"/>
      <c r="BX35" s="15"/>
      <c r="BY35" s="15"/>
      <c r="BZ35" s="15"/>
      <c r="CA35" s="32" t="str">
        <f t="shared" si="13"/>
        <v/>
      </c>
      <c r="CB35" s="4"/>
      <c r="CC35" s="4"/>
      <c r="CD35" s="4"/>
      <c r="CE35" s="4"/>
      <c r="CF35" s="4"/>
      <c r="CG35" s="33">
        <f t="shared" si="14"/>
        <v>0</v>
      </c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5"/>
      <c r="CV35" s="5"/>
      <c r="CW35" s="5"/>
      <c r="CX35" s="5"/>
      <c r="CY35" s="5"/>
      <c r="CZ35" s="5"/>
    </row>
    <row r="36" spans="1:104" s="6" customFormat="1" x14ac:dyDescent="0.2">
      <c r="A36" s="1680"/>
      <c r="B36" s="140" t="s">
        <v>59</v>
      </c>
      <c r="C36" s="141">
        <f t="shared" si="12"/>
        <v>0</v>
      </c>
      <c r="D36" s="131">
        <f t="shared" si="10"/>
        <v>0</v>
      </c>
      <c r="E36" s="131">
        <f t="shared" si="10"/>
        <v>0</v>
      </c>
      <c r="F36" s="132"/>
      <c r="G36" s="133"/>
      <c r="H36" s="132"/>
      <c r="I36" s="134"/>
      <c r="J36" s="132"/>
      <c r="K36" s="134"/>
      <c r="L36" s="132"/>
      <c r="M36" s="133"/>
      <c r="N36" s="135"/>
      <c r="O36" s="134"/>
      <c r="P36" s="135"/>
      <c r="Q36" s="134"/>
      <c r="R36" s="135"/>
      <c r="S36" s="134"/>
      <c r="T36" s="135"/>
      <c r="U36" s="134"/>
      <c r="V36" s="135"/>
      <c r="W36" s="134"/>
      <c r="X36" s="135"/>
      <c r="Y36" s="134"/>
      <c r="Z36" s="135"/>
      <c r="AA36" s="134"/>
      <c r="AB36" s="135"/>
      <c r="AC36" s="134"/>
      <c r="AD36" s="135"/>
      <c r="AE36" s="134"/>
      <c r="AF36" s="135"/>
      <c r="AG36" s="134"/>
      <c r="AH36" s="135"/>
      <c r="AI36" s="134"/>
      <c r="AJ36" s="135"/>
      <c r="AK36" s="134"/>
      <c r="AL36" s="135"/>
      <c r="AM36" s="136"/>
      <c r="AN36" s="137"/>
      <c r="AO36" s="135"/>
      <c r="AP36" s="135"/>
      <c r="AQ36" s="134"/>
      <c r="AR36" s="30" t="str">
        <f t="shared" si="11"/>
        <v/>
      </c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S36" s="109"/>
      <c r="BT36" s="109"/>
      <c r="BU36" s="5"/>
      <c r="BV36" s="15"/>
      <c r="BW36" s="15"/>
      <c r="BX36" s="15"/>
      <c r="BY36" s="15"/>
      <c r="BZ36" s="15"/>
      <c r="CA36" s="32" t="str">
        <f t="shared" si="13"/>
        <v/>
      </c>
      <c r="CB36" s="4"/>
      <c r="CC36" s="4"/>
      <c r="CD36" s="4"/>
      <c r="CE36" s="4"/>
      <c r="CF36" s="4"/>
      <c r="CG36" s="33">
        <f t="shared" si="14"/>
        <v>0</v>
      </c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5"/>
      <c r="CV36" s="5"/>
      <c r="CW36" s="5"/>
      <c r="CX36" s="5"/>
      <c r="CY36" s="5"/>
      <c r="CZ36" s="5"/>
    </row>
    <row r="37" spans="1:104" s="6" customFormat="1" x14ac:dyDescent="0.2">
      <c r="A37" s="1680"/>
      <c r="B37" s="142" t="s">
        <v>60</v>
      </c>
      <c r="C37" s="143">
        <f t="shared" si="12"/>
        <v>0</v>
      </c>
      <c r="D37" s="131">
        <f t="shared" si="10"/>
        <v>0</v>
      </c>
      <c r="E37" s="131">
        <f t="shared" si="10"/>
        <v>0</v>
      </c>
      <c r="F37" s="132"/>
      <c r="G37" s="133"/>
      <c r="H37" s="132"/>
      <c r="I37" s="134"/>
      <c r="J37" s="132"/>
      <c r="K37" s="134"/>
      <c r="L37" s="132"/>
      <c r="M37" s="133"/>
      <c r="N37" s="135"/>
      <c r="O37" s="134"/>
      <c r="P37" s="135"/>
      <c r="Q37" s="134"/>
      <c r="R37" s="135"/>
      <c r="S37" s="134"/>
      <c r="T37" s="135"/>
      <c r="U37" s="134"/>
      <c r="V37" s="135"/>
      <c r="W37" s="134"/>
      <c r="X37" s="135"/>
      <c r="Y37" s="134"/>
      <c r="Z37" s="135"/>
      <c r="AA37" s="134"/>
      <c r="AB37" s="135"/>
      <c r="AC37" s="134"/>
      <c r="AD37" s="135"/>
      <c r="AE37" s="134"/>
      <c r="AF37" s="135"/>
      <c r="AG37" s="134"/>
      <c r="AH37" s="135"/>
      <c r="AI37" s="134"/>
      <c r="AJ37" s="135"/>
      <c r="AK37" s="134"/>
      <c r="AL37" s="135"/>
      <c r="AM37" s="136"/>
      <c r="AN37" s="137"/>
      <c r="AO37" s="135"/>
      <c r="AP37" s="135"/>
      <c r="AQ37" s="134"/>
      <c r="AR37" s="30" t="str">
        <f t="shared" si="11"/>
        <v/>
      </c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S37" s="109"/>
      <c r="BT37" s="109"/>
      <c r="BU37" s="5"/>
      <c r="BV37" s="15"/>
      <c r="BW37" s="15"/>
      <c r="BX37" s="15"/>
      <c r="BY37" s="15"/>
      <c r="BZ37" s="15"/>
      <c r="CA37" s="32" t="str">
        <f t="shared" si="13"/>
        <v/>
      </c>
      <c r="CB37" s="4"/>
      <c r="CC37" s="4"/>
      <c r="CD37" s="4"/>
      <c r="CE37" s="4"/>
      <c r="CF37" s="4"/>
      <c r="CG37" s="33">
        <f t="shared" si="14"/>
        <v>0</v>
      </c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5"/>
      <c r="CV37" s="5"/>
      <c r="CW37" s="5"/>
      <c r="CX37" s="5"/>
      <c r="CY37" s="5"/>
      <c r="CZ37" s="5"/>
    </row>
    <row r="38" spans="1:104" s="6" customFormat="1" x14ac:dyDescent="0.2">
      <c r="A38" s="1680"/>
      <c r="B38" s="144" t="s">
        <v>61</v>
      </c>
      <c r="C38" s="145">
        <f t="shared" si="12"/>
        <v>0</v>
      </c>
      <c r="D38" s="131">
        <f t="shared" si="10"/>
        <v>0</v>
      </c>
      <c r="E38" s="131">
        <f t="shared" si="10"/>
        <v>0</v>
      </c>
      <c r="F38" s="132"/>
      <c r="G38" s="133"/>
      <c r="H38" s="132"/>
      <c r="I38" s="134"/>
      <c r="J38" s="132"/>
      <c r="K38" s="134"/>
      <c r="L38" s="132"/>
      <c r="M38" s="133"/>
      <c r="N38" s="135"/>
      <c r="O38" s="134"/>
      <c r="P38" s="135"/>
      <c r="Q38" s="134"/>
      <c r="R38" s="135"/>
      <c r="S38" s="134"/>
      <c r="T38" s="135"/>
      <c r="U38" s="134"/>
      <c r="V38" s="135"/>
      <c r="W38" s="134"/>
      <c r="X38" s="135"/>
      <c r="Y38" s="134"/>
      <c r="Z38" s="135"/>
      <c r="AA38" s="134"/>
      <c r="AB38" s="135"/>
      <c r="AC38" s="134"/>
      <c r="AD38" s="135"/>
      <c r="AE38" s="134"/>
      <c r="AF38" s="135"/>
      <c r="AG38" s="134"/>
      <c r="AH38" s="135"/>
      <c r="AI38" s="134"/>
      <c r="AJ38" s="135"/>
      <c r="AK38" s="134"/>
      <c r="AL38" s="135"/>
      <c r="AM38" s="136"/>
      <c r="AN38" s="137"/>
      <c r="AO38" s="135"/>
      <c r="AP38" s="135"/>
      <c r="AQ38" s="134"/>
      <c r="AR38" s="30" t="str">
        <f t="shared" si="11"/>
        <v/>
      </c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S38" s="109"/>
      <c r="BT38" s="109"/>
      <c r="BU38" s="5"/>
      <c r="BV38" s="15"/>
      <c r="BW38" s="15"/>
      <c r="BX38" s="15"/>
      <c r="BY38" s="15"/>
      <c r="BZ38" s="15"/>
      <c r="CA38" s="32" t="str">
        <f t="shared" si="13"/>
        <v/>
      </c>
      <c r="CB38" s="4"/>
      <c r="CC38" s="4"/>
      <c r="CD38" s="4"/>
      <c r="CE38" s="4"/>
      <c r="CF38" s="4"/>
      <c r="CG38" s="33">
        <f t="shared" si="14"/>
        <v>0</v>
      </c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5"/>
      <c r="CV38" s="5"/>
      <c r="CW38" s="5"/>
      <c r="CX38" s="5"/>
      <c r="CY38" s="5"/>
      <c r="CZ38" s="5"/>
    </row>
    <row r="39" spans="1:104" s="6" customFormat="1" x14ac:dyDescent="0.2">
      <c r="A39" s="1680"/>
      <c r="B39" s="142" t="s">
        <v>62</v>
      </c>
      <c r="C39" s="143">
        <f t="shared" si="12"/>
        <v>0</v>
      </c>
      <c r="D39" s="131">
        <f t="shared" si="10"/>
        <v>0</v>
      </c>
      <c r="E39" s="131">
        <f t="shared" si="10"/>
        <v>0</v>
      </c>
      <c r="F39" s="132"/>
      <c r="G39" s="133"/>
      <c r="H39" s="132"/>
      <c r="I39" s="134"/>
      <c r="J39" s="132"/>
      <c r="K39" s="134"/>
      <c r="L39" s="132"/>
      <c r="M39" s="133"/>
      <c r="N39" s="135"/>
      <c r="O39" s="134"/>
      <c r="P39" s="135"/>
      <c r="Q39" s="134"/>
      <c r="R39" s="135"/>
      <c r="S39" s="134"/>
      <c r="T39" s="135"/>
      <c r="U39" s="134"/>
      <c r="V39" s="135"/>
      <c r="W39" s="134"/>
      <c r="X39" s="135"/>
      <c r="Y39" s="134"/>
      <c r="Z39" s="135"/>
      <c r="AA39" s="134"/>
      <c r="AB39" s="135"/>
      <c r="AC39" s="134"/>
      <c r="AD39" s="135"/>
      <c r="AE39" s="134"/>
      <c r="AF39" s="135"/>
      <c r="AG39" s="134"/>
      <c r="AH39" s="135"/>
      <c r="AI39" s="134"/>
      <c r="AJ39" s="135"/>
      <c r="AK39" s="134"/>
      <c r="AL39" s="135"/>
      <c r="AM39" s="136"/>
      <c r="AN39" s="137"/>
      <c r="AO39" s="135"/>
      <c r="AP39" s="135"/>
      <c r="AQ39" s="134"/>
      <c r="AR39" s="30" t="str">
        <f t="shared" si="11"/>
        <v/>
      </c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S39" s="109"/>
      <c r="BT39" s="109"/>
      <c r="BU39" s="5"/>
      <c r="BV39" s="15"/>
      <c r="BW39" s="15"/>
      <c r="BX39" s="15"/>
      <c r="BY39" s="15"/>
      <c r="BZ39" s="15"/>
      <c r="CA39" s="32" t="str">
        <f t="shared" si="13"/>
        <v/>
      </c>
      <c r="CB39" s="4"/>
      <c r="CC39" s="4"/>
      <c r="CD39" s="4"/>
      <c r="CE39" s="4"/>
      <c r="CF39" s="4"/>
      <c r="CG39" s="33">
        <f t="shared" si="14"/>
        <v>0</v>
      </c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5"/>
      <c r="CV39" s="5"/>
      <c r="CW39" s="5"/>
      <c r="CX39" s="5"/>
      <c r="CY39" s="5"/>
      <c r="CZ39" s="5"/>
    </row>
    <row r="40" spans="1:104" s="6" customFormat="1" x14ac:dyDescent="0.2">
      <c r="A40" s="1680"/>
      <c r="B40" s="142" t="s">
        <v>63</v>
      </c>
      <c r="C40" s="143">
        <f t="shared" si="12"/>
        <v>0</v>
      </c>
      <c r="D40" s="131">
        <f t="shared" si="10"/>
        <v>0</v>
      </c>
      <c r="E40" s="131">
        <f t="shared" si="10"/>
        <v>0</v>
      </c>
      <c r="F40" s="132"/>
      <c r="G40" s="133"/>
      <c r="H40" s="132"/>
      <c r="I40" s="134"/>
      <c r="J40" s="132"/>
      <c r="K40" s="134"/>
      <c r="L40" s="132"/>
      <c r="M40" s="133"/>
      <c r="N40" s="135"/>
      <c r="O40" s="134"/>
      <c r="P40" s="135"/>
      <c r="Q40" s="134"/>
      <c r="R40" s="135"/>
      <c r="S40" s="134"/>
      <c r="T40" s="135"/>
      <c r="U40" s="134"/>
      <c r="V40" s="135"/>
      <c r="W40" s="134"/>
      <c r="X40" s="135"/>
      <c r="Y40" s="134"/>
      <c r="Z40" s="135"/>
      <c r="AA40" s="134"/>
      <c r="AB40" s="135"/>
      <c r="AC40" s="134"/>
      <c r="AD40" s="135"/>
      <c r="AE40" s="134"/>
      <c r="AF40" s="135"/>
      <c r="AG40" s="134"/>
      <c r="AH40" s="135"/>
      <c r="AI40" s="134"/>
      <c r="AJ40" s="135"/>
      <c r="AK40" s="134"/>
      <c r="AL40" s="135"/>
      <c r="AM40" s="136"/>
      <c r="AN40" s="137"/>
      <c r="AO40" s="135"/>
      <c r="AP40" s="135"/>
      <c r="AQ40" s="134"/>
      <c r="AR40" s="30" t="str">
        <f t="shared" si="11"/>
        <v/>
      </c>
      <c r="BS40" s="109"/>
      <c r="BT40" s="109"/>
      <c r="BU40" s="5"/>
      <c r="BV40" s="15"/>
      <c r="BW40" s="15"/>
      <c r="BX40" s="15"/>
      <c r="BY40" s="15"/>
      <c r="BZ40" s="15"/>
      <c r="CA40" s="32" t="str">
        <f t="shared" si="13"/>
        <v/>
      </c>
      <c r="CB40" s="4"/>
      <c r="CC40" s="4"/>
      <c r="CD40" s="4"/>
      <c r="CE40" s="4"/>
      <c r="CF40" s="4"/>
      <c r="CG40" s="33">
        <f t="shared" si="14"/>
        <v>0</v>
      </c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5"/>
      <c r="CV40" s="5"/>
      <c r="CW40" s="5"/>
      <c r="CX40" s="5"/>
      <c r="CY40" s="5"/>
      <c r="CZ40" s="5"/>
    </row>
    <row r="41" spans="1:104" s="6" customFormat="1" x14ac:dyDescent="0.2">
      <c r="A41" s="1680"/>
      <c r="B41" s="146" t="s">
        <v>64</v>
      </c>
      <c r="C41" s="147">
        <f t="shared" si="12"/>
        <v>0</v>
      </c>
      <c r="D41" s="131">
        <f t="shared" si="10"/>
        <v>0</v>
      </c>
      <c r="E41" s="131">
        <f t="shared" si="10"/>
        <v>0</v>
      </c>
      <c r="F41" s="132"/>
      <c r="G41" s="133"/>
      <c r="H41" s="132"/>
      <c r="I41" s="134"/>
      <c r="J41" s="132"/>
      <c r="K41" s="134"/>
      <c r="L41" s="132"/>
      <c r="M41" s="133"/>
      <c r="N41" s="135"/>
      <c r="O41" s="134"/>
      <c r="P41" s="135"/>
      <c r="Q41" s="134"/>
      <c r="R41" s="135"/>
      <c r="S41" s="134"/>
      <c r="T41" s="135"/>
      <c r="U41" s="134"/>
      <c r="V41" s="135"/>
      <c r="W41" s="134"/>
      <c r="X41" s="135"/>
      <c r="Y41" s="134"/>
      <c r="Z41" s="135"/>
      <c r="AA41" s="134"/>
      <c r="AB41" s="135"/>
      <c r="AC41" s="134"/>
      <c r="AD41" s="135"/>
      <c r="AE41" s="134"/>
      <c r="AF41" s="135"/>
      <c r="AG41" s="134"/>
      <c r="AH41" s="135"/>
      <c r="AI41" s="134"/>
      <c r="AJ41" s="135"/>
      <c r="AK41" s="134"/>
      <c r="AL41" s="135"/>
      <c r="AM41" s="136"/>
      <c r="AN41" s="137"/>
      <c r="AO41" s="135"/>
      <c r="AP41" s="135"/>
      <c r="AQ41" s="134"/>
      <c r="AR41" s="30" t="str">
        <f t="shared" si="11"/>
        <v/>
      </c>
      <c r="BS41" s="109"/>
      <c r="BT41" s="109"/>
      <c r="BU41" s="5"/>
      <c r="BV41" s="15"/>
      <c r="BW41" s="15"/>
      <c r="BX41" s="15"/>
      <c r="BY41" s="15"/>
      <c r="BZ41" s="15"/>
      <c r="CA41" s="32" t="str">
        <f t="shared" si="13"/>
        <v/>
      </c>
      <c r="CB41" s="4"/>
      <c r="CC41" s="4"/>
      <c r="CD41" s="4"/>
      <c r="CE41" s="4"/>
      <c r="CF41" s="4"/>
      <c r="CG41" s="33">
        <f t="shared" si="14"/>
        <v>0</v>
      </c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5"/>
      <c r="CV41" s="5"/>
      <c r="CW41" s="5"/>
      <c r="CX41" s="5"/>
      <c r="CY41" s="5"/>
      <c r="CZ41" s="5"/>
    </row>
    <row r="42" spans="1:104" s="6" customFormat="1" x14ac:dyDescent="0.2">
      <c r="A42" s="1680"/>
      <c r="B42" s="140" t="s">
        <v>65</v>
      </c>
      <c r="C42" s="148">
        <f t="shared" si="12"/>
        <v>0</v>
      </c>
      <c r="D42" s="149">
        <f t="shared" si="10"/>
        <v>0</v>
      </c>
      <c r="E42" s="149">
        <f t="shared" si="10"/>
        <v>0</v>
      </c>
      <c r="F42" s="132"/>
      <c r="G42" s="133"/>
      <c r="H42" s="132"/>
      <c r="I42" s="133"/>
      <c r="J42" s="132"/>
      <c r="K42" s="134"/>
      <c r="L42" s="132"/>
      <c r="M42" s="133"/>
      <c r="N42" s="135"/>
      <c r="O42" s="133"/>
      <c r="P42" s="150"/>
      <c r="Q42" s="133"/>
      <c r="R42" s="150"/>
      <c r="S42" s="133"/>
      <c r="T42" s="150"/>
      <c r="U42" s="133"/>
      <c r="V42" s="150"/>
      <c r="W42" s="133"/>
      <c r="X42" s="150"/>
      <c r="Y42" s="133"/>
      <c r="Z42" s="150"/>
      <c r="AA42" s="133"/>
      <c r="AB42" s="150"/>
      <c r="AC42" s="133"/>
      <c r="AD42" s="150"/>
      <c r="AE42" s="133"/>
      <c r="AF42" s="150"/>
      <c r="AG42" s="133"/>
      <c r="AH42" s="150"/>
      <c r="AI42" s="133"/>
      <c r="AJ42" s="150"/>
      <c r="AK42" s="133"/>
      <c r="AL42" s="150"/>
      <c r="AM42" s="151"/>
      <c r="AN42" s="137"/>
      <c r="AO42" s="135"/>
      <c r="AP42" s="150"/>
      <c r="AQ42" s="133"/>
      <c r="AR42" s="30" t="str">
        <f t="shared" si="11"/>
        <v/>
      </c>
      <c r="BS42" s="109"/>
      <c r="BT42" s="109"/>
      <c r="BU42" s="5"/>
      <c r="BV42" s="15"/>
      <c r="BW42" s="15"/>
      <c r="BX42" s="15"/>
      <c r="BY42" s="15"/>
      <c r="BZ42" s="15"/>
      <c r="CA42" s="32" t="str">
        <f t="shared" si="13"/>
        <v/>
      </c>
      <c r="CB42" s="4"/>
      <c r="CC42" s="4"/>
      <c r="CD42" s="4"/>
      <c r="CE42" s="4"/>
      <c r="CF42" s="4"/>
      <c r="CG42" s="33">
        <f t="shared" si="14"/>
        <v>0</v>
      </c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5"/>
      <c r="CV42" s="5"/>
      <c r="CW42" s="5"/>
      <c r="CX42" s="5"/>
      <c r="CY42" s="5"/>
      <c r="CZ42" s="5"/>
    </row>
    <row r="43" spans="1:104" s="6" customFormat="1" x14ac:dyDescent="0.2">
      <c r="A43" s="1680"/>
      <c r="B43" s="152" t="s">
        <v>66</v>
      </c>
      <c r="C43" s="153">
        <f t="shared" si="12"/>
        <v>0</v>
      </c>
      <c r="D43" s="154">
        <f t="shared" si="10"/>
        <v>0</v>
      </c>
      <c r="E43" s="154">
        <f t="shared" si="10"/>
        <v>0</v>
      </c>
      <c r="F43" s="132"/>
      <c r="G43" s="133"/>
      <c r="H43" s="132"/>
      <c r="I43" s="133"/>
      <c r="J43" s="132"/>
      <c r="K43" s="134"/>
      <c r="L43" s="132"/>
      <c r="M43" s="133"/>
      <c r="N43" s="135"/>
      <c r="O43" s="133"/>
      <c r="P43" s="150"/>
      <c r="Q43" s="133"/>
      <c r="R43" s="150"/>
      <c r="S43" s="133"/>
      <c r="T43" s="150"/>
      <c r="U43" s="133"/>
      <c r="V43" s="150"/>
      <c r="W43" s="133"/>
      <c r="X43" s="150"/>
      <c r="Y43" s="133"/>
      <c r="Z43" s="150"/>
      <c r="AA43" s="133"/>
      <c r="AB43" s="150"/>
      <c r="AC43" s="133"/>
      <c r="AD43" s="150"/>
      <c r="AE43" s="133"/>
      <c r="AF43" s="150"/>
      <c r="AG43" s="133"/>
      <c r="AH43" s="150"/>
      <c r="AI43" s="133"/>
      <c r="AJ43" s="150"/>
      <c r="AK43" s="133"/>
      <c r="AL43" s="150"/>
      <c r="AM43" s="151"/>
      <c r="AN43" s="137"/>
      <c r="AO43" s="135"/>
      <c r="AP43" s="150"/>
      <c r="AQ43" s="133"/>
      <c r="AR43" s="30" t="str">
        <f t="shared" si="11"/>
        <v/>
      </c>
      <c r="BS43" s="109"/>
      <c r="BT43" s="109"/>
      <c r="BU43" s="5"/>
      <c r="BV43" s="15"/>
      <c r="BW43" s="15"/>
      <c r="BX43" s="15"/>
      <c r="BY43" s="15"/>
      <c r="BZ43" s="15"/>
      <c r="CA43" s="32" t="str">
        <f t="shared" si="13"/>
        <v/>
      </c>
      <c r="CB43" s="4"/>
      <c r="CC43" s="4"/>
      <c r="CD43" s="4"/>
      <c r="CE43" s="4"/>
      <c r="CF43" s="4"/>
      <c r="CG43" s="33">
        <f t="shared" si="14"/>
        <v>0</v>
      </c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5"/>
      <c r="CV43" s="5"/>
      <c r="CW43" s="5"/>
      <c r="CX43" s="5"/>
      <c r="CY43" s="5"/>
      <c r="CZ43" s="5"/>
    </row>
    <row r="44" spans="1:104" s="6" customFormat="1" x14ac:dyDescent="0.2">
      <c r="A44" s="1680"/>
      <c r="B44" s="155" t="s">
        <v>67</v>
      </c>
      <c r="C44" s="153">
        <f t="shared" si="12"/>
        <v>0</v>
      </c>
      <c r="D44" s="154">
        <f t="shared" si="10"/>
        <v>0</v>
      </c>
      <c r="E44" s="154">
        <f t="shared" si="10"/>
        <v>0</v>
      </c>
      <c r="F44" s="132"/>
      <c r="G44" s="133"/>
      <c r="H44" s="132"/>
      <c r="I44" s="133"/>
      <c r="J44" s="132"/>
      <c r="K44" s="134"/>
      <c r="L44" s="132"/>
      <c r="M44" s="133"/>
      <c r="N44" s="135"/>
      <c r="O44" s="133"/>
      <c r="P44" s="150"/>
      <c r="Q44" s="133"/>
      <c r="R44" s="150"/>
      <c r="S44" s="133"/>
      <c r="T44" s="150"/>
      <c r="U44" s="133"/>
      <c r="V44" s="150"/>
      <c r="W44" s="133"/>
      <c r="X44" s="150"/>
      <c r="Y44" s="133"/>
      <c r="Z44" s="150"/>
      <c r="AA44" s="133"/>
      <c r="AB44" s="150"/>
      <c r="AC44" s="133"/>
      <c r="AD44" s="150"/>
      <c r="AE44" s="133"/>
      <c r="AF44" s="150"/>
      <c r="AG44" s="133"/>
      <c r="AH44" s="150"/>
      <c r="AI44" s="133"/>
      <c r="AJ44" s="150"/>
      <c r="AK44" s="133"/>
      <c r="AL44" s="150"/>
      <c r="AM44" s="151"/>
      <c r="AN44" s="137"/>
      <c r="AO44" s="135"/>
      <c r="AP44" s="150"/>
      <c r="AQ44" s="133"/>
      <c r="AR44" s="30" t="str">
        <f t="shared" si="11"/>
        <v/>
      </c>
      <c r="BS44" s="109"/>
      <c r="BT44" s="109"/>
      <c r="BU44" s="5"/>
      <c r="BV44" s="15"/>
      <c r="BW44" s="15"/>
      <c r="BX44" s="15"/>
      <c r="BY44" s="15"/>
      <c r="BZ44" s="15"/>
      <c r="CA44" s="32" t="str">
        <f t="shared" si="13"/>
        <v/>
      </c>
      <c r="CB44" s="4"/>
      <c r="CC44" s="4"/>
      <c r="CD44" s="4"/>
      <c r="CE44" s="4"/>
      <c r="CF44" s="4"/>
      <c r="CG44" s="33">
        <f t="shared" si="14"/>
        <v>0</v>
      </c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5"/>
      <c r="CV44" s="5"/>
      <c r="CW44" s="5"/>
      <c r="CX44" s="5"/>
      <c r="CY44" s="5"/>
      <c r="CZ44" s="5"/>
    </row>
    <row r="45" spans="1:104" s="6" customFormat="1" x14ac:dyDescent="0.2">
      <c r="A45" s="1680"/>
      <c r="B45" s="152" t="s">
        <v>68</v>
      </c>
      <c r="C45" s="153">
        <f t="shared" si="12"/>
        <v>0</v>
      </c>
      <c r="D45" s="154">
        <f t="shared" si="10"/>
        <v>0</v>
      </c>
      <c r="E45" s="154">
        <f t="shared" si="10"/>
        <v>0</v>
      </c>
      <c r="F45" s="132"/>
      <c r="G45" s="133"/>
      <c r="H45" s="132"/>
      <c r="I45" s="133"/>
      <c r="J45" s="132"/>
      <c r="K45" s="134"/>
      <c r="L45" s="132"/>
      <c r="M45" s="133"/>
      <c r="N45" s="135"/>
      <c r="O45" s="133"/>
      <c r="P45" s="150"/>
      <c r="Q45" s="133"/>
      <c r="R45" s="150"/>
      <c r="S45" s="133"/>
      <c r="T45" s="150"/>
      <c r="U45" s="133"/>
      <c r="V45" s="150"/>
      <c r="W45" s="133"/>
      <c r="X45" s="150"/>
      <c r="Y45" s="133"/>
      <c r="Z45" s="150"/>
      <c r="AA45" s="133"/>
      <c r="AB45" s="150"/>
      <c r="AC45" s="133"/>
      <c r="AD45" s="150"/>
      <c r="AE45" s="133"/>
      <c r="AF45" s="150"/>
      <c r="AG45" s="133"/>
      <c r="AH45" s="150"/>
      <c r="AI45" s="133"/>
      <c r="AJ45" s="150"/>
      <c r="AK45" s="133"/>
      <c r="AL45" s="150"/>
      <c r="AM45" s="151"/>
      <c r="AN45" s="137"/>
      <c r="AO45" s="135"/>
      <c r="AP45" s="150"/>
      <c r="AQ45" s="133"/>
      <c r="AR45" s="30" t="str">
        <f t="shared" si="11"/>
        <v/>
      </c>
      <c r="BS45" s="109"/>
      <c r="BT45" s="109"/>
      <c r="BU45" s="5"/>
      <c r="BV45" s="15"/>
      <c r="BW45" s="15"/>
      <c r="BX45" s="15"/>
      <c r="BY45" s="15"/>
      <c r="BZ45" s="15"/>
      <c r="CA45" s="32" t="str">
        <f t="shared" si="13"/>
        <v/>
      </c>
      <c r="CB45" s="4"/>
      <c r="CC45" s="4"/>
      <c r="CD45" s="4"/>
      <c r="CE45" s="4"/>
      <c r="CF45" s="4"/>
      <c r="CG45" s="33">
        <f t="shared" si="14"/>
        <v>0</v>
      </c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5"/>
      <c r="CV45" s="5"/>
      <c r="CW45" s="5"/>
      <c r="CX45" s="5"/>
      <c r="CY45" s="5"/>
      <c r="CZ45" s="5"/>
    </row>
    <row r="46" spans="1:104" s="6" customFormat="1" x14ac:dyDescent="0.2">
      <c r="A46" s="1680"/>
      <c r="B46" s="152" t="s">
        <v>69</v>
      </c>
      <c r="C46" s="153">
        <f t="shared" si="12"/>
        <v>0</v>
      </c>
      <c r="D46" s="154">
        <f t="shared" si="10"/>
        <v>0</v>
      </c>
      <c r="E46" s="154">
        <f t="shared" si="10"/>
        <v>0</v>
      </c>
      <c r="F46" s="132"/>
      <c r="G46" s="133"/>
      <c r="H46" s="132"/>
      <c r="I46" s="133"/>
      <c r="J46" s="132"/>
      <c r="K46" s="134"/>
      <c r="L46" s="132"/>
      <c r="M46" s="133"/>
      <c r="N46" s="135"/>
      <c r="O46" s="133"/>
      <c r="P46" s="150"/>
      <c r="Q46" s="133"/>
      <c r="R46" s="150"/>
      <c r="S46" s="133"/>
      <c r="T46" s="150"/>
      <c r="U46" s="133"/>
      <c r="V46" s="150"/>
      <c r="W46" s="133"/>
      <c r="X46" s="150"/>
      <c r="Y46" s="133"/>
      <c r="Z46" s="150"/>
      <c r="AA46" s="133"/>
      <c r="AB46" s="150"/>
      <c r="AC46" s="133"/>
      <c r="AD46" s="150"/>
      <c r="AE46" s="133"/>
      <c r="AF46" s="150"/>
      <c r="AG46" s="133"/>
      <c r="AH46" s="150"/>
      <c r="AI46" s="133"/>
      <c r="AJ46" s="150"/>
      <c r="AK46" s="133"/>
      <c r="AL46" s="150"/>
      <c r="AM46" s="151"/>
      <c r="AN46" s="137"/>
      <c r="AO46" s="135"/>
      <c r="AP46" s="150"/>
      <c r="AQ46" s="133"/>
      <c r="AR46" s="30" t="str">
        <f t="shared" si="11"/>
        <v/>
      </c>
      <c r="BS46" s="109"/>
      <c r="BT46" s="109"/>
      <c r="BU46" s="5"/>
      <c r="BV46" s="15"/>
      <c r="BW46" s="15"/>
      <c r="BX46" s="15"/>
      <c r="BY46" s="15"/>
      <c r="BZ46" s="15"/>
      <c r="CA46" s="32" t="str">
        <f t="shared" si="13"/>
        <v/>
      </c>
      <c r="CB46" s="4"/>
      <c r="CC46" s="4"/>
      <c r="CD46" s="4"/>
      <c r="CE46" s="4"/>
      <c r="CF46" s="4"/>
      <c r="CG46" s="33">
        <f t="shared" si="14"/>
        <v>0</v>
      </c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5"/>
      <c r="CV46" s="5"/>
      <c r="CW46" s="5"/>
      <c r="CX46" s="5"/>
      <c r="CY46" s="5"/>
      <c r="CZ46" s="5"/>
    </row>
    <row r="47" spans="1:104" s="6" customFormat="1" x14ac:dyDescent="0.2">
      <c r="A47" s="1680"/>
      <c r="B47" s="152" t="s">
        <v>70</v>
      </c>
      <c r="C47" s="156">
        <f t="shared" si="12"/>
        <v>0</v>
      </c>
      <c r="D47" s="157">
        <f t="shared" si="10"/>
        <v>0</v>
      </c>
      <c r="E47" s="157">
        <f t="shared" si="10"/>
        <v>0</v>
      </c>
      <c r="F47" s="158"/>
      <c r="G47" s="159"/>
      <c r="H47" s="158"/>
      <c r="I47" s="159"/>
      <c r="J47" s="158"/>
      <c r="K47" s="160"/>
      <c r="L47" s="158"/>
      <c r="M47" s="159"/>
      <c r="N47" s="161"/>
      <c r="O47" s="159"/>
      <c r="P47" s="162"/>
      <c r="Q47" s="159"/>
      <c r="R47" s="162"/>
      <c r="S47" s="159"/>
      <c r="T47" s="162"/>
      <c r="U47" s="159"/>
      <c r="V47" s="162"/>
      <c r="W47" s="159"/>
      <c r="X47" s="162"/>
      <c r="Y47" s="159"/>
      <c r="Z47" s="162"/>
      <c r="AA47" s="159"/>
      <c r="AB47" s="162"/>
      <c r="AC47" s="159"/>
      <c r="AD47" s="162"/>
      <c r="AE47" s="159"/>
      <c r="AF47" s="162"/>
      <c r="AG47" s="159"/>
      <c r="AH47" s="162"/>
      <c r="AI47" s="159"/>
      <c r="AJ47" s="162"/>
      <c r="AK47" s="159"/>
      <c r="AL47" s="162"/>
      <c r="AM47" s="163"/>
      <c r="AN47" s="164"/>
      <c r="AO47" s="161"/>
      <c r="AP47" s="162"/>
      <c r="AQ47" s="159"/>
      <c r="AR47" s="30" t="str">
        <f t="shared" si="11"/>
        <v/>
      </c>
      <c r="BS47" s="109"/>
      <c r="BT47" s="109"/>
      <c r="BU47" s="5"/>
      <c r="BV47" s="15"/>
      <c r="BW47" s="15"/>
      <c r="BX47" s="15"/>
      <c r="BY47" s="15"/>
      <c r="BZ47" s="15"/>
      <c r="CA47" s="32" t="str">
        <f t="shared" si="13"/>
        <v/>
      </c>
      <c r="CB47" s="4"/>
      <c r="CC47" s="4"/>
      <c r="CD47" s="4"/>
      <c r="CE47" s="4"/>
      <c r="CF47" s="4"/>
      <c r="CG47" s="33">
        <f t="shared" si="14"/>
        <v>0</v>
      </c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5"/>
      <c r="CV47" s="5"/>
      <c r="CW47" s="5"/>
      <c r="CX47" s="5"/>
      <c r="CY47" s="5"/>
      <c r="CZ47" s="5"/>
    </row>
    <row r="48" spans="1:104" s="6" customFormat="1" x14ac:dyDescent="0.2">
      <c r="A48" s="1921"/>
      <c r="B48" s="165" t="s">
        <v>71</v>
      </c>
      <c r="C48" s="166">
        <f t="shared" si="12"/>
        <v>0</v>
      </c>
      <c r="D48" s="167">
        <f t="shared" si="10"/>
        <v>0</v>
      </c>
      <c r="E48" s="167">
        <f t="shared" si="10"/>
        <v>0</v>
      </c>
      <c r="F48" s="168"/>
      <c r="G48" s="169"/>
      <c r="H48" s="168"/>
      <c r="I48" s="169"/>
      <c r="J48" s="168"/>
      <c r="K48" s="170"/>
      <c r="L48" s="168"/>
      <c r="M48" s="169"/>
      <c r="N48" s="171"/>
      <c r="O48" s="169"/>
      <c r="P48" s="172"/>
      <c r="Q48" s="169"/>
      <c r="R48" s="172"/>
      <c r="S48" s="169"/>
      <c r="T48" s="172"/>
      <c r="U48" s="169"/>
      <c r="V48" s="172"/>
      <c r="W48" s="169"/>
      <c r="X48" s="172"/>
      <c r="Y48" s="169"/>
      <c r="Z48" s="172"/>
      <c r="AA48" s="169"/>
      <c r="AB48" s="172"/>
      <c r="AC48" s="169"/>
      <c r="AD48" s="172"/>
      <c r="AE48" s="169"/>
      <c r="AF48" s="172"/>
      <c r="AG48" s="169"/>
      <c r="AH48" s="172"/>
      <c r="AI48" s="169"/>
      <c r="AJ48" s="172"/>
      <c r="AK48" s="169"/>
      <c r="AL48" s="172"/>
      <c r="AM48" s="173"/>
      <c r="AN48" s="174"/>
      <c r="AO48" s="171"/>
      <c r="AP48" s="172"/>
      <c r="AQ48" s="169"/>
      <c r="AR48" s="30" t="str">
        <f t="shared" si="11"/>
        <v/>
      </c>
      <c r="BS48" s="109"/>
      <c r="BT48" s="109"/>
      <c r="BU48" s="5"/>
      <c r="BV48" s="15"/>
      <c r="BW48" s="15"/>
      <c r="BX48" s="15"/>
      <c r="BY48" s="15"/>
      <c r="BZ48" s="15"/>
      <c r="CA48" s="32" t="str">
        <f t="shared" si="13"/>
        <v/>
      </c>
      <c r="CB48" s="4"/>
      <c r="CC48" s="4"/>
      <c r="CD48" s="4"/>
      <c r="CE48" s="4"/>
      <c r="CF48" s="4"/>
      <c r="CG48" s="33">
        <f t="shared" si="14"/>
        <v>0</v>
      </c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5"/>
      <c r="CV48" s="5"/>
      <c r="CW48" s="5"/>
      <c r="CX48" s="5"/>
      <c r="CY48" s="5"/>
      <c r="CZ48" s="5"/>
    </row>
    <row r="49" spans="1:130" x14ac:dyDescent="0.2">
      <c r="A49" s="2311" t="s">
        <v>72</v>
      </c>
      <c r="B49" s="176"/>
      <c r="C49" s="177">
        <f>SUM(D49:E49)</f>
        <v>0</v>
      </c>
      <c r="D49" s="149">
        <f t="shared" si="10"/>
        <v>0</v>
      </c>
      <c r="E49" s="149">
        <f t="shared" si="10"/>
        <v>0</v>
      </c>
      <c r="F49" s="124"/>
      <c r="G49" s="125"/>
      <c r="H49" s="124"/>
      <c r="I49" s="126"/>
      <c r="J49" s="124"/>
      <c r="K49" s="126"/>
      <c r="L49" s="124"/>
      <c r="M49" s="125"/>
      <c r="N49" s="127"/>
      <c r="O49" s="126"/>
      <c r="P49" s="127"/>
      <c r="Q49" s="126"/>
      <c r="R49" s="127"/>
      <c r="S49" s="126"/>
      <c r="T49" s="127"/>
      <c r="U49" s="126"/>
      <c r="V49" s="127"/>
      <c r="W49" s="126"/>
      <c r="X49" s="127"/>
      <c r="Y49" s="126"/>
      <c r="Z49" s="127"/>
      <c r="AA49" s="126"/>
      <c r="AB49" s="127"/>
      <c r="AC49" s="126"/>
      <c r="AD49" s="127"/>
      <c r="AE49" s="126"/>
      <c r="AF49" s="127"/>
      <c r="AG49" s="126"/>
      <c r="AH49" s="127"/>
      <c r="AI49" s="126"/>
      <c r="AJ49" s="127"/>
      <c r="AK49" s="126"/>
      <c r="AL49" s="127"/>
      <c r="AM49" s="128"/>
      <c r="AN49" s="129"/>
      <c r="AO49" s="127"/>
      <c r="AP49" s="127"/>
      <c r="AQ49" s="126"/>
      <c r="AR49" s="30" t="str">
        <f t="shared" si="11"/>
        <v/>
      </c>
      <c r="BS49" s="109"/>
      <c r="BT49" s="109"/>
      <c r="BV49" s="15"/>
      <c r="BW49" s="15"/>
      <c r="BX49" s="15"/>
      <c r="CA49" s="32" t="str">
        <f t="shared" si="13"/>
        <v/>
      </c>
      <c r="CG49" s="33">
        <f t="shared" si="14"/>
        <v>0</v>
      </c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5"/>
      <c r="CV49" s="5"/>
      <c r="CW49" s="5"/>
      <c r="CX49" s="5"/>
      <c r="CY49" s="5"/>
      <c r="CZ49" s="5"/>
    </row>
    <row r="50" spans="1:130" x14ac:dyDescent="0.2">
      <c r="A50" s="178" t="s">
        <v>73</v>
      </c>
      <c r="B50" s="179"/>
      <c r="C50" s="180">
        <f>SUM(D50:E50)</f>
        <v>0</v>
      </c>
      <c r="D50" s="181">
        <f t="shared" si="10"/>
        <v>0</v>
      </c>
      <c r="E50" s="181">
        <f t="shared" si="10"/>
        <v>0</v>
      </c>
      <c r="F50" s="168"/>
      <c r="G50" s="169"/>
      <c r="H50" s="168"/>
      <c r="I50" s="170"/>
      <c r="J50" s="168"/>
      <c r="K50" s="170"/>
      <c r="L50" s="168"/>
      <c r="M50" s="169"/>
      <c r="N50" s="171"/>
      <c r="O50" s="170"/>
      <c r="P50" s="171"/>
      <c r="Q50" s="170"/>
      <c r="R50" s="171"/>
      <c r="S50" s="170"/>
      <c r="T50" s="171"/>
      <c r="U50" s="170"/>
      <c r="V50" s="171"/>
      <c r="W50" s="170"/>
      <c r="X50" s="171"/>
      <c r="Y50" s="170"/>
      <c r="Z50" s="171"/>
      <c r="AA50" s="170"/>
      <c r="AB50" s="171"/>
      <c r="AC50" s="170"/>
      <c r="AD50" s="171"/>
      <c r="AE50" s="170"/>
      <c r="AF50" s="171"/>
      <c r="AG50" s="170"/>
      <c r="AH50" s="171"/>
      <c r="AI50" s="170"/>
      <c r="AJ50" s="171"/>
      <c r="AK50" s="170"/>
      <c r="AL50" s="171"/>
      <c r="AM50" s="182"/>
      <c r="AN50" s="174"/>
      <c r="AO50" s="171"/>
      <c r="AP50" s="171"/>
      <c r="AQ50" s="170"/>
      <c r="AR50" s="30" t="str">
        <f t="shared" si="11"/>
        <v/>
      </c>
      <c r="BS50" s="109"/>
      <c r="BT50" s="109"/>
      <c r="BV50" s="15"/>
      <c r="BW50" s="15"/>
      <c r="BX50" s="15"/>
      <c r="CA50" s="32" t="str">
        <f t="shared" si="13"/>
        <v/>
      </c>
      <c r="CG50" s="33">
        <f t="shared" si="14"/>
        <v>0</v>
      </c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5"/>
      <c r="CV50" s="5"/>
      <c r="CW50" s="5"/>
      <c r="CX50" s="5"/>
      <c r="CY50" s="5"/>
      <c r="CZ50" s="5"/>
    </row>
    <row r="51" spans="1:130" x14ac:dyDescent="0.2">
      <c r="A51" s="107" t="s">
        <v>74</v>
      </c>
      <c r="B51" s="11"/>
      <c r="C51" s="183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CA51" s="32" t="str">
        <f t="shared" si="13"/>
        <v/>
      </c>
      <c r="CG51" s="33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5"/>
      <c r="CV51" s="5"/>
      <c r="CW51" s="5"/>
      <c r="CX51" s="5"/>
      <c r="CY51" s="5"/>
      <c r="CZ51" s="5"/>
    </row>
    <row r="52" spans="1:130" x14ac:dyDescent="0.2">
      <c r="A52" s="2245" t="s">
        <v>75</v>
      </c>
      <c r="B52" s="2246" t="s">
        <v>76</v>
      </c>
      <c r="C52" s="2250" t="s">
        <v>7</v>
      </c>
      <c r="D52" s="2250"/>
      <c r="E52" s="2250"/>
      <c r="F52" s="2286"/>
      <c r="G52" s="2256" t="s">
        <v>77</v>
      </c>
      <c r="H52" s="2257"/>
      <c r="I52" s="184"/>
      <c r="AI52" s="109"/>
      <c r="AJ52" s="109"/>
      <c r="BY52" s="5"/>
      <c r="CA52" s="32" t="str">
        <f t="shared" si="13"/>
        <v/>
      </c>
      <c r="CG52" s="33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5"/>
      <c r="CV52" s="5"/>
      <c r="CW52" s="5"/>
      <c r="CX52" s="5"/>
      <c r="CY52" s="5"/>
      <c r="CZ52" s="5"/>
    </row>
    <row r="53" spans="1:130" ht="14.25" customHeight="1" x14ac:dyDescent="0.2">
      <c r="A53" s="1680"/>
      <c r="B53" s="1637"/>
      <c r="C53" s="1644" t="s">
        <v>50</v>
      </c>
      <c r="D53" s="1683" t="s">
        <v>29</v>
      </c>
      <c r="E53" s="1654" t="s">
        <v>30</v>
      </c>
      <c r="F53" s="1675" t="s">
        <v>31</v>
      </c>
      <c r="G53" s="2270" t="s">
        <v>78</v>
      </c>
      <c r="H53" s="2271" t="s">
        <v>79</v>
      </c>
      <c r="AH53" s="109"/>
      <c r="AI53" s="109"/>
      <c r="BT53" s="5"/>
      <c r="BZ53" s="32"/>
      <c r="CF53" s="33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5"/>
      <c r="CU53" s="5"/>
      <c r="CV53" s="5"/>
      <c r="CW53" s="5"/>
      <c r="CX53" s="5"/>
      <c r="CY53" s="5"/>
      <c r="CZ53" s="5"/>
      <c r="DZ53" s="6"/>
    </row>
    <row r="54" spans="1:130" x14ac:dyDescent="0.2">
      <c r="A54" s="1921"/>
      <c r="B54" s="1922"/>
      <c r="C54" s="2264"/>
      <c r="D54" s="2241"/>
      <c r="E54" s="2232"/>
      <c r="F54" s="2242"/>
      <c r="G54" s="2270"/>
      <c r="H54" s="2271"/>
      <c r="AH54" s="109"/>
      <c r="AI54" s="109"/>
      <c r="BT54" s="5"/>
      <c r="BZ54" s="32"/>
      <c r="CF54" s="33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5"/>
      <c r="CU54" s="5"/>
      <c r="CV54" s="5"/>
      <c r="CW54" s="5"/>
      <c r="CX54" s="5"/>
      <c r="CY54" s="5"/>
      <c r="CZ54" s="5"/>
      <c r="DZ54" s="6"/>
    </row>
    <row r="55" spans="1:130" x14ac:dyDescent="0.2">
      <c r="A55" s="185" t="s">
        <v>80</v>
      </c>
      <c r="B55" s="186">
        <f>SUM(C55:F55)</f>
        <v>0</v>
      </c>
      <c r="C55" s="187"/>
      <c r="D55" s="188"/>
      <c r="E55" s="189"/>
      <c r="F55" s="190"/>
      <c r="G55" s="187"/>
      <c r="H55" s="187"/>
      <c r="AH55" s="109"/>
      <c r="AI55" s="109"/>
      <c r="BT55" s="5"/>
      <c r="BY55" s="5"/>
      <c r="BZ55" s="32" t="str">
        <f>IF(CF55=1," * El total de Ingresos debe ser igual a la suma de los Tipos de Estrategia. ","")</f>
        <v/>
      </c>
      <c r="CF55" s="33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5"/>
      <c r="CU55" s="5"/>
      <c r="CV55" s="5"/>
      <c r="CW55" s="5"/>
      <c r="CX55" s="5"/>
      <c r="CY55" s="5"/>
      <c r="CZ55" s="5"/>
      <c r="DZ55" s="6"/>
    </row>
    <row r="56" spans="1:130" x14ac:dyDescent="0.2">
      <c r="A56" s="155" t="s">
        <v>81</v>
      </c>
      <c r="B56" s="186">
        <f>SUM(C56:F56)</f>
        <v>0</v>
      </c>
      <c r="C56" s="191"/>
      <c r="D56" s="188"/>
      <c r="E56" s="189"/>
      <c r="F56" s="192"/>
      <c r="G56" s="191"/>
      <c r="H56" s="191"/>
      <c r="AH56" s="109"/>
      <c r="AI56" s="109"/>
      <c r="BT56" s="5"/>
      <c r="BY56" s="5"/>
      <c r="BZ56" s="32" t="str">
        <f>IF(CF56=1," * El total de Ingresos debe ser igual a la suma de los Tipos de Estrategia. ","")</f>
        <v/>
      </c>
      <c r="CF56" s="33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5"/>
      <c r="CU56" s="5"/>
      <c r="CV56" s="5"/>
      <c r="CW56" s="5"/>
      <c r="CX56" s="5"/>
      <c r="CY56" s="5"/>
      <c r="CZ56" s="5"/>
      <c r="DZ56" s="6"/>
    </row>
    <row r="57" spans="1:130" x14ac:dyDescent="0.2">
      <c r="A57" s="155" t="s">
        <v>82</v>
      </c>
      <c r="B57" s="186">
        <f>SUM(C57:F57)</f>
        <v>0</v>
      </c>
      <c r="C57" s="191"/>
      <c r="D57" s="188"/>
      <c r="E57" s="189"/>
      <c r="F57" s="192"/>
      <c r="G57" s="191"/>
      <c r="H57" s="191"/>
      <c r="AH57" s="109"/>
      <c r="AI57" s="109"/>
      <c r="BT57" s="5"/>
      <c r="BY57" s="5"/>
      <c r="BZ57" s="4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5"/>
      <c r="CU57" s="5"/>
      <c r="CV57" s="5"/>
      <c r="CW57" s="5"/>
      <c r="CX57" s="5"/>
      <c r="CY57" s="5"/>
      <c r="CZ57" s="5"/>
      <c r="DZ57" s="6"/>
    </row>
    <row r="58" spans="1:130" x14ac:dyDescent="0.2">
      <c r="A58" s="155" t="s">
        <v>83</v>
      </c>
      <c r="B58" s="186">
        <f>SUM(C58:F58)</f>
        <v>0</v>
      </c>
      <c r="C58" s="191"/>
      <c r="D58" s="188"/>
      <c r="E58" s="189"/>
      <c r="F58" s="192"/>
      <c r="G58" s="191"/>
      <c r="H58" s="191"/>
      <c r="AH58" s="109"/>
      <c r="AI58" s="109"/>
      <c r="BT58" s="5"/>
      <c r="BY58" s="5"/>
      <c r="BZ58" s="4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5"/>
      <c r="CU58" s="5"/>
      <c r="CV58" s="5"/>
      <c r="CW58" s="5"/>
      <c r="CX58" s="5"/>
      <c r="CY58" s="5"/>
      <c r="CZ58" s="5"/>
      <c r="DZ58" s="6"/>
    </row>
    <row r="59" spans="1:130" x14ac:dyDescent="0.2">
      <c r="A59" s="155" t="s">
        <v>84</v>
      </c>
      <c r="B59" s="186">
        <f>SUM(C59:F59)</f>
        <v>0</v>
      </c>
      <c r="C59" s="193"/>
      <c r="D59" s="194"/>
      <c r="E59" s="195"/>
      <c r="F59" s="196"/>
      <c r="G59" s="193"/>
      <c r="H59" s="193"/>
      <c r="AH59" s="109"/>
      <c r="AI59" s="109"/>
      <c r="BT59" s="5"/>
      <c r="BY59" s="5"/>
      <c r="BZ59" s="4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5"/>
      <c r="CU59" s="5"/>
      <c r="CV59" s="5"/>
      <c r="CW59" s="5"/>
      <c r="CX59" s="5"/>
      <c r="CY59" s="5"/>
      <c r="CZ59" s="5"/>
      <c r="DZ59" s="6"/>
    </row>
    <row r="60" spans="1:130" x14ac:dyDescent="0.2">
      <c r="A60" s="2312" t="s">
        <v>5</v>
      </c>
      <c r="B60" s="2313">
        <f t="shared" ref="B60:G60" si="15">SUM(B55:B59)</f>
        <v>0</v>
      </c>
      <c r="C60" s="199">
        <f t="shared" si="15"/>
        <v>0</v>
      </c>
      <c r="D60" s="200">
        <f t="shared" si="15"/>
        <v>0</v>
      </c>
      <c r="E60" s="201">
        <f t="shared" si="15"/>
        <v>0</v>
      </c>
      <c r="F60" s="202">
        <f t="shared" si="15"/>
        <v>0</v>
      </c>
      <c r="G60" s="199">
        <f t="shared" si="15"/>
        <v>0</v>
      </c>
      <c r="H60" s="199">
        <f>SUM(H55:H59)</f>
        <v>0</v>
      </c>
      <c r="AH60" s="109"/>
      <c r="AI60" s="109"/>
      <c r="BT60" s="5"/>
      <c r="BZ60" s="4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5"/>
      <c r="CU60" s="5"/>
      <c r="CV60" s="5"/>
      <c r="CW60" s="5"/>
      <c r="CX60" s="5"/>
      <c r="CY60" s="5"/>
      <c r="CZ60" s="5"/>
      <c r="DZ60" s="6"/>
    </row>
    <row r="61" spans="1:130" x14ac:dyDescent="0.2">
      <c r="A61" s="107" t="s">
        <v>85</v>
      </c>
      <c r="D61" s="11"/>
      <c r="E61" s="11"/>
      <c r="F61" s="11"/>
      <c r="G61" s="11"/>
      <c r="H61" s="11"/>
      <c r="I61" s="11"/>
      <c r="J61" s="11"/>
      <c r="K61" s="11"/>
      <c r="CA61" s="32"/>
      <c r="CB61" s="32"/>
      <c r="CC61" s="32"/>
      <c r="CD61" s="32"/>
      <c r="CE61" s="32"/>
      <c r="CF61" s="32"/>
      <c r="CG61" s="33"/>
      <c r="CH61" s="33"/>
      <c r="CI61" s="33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5"/>
      <c r="CV61" s="5"/>
      <c r="CW61" s="5"/>
      <c r="CX61" s="5"/>
      <c r="CY61" s="5"/>
      <c r="CZ61" s="5"/>
    </row>
    <row r="62" spans="1:130" x14ac:dyDescent="0.2">
      <c r="A62" s="2237" t="s">
        <v>75</v>
      </c>
      <c r="B62" s="2231" t="s">
        <v>76</v>
      </c>
      <c r="C62" s="2314" t="s">
        <v>6</v>
      </c>
      <c r="D62" s="2314"/>
      <c r="E62" s="2314"/>
      <c r="F62" s="2314"/>
      <c r="G62" s="2314"/>
      <c r="H62" s="2314"/>
      <c r="I62" s="2314"/>
      <c r="J62" s="2314"/>
      <c r="K62" s="2314"/>
      <c r="L62" s="2314"/>
      <c r="M62" s="2314"/>
      <c r="N62" s="2314"/>
      <c r="O62" s="2314"/>
      <c r="P62" s="2314"/>
      <c r="Q62" s="2314"/>
      <c r="R62" s="2314"/>
      <c r="S62" s="2315"/>
      <c r="T62" s="2250" t="s">
        <v>7</v>
      </c>
      <c r="U62" s="2250"/>
      <c r="V62" s="2250"/>
      <c r="W62" s="2251"/>
      <c r="X62" s="2274" t="s">
        <v>86</v>
      </c>
      <c r="Y62" s="2316"/>
      <c r="Z62" s="2257"/>
      <c r="AA62" s="11"/>
      <c r="AB62" s="11"/>
      <c r="BY62" s="5"/>
      <c r="BZ62" s="5"/>
      <c r="CA62" s="32"/>
      <c r="CB62" s="32"/>
      <c r="CC62" s="32"/>
      <c r="CD62" s="32"/>
      <c r="CE62" s="32"/>
      <c r="CF62" s="32"/>
      <c r="CG62" s="33"/>
      <c r="CH62" s="33"/>
      <c r="CI62" s="33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</row>
    <row r="63" spans="1:130" ht="21" x14ac:dyDescent="0.2">
      <c r="A63" s="2282"/>
      <c r="B63" s="2264"/>
      <c r="C63" s="2275" t="s">
        <v>11</v>
      </c>
      <c r="D63" s="2275" t="s">
        <v>12</v>
      </c>
      <c r="E63" s="2275" t="s">
        <v>13</v>
      </c>
      <c r="F63" s="2275" t="s">
        <v>14</v>
      </c>
      <c r="G63" s="2275" t="s">
        <v>15</v>
      </c>
      <c r="H63" s="2275" t="s">
        <v>16</v>
      </c>
      <c r="I63" s="2275" t="s">
        <v>17</v>
      </c>
      <c r="J63" s="2275" t="s">
        <v>18</v>
      </c>
      <c r="K63" s="2275" t="s">
        <v>19</v>
      </c>
      <c r="L63" s="2275" t="s">
        <v>20</v>
      </c>
      <c r="M63" s="2275" t="s">
        <v>21</v>
      </c>
      <c r="N63" s="2275" t="s">
        <v>22</v>
      </c>
      <c r="O63" s="2275" t="s">
        <v>23</v>
      </c>
      <c r="P63" s="2275" t="s">
        <v>24</v>
      </c>
      <c r="Q63" s="2275" t="s">
        <v>25</v>
      </c>
      <c r="R63" s="2275" t="s">
        <v>26</v>
      </c>
      <c r="S63" s="2276" t="s">
        <v>27</v>
      </c>
      <c r="T63" s="2258" t="s">
        <v>50</v>
      </c>
      <c r="U63" s="2301" t="s">
        <v>29</v>
      </c>
      <c r="V63" s="2287" t="s">
        <v>87</v>
      </c>
      <c r="W63" s="2287" t="s">
        <v>31</v>
      </c>
      <c r="X63" s="2277" t="s">
        <v>88</v>
      </c>
      <c r="Y63" s="2252" t="s">
        <v>89</v>
      </c>
      <c r="Z63" s="2252" t="s">
        <v>79</v>
      </c>
      <c r="AA63" s="8"/>
      <c r="BK63" s="8"/>
      <c r="BY63" s="5"/>
      <c r="BZ63" s="5"/>
      <c r="CA63" s="32"/>
      <c r="CB63" s="32"/>
      <c r="CC63" s="32"/>
      <c r="CD63" s="32"/>
      <c r="CE63" s="32"/>
      <c r="CF63" s="32"/>
      <c r="CG63" s="33"/>
      <c r="CH63" s="33"/>
      <c r="CI63" s="33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DA63" s="15"/>
      <c r="DB63" s="15"/>
      <c r="DC63" s="15"/>
      <c r="DD63" s="15"/>
      <c r="DE63" s="15"/>
      <c r="DF63" s="15"/>
      <c r="DG63" s="15"/>
      <c r="DH63" s="15"/>
      <c r="DI63" s="15"/>
      <c r="DJ63" s="15"/>
    </row>
    <row r="64" spans="1:130" x14ac:dyDescent="0.2">
      <c r="A64" s="185" t="s">
        <v>81</v>
      </c>
      <c r="B64" s="206">
        <f>SUM(C64:S64)</f>
        <v>0</v>
      </c>
      <c r="C64" s="207"/>
      <c r="D64" s="191"/>
      <c r="E64" s="191"/>
      <c r="F64" s="191"/>
      <c r="G64" s="191"/>
      <c r="H64" s="191"/>
      <c r="I64" s="191"/>
      <c r="J64" s="191"/>
      <c r="K64" s="191"/>
      <c r="L64" s="191"/>
      <c r="M64" s="191"/>
      <c r="N64" s="191"/>
      <c r="O64" s="191"/>
      <c r="P64" s="191"/>
      <c r="Q64" s="191"/>
      <c r="R64" s="191"/>
      <c r="S64" s="208"/>
      <c r="T64" s="42"/>
      <c r="U64" s="43"/>
      <c r="V64" s="43"/>
      <c r="W64" s="39"/>
      <c r="X64" s="209"/>
      <c r="Y64" s="209"/>
      <c r="Z64" s="209"/>
      <c r="AA64" s="8"/>
      <c r="BK64" s="8"/>
      <c r="BY64" s="5"/>
      <c r="BZ64" s="5"/>
      <c r="CA64" s="32"/>
      <c r="CB64" s="32"/>
      <c r="CC64" s="32"/>
      <c r="CD64" s="32"/>
      <c r="CE64" s="32"/>
      <c r="CF64" s="32"/>
      <c r="CG64" s="33"/>
      <c r="CH64" s="33"/>
      <c r="CI64" s="33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DA64" s="15"/>
      <c r="DB64" s="15"/>
      <c r="DC64" s="15"/>
      <c r="DD64" s="15"/>
      <c r="DE64" s="15"/>
      <c r="DF64" s="15"/>
      <c r="DG64" s="15"/>
      <c r="DH64" s="15"/>
      <c r="DI64" s="15"/>
      <c r="DJ64" s="15"/>
    </row>
    <row r="65" spans="1:115" s="6" customFormat="1" x14ac:dyDescent="0.2">
      <c r="A65" s="155" t="s">
        <v>82</v>
      </c>
      <c r="B65" s="210">
        <f>SUM(C65:S65)</f>
        <v>0</v>
      </c>
      <c r="C65" s="207"/>
      <c r="D65" s="191"/>
      <c r="E65" s="191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208"/>
      <c r="T65" s="54"/>
      <c r="U65" s="55"/>
      <c r="V65" s="55"/>
      <c r="W65" s="56"/>
      <c r="X65" s="92"/>
      <c r="Y65" s="92"/>
      <c r="Z65" s="92"/>
      <c r="AA65" s="8"/>
      <c r="BK65" s="8"/>
      <c r="BU65" s="5"/>
      <c r="BV65" s="5"/>
      <c r="BW65" s="5"/>
      <c r="BX65" s="5"/>
      <c r="BY65" s="5"/>
      <c r="BZ65" s="5"/>
      <c r="CA65" s="32"/>
      <c r="CB65" s="32"/>
      <c r="CC65" s="32"/>
      <c r="CD65" s="32"/>
      <c r="CE65" s="32"/>
      <c r="CF65" s="32"/>
      <c r="CG65" s="33"/>
      <c r="CH65" s="33"/>
      <c r="CI65" s="33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5"/>
    </row>
    <row r="66" spans="1:115" s="6" customFormat="1" x14ac:dyDescent="0.2">
      <c r="A66" s="155" t="s">
        <v>83</v>
      </c>
      <c r="B66" s="210">
        <f>SUM(C66:S66)</f>
        <v>0</v>
      </c>
      <c r="C66" s="207"/>
      <c r="D66" s="191"/>
      <c r="E66" s="191"/>
      <c r="F66" s="191"/>
      <c r="G66" s="191"/>
      <c r="H66" s="191"/>
      <c r="I66" s="191"/>
      <c r="J66" s="191"/>
      <c r="K66" s="191"/>
      <c r="L66" s="191"/>
      <c r="M66" s="191"/>
      <c r="N66" s="191"/>
      <c r="O66" s="191"/>
      <c r="P66" s="191"/>
      <c r="Q66" s="191"/>
      <c r="R66" s="191"/>
      <c r="S66" s="208"/>
      <c r="T66" s="54"/>
      <c r="U66" s="55"/>
      <c r="V66" s="55"/>
      <c r="W66" s="56"/>
      <c r="X66" s="92"/>
      <c r="Y66" s="92"/>
      <c r="Z66" s="92"/>
      <c r="AA66" s="8"/>
      <c r="BK66" s="8"/>
      <c r="BU66" s="5"/>
      <c r="BV66" s="5"/>
      <c r="BW66" s="5"/>
      <c r="BX66" s="5"/>
      <c r="BY66" s="5"/>
      <c r="BZ66" s="5"/>
      <c r="CA66" s="4"/>
      <c r="CB66" s="4"/>
      <c r="CC66" s="4"/>
      <c r="CD66" s="4"/>
      <c r="CE66" s="4"/>
      <c r="CF66" s="4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5"/>
    </row>
    <row r="67" spans="1:115" s="6" customFormat="1" x14ac:dyDescent="0.2">
      <c r="A67" s="155" t="s">
        <v>84</v>
      </c>
      <c r="B67" s="211">
        <f>SUM(C67:S67)</f>
        <v>0</v>
      </c>
      <c r="C67" s="207"/>
      <c r="D67" s="191"/>
      <c r="E67" s="19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208"/>
      <c r="T67" s="212"/>
      <c r="U67" s="213"/>
      <c r="V67" s="213"/>
      <c r="W67" s="78"/>
      <c r="X67" s="75"/>
      <c r="Y67" s="75"/>
      <c r="Z67" s="75"/>
      <c r="AA67" s="8"/>
      <c r="BK67" s="8"/>
      <c r="BU67" s="5"/>
      <c r="BV67" s="5"/>
      <c r="BW67" s="5"/>
      <c r="BX67" s="5"/>
      <c r="BY67" s="5"/>
      <c r="BZ67" s="5"/>
      <c r="CA67" s="4"/>
      <c r="CB67" s="4"/>
      <c r="CC67" s="4"/>
      <c r="CD67" s="4"/>
      <c r="CE67" s="4"/>
      <c r="CF67" s="4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5"/>
    </row>
    <row r="68" spans="1:115" s="6" customFormat="1" x14ac:dyDescent="0.2">
      <c r="A68" s="2317" t="s">
        <v>5</v>
      </c>
      <c r="B68" s="2318">
        <f>SUM(B64:B67)</f>
        <v>0</v>
      </c>
      <c r="C68" s="2278">
        <f>SUM(C64:C67)</f>
        <v>0</v>
      </c>
      <c r="D68" s="2278">
        <f t="shared" ref="D68:Z68" si="16">SUM(D64:D67)</f>
        <v>0</v>
      </c>
      <c r="E68" s="2278">
        <f t="shared" si="16"/>
        <v>0</v>
      </c>
      <c r="F68" s="2278">
        <f t="shared" si="16"/>
        <v>0</v>
      </c>
      <c r="G68" s="2278">
        <f t="shared" si="16"/>
        <v>0</v>
      </c>
      <c r="H68" s="2278">
        <f t="shared" si="16"/>
        <v>0</v>
      </c>
      <c r="I68" s="2278">
        <f t="shared" si="16"/>
        <v>0</v>
      </c>
      <c r="J68" s="2278">
        <f t="shared" si="16"/>
        <v>0</v>
      </c>
      <c r="K68" s="2278">
        <f t="shared" si="16"/>
        <v>0</v>
      </c>
      <c r="L68" s="2278">
        <f t="shared" si="16"/>
        <v>0</v>
      </c>
      <c r="M68" s="2278">
        <f t="shared" si="16"/>
        <v>0</v>
      </c>
      <c r="N68" s="2278">
        <f t="shared" si="16"/>
        <v>0</v>
      </c>
      <c r="O68" s="2278">
        <f t="shared" si="16"/>
        <v>0</v>
      </c>
      <c r="P68" s="2278">
        <f t="shared" si="16"/>
        <v>0</v>
      </c>
      <c r="Q68" s="2278">
        <f t="shared" si="16"/>
        <v>0</v>
      </c>
      <c r="R68" s="2278">
        <f t="shared" si="16"/>
        <v>0</v>
      </c>
      <c r="S68" s="2279">
        <f t="shared" si="16"/>
        <v>0</v>
      </c>
      <c r="T68" s="2319">
        <f t="shared" si="16"/>
        <v>0</v>
      </c>
      <c r="U68" s="2278">
        <f t="shared" si="16"/>
        <v>0</v>
      </c>
      <c r="V68" s="2278">
        <f t="shared" si="16"/>
        <v>0</v>
      </c>
      <c r="W68" s="2278">
        <f t="shared" si="16"/>
        <v>0</v>
      </c>
      <c r="X68" s="2278">
        <f t="shared" si="16"/>
        <v>0</v>
      </c>
      <c r="Y68" s="2278">
        <f t="shared" si="16"/>
        <v>0</v>
      </c>
      <c r="Z68" s="2279">
        <f t="shared" si="16"/>
        <v>0</v>
      </c>
      <c r="AA68" s="8"/>
      <c r="BK68" s="8"/>
      <c r="BU68" s="5"/>
      <c r="BV68" s="5"/>
      <c r="BW68" s="5"/>
      <c r="BX68" s="5"/>
      <c r="BY68" s="5"/>
      <c r="BZ68" s="5"/>
      <c r="CA68" s="4"/>
      <c r="CB68" s="4"/>
      <c r="CC68" s="4"/>
      <c r="CD68" s="4"/>
      <c r="CE68" s="4"/>
      <c r="CF68" s="4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5"/>
    </row>
    <row r="69" spans="1:115" s="6" customFormat="1" x14ac:dyDescent="0.2">
      <c r="A69" s="107" t="s">
        <v>90</v>
      </c>
      <c r="D69" s="8"/>
      <c r="E69" s="8"/>
      <c r="F69" s="8"/>
      <c r="G69" s="8"/>
      <c r="H69" s="8"/>
      <c r="I69" s="8"/>
      <c r="J69" s="8"/>
      <c r="K69" s="8"/>
      <c r="AU69" s="8"/>
      <c r="BU69" s="5"/>
      <c r="BV69" s="5"/>
      <c r="BW69" s="5"/>
      <c r="BX69" s="5"/>
      <c r="BY69" s="15"/>
      <c r="BZ69" s="15"/>
      <c r="CA69" s="4"/>
      <c r="CB69" s="4"/>
      <c r="CC69" s="4"/>
      <c r="CD69" s="4"/>
      <c r="CE69" s="4"/>
      <c r="CF69" s="4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</row>
    <row r="70" spans="1:115" s="6" customFormat="1" x14ac:dyDescent="0.2">
      <c r="A70" s="2237" t="s">
        <v>75</v>
      </c>
      <c r="B70" s="2246" t="s">
        <v>76</v>
      </c>
      <c r="C70" s="2314" t="s">
        <v>6</v>
      </c>
      <c r="D70" s="2314"/>
      <c r="E70" s="2314"/>
      <c r="F70" s="2314"/>
      <c r="G70" s="2314"/>
      <c r="H70" s="2314"/>
      <c r="I70" s="2314"/>
      <c r="J70" s="2314"/>
      <c r="K70" s="2314"/>
      <c r="L70" s="2314"/>
      <c r="M70" s="2314"/>
      <c r="N70" s="2314"/>
      <c r="O70" s="2314"/>
      <c r="P70" s="2314"/>
      <c r="Q70" s="2314"/>
      <c r="R70" s="2314"/>
      <c r="S70" s="2315"/>
      <c r="T70" s="2265" t="s">
        <v>7</v>
      </c>
      <c r="U70" s="2250"/>
      <c r="V70" s="2250"/>
      <c r="W70" s="2251"/>
      <c r="X70" s="2274" t="s">
        <v>86</v>
      </c>
      <c r="Y70" s="2316"/>
      <c r="Z70" s="2257"/>
      <c r="AA70" s="8"/>
      <c r="AB70" s="8"/>
      <c r="BL70" s="8"/>
      <c r="BU70" s="5"/>
      <c r="BV70" s="5"/>
      <c r="BW70" s="5"/>
      <c r="BX70" s="5"/>
      <c r="BY70" s="5"/>
      <c r="BZ70" s="5"/>
      <c r="CA70" s="4"/>
      <c r="CB70" s="4"/>
      <c r="CC70" s="4"/>
      <c r="CD70" s="4"/>
      <c r="CE70" s="4"/>
      <c r="CF70" s="4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</row>
    <row r="71" spans="1:115" s="6" customFormat="1" ht="21" x14ac:dyDescent="0.2">
      <c r="A71" s="2282"/>
      <c r="B71" s="1922"/>
      <c r="C71" s="2275" t="s">
        <v>11</v>
      </c>
      <c r="D71" s="2275" t="s">
        <v>12</v>
      </c>
      <c r="E71" s="2275" t="s">
        <v>13</v>
      </c>
      <c r="F71" s="2275" t="s">
        <v>14</v>
      </c>
      <c r="G71" s="2275" t="s">
        <v>15</v>
      </c>
      <c r="H71" s="2275" t="s">
        <v>16</v>
      </c>
      <c r="I71" s="2275" t="s">
        <v>17</v>
      </c>
      <c r="J71" s="2275" t="s">
        <v>18</v>
      </c>
      <c r="K71" s="2275" t="s">
        <v>19</v>
      </c>
      <c r="L71" s="2275" t="s">
        <v>20</v>
      </c>
      <c r="M71" s="2275" t="s">
        <v>21</v>
      </c>
      <c r="N71" s="2275" t="s">
        <v>22</v>
      </c>
      <c r="O71" s="2275" t="s">
        <v>23</v>
      </c>
      <c r="P71" s="2275" t="s">
        <v>24</v>
      </c>
      <c r="Q71" s="2275" t="s">
        <v>25</v>
      </c>
      <c r="R71" s="2275" t="s">
        <v>26</v>
      </c>
      <c r="S71" s="2276" t="s">
        <v>27</v>
      </c>
      <c r="T71" s="2258" t="s">
        <v>50</v>
      </c>
      <c r="U71" s="2301" t="s">
        <v>29</v>
      </c>
      <c r="V71" s="2287" t="s">
        <v>87</v>
      </c>
      <c r="W71" s="2287" t="s">
        <v>31</v>
      </c>
      <c r="X71" s="2277" t="s">
        <v>88</v>
      </c>
      <c r="Y71" s="2252" t="s">
        <v>89</v>
      </c>
      <c r="Z71" s="2252" t="s">
        <v>79</v>
      </c>
      <c r="AA71" s="8"/>
      <c r="BK71" s="8"/>
      <c r="BU71" s="5"/>
      <c r="BV71" s="5"/>
      <c r="BW71" s="5"/>
      <c r="BX71" s="5"/>
      <c r="BY71" s="5"/>
      <c r="BZ71" s="5"/>
      <c r="CA71" s="4"/>
      <c r="CB71" s="4"/>
      <c r="CC71" s="4"/>
      <c r="CD71" s="4"/>
      <c r="CE71" s="4"/>
      <c r="CF71" s="4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5"/>
    </row>
    <row r="72" spans="1:115" s="6" customFormat="1" x14ac:dyDescent="0.2">
      <c r="A72" s="185" t="s">
        <v>81</v>
      </c>
      <c r="B72" s="206">
        <f>SUM(C72:S72)</f>
        <v>0</v>
      </c>
      <c r="C72" s="207"/>
      <c r="D72" s="191"/>
      <c r="E72" s="191"/>
      <c r="F72" s="191"/>
      <c r="G72" s="191"/>
      <c r="H72" s="191"/>
      <c r="I72" s="191"/>
      <c r="J72" s="191"/>
      <c r="K72" s="191"/>
      <c r="L72" s="191"/>
      <c r="M72" s="191"/>
      <c r="N72" s="191"/>
      <c r="O72" s="191"/>
      <c r="P72" s="191"/>
      <c r="Q72" s="191"/>
      <c r="R72" s="191"/>
      <c r="S72" s="208"/>
      <c r="T72" s="38"/>
      <c r="U72" s="42"/>
      <c r="V72" s="43"/>
      <c r="W72" s="43"/>
      <c r="X72" s="209"/>
      <c r="Y72" s="209"/>
      <c r="Z72" s="209"/>
      <c r="AA72" s="8"/>
      <c r="BK72" s="8"/>
      <c r="BU72" s="5"/>
      <c r="BV72" s="5"/>
      <c r="BW72" s="5"/>
      <c r="BX72" s="5"/>
      <c r="BY72" s="5"/>
      <c r="BZ72" s="5"/>
      <c r="CA72" s="4"/>
      <c r="CB72" s="4"/>
      <c r="CC72" s="4"/>
      <c r="CD72" s="4"/>
      <c r="CE72" s="4"/>
      <c r="CF72" s="4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5"/>
    </row>
    <row r="73" spans="1:115" s="6" customFormat="1" x14ac:dyDescent="0.2">
      <c r="A73" s="155" t="s">
        <v>82</v>
      </c>
      <c r="B73" s="210">
        <f>SUM(C73:S73)</f>
        <v>0</v>
      </c>
      <c r="C73" s="207"/>
      <c r="D73" s="191"/>
      <c r="E73" s="19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208"/>
      <c r="T73" s="51"/>
      <c r="U73" s="54"/>
      <c r="V73" s="55"/>
      <c r="W73" s="55"/>
      <c r="X73" s="92"/>
      <c r="Y73" s="92"/>
      <c r="Z73" s="92"/>
      <c r="AA73" s="8"/>
      <c r="BK73" s="8"/>
      <c r="BU73" s="5"/>
      <c r="BV73" s="5"/>
      <c r="BW73" s="5"/>
      <c r="BX73" s="5"/>
      <c r="BY73" s="5"/>
      <c r="BZ73" s="5"/>
      <c r="CA73" s="4"/>
      <c r="CB73" s="4"/>
      <c r="CC73" s="4"/>
      <c r="CD73" s="4"/>
      <c r="CE73" s="4"/>
      <c r="CF73" s="4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5"/>
    </row>
    <row r="74" spans="1:115" s="6" customFormat="1" x14ac:dyDescent="0.2">
      <c r="A74" s="155" t="s">
        <v>83</v>
      </c>
      <c r="B74" s="210">
        <f>SUM(C74:S74)</f>
        <v>0</v>
      </c>
      <c r="C74" s="207"/>
      <c r="D74" s="191"/>
      <c r="E74" s="191"/>
      <c r="F74" s="191"/>
      <c r="G74" s="191"/>
      <c r="H74" s="191"/>
      <c r="I74" s="191"/>
      <c r="J74" s="191"/>
      <c r="K74" s="191"/>
      <c r="L74" s="191"/>
      <c r="M74" s="191"/>
      <c r="N74" s="191"/>
      <c r="O74" s="191"/>
      <c r="P74" s="191"/>
      <c r="Q74" s="191"/>
      <c r="R74" s="191"/>
      <c r="S74" s="208"/>
      <c r="T74" s="51"/>
      <c r="U74" s="54"/>
      <c r="V74" s="55"/>
      <c r="W74" s="55"/>
      <c r="X74" s="92"/>
      <c r="Y74" s="92"/>
      <c r="Z74" s="92"/>
      <c r="AA74" s="8"/>
      <c r="BK74" s="8"/>
      <c r="BU74" s="5"/>
      <c r="BV74" s="5"/>
      <c r="BW74" s="5"/>
      <c r="BX74" s="5"/>
      <c r="BY74" s="5"/>
      <c r="BZ74" s="5"/>
      <c r="CA74" s="4"/>
      <c r="CB74" s="4"/>
      <c r="CC74" s="4"/>
      <c r="CD74" s="4"/>
      <c r="CE74" s="4"/>
      <c r="CF74" s="4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5"/>
    </row>
    <row r="75" spans="1:115" s="6" customFormat="1" x14ac:dyDescent="0.2">
      <c r="A75" s="155" t="s">
        <v>84</v>
      </c>
      <c r="B75" s="211">
        <f>SUM(C75:S75)</f>
        <v>0</v>
      </c>
      <c r="C75" s="207"/>
      <c r="D75" s="191"/>
      <c r="E75" s="191"/>
      <c r="F75" s="191"/>
      <c r="G75" s="191"/>
      <c r="H75" s="191"/>
      <c r="I75" s="191"/>
      <c r="J75" s="191"/>
      <c r="K75" s="191"/>
      <c r="L75" s="191"/>
      <c r="M75" s="191"/>
      <c r="N75" s="191"/>
      <c r="O75" s="191"/>
      <c r="P75" s="191"/>
      <c r="Q75" s="191"/>
      <c r="R75" s="191"/>
      <c r="S75" s="208"/>
      <c r="T75" s="219"/>
      <c r="U75" s="212"/>
      <c r="V75" s="213"/>
      <c r="W75" s="213"/>
      <c r="X75" s="75"/>
      <c r="Y75" s="75"/>
      <c r="Z75" s="75"/>
      <c r="AA75" s="8"/>
      <c r="BK75" s="8"/>
      <c r="BU75" s="5"/>
      <c r="BV75" s="5"/>
      <c r="BW75" s="5"/>
      <c r="BX75" s="5"/>
      <c r="BY75" s="5"/>
      <c r="BZ75" s="5"/>
      <c r="CA75" s="4"/>
      <c r="CB75" s="4"/>
      <c r="CC75" s="4"/>
      <c r="CD75" s="4"/>
      <c r="CE75" s="4"/>
      <c r="CF75" s="4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5"/>
    </row>
    <row r="76" spans="1:115" s="6" customFormat="1" x14ac:dyDescent="0.2">
      <c r="A76" s="2317" t="s">
        <v>5</v>
      </c>
      <c r="B76" s="2318">
        <f>SUM(B72:B75)</f>
        <v>0</v>
      </c>
      <c r="C76" s="2278">
        <f>SUM(C72:C75)</f>
        <v>0</v>
      </c>
      <c r="D76" s="2278">
        <f t="shared" ref="D76:R76" si="17">SUM(D72:D75)</f>
        <v>0</v>
      </c>
      <c r="E76" s="2278">
        <f t="shared" si="17"/>
        <v>0</v>
      </c>
      <c r="F76" s="2278">
        <f t="shared" si="17"/>
        <v>0</v>
      </c>
      <c r="G76" s="2278">
        <f t="shared" si="17"/>
        <v>0</v>
      </c>
      <c r="H76" s="2278">
        <f t="shared" si="17"/>
        <v>0</v>
      </c>
      <c r="I76" s="2278">
        <f t="shared" si="17"/>
        <v>0</v>
      </c>
      <c r="J76" s="2278">
        <f t="shared" si="17"/>
        <v>0</v>
      </c>
      <c r="K76" s="2278">
        <f t="shared" si="17"/>
        <v>0</v>
      </c>
      <c r="L76" s="2278">
        <f t="shared" si="17"/>
        <v>0</v>
      </c>
      <c r="M76" s="2278">
        <f t="shared" si="17"/>
        <v>0</v>
      </c>
      <c r="N76" s="2278">
        <f t="shared" si="17"/>
        <v>0</v>
      </c>
      <c r="O76" s="2278">
        <f t="shared" si="17"/>
        <v>0</v>
      </c>
      <c r="P76" s="2278">
        <f t="shared" si="17"/>
        <v>0</v>
      </c>
      <c r="Q76" s="2278">
        <f t="shared" si="17"/>
        <v>0</v>
      </c>
      <c r="R76" s="2278">
        <f t="shared" si="17"/>
        <v>0</v>
      </c>
      <c r="S76" s="2279">
        <f>SUM(S72:S75)</f>
        <v>0</v>
      </c>
      <c r="T76" s="2320">
        <f>SUM(T72:T75)</f>
        <v>0</v>
      </c>
      <c r="U76" s="2320">
        <f t="shared" ref="U76:Z76" si="18">SUM(U72:U75)</f>
        <v>0</v>
      </c>
      <c r="V76" s="2320">
        <f t="shared" si="18"/>
        <v>0</v>
      </c>
      <c r="W76" s="2320">
        <f t="shared" si="18"/>
        <v>0</v>
      </c>
      <c r="X76" s="2320">
        <f t="shared" si="18"/>
        <v>0</v>
      </c>
      <c r="Y76" s="2320">
        <f t="shared" si="18"/>
        <v>0</v>
      </c>
      <c r="Z76" s="2320">
        <f t="shared" si="18"/>
        <v>0</v>
      </c>
      <c r="AA76" s="8"/>
      <c r="BK76" s="8"/>
      <c r="BU76" s="5"/>
      <c r="BV76" s="5"/>
      <c r="BW76" s="5"/>
      <c r="BX76" s="5"/>
      <c r="BY76" s="5"/>
      <c r="BZ76" s="5"/>
      <c r="CA76" s="4"/>
      <c r="CB76" s="4"/>
      <c r="CC76" s="4"/>
      <c r="CD76" s="4"/>
      <c r="CE76" s="4"/>
      <c r="CF76" s="4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5"/>
    </row>
    <row r="77" spans="1:115" s="6" customFormat="1" x14ac:dyDescent="0.2">
      <c r="A77" s="221" t="s">
        <v>91</v>
      </c>
      <c r="B77" s="222"/>
      <c r="C77" s="223"/>
      <c r="D77" s="224"/>
      <c r="F77" s="8"/>
      <c r="G77" s="8"/>
      <c r="I77" s="8"/>
      <c r="J77" s="8"/>
      <c r="K77" s="8"/>
      <c r="AU77" s="8"/>
      <c r="BU77" s="5"/>
      <c r="BV77" s="5"/>
      <c r="BW77" s="5"/>
      <c r="BX77" s="5"/>
      <c r="BY77" s="15"/>
      <c r="BZ77" s="15"/>
      <c r="CA77" s="4"/>
      <c r="CB77" s="4"/>
      <c r="CC77" s="4"/>
      <c r="CD77" s="4"/>
      <c r="CE77" s="4"/>
      <c r="CF77" s="4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</row>
    <row r="78" spans="1:115" s="6" customFormat="1" ht="31.5" x14ac:dyDescent="0.2">
      <c r="A78" s="2283" t="s">
        <v>92</v>
      </c>
      <c r="B78" s="2258" t="s">
        <v>50</v>
      </c>
      <c r="C78" s="2321" t="s">
        <v>93</v>
      </c>
      <c r="D78" s="2322" t="s">
        <v>94</v>
      </c>
      <c r="E78" s="2323" t="s">
        <v>95</v>
      </c>
      <c r="F78" s="8"/>
      <c r="H78" s="8"/>
      <c r="I78" s="8"/>
      <c r="J78" s="8"/>
      <c r="AT78" s="8"/>
      <c r="BU78" s="5"/>
      <c r="BV78" s="5"/>
      <c r="BW78" s="5"/>
      <c r="BX78" s="15"/>
      <c r="BY78" s="15"/>
      <c r="BZ78" s="15"/>
      <c r="CA78" s="4"/>
      <c r="CB78" s="4"/>
      <c r="CC78" s="4"/>
      <c r="CD78" s="4"/>
      <c r="CE78" s="4"/>
      <c r="CF78" s="4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</row>
    <row r="79" spans="1:115" s="6" customFormat="1" x14ac:dyDescent="0.2">
      <c r="A79" s="229" t="s">
        <v>96</v>
      </c>
      <c r="B79" s="38"/>
      <c r="C79" s="42"/>
      <c r="D79" s="43"/>
      <c r="E79" s="40"/>
      <c r="F79" s="8"/>
      <c r="H79" s="8"/>
      <c r="I79" s="8"/>
      <c r="J79" s="8"/>
      <c r="AT79" s="8"/>
      <c r="BU79" s="5"/>
      <c r="BV79" s="5"/>
      <c r="BW79" s="5"/>
      <c r="BX79" s="15"/>
      <c r="BY79" s="15"/>
      <c r="BZ79" s="15"/>
      <c r="CA79" s="4"/>
      <c r="CB79" s="4"/>
      <c r="CC79" s="4"/>
      <c r="CD79" s="4"/>
      <c r="CE79" s="4"/>
      <c r="CF79" s="4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</row>
    <row r="80" spans="1:115" s="6" customFormat="1" x14ac:dyDescent="0.2">
      <c r="A80" s="229" t="s">
        <v>97</v>
      </c>
      <c r="B80" s="51"/>
      <c r="C80" s="54"/>
      <c r="D80" s="55"/>
      <c r="E80" s="52"/>
      <c r="F80" s="8"/>
      <c r="H80" s="8"/>
      <c r="I80" s="8"/>
      <c r="J80" s="8"/>
      <c r="AT80" s="8"/>
      <c r="BU80" s="5"/>
      <c r="BV80" s="5"/>
      <c r="BW80" s="5"/>
      <c r="BX80" s="15"/>
      <c r="BY80" s="15"/>
      <c r="BZ80" s="15"/>
      <c r="CA80" s="4"/>
      <c r="CB80" s="4"/>
      <c r="CC80" s="4"/>
      <c r="CD80" s="4"/>
      <c r="CE80" s="4"/>
      <c r="CF80" s="4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</row>
    <row r="81" spans="1:104" s="6" customFormat="1" x14ac:dyDescent="0.2">
      <c r="A81" s="229" t="s">
        <v>98</v>
      </c>
      <c r="B81" s="51"/>
      <c r="C81" s="54"/>
      <c r="D81" s="55"/>
      <c r="E81" s="52"/>
      <c r="F81" s="8"/>
      <c r="H81" s="8"/>
      <c r="I81" s="8"/>
      <c r="J81" s="8"/>
      <c r="AT81" s="8"/>
      <c r="BU81" s="5"/>
      <c r="BV81" s="5"/>
      <c r="BW81" s="5"/>
      <c r="BX81" s="15"/>
      <c r="BY81" s="15"/>
      <c r="BZ81" s="15"/>
      <c r="CA81" s="4"/>
      <c r="CB81" s="4"/>
      <c r="CC81" s="4"/>
      <c r="CD81" s="4"/>
      <c r="CE81" s="4"/>
      <c r="CF81" s="4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5"/>
      <c r="CV81" s="5"/>
      <c r="CW81" s="5"/>
      <c r="CX81" s="5"/>
      <c r="CY81" s="5"/>
      <c r="CZ81" s="5"/>
    </row>
    <row r="82" spans="1:104" s="6" customFormat="1" ht="21" x14ac:dyDescent="0.2">
      <c r="A82" s="230" t="s">
        <v>99</v>
      </c>
      <c r="B82" s="51"/>
      <c r="C82" s="54"/>
      <c r="D82" s="55"/>
      <c r="E82" s="52"/>
      <c r="F82" s="8"/>
      <c r="H82" s="8"/>
      <c r="I82" s="8"/>
      <c r="J82" s="8"/>
      <c r="AT82" s="8"/>
      <c r="BU82" s="5"/>
      <c r="BV82" s="5"/>
      <c r="BW82" s="5"/>
      <c r="BX82" s="15"/>
      <c r="BY82" s="15"/>
      <c r="BZ82" s="15"/>
      <c r="CA82" s="4"/>
      <c r="CB82" s="4"/>
      <c r="CC82" s="4"/>
      <c r="CD82" s="4"/>
      <c r="CE82" s="4"/>
      <c r="CF82" s="4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5"/>
      <c r="CV82" s="5"/>
      <c r="CW82" s="5"/>
      <c r="CX82" s="5"/>
      <c r="CY82" s="5"/>
      <c r="CZ82" s="5"/>
    </row>
    <row r="83" spans="1:104" s="6" customFormat="1" x14ac:dyDescent="0.2">
      <c r="A83" s="229" t="s">
        <v>100</v>
      </c>
      <c r="B83" s="85"/>
      <c r="C83" s="101"/>
      <c r="D83" s="91"/>
      <c r="E83" s="87"/>
      <c r="F83" s="8"/>
      <c r="H83" s="8"/>
      <c r="I83" s="8"/>
      <c r="J83" s="8"/>
      <c r="AT83" s="8"/>
      <c r="BU83" s="5"/>
      <c r="BV83" s="5"/>
      <c r="BW83" s="5"/>
      <c r="BX83" s="15"/>
      <c r="BY83" s="15"/>
      <c r="BZ83" s="15"/>
      <c r="CA83" s="4"/>
      <c r="CB83" s="4"/>
      <c r="CC83" s="4"/>
      <c r="CD83" s="4"/>
      <c r="CE83" s="4"/>
      <c r="CF83" s="4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5"/>
      <c r="CV83" s="5"/>
      <c r="CW83" s="5"/>
      <c r="CX83" s="5"/>
      <c r="CY83" s="5"/>
      <c r="CZ83" s="5"/>
    </row>
    <row r="84" spans="1:104" s="6" customFormat="1" x14ac:dyDescent="0.2">
      <c r="A84" s="229" t="s">
        <v>101</v>
      </c>
      <c r="B84" s="85"/>
      <c r="C84" s="54"/>
      <c r="D84" s="91"/>
      <c r="E84" s="87"/>
      <c r="F84" s="8"/>
      <c r="H84" s="8"/>
      <c r="I84" s="8"/>
      <c r="J84" s="8"/>
      <c r="AT84" s="8"/>
      <c r="BU84" s="5"/>
      <c r="BV84" s="5"/>
      <c r="BW84" s="5"/>
      <c r="BX84" s="15"/>
      <c r="BY84" s="15"/>
      <c r="BZ84" s="15"/>
      <c r="CA84" s="4"/>
      <c r="CB84" s="4"/>
      <c r="CC84" s="4"/>
      <c r="CD84" s="4"/>
      <c r="CE84" s="4"/>
      <c r="CF84" s="4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5"/>
      <c r="CV84" s="5"/>
      <c r="CW84" s="5"/>
      <c r="CX84" s="5"/>
      <c r="CY84" s="5"/>
      <c r="CZ84" s="5"/>
    </row>
    <row r="85" spans="1:104" s="6" customFormat="1" x14ac:dyDescent="0.2">
      <c r="A85" s="229" t="s">
        <v>102</v>
      </c>
      <c r="B85" s="85"/>
      <c r="C85" s="54"/>
      <c r="D85" s="91"/>
      <c r="E85" s="87"/>
      <c r="F85" s="8"/>
      <c r="H85" s="8"/>
      <c r="I85" s="8"/>
      <c r="J85" s="8"/>
      <c r="AT85" s="8"/>
      <c r="BU85" s="5"/>
      <c r="BV85" s="5"/>
      <c r="BW85" s="5"/>
      <c r="BX85" s="15"/>
      <c r="BY85" s="15"/>
      <c r="BZ85" s="15"/>
      <c r="CA85" s="4"/>
      <c r="CB85" s="4"/>
      <c r="CC85" s="4"/>
      <c r="CD85" s="4"/>
      <c r="CE85" s="4"/>
      <c r="CF85" s="4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5"/>
      <c r="CV85" s="5"/>
      <c r="CW85" s="5"/>
      <c r="CX85" s="5"/>
      <c r="CY85" s="5"/>
      <c r="CZ85" s="5"/>
    </row>
    <row r="86" spans="1:104" s="6" customFormat="1" x14ac:dyDescent="0.2">
      <c r="A86" s="229" t="s">
        <v>103</v>
      </c>
      <c r="B86" s="85"/>
      <c r="C86" s="54"/>
      <c r="D86" s="91"/>
      <c r="E86" s="87"/>
      <c r="F86" s="8"/>
      <c r="H86" s="8"/>
      <c r="I86" s="8"/>
      <c r="J86" s="8"/>
      <c r="AT86" s="8"/>
      <c r="BU86" s="5"/>
      <c r="BV86" s="5"/>
      <c r="BW86" s="5"/>
      <c r="BX86" s="15"/>
      <c r="BY86" s="15"/>
      <c r="BZ86" s="15"/>
      <c r="CA86" s="4"/>
      <c r="CB86" s="4"/>
      <c r="CC86" s="4"/>
      <c r="CD86" s="4"/>
      <c r="CE86" s="4"/>
      <c r="CF86" s="4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5"/>
      <c r="CV86" s="5"/>
      <c r="CW86" s="5"/>
      <c r="CX86" s="5"/>
      <c r="CY86" s="5"/>
      <c r="CZ86" s="5"/>
    </row>
    <row r="87" spans="1:104" s="6" customFormat="1" x14ac:dyDescent="0.2">
      <c r="A87" s="229" t="s">
        <v>104</v>
      </c>
      <c r="B87" s="85"/>
      <c r="C87" s="54"/>
      <c r="D87" s="91"/>
      <c r="E87" s="87"/>
      <c r="F87" s="8"/>
      <c r="H87" s="8"/>
      <c r="I87" s="8"/>
      <c r="J87" s="8"/>
      <c r="AT87" s="8"/>
      <c r="BU87" s="5"/>
      <c r="BV87" s="5"/>
      <c r="BW87" s="5"/>
      <c r="BX87" s="15"/>
      <c r="BY87" s="15"/>
      <c r="BZ87" s="15"/>
      <c r="CA87" s="4"/>
      <c r="CB87" s="4"/>
      <c r="CC87" s="4"/>
      <c r="CD87" s="4"/>
      <c r="CE87" s="4"/>
      <c r="CF87" s="4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5"/>
      <c r="CV87" s="5"/>
      <c r="CW87" s="5"/>
      <c r="CX87" s="5"/>
      <c r="CY87" s="5"/>
      <c r="CZ87" s="5"/>
    </row>
    <row r="88" spans="1:104" s="6" customFormat="1" x14ac:dyDescent="0.2">
      <c r="A88" s="231" t="s">
        <v>105</v>
      </c>
      <c r="B88" s="85"/>
      <c r="C88" s="54"/>
      <c r="D88" s="91"/>
      <c r="E88" s="87"/>
      <c r="F88" s="8"/>
      <c r="H88" s="8"/>
      <c r="I88" s="8"/>
      <c r="J88" s="8"/>
      <c r="AT88" s="8"/>
      <c r="BU88" s="5"/>
      <c r="BV88" s="5"/>
      <c r="BW88" s="5"/>
      <c r="BX88" s="15"/>
      <c r="BY88" s="15"/>
      <c r="BZ88" s="15"/>
      <c r="CA88" s="4"/>
      <c r="CB88" s="4"/>
      <c r="CC88" s="4"/>
      <c r="CD88" s="4"/>
      <c r="CE88" s="4"/>
      <c r="CF88" s="4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5"/>
      <c r="CV88" s="5"/>
      <c r="CW88" s="5"/>
      <c r="CX88" s="5"/>
      <c r="CY88" s="5"/>
      <c r="CZ88" s="5"/>
    </row>
    <row r="89" spans="1:104" s="6" customFormat="1" x14ac:dyDescent="0.2">
      <c r="A89" s="229" t="s">
        <v>106</v>
      </c>
      <c r="B89" s="85"/>
      <c r="C89" s="54"/>
      <c r="D89" s="91"/>
      <c r="E89" s="87"/>
      <c r="F89" s="8"/>
      <c r="H89" s="8"/>
      <c r="I89" s="8"/>
      <c r="J89" s="8"/>
      <c r="AT89" s="8"/>
      <c r="BU89" s="5"/>
      <c r="BV89" s="5"/>
      <c r="BW89" s="5"/>
      <c r="BX89" s="15"/>
      <c r="BY89" s="15"/>
      <c r="BZ89" s="15"/>
      <c r="CA89" s="4"/>
      <c r="CB89" s="4"/>
      <c r="CC89" s="4"/>
      <c r="CD89" s="4"/>
      <c r="CE89" s="4"/>
      <c r="CF89" s="4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5"/>
      <c r="CV89" s="5"/>
      <c r="CW89" s="5"/>
      <c r="CX89" s="5"/>
      <c r="CY89" s="5"/>
      <c r="CZ89" s="5"/>
    </row>
    <row r="90" spans="1:104" s="6" customFormat="1" x14ac:dyDescent="0.2">
      <c r="A90" s="229" t="s">
        <v>107</v>
      </c>
      <c r="B90" s="85"/>
      <c r="C90" s="54"/>
      <c r="D90" s="91"/>
      <c r="E90" s="87"/>
      <c r="F90" s="8"/>
      <c r="H90" s="8"/>
      <c r="I90" s="8"/>
      <c r="J90" s="8"/>
      <c r="AT90" s="8"/>
      <c r="BU90" s="5"/>
      <c r="BV90" s="5"/>
      <c r="BW90" s="5"/>
      <c r="BX90" s="15"/>
      <c r="BY90" s="15"/>
      <c r="BZ90" s="15"/>
      <c r="CA90" s="4"/>
      <c r="CB90" s="4"/>
      <c r="CC90" s="4"/>
      <c r="CD90" s="4"/>
      <c r="CE90" s="4"/>
      <c r="CF90" s="4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5"/>
      <c r="CV90" s="5"/>
      <c r="CW90" s="5"/>
      <c r="CX90" s="5"/>
      <c r="CY90" s="5"/>
      <c r="CZ90" s="5"/>
    </row>
    <row r="91" spans="1:104" s="6" customFormat="1" x14ac:dyDescent="0.2">
      <c r="A91" s="230" t="s">
        <v>108</v>
      </c>
      <c r="B91" s="85"/>
      <c r="C91" s="54"/>
      <c r="D91" s="91"/>
      <c r="E91" s="87"/>
      <c r="F91" s="8"/>
      <c r="H91" s="8"/>
      <c r="I91" s="8"/>
      <c r="J91" s="8"/>
      <c r="AT91" s="8"/>
      <c r="BU91" s="5"/>
      <c r="BV91" s="5"/>
      <c r="BW91" s="5"/>
      <c r="BX91" s="15"/>
      <c r="BY91" s="15"/>
      <c r="BZ91" s="15"/>
      <c r="CA91" s="4"/>
      <c r="CB91" s="4"/>
      <c r="CC91" s="4"/>
      <c r="CD91" s="4"/>
      <c r="CE91" s="4"/>
      <c r="CF91" s="4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5"/>
      <c r="CV91" s="5"/>
      <c r="CW91" s="5"/>
      <c r="CX91" s="5"/>
      <c r="CY91" s="5"/>
      <c r="CZ91" s="5"/>
    </row>
    <row r="92" spans="1:104" s="6" customFormat="1" x14ac:dyDescent="0.2">
      <c r="A92" s="232" t="s">
        <v>109</v>
      </c>
      <c r="B92" s="85"/>
      <c r="C92" s="54"/>
      <c r="D92" s="91"/>
      <c r="E92" s="87"/>
      <c r="F92" s="8"/>
      <c r="H92" s="8"/>
      <c r="I92" s="8"/>
      <c r="J92" s="8"/>
      <c r="AT92" s="8"/>
      <c r="BU92" s="5"/>
      <c r="BV92" s="5"/>
      <c r="BW92" s="5"/>
      <c r="BX92" s="15"/>
      <c r="BY92" s="15"/>
      <c r="BZ92" s="15"/>
      <c r="CA92" s="4"/>
      <c r="CB92" s="4"/>
      <c r="CC92" s="4"/>
      <c r="CD92" s="4"/>
      <c r="CE92" s="4"/>
      <c r="CF92" s="4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5"/>
      <c r="CV92" s="5"/>
      <c r="CW92" s="5"/>
      <c r="CX92" s="5"/>
      <c r="CY92" s="5"/>
      <c r="CZ92" s="5"/>
    </row>
    <row r="93" spans="1:104" s="6" customFormat="1" x14ac:dyDescent="0.2">
      <c r="A93" s="233" t="s">
        <v>110</v>
      </c>
      <c r="B93" s="85"/>
      <c r="C93" s="54"/>
      <c r="D93" s="91"/>
      <c r="E93" s="87"/>
      <c r="F93" s="8"/>
      <c r="H93" s="8"/>
      <c r="I93" s="8"/>
      <c r="J93" s="8"/>
      <c r="AT93" s="8"/>
      <c r="BU93" s="5"/>
      <c r="BV93" s="5"/>
      <c r="BW93" s="5"/>
      <c r="BX93" s="15"/>
      <c r="BY93" s="15"/>
      <c r="BZ93" s="15"/>
      <c r="CA93" s="4"/>
      <c r="CB93" s="4"/>
      <c r="CC93" s="4"/>
      <c r="CD93" s="4"/>
      <c r="CE93" s="4"/>
      <c r="CF93" s="4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5"/>
      <c r="CV93" s="5"/>
      <c r="CW93" s="5"/>
      <c r="CX93" s="5"/>
      <c r="CY93" s="5"/>
      <c r="CZ93" s="5"/>
    </row>
    <row r="94" spans="1:104" s="6" customFormat="1" ht="21.75" x14ac:dyDescent="0.2">
      <c r="A94" s="229" t="s">
        <v>111</v>
      </c>
      <c r="B94" s="85"/>
      <c r="C94" s="54"/>
      <c r="D94" s="91"/>
      <c r="E94" s="87"/>
      <c r="F94" s="8"/>
      <c r="H94" s="8"/>
      <c r="I94" s="8"/>
      <c r="J94" s="8"/>
      <c r="AT94" s="8"/>
      <c r="BU94" s="5"/>
      <c r="BV94" s="5"/>
      <c r="BW94" s="5"/>
      <c r="BX94" s="15"/>
      <c r="BY94" s="15"/>
      <c r="BZ94" s="15"/>
      <c r="CA94" s="4"/>
      <c r="CB94" s="4"/>
      <c r="CC94" s="4"/>
      <c r="CD94" s="4"/>
      <c r="CE94" s="4"/>
      <c r="CF94" s="4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5"/>
      <c r="CV94" s="5"/>
      <c r="CW94" s="5"/>
      <c r="CX94" s="5"/>
      <c r="CY94" s="5"/>
      <c r="CZ94" s="5"/>
    </row>
    <row r="95" spans="1:104" s="6" customFormat="1" x14ac:dyDescent="0.2">
      <c r="A95" s="229" t="s">
        <v>112</v>
      </c>
      <c r="B95" s="85"/>
      <c r="C95" s="54"/>
      <c r="D95" s="91"/>
      <c r="E95" s="87"/>
      <c r="F95" s="8"/>
      <c r="H95" s="8"/>
      <c r="I95" s="8"/>
      <c r="J95" s="8"/>
      <c r="AT95" s="8"/>
      <c r="BU95" s="5"/>
      <c r="BV95" s="5"/>
      <c r="BW95" s="5"/>
      <c r="BX95" s="15"/>
      <c r="BY95" s="15"/>
      <c r="BZ95" s="15"/>
      <c r="CA95" s="4"/>
      <c r="CB95" s="4"/>
      <c r="CC95" s="4"/>
      <c r="CD95" s="4"/>
      <c r="CE95" s="4"/>
      <c r="CF95" s="4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5"/>
      <c r="CV95" s="5"/>
      <c r="CW95" s="5"/>
      <c r="CX95" s="5"/>
      <c r="CY95" s="5"/>
      <c r="CZ95" s="5"/>
    </row>
    <row r="96" spans="1:104" s="6" customFormat="1" x14ac:dyDescent="0.2">
      <c r="A96" s="2324" t="s">
        <v>5</v>
      </c>
      <c r="B96" s="2320">
        <f>SUM(B79:B95)</f>
        <v>0</v>
      </c>
      <c r="C96" s="2325">
        <f>SUM(C79:C95)</f>
        <v>0</v>
      </c>
      <c r="D96" s="2326">
        <f>SUM(D79:D95)</f>
        <v>0</v>
      </c>
      <c r="E96" s="2327">
        <f>SUM(E79:E95)</f>
        <v>0</v>
      </c>
      <c r="F96" s="8"/>
      <c r="H96" s="8"/>
      <c r="I96" s="8"/>
      <c r="J96" s="8"/>
      <c r="AT96" s="8"/>
      <c r="BU96" s="5"/>
      <c r="BV96" s="5"/>
      <c r="BW96" s="5"/>
      <c r="BX96" s="15"/>
      <c r="BY96" s="15"/>
      <c r="BZ96" s="15"/>
      <c r="CA96" s="4"/>
      <c r="CB96" s="4"/>
      <c r="CC96" s="4"/>
      <c r="CD96" s="4"/>
      <c r="CE96" s="4"/>
      <c r="CF96" s="4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5"/>
      <c r="CV96" s="5"/>
      <c r="CW96" s="5"/>
      <c r="CX96" s="5"/>
      <c r="CY96" s="5"/>
      <c r="CZ96" s="5"/>
    </row>
    <row r="97" spans="1:104" s="6" customFormat="1" x14ac:dyDescent="0.2">
      <c r="A97" s="238" t="s">
        <v>113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BU97" s="5"/>
      <c r="BV97" s="5"/>
      <c r="BW97" s="5"/>
      <c r="BX97" s="15"/>
      <c r="BY97" s="15"/>
      <c r="BZ97" s="15"/>
      <c r="CA97" s="4"/>
      <c r="CB97" s="4"/>
      <c r="CC97" s="4"/>
      <c r="CD97" s="4"/>
      <c r="CE97" s="4"/>
      <c r="CF97" s="4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5"/>
      <c r="CV97" s="5"/>
      <c r="CW97" s="5"/>
      <c r="CX97" s="5"/>
      <c r="CY97" s="5"/>
      <c r="CZ97" s="5"/>
    </row>
    <row r="98" spans="1:104" s="6" customFormat="1" ht="31.5" x14ac:dyDescent="0.3">
      <c r="A98" s="2328" t="s">
        <v>75</v>
      </c>
      <c r="B98" s="2287" t="s">
        <v>50</v>
      </c>
      <c r="C98" s="2321" t="s">
        <v>93</v>
      </c>
      <c r="D98" s="2322" t="s">
        <v>94</v>
      </c>
      <c r="E98" s="2323" t="s">
        <v>95</v>
      </c>
      <c r="F98" s="240"/>
      <c r="G98" s="10"/>
      <c r="H98" s="10"/>
      <c r="I98" s="10"/>
      <c r="J98" s="10"/>
      <c r="K98" s="10"/>
      <c r="L98" s="10"/>
      <c r="M98" s="10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BU98" s="5"/>
      <c r="BV98" s="5"/>
      <c r="BW98" s="5"/>
      <c r="BX98" s="15"/>
      <c r="BY98" s="15"/>
      <c r="BZ98" s="15"/>
      <c r="CA98" s="4"/>
      <c r="CB98" s="4"/>
      <c r="CC98" s="4"/>
      <c r="CD98" s="4"/>
      <c r="CE98" s="4"/>
      <c r="CF98" s="4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5"/>
      <c r="CV98" s="5"/>
      <c r="CW98" s="5"/>
      <c r="CX98" s="5"/>
      <c r="CY98" s="5"/>
      <c r="CZ98" s="5"/>
    </row>
    <row r="99" spans="1:104" s="6" customFormat="1" x14ac:dyDescent="0.2">
      <c r="A99" s="2329" t="s">
        <v>81</v>
      </c>
      <c r="B99" s="55"/>
      <c r="C99" s="54"/>
      <c r="D99" s="55"/>
      <c r="E99" s="52"/>
      <c r="F99" s="10"/>
      <c r="G99" s="10"/>
      <c r="H99" s="10"/>
      <c r="I99" s="10"/>
      <c r="J99" s="10"/>
      <c r="K99" s="10"/>
      <c r="L99" s="10"/>
      <c r="M99" s="10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BU99" s="5"/>
      <c r="BV99" s="5"/>
      <c r="BW99" s="5"/>
      <c r="BX99" s="15"/>
      <c r="BY99" s="15"/>
      <c r="BZ99" s="15"/>
      <c r="CA99" s="4"/>
      <c r="CB99" s="4"/>
      <c r="CC99" s="4"/>
      <c r="CD99" s="4"/>
      <c r="CE99" s="4"/>
      <c r="CF99" s="4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5"/>
      <c r="CV99" s="5"/>
      <c r="CW99" s="5"/>
      <c r="CX99" s="5"/>
      <c r="CY99" s="5"/>
      <c r="CZ99" s="5"/>
    </row>
    <row r="100" spans="1:104" s="6" customFormat="1" x14ac:dyDescent="0.2">
      <c r="A100" s="242" t="s">
        <v>82</v>
      </c>
      <c r="B100" s="55"/>
      <c r="C100" s="54"/>
      <c r="D100" s="55"/>
      <c r="E100" s="52"/>
      <c r="F100" s="10"/>
      <c r="G100" s="10"/>
      <c r="H100" s="10"/>
      <c r="I100" s="10"/>
      <c r="J100" s="10"/>
      <c r="K100" s="10"/>
      <c r="L100" s="10"/>
      <c r="M100" s="10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BU100" s="5"/>
      <c r="BV100" s="5"/>
      <c r="BW100" s="5"/>
      <c r="BX100" s="15"/>
      <c r="BY100" s="15"/>
      <c r="BZ100" s="15"/>
      <c r="CA100" s="4"/>
      <c r="CB100" s="4"/>
      <c r="CC100" s="4"/>
      <c r="CD100" s="4"/>
      <c r="CE100" s="4"/>
      <c r="CF100" s="4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5"/>
      <c r="CV100" s="5"/>
      <c r="CW100" s="5"/>
      <c r="CX100" s="5"/>
      <c r="CY100" s="5"/>
      <c r="CZ100" s="5"/>
    </row>
    <row r="101" spans="1:104" s="6" customFormat="1" x14ac:dyDescent="0.2">
      <c r="A101" s="242" t="s">
        <v>83</v>
      </c>
      <c r="B101" s="55"/>
      <c r="C101" s="54"/>
      <c r="D101" s="55"/>
      <c r="E101" s="52"/>
      <c r="F101" s="10"/>
      <c r="G101" s="10"/>
      <c r="H101" s="10"/>
      <c r="I101" s="10"/>
      <c r="J101" s="10"/>
      <c r="K101" s="10"/>
      <c r="L101" s="10"/>
      <c r="M101" s="10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BU101" s="5"/>
      <c r="BV101" s="5"/>
      <c r="BW101" s="5"/>
      <c r="BX101" s="15"/>
      <c r="BY101" s="15"/>
      <c r="BZ101" s="15"/>
      <c r="CA101" s="4"/>
      <c r="CB101" s="4"/>
      <c r="CC101" s="4"/>
      <c r="CD101" s="4"/>
      <c r="CE101" s="4"/>
      <c r="CF101" s="4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5"/>
      <c r="CV101" s="5"/>
      <c r="CW101" s="5"/>
      <c r="CX101" s="5"/>
      <c r="CY101" s="5"/>
      <c r="CZ101" s="5"/>
    </row>
    <row r="102" spans="1:104" s="6" customFormat="1" x14ac:dyDescent="0.2">
      <c r="A102" s="242" t="s">
        <v>84</v>
      </c>
      <c r="B102" s="55"/>
      <c r="C102" s="54"/>
      <c r="D102" s="55"/>
      <c r="E102" s="52"/>
      <c r="F102" s="10"/>
      <c r="G102" s="10"/>
      <c r="H102" s="10"/>
      <c r="I102" s="10"/>
      <c r="J102" s="10"/>
      <c r="K102" s="10"/>
      <c r="L102" s="10"/>
      <c r="M102" s="10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BU102" s="5"/>
      <c r="BV102" s="5"/>
      <c r="BW102" s="5"/>
      <c r="BX102" s="15"/>
      <c r="BY102" s="15"/>
      <c r="BZ102" s="15"/>
      <c r="CA102" s="4"/>
      <c r="CB102" s="4"/>
      <c r="CC102" s="4"/>
      <c r="CD102" s="4"/>
      <c r="CE102" s="4"/>
      <c r="CF102" s="4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5"/>
      <c r="CV102" s="5"/>
      <c r="CW102" s="5"/>
      <c r="CX102" s="5"/>
      <c r="CY102" s="5"/>
      <c r="CZ102" s="5"/>
    </row>
    <row r="103" spans="1:104" s="6" customFormat="1" x14ac:dyDescent="0.2">
      <c r="A103" s="243" t="s">
        <v>114</v>
      </c>
      <c r="B103" s="213"/>
      <c r="C103" s="212"/>
      <c r="D103" s="213"/>
      <c r="E103" s="244"/>
      <c r="F103" s="10"/>
      <c r="G103" s="10"/>
      <c r="H103" s="10"/>
      <c r="I103" s="10"/>
      <c r="J103" s="10"/>
      <c r="K103" s="10"/>
      <c r="L103" s="10"/>
      <c r="M103" s="10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BU103" s="5"/>
      <c r="BV103" s="5"/>
      <c r="BW103" s="5"/>
      <c r="BX103" s="15"/>
      <c r="BY103" s="15"/>
      <c r="BZ103" s="15"/>
      <c r="CA103" s="4"/>
      <c r="CB103" s="4"/>
      <c r="CC103" s="4"/>
      <c r="CD103" s="4"/>
      <c r="CE103" s="4"/>
      <c r="CF103" s="4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5"/>
      <c r="CV103" s="5"/>
      <c r="CW103" s="5"/>
      <c r="CX103" s="5"/>
      <c r="CY103" s="5"/>
      <c r="CZ103" s="5"/>
    </row>
    <row r="104" spans="1:104" s="6" customFormat="1" x14ac:dyDescent="0.2">
      <c r="A104" s="2312" t="s">
        <v>5</v>
      </c>
      <c r="B104" s="2326">
        <f>SUM(B99:B103)</f>
        <v>0</v>
      </c>
      <c r="C104" s="2325">
        <f>SUM(C99:C103)</f>
        <v>0</v>
      </c>
      <c r="D104" s="2326">
        <f>SUM(D99:D103)</f>
        <v>0</v>
      </c>
      <c r="E104" s="2327">
        <f>SUM(E99:E103)</f>
        <v>0</v>
      </c>
      <c r="F104" s="10"/>
      <c r="G104" s="10"/>
      <c r="H104" s="10"/>
      <c r="I104" s="10"/>
      <c r="J104" s="10"/>
      <c r="K104" s="10"/>
      <c r="L104" s="10"/>
      <c r="M104" s="10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BU104" s="5"/>
      <c r="BV104" s="5"/>
      <c r="BW104" s="5"/>
      <c r="BX104" s="15"/>
      <c r="BY104" s="15"/>
      <c r="BZ104" s="15"/>
      <c r="CA104" s="4"/>
      <c r="CB104" s="4"/>
      <c r="CC104" s="4"/>
      <c r="CD104" s="4"/>
      <c r="CE104" s="4"/>
      <c r="CF104" s="4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5"/>
      <c r="CV104" s="5"/>
      <c r="CW104" s="5"/>
      <c r="CX104" s="5"/>
      <c r="CY104" s="5"/>
      <c r="CZ104" s="5"/>
    </row>
    <row r="105" spans="1:104" s="6" customFormat="1" x14ac:dyDescent="0.2">
      <c r="A105" s="238" t="s">
        <v>115</v>
      </c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BU105" s="5"/>
      <c r="BV105" s="5"/>
      <c r="BW105" s="5"/>
      <c r="BX105" s="5"/>
      <c r="BY105" s="15"/>
      <c r="BZ105" s="15"/>
      <c r="CA105" s="4"/>
      <c r="CB105" s="4"/>
      <c r="CC105" s="4"/>
      <c r="CD105" s="4"/>
      <c r="CE105" s="4"/>
      <c r="CF105" s="4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5"/>
      <c r="CV105" s="5"/>
      <c r="CW105" s="5"/>
      <c r="CX105" s="5"/>
      <c r="CY105" s="5"/>
      <c r="CZ105" s="5"/>
    </row>
    <row r="106" spans="1:104" s="6" customFormat="1" ht="31.5" x14ac:dyDescent="0.2">
      <c r="A106" s="2328" t="s">
        <v>75</v>
      </c>
      <c r="B106" s="2287" t="s">
        <v>50</v>
      </c>
      <c r="C106" s="2321" t="s">
        <v>93</v>
      </c>
      <c r="D106" s="2322" t="s">
        <v>94</v>
      </c>
      <c r="E106" s="2323" t="s">
        <v>95</v>
      </c>
      <c r="F106" s="10"/>
      <c r="G106" s="10"/>
      <c r="H106" s="10"/>
      <c r="I106" s="10"/>
      <c r="J106" s="10"/>
      <c r="K106" s="10"/>
      <c r="L106" s="10"/>
      <c r="M106" s="10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BU106" s="5"/>
      <c r="BV106" s="5"/>
      <c r="BW106" s="5"/>
      <c r="BX106" s="15"/>
      <c r="BY106" s="15"/>
      <c r="BZ106" s="15"/>
      <c r="CA106" s="4"/>
      <c r="CB106" s="4"/>
      <c r="CC106" s="4"/>
      <c r="CD106" s="4"/>
      <c r="CE106" s="4"/>
      <c r="CF106" s="4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5"/>
      <c r="CV106" s="5"/>
      <c r="CW106" s="5"/>
      <c r="CX106" s="5"/>
      <c r="CY106" s="5"/>
      <c r="CZ106" s="5"/>
    </row>
    <row r="107" spans="1:104" s="6" customFormat="1" x14ac:dyDescent="0.2">
      <c r="A107" s="2329" t="s">
        <v>116</v>
      </c>
      <c r="B107" s="55"/>
      <c r="C107" s="54"/>
      <c r="D107" s="55"/>
      <c r="E107" s="52"/>
      <c r="F107" s="10"/>
      <c r="G107" s="10"/>
      <c r="H107" s="10"/>
      <c r="I107" s="10"/>
      <c r="J107" s="10"/>
      <c r="K107" s="10"/>
      <c r="L107" s="10"/>
      <c r="M107" s="10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BU107" s="5"/>
      <c r="BV107" s="5"/>
      <c r="BW107" s="5"/>
      <c r="BX107" s="15"/>
      <c r="BY107" s="15"/>
      <c r="BZ107" s="15"/>
      <c r="CA107" s="4"/>
      <c r="CB107" s="4"/>
      <c r="CC107" s="4"/>
      <c r="CD107" s="4"/>
      <c r="CE107" s="4"/>
      <c r="CF107" s="4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5"/>
      <c r="CV107" s="5"/>
      <c r="CW107" s="5"/>
      <c r="CX107" s="5"/>
      <c r="CY107" s="5"/>
      <c r="CZ107" s="5"/>
    </row>
    <row r="108" spans="1:104" s="6" customFormat="1" x14ac:dyDescent="0.2">
      <c r="A108" s="242" t="s">
        <v>82</v>
      </c>
      <c r="B108" s="55"/>
      <c r="C108" s="54"/>
      <c r="D108" s="55"/>
      <c r="E108" s="52"/>
      <c r="F108" s="10"/>
      <c r="G108" s="10"/>
      <c r="H108" s="10"/>
      <c r="I108" s="10"/>
      <c r="J108" s="10"/>
      <c r="K108" s="10"/>
      <c r="L108" s="10"/>
      <c r="M108" s="10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BU108" s="5"/>
      <c r="BV108" s="5"/>
      <c r="BW108" s="5"/>
      <c r="BX108" s="15"/>
      <c r="BY108" s="15"/>
      <c r="BZ108" s="15"/>
      <c r="CA108" s="4"/>
      <c r="CB108" s="4"/>
      <c r="CC108" s="4"/>
      <c r="CD108" s="4"/>
      <c r="CE108" s="4"/>
      <c r="CF108" s="4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5"/>
      <c r="CV108" s="5"/>
      <c r="CW108" s="5"/>
      <c r="CX108" s="5"/>
      <c r="CY108" s="5"/>
      <c r="CZ108" s="5"/>
    </row>
    <row r="109" spans="1:104" s="6" customFormat="1" x14ac:dyDescent="0.2">
      <c r="A109" s="242" t="s">
        <v>117</v>
      </c>
      <c r="B109" s="55"/>
      <c r="C109" s="54"/>
      <c r="D109" s="55"/>
      <c r="E109" s="52"/>
      <c r="F109" s="10"/>
      <c r="G109" s="10"/>
      <c r="H109" s="10"/>
      <c r="I109" s="10"/>
      <c r="J109" s="10"/>
      <c r="K109" s="10"/>
      <c r="L109" s="10"/>
      <c r="M109" s="10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BU109" s="5"/>
      <c r="BV109" s="5"/>
      <c r="BW109" s="5"/>
      <c r="BX109" s="15"/>
      <c r="BY109" s="15"/>
      <c r="BZ109" s="15"/>
      <c r="CA109" s="4"/>
      <c r="CB109" s="4"/>
      <c r="CC109" s="4"/>
      <c r="CD109" s="4"/>
      <c r="CE109" s="4"/>
      <c r="CF109" s="4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5"/>
      <c r="CV109" s="5"/>
      <c r="CW109" s="5"/>
      <c r="CX109" s="5"/>
      <c r="CY109" s="5"/>
      <c r="CZ109" s="5"/>
    </row>
    <row r="110" spans="1:104" s="6" customFormat="1" x14ac:dyDescent="0.2">
      <c r="A110" s="242" t="s">
        <v>84</v>
      </c>
      <c r="B110" s="55"/>
      <c r="C110" s="54"/>
      <c r="D110" s="55"/>
      <c r="E110" s="52"/>
      <c r="F110" s="10"/>
      <c r="G110" s="10"/>
      <c r="H110" s="10"/>
      <c r="I110" s="10"/>
      <c r="J110" s="10"/>
      <c r="K110" s="10"/>
      <c r="L110" s="10"/>
      <c r="M110" s="10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BU110" s="5"/>
      <c r="BV110" s="5"/>
      <c r="BW110" s="5"/>
      <c r="BX110" s="15"/>
      <c r="BY110" s="15"/>
      <c r="BZ110" s="15"/>
      <c r="CA110" s="4"/>
      <c r="CB110" s="4"/>
      <c r="CC110" s="4"/>
      <c r="CD110" s="4"/>
      <c r="CE110" s="4"/>
      <c r="CF110" s="4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5"/>
      <c r="CV110" s="5"/>
      <c r="CW110" s="5"/>
      <c r="CX110" s="5"/>
      <c r="CY110" s="5"/>
      <c r="CZ110" s="5"/>
    </row>
    <row r="111" spans="1:104" s="6" customFormat="1" x14ac:dyDescent="0.2">
      <c r="A111" s="243" t="s">
        <v>118</v>
      </c>
      <c r="B111" s="213"/>
      <c r="C111" s="212"/>
      <c r="D111" s="213"/>
      <c r="E111" s="244"/>
      <c r="F111" s="10"/>
      <c r="G111" s="10"/>
      <c r="H111" s="10"/>
      <c r="I111" s="10"/>
      <c r="J111" s="10"/>
      <c r="K111" s="10"/>
      <c r="L111" s="10"/>
      <c r="M111" s="10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BU111" s="5"/>
      <c r="BV111" s="5"/>
      <c r="BW111" s="5"/>
      <c r="BX111" s="15"/>
      <c r="BY111" s="15"/>
      <c r="BZ111" s="15"/>
      <c r="CA111" s="4"/>
      <c r="CB111" s="4"/>
      <c r="CC111" s="4"/>
      <c r="CD111" s="4"/>
      <c r="CE111" s="4"/>
      <c r="CF111" s="4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5"/>
      <c r="CV111" s="5"/>
      <c r="CW111" s="5"/>
      <c r="CX111" s="5"/>
      <c r="CY111" s="5"/>
      <c r="CZ111" s="5"/>
    </row>
    <row r="112" spans="1:104" s="6" customFormat="1" ht="15" x14ac:dyDescent="0.25">
      <c r="A112" s="2317" t="s">
        <v>5</v>
      </c>
      <c r="B112" s="2326">
        <f>SUM(B107:B111)</f>
        <v>0</v>
      </c>
      <c r="C112" s="2325">
        <f>SUM(C107:C111)</f>
        <v>0</v>
      </c>
      <c r="D112" s="2326">
        <f>SUM(D107:D111)</f>
        <v>0</v>
      </c>
      <c r="E112" s="2327">
        <f>SUM(E107:E111)</f>
        <v>0</v>
      </c>
      <c r="F112" s="10"/>
      <c r="G112" s="10"/>
      <c r="H112" s="10"/>
      <c r="I112" s="10"/>
      <c r="J112" s="10"/>
      <c r="K112" s="10"/>
      <c r="L112" s="10"/>
      <c r="M112" s="10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3"/>
      <c r="BV112" s="3"/>
      <c r="BW112" s="3"/>
      <c r="BX112" s="15"/>
      <c r="BY112" s="3"/>
      <c r="BZ112" s="15"/>
      <c r="CA112" s="4"/>
      <c r="CB112" s="4"/>
      <c r="CC112" s="4"/>
      <c r="CD112" s="4"/>
      <c r="CE112" s="4"/>
      <c r="CF112" s="4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5"/>
      <c r="CV112" s="5"/>
      <c r="CW112" s="5"/>
      <c r="CX112" s="5"/>
      <c r="CY112" s="5"/>
      <c r="CZ112" s="5"/>
    </row>
    <row r="113" spans="1:130" ht="15" x14ac:dyDescent="0.25">
      <c r="A113" s="221" t="s">
        <v>119</v>
      </c>
      <c r="B113" s="2"/>
      <c r="C113" s="2"/>
      <c r="D113" s="245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3"/>
      <c r="BV113" s="3"/>
      <c r="BW113" s="3"/>
      <c r="BX113" s="3"/>
      <c r="BY113" s="5"/>
      <c r="BZ113" s="5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3"/>
      <c r="CV113" s="3"/>
      <c r="CW113" s="3"/>
      <c r="CX113" s="3"/>
      <c r="CY113" s="3"/>
      <c r="CZ113" s="3"/>
    </row>
    <row r="114" spans="1:130" x14ac:dyDescent="0.2">
      <c r="A114" s="2330" t="s">
        <v>120</v>
      </c>
      <c r="B114" s="2262" t="s">
        <v>5</v>
      </c>
      <c r="C114" s="2265" t="s">
        <v>7</v>
      </c>
      <c r="D114" s="2250"/>
      <c r="E114" s="2250"/>
      <c r="F114" s="2286"/>
      <c r="G114" s="2256" t="s">
        <v>121</v>
      </c>
      <c r="H114" s="2257"/>
      <c r="I114" s="10"/>
      <c r="J114" s="10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T114" s="5"/>
      <c r="BW114" s="1429"/>
      <c r="BX114" s="1429"/>
      <c r="BZ114" s="4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1430"/>
      <c r="CU114" s="1430"/>
      <c r="CV114" s="1430"/>
      <c r="CW114" s="1430"/>
      <c r="CX114" s="1430"/>
      <c r="CY114" s="1429"/>
      <c r="CZ114" s="5"/>
      <c r="DZ114" s="6"/>
    </row>
    <row r="115" spans="1:130" ht="21" x14ac:dyDescent="0.25">
      <c r="A115" s="1918"/>
      <c r="B115" s="1920"/>
      <c r="C115" s="2258" t="s">
        <v>50</v>
      </c>
      <c r="D115" s="2301" t="s">
        <v>29</v>
      </c>
      <c r="E115" s="2287" t="s">
        <v>30</v>
      </c>
      <c r="F115" s="2331" t="s">
        <v>31</v>
      </c>
      <c r="G115" s="2252" t="s">
        <v>88</v>
      </c>
      <c r="H115" s="2252" t="s">
        <v>89</v>
      </c>
      <c r="I115" s="10"/>
      <c r="J115" s="10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3"/>
      <c r="BU115" s="3"/>
      <c r="BV115" s="3"/>
      <c r="BW115" s="15"/>
      <c r="BX115" s="3"/>
      <c r="BZ115" s="4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3"/>
      <c r="CU115" s="3"/>
      <c r="CV115" s="3"/>
      <c r="CW115" s="3"/>
      <c r="CX115" s="3"/>
      <c r="CY115" s="5"/>
      <c r="CZ115" s="5"/>
      <c r="DZ115" s="6"/>
    </row>
    <row r="116" spans="1:130" ht="15" x14ac:dyDescent="0.25">
      <c r="A116" s="2332" t="s">
        <v>122</v>
      </c>
      <c r="B116" s="2333">
        <f>SUM(C116:F116)</f>
        <v>0</v>
      </c>
      <c r="C116" s="2254"/>
      <c r="D116" s="2267"/>
      <c r="E116" s="385"/>
      <c r="F116" s="2334"/>
      <c r="G116" s="2255"/>
      <c r="H116" s="2266"/>
      <c r="I116" s="10"/>
      <c r="J116" s="10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233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3"/>
      <c r="BU116" s="15"/>
      <c r="BV116" s="15"/>
      <c r="BW116" s="15"/>
      <c r="BX116" s="3"/>
      <c r="BZ116" s="4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3"/>
      <c r="CU116" s="3"/>
      <c r="CV116" s="3"/>
      <c r="CW116" s="3"/>
      <c r="CX116" s="3"/>
      <c r="CY116" s="5"/>
      <c r="CZ116" s="5"/>
      <c r="DZ116" s="6"/>
    </row>
    <row r="117" spans="1:130" ht="15" x14ac:dyDescent="0.25">
      <c r="A117" s="800" t="s">
        <v>123</v>
      </c>
      <c r="B117" s="801">
        <f>SUM(C117:F117)</f>
        <v>0</v>
      </c>
      <c r="C117" s="1438"/>
      <c r="D117" s="2243"/>
      <c r="E117" s="1440"/>
      <c r="F117" s="1441"/>
      <c r="G117" s="2244"/>
      <c r="H117" s="1443"/>
      <c r="I117" s="266"/>
      <c r="J117" s="266"/>
      <c r="K117" s="267"/>
      <c r="L117" s="267"/>
      <c r="M117" s="267"/>
      <c r="N117" s="267"/>
      <c r="O117" s="267"/>
      <c r="P117" s="267"/>
      <c r="Q117" s="267"/>
      <c r="R117" s="267"/>
      <c r="S117" s="267"/>
      <c r="T117" s="267"/>
      <c r="U117" s="267"/>
      <c r="V117" s="267"/>
      <c r="W117" s="267"/>
      <c r="X117" s="267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3"/>
      <c r="BU117" s="15"/>
      <c r="BV117" s="15"/>
      <c r="BW117" s="15"/>
      <c r="BX117" s="3"/>
      <c r="BZ117" s="4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3"/>
      <c r="CU117" s="3"/>
      <c r="CV117" s="3"/>
      <c r="CW117" s="3"/>
      <c r="CX117" s="3"/>
      <c r="CY117" s="5"/>
      <c r="CZ117" s="5"/>
      <c r="DZ117" s="6"/>
    </row>
    <row r="118" spans="1:130" ht="15" x14ac:dyDescent="0.25">
      <c r="A118" s="13" t="s">
        <v>124</v>
      </c>
      <c r="B118" s="2"/>
      <c r="C118" s="2"/>
      <c r="D118" s="268"/>
      <c r="E118" s="1594"/>
      <c r="F118" s="2336"/>
      <c r="G118" s="1596"/>
      <c r="H118" s="2337"/>
      <c r="I118" s="273"/>
      <c r="J118" s="273"/>
      <c r="K118" s="273"/>
      <c r="L118" s="273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5"/>
      <c r="BG118" s="5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3"/>
      <c r="BV118" s="3"/>
      <c r="BW118" s="3"/>
      <c r="BX118" s="3"/>
      <c r="BY118" s="3"/>
      <c r="BZ118" s="3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3"/>
      <c r="CV118" s="3"/>
      <c r="CW118" s="3"/>
      <c r="CX118" s="3"/>
      <c r="CY118" s="3"/>
      <c r="CZ118" s="3"/>
    </row>
    <row r="119" spans="1:130" ht="15" x14ac:dyDescent="0.25">
      <c r="A119" s="2338" t="s">
        <v>125</v>
      </c>
      <c r="B119" s="2339" t="s">
        <v>5</v>
      </c>
      <c r="C119" s="2340" t="s">
        <v>126</v>
      </c>
      <c r="D119" s="2341"/>
      <c r="E119" s="2342"/>
      <c r="F119" s="2343" t="s">
        <v>127</v>
      </c>
      <c r="G119" s="2344" t="s">
        <v>128</v>
      </c>
      <c r="H119" s="2345" t="s">
        <v>7</v>
      </c>
      <c r="I119" s="2346"/>
      <c r="J119" s="2346"/>
      <c r="K119" s="2347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5"/>
      <c r="BF119" s="5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3"/>
      <c r="BV119" s="3"/>
      <c r="BW119" s="3"/>
      <c r="BX119" s="15"/>
      <c r="BY119" s="3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3"/>
      <c r="CV119" s="3"/>
      <c r="CW119" s="3"/>
      <c r="CX119" s="3"/>
      <c r="CY119" s="3"/>
      <c r="CZ119" s="5"/>
    </row>
    <row r="120" spans="1:130" ht="42" x14ac:dyDescent="0.25">
      <c r="A120" s="1921"/>
      <c r="B120" s="1922"/>
      <c r="C120" s="2348" t="s">
        <v>129</v>
      </c>
      <c r="D120" s="2349" t="s">
        <v>130</v>
      </c>
      <c r="E120" s="2350" t="s">
        <v>131</v>
      </c>
      <c r="F120" s="2343"/>
      <c r="G120" s="2344"/>
      <c r="H120" s="2351" t="s">
        <v>50</v>
      </c>
      <c r="I120" s="2350" t="s">
        <v>29</v>
      </c>
      <c r="J120" s="2351" t="s">
        <v>30</v>
      </c>
      <c r="K120" s="2351" t="s">
        <v>31</v>
      </c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5"/>
      <c r="BF120" s="5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3"/>
      <c r="BV120" s="3"/>
      <c r="BW120" s="3"/>
      <c r="BX120" s="15"/>
      <c r="BY120" s="3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3"/>
      <c r="CV120" s="3"/>
      <c r="CW120" s="3"/>
      <c r="CX120" s="3"/>
      <c r="CY120" s="3"/>
      <c r="CZ120" s="5"/>
    </row>
    <row r="121" spans="1:130" ht="15" x14ac:dyDescent="0.25">
      <c r="A121" s="2352" t="s">
        <v>52</v>
      </c>
      <c r="B121" s="2353">
        <f>SUM(C121:G121)</f>
        <v>0</v>
      </c>
      <c r="C121" s="2354"/>
      <c r="D121" s="2355"/>
      <c r="E121" s="2356"/>
      <c r="F121" s="2355"/>
      <c r="G121" s="2357"/>
      <c r="H121" s="2355"/>
      <c r="I121" s="2356"/>
      <c r="J121" s="2355"/>
      <c r="K121" s="2355"/>
      <c r="L121" s="283" t="str">
        <f>CA121</f>
        <v/>
      </c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5"/>
      <c r="X121" s="5"/>
      <c r="Y121" s="5"/>
      <c r="Z121" s="5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5"/>
      <c r="BF121" s="5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3"/>
      <c r="BV121" s="3"/>
      <c r="BW121" s="3"/>
      <c r="BX121" s="15"/>
      <c r="BY121" s="3"/>
      <c r="BZ121" s="5"/>
      <c r="CA121" s="32" t="str">
        <f>IF(CG121=1,"* Total Personas debe ser igual que según Tipo estrategia. ","")</f>
        <v/>
      </c>
      <c r="CB121" s="32"/>
      <c r="CC121" s="32"/>
      <c r="CD121" s="32"/>
      <c r="CE121" s="32"/>
      <c r="CF121" s="32"/>
      <c r="CG121" s="33">
        <f>IF(B121&lt;&gt;SUM(H121:K121),1,0)</f>
        <v>0</v>
      </c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3"/>
      <c r="CV121" s="3"/>
      <c r="CW121" s="3"/>
      <c r="CX121" s="3"/>
      <c r="CY121" s="3"/>
      <c r="CZ121" s="5"/>
    </row>
    <row r="122" spans="1:130" ht="15" x14ac:dyDescent="0.25">
      <c r="A122" s="230" t="s">
        <v>72</v>
      </c>
      <c r="B122" s="284">
        <f>SUM(C122:G122)</f>
        <v>0</v>
      </c>
      <c r="C122" s="51"/>
      <c r="D122" s="92"/>
      <c r="E122" s="56"/>
      <c r="F122" s="92"/>
      <c r="G122" s="285"/>
      <c r="H122" s="92"/>
      <c r="I122" s="56"/>
      <c r="J122" s="92"/>
      <c r="K122" s="92"/>
      <c r="L122" s="283" t="str">
        <f>CA122</f>
        <v/>
      </c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5"/>
      <c r="X122" s="5"/>
      <c r="Y122" s="5"/>
      <c r="Z122" s="5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5"/>
      <c r="BF122" s="5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3"/>
      <c r="BV122" s="3"/>
      <c r="BW122" s="3"/>
      <c r="BX122" s="15"/>
      <c r="BY122" s="3"/>
      <c r="BZ122" s="5"/>
      <c r="CA122" s="32" t="str">
        <f>IF(CG122=1,"* Total Personas debe ser igual que según Tipo estrategia. ","")</f>
        <v/>
      </c>
      <c r="CB122" s="32"/>
      <c r="CC122" s="32"/>
      <c r="CD122" s="32"/>
      <c r="CE122" s="32"/>
      <c r="CF122" s="32"/>
      <c r="CG122" s="33">
        <f>IF(B122&lt;&gt;SUM(H122:K122),1,0)</f>
        <v>0</v>
      </c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3"/>
      <c r="CV122" s="3"/>
      <c r="CW122" s="3"/>
      <c r="CX122" s="3"/>
      <c r="CY122" s="3"/>
      <c r="CZ122" s="5"/>
    </row>
    <row r="123" spans="1:130" ht="15" x14ac:dyDescent="0.25">
      <c r="A123" s="286" t="s">
        <v>73</v>
      </c>
      <c r="B123" s="287">
        <f>SUM(C123:G123)</f>
        <v>0</v>
      </c>
      <c r="C123" s="219"/>
      <c r="D123" s="75"/>
      <c r="E123" s="78"/>
      <c r="F123" s="75"/>
      <c r="G123" s="288"/>
      <c r="H123" s="75"/>
      <c r="I123" s="78"/>
      <c r="J123" s="75"/>
      <c r="K123" s="75"/>
      <c r="L123" s="283" t="str">
        <f>CA123</f>
        <v/>
      </c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5"/>
      <c r="X123" s="5"/>
      <c r="Y123" s="5"/>
      <c r="Z123" s="5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5"/>
      <c r="BF123" s="5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3"/>
      <c r="BV123" s="3"/>
      <c r="BW123" s="3"/>
      <c r="BX123" s="15"/>
      <c r="BY123" s="3"/>
      <c r="BZ123" s="5"/>
      <c r="CA123" s="32" t="str">
        <f>IF(CG123=1,"* Total Personas debe ser igual que según Tipo estrategia. ","")</f>
        <v/>
      </c>
      <c r="CB123" s="32"/>
      <c r="CC123" s="32"/>
      <c r="CD123" s="32"/>
      <c r="CE123" s="32"/>
      <c r="CF123" s="32"/>
      <c r="CG123" s="33">
        <f>IF(B123&lt;&gt;SUM(H123:K123),1,0)</f>
        <v>0</v>
      </c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3"/>
      <c r="CV123" s="3"/>
      <c r="CW123" s="3"/>
      <c r="CX123" s="3"/>
      <c r="CY123" s="3"/>
      <c r="CZ123" s="5"/>
    </row>
    <row r="124" spans="1:130" ht="15" x14ac:dyDescent="0.25">
      <c r="A124" s="238" t="s">
        <v>132</v>
      </c>
      <c r="B124" s="2"/>
      <c r="C124" s="2"/>
      <c r="D124" s="245"/>
      <c r="E124" s="245"/>
      <c r="F124" s="245"/>
      <c r="G124" s="245"/>
      <c r="H124" s="245"/>
      <c r="I124" s="245"/>
      <c r="J124" s="245"/>
      <c r="K124" s="245"/>
      <c r="L124" s="24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5"/>
      <c r="BG124" s="5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3"/>
      <c r="BV124" s="3"/>
      <c r="BW124" s="3"/>
      <c r="BX124" s="3"/>
      <c r="BY124" s="3"/>
      <c r="BZ124" s="3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5"/>
      <c r="CV124" s="5"/>
      <c r="CW124" s="5"/>
      <c r="CX124" s="5"/>
      <c r="CY124" s="5"/>
      <c r="CZ124" s="5"/>
    </row>
    <row r="125" spans="1:130" ht="15" customHeight="1" x14ac:dyDescent="0.25">
      <c r="A125" s="2358" t="s">
        <v>133</v>
      </c>
      <c r="B125" s="2359" t="s">
        <v>134</v>
      </c>
      <c r="C125" s="2360" t="s">
        <v>135</v>
      </c>
      <c r="D125" s="2361"/>
      <c r="E125" s="2360" t="s">
        <v>136</v>
      </c>
      <c r="F125" s="2361"/>
      <c r="G125" s="2362" t="s">
        <v>137</v>
      </c>
      <c r="H125" s="2361"/>
      <c r="I125" s="2360" t="s">
        <v>138</v>
      </c>
      <c r="J125" s="2363"/>
      <c r="K125" s="2364" t="s">
        <v>139</v>
      </c>
      <c r="L125" s="2365"/>
      <c r="M125" s="267"/>
      <c r="N125" s="267"/>
      <c r="O125" s="267"/>
      <c r="P125" s="267"/>
      <c r="Q125" s="267"/>
      <c r="R125" s="267"/>
      <c r="S125" s="267"/>
      <c r="T125" s="267"/>
      <c r="U125" s="267"/>
      <c r="V125" s="267"/>
      <c r="W125" s="267"/>
      <c r="X125" s="267"/>
      <c r="Y125" s="267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5"/>
      <c r="BD125" s="5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3"/>
      <c r="BU125" s="3"/>
      <c r="BV125" s="15"/>
      <c r="BW125" s="15"/>
      <c r="BX125" s="15"/>
      <c r="BZ125" s="4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5"/>
      <c r="CU125" s="5"/>
      <c r="CV125" s="5"/>
      <c r="CW125" s="5"/>
      <c r="CX125" s="5"/>
      <c r="CY125" s="5"/>
      <c r="CZ125" s="5"/>
      <c r="DZ125" s="6"/>
    </row>
    <row r="126" spans="1:130" s="1458" customFormat="1" ht="21" x14ac:dyDescent="0.25">
      <c r="A126" s="1921"/>
      <c r="B126" s="1922"/>
      <c r="C126" s="2366" t="s">
        <v>140</v>
      </c>
      <c r="D126" s="2367" t="s">
        <v>141</v>
      </c>
      <c r="E126" s="2366" t="s">
        <v>140</v>
      </c>
      <c r="F126" s="2367" t="s">
        <v>141</v>
      </c>
      <c r="G126" s="2366" t="s">
        <v>140</v>
      </c>
      <c r="H126" s="2368" t="s">
        <v>141</v>
      </c>
      <c r="I126" s="2366" t="s">
        <v>140</v>
      </c>
      <c r="J126" s="2369" t="s">
        <v>141</v>
      </c>
      <c r="K126" s="2367" t="s">
        <v>88</v>
      </c>
      <c r="L126" s="2367" t="s">
        <v>89</v>
      </c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5"/>
      <c r="BD126" s="5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3"/>
      <c r="BU126" s="3"/>
      <c r="BV126" s="15"/>
      <c r="BW126" s="15"/>
      <c r="BX126" s="15"/>
      <c r="BY126" s="15"/>
      <c r="BZ126" s="4"/>
      <c r="CA126" s="4"/>
      <c r="CB126" s="4"/>
      <c r="CC126" s="4"/>
      <c r="CD126" s="4"/>
      <c r="CE126" s="4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5"/>
      <c r="CU126" s="5"/>
      <c r="CV126" s="5"/>
      <c r="CW126" s="5"/>
      <c r="CX126" s="5"/>
      <c r="CY126" s="5"/>
      <c r="CZ126" s="1429"/>
      <c r="DA126" s="1429"/>
      <c r="DB126" s="1429"/>
      <c r="DC126" s="1429"/>
      <c r="DD126" s="1429"/>
      <c r="DE126" s="1429"/>
      <c r="DF126" s="1429"/>
      <c r="DG126" s="1429"/>
      <c r="DH126" s="1429"/>
      <c r="DI126" s="1429"/>
      <c r="DJ126" s="1429"/>
      <c r="DK126" s="1429"/>
      <c r="DL126" s="1429"/>
      <c r="DM126" s="1429"/>
      <c r="DN126" s="1429"/>
      <c r="DO126" s="1429"/>
      <c r="DP126" s="1429"/>
      <c r="DQ126" s="1429"/>
      <c r="DR126" s="1429"/>
      <c r="DS126" s="1429"/>
      <c r="DT126" s="1429"/>
      <c r="DU126" s="1429"/>
      <c r="DV126" s="1429"/>
      <c r="DW126" s="1429"/>
      <c r="DX126" s="1429"/>
      <c r="DY126" s="1429"/>
    </row>
    <row r="127" spans="1:130" ht="15" x14ac:dyDescent="0.25">
      <c r="A127" s="2359" t="s">
        <v>142</v>
      </c>
      <c r="B127" s="2370" t="s">
        <v>143</v>
      </c>
      <c r="C127" s="2371"/>
      <c r="D127" s="2372"/>
      <c r="E127" s="2371"/>
      <c r="F127" s="2372"/>
      <c r="G127" s="2371"/>
      <c r="H127" s="2372"/>
      <c r="I127" s="2371"/>
      <c r="J127" s="2373"/>
      <c r="K127" s="56"/>
      <c r="L127" s="2372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5"/>
      <c r="BD127" s="5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3"/>
      <c r="BU127" s="3"/>
      <c r="BV127" s="15"/>
      <c r="BW127" s="15"/>
      <c r="BX127" s="15"/>
      <c r="BZ127" s="4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5"/>
      <c r="CU127" s="5"/>
      <c r="CV127" s="5"/>
      <c r="CW127" s="5"/>
      <c r="CX127" s="5"/>
      <c r="CY127" s="5"/>
      <c r="CZ127" s="5"/>
      <c r="DZ127" s="6"/>
    </row>
    <row r="128" spans="1:130" ht="21" x14ac:dyDescent="0.2">
      <c r="A128" s="1637"/>
      <c r="B128" s="230" t="s">
        <v>144</v>
      </c>
      <c r="C128" s="51"/>
      <c r="D128" s="56"/>
      <c r="E128" s="51"/>
      <c r="F128" s="56"/>
      <c r="G128" s="51"/>
      <c r="H128" s="56"/>
      <c r="I128" s="51"/>
      <c r="J128" s="298"/>
      <c r="K128" s="56"/>
      <c r="L128" s="56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5"/>
      <c r="BD128" s="5"/>
      <c r="BT128" s="5"/>
      <c r="BV128" s="15"/>
      <c r="BW128" s="15"/>
      <c r="BX128" s="15"/>
      <c r="BZ128" s="4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15"/>
      <c r="CY128" s="5"/>
      <c r="CZ128" s="5"/>
      <c r="DZ128" s="6"/>
    </row>
    <row r="129" spans="1:130" x14ac:dyDescent="0.2">
      <c r="A129" s="1637"/>
      <c r="B129" s="230" t="s">
        <v>145</v>
      </c>
      <c r="C129" s="51"/>
      <c r="D129" s="56"/>
      <c r="E129" s="51"/>
      <c r="F129" s="56"/>
      <c r="G129" s="51"/>
      <c r="H129" s="56"/>
      <c r="I129" s="51"/>
      <c r="J129" s="298"/>
      <c r="K129" s="56"/>
      <c r="L129" s="56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5"/>
      <c r="BD129" s="5"/>
      <c r="BT129" s="5"/>
      <c r="BV129" s="15"/>
      <c r="BW129" s="15"/>
      <c r="BX129" s="15"/>
      <c r="BZ129" s="4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15"/>
      <c r="CY129" s="5"/>
      <c r="CZ129" s="5"/>
      <c r="DZ129" s="6"/>
    </row>
    <row r="130" spans="1:130" x14ac:dyDescent="0.2">
      <c r="A130" s="1922"/>
      <c r="B130" s="230" t="s">
        <v>146</v>
      </c>
      <c r="C130" s="219"/>
      <c r="D130" s="78"/>
      <c r="E130" s="219"/>
      <c r="F130" s="78"/>
      <c r="G130" s="219"/>
      <c r="H130" s="78"/>
      <c r="I130" s="219"/>
      <c r="J130" s="299"/>
      <c r="K130" s="78"/>
      <c r="L130" s="7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5"/>
      <c r="BD130" s="5"/>
      <c r="BT130" s="5"/>
      <c r="BV130" s="15"/>
      <c r="BW130" s="15"/>
      <c r="BX130" s="15"/>
      <c r="BZ130" s="4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15"/>
      <c r="CZ130" s="5"/>
      <c r="DZ130" s="6"/>
    </row>
    <row r="131" spans="1:130" x14ac:dyDescent="0.2">
      <c r="A131" s="2374" t="s">
        <v>147</v>
      </c>
      <c r="B131" s="2370" t="s">
        <v>148</v>
      </c>
      <c r="C131" s="2371"/>
      <c r="D131" s="2372"/>
      <c r="E131" s="2371"/>
      <c r="F131" s="2372"/>
      <c r="G131" s="2371"/>
      <c r="H131" s="2372"/>
      <c r="I131" s="2371"/>
      <c r="J131" s="2373"/>
      <c r="K131" s="2372"/>
      <c r="L131" s="2372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5"/>
      <c r="BD131" s="5"/>
      <c r="BT131" s="5"/>
      <c r="BV131" s="15"/>
      <c r="BW131" s="15"/>
      <c r="BX131" s="15"/>
      <c r="BZ131" s="4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15"/>
      <c r="CY131" s="5"/>
      <c r="CZ131" s="5"/>
      <c r="DZ131" s="6"/>
    </row>
    <row r="132" spans="1:130" x14ac:dyDescent="0.2">
      <c r="A132" s="2375"/>
      <c r="B132" s="230" t="s">
        <v>149</v>
      </c>
      <c r="C132" s="51"/>
      <c r="D132" s="56"/>
      <c r="E132" s="51"/>
      <c r="F132" s="56"/>
      <c r="G132" s="51"/>
      <c r="H132" s="56"/>
      <c r="I132" s="51"/>
      <c r="J132" s="298"/>
      <c r="K132" s="56"/>
      <c r="L132" s="56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5"/>
      <c r="BD132" s="5"/>
      <c r="BT132" s="5"/>
      <c r="BV132" s="15"/>
      <c r="BW132" s="15"/>
      <c r="BX132" s="15"/>
      <c r="BZ132" s="4"/>
      <c r="CF132" s="9"/>
      <c r="CG132" s="1463"/>
      <c r="CH132" s="1463"/>
      <c r="CI132" s="1463"/>
      <c r="CJ132" s="1463"/>
      <c r="CK132" s="1463"/>
      <c r="CL132" s="1463"/>
      <c r="CM132" s="1463"/>
      <c r="CN132" s="1463"/>
      <c r="CO132" s="1463"/>
      <c r="CP132" s="1463"/>
      <c r="CQ132" s="1463"/>
      <c r="CR132" s="1463"/>
      <c r="CS132" s="1463"/>
      <c r="CT132" s="15"/>
      <c r="CY132" s="5"/>
      <c r="CZ132" s="5"/>
      <c r="DZ132" s="6"/>
    </row>
    <row r="133" spans="1:130" x14ac:dyDescent="0.2">
      <c r="A133" s="2375"/>
      <c r="B133" s="230" t="s">
        <v>146</v>
      </c>
      <c r="C133" s="51"/>
      <c r="D133" s="56"/>
      <c r="E133" s="51"/>
      <c r="F133" s="56"/>
      <c r="G133" s="51"/>
      <c r="H133" s="56"/>
      <c r="I133" s="51"/>
      <c r="J133" s="298"/>
      <c r="K133" s="56"/>
      <c r="L133" s="56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5"/>
      <c r="BD133" s="5"/>
      <c r="BT133" s="5"/>
      <c r="BV133" s="15"/>
      <c r="BW133" s="15"/>
      <c r="BX133" s="15"/>
      <c r="BZ133" s="4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15"/>
      <c r="CY133" s="5"/>
      <c r="CZ133" s="5"/>
      <c r="DZ133" s="6"/>
    </row>
    <row r="134" spans="1:130" x14ac:dyDescent="0.2">
      <c r="A134" s="2375"/>
      <c r="B134" s="301" t="s">
        <v>150</v>
      </c>
      <c r="C134" s="85"/>
      <c r="D134" s="86"/>
      <c r="E134" s="85"/>
      <c r="F134" s="86"/>
      <c r="G134" s="85"/>
      <c r="H134" s="86"/>
      <c r="I134" s="85"/>
      <c r="J134" s="302"/>
      <c r="K134" s="86"/>
      <c r="L134" s="86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5"/>
      <c r="BD134" s="5"/>
      <c r="BT134" s="5"/>
      <c r="BV134" s="15"/>
      <c r="BW134" s="15"/>
      <c r="BX134" s="15"/>
      <c r="BZ134" s="4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15"/>
      <c r="CY134" s="5"/>
      <c r="CZ134" s="5"/>
      <c r="DZ134" s="6"/>
    </row>
    <row r="135" spans="1:130" x14ac:dyDescent="0.2">
      <c r="A135" s="2375"/>
      <c r="B135" s="286" t="s">
        <v>151</v>
      </c>
      <c r="C135" s="219"/>
      <c r="D135" s="78"/>
      <c r="E135" s="219"/>
      <c r="F135" s="78"/>
      <c r="G135" s="219"/>
      <c r="H135" s="78"/>
      <c r="I135" s="219"/>
      <c r="J135" s="299"/>
      <c r="K135" s="78"/>
      <c r="L135" s="7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5"/>
      <c r="BD135" s="5"/>
      <c r="BT135" s="5"/>
      <c r="BV135" s="15"/>
      <c r="BW135" s="15"/>
      <c r="BX135" s="15"/>
      <c r="BZ135" s="4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15"/>
      <c r="CY135" s="5"/>
      <c r="CZ135" s="5"/>
      <c r="DZ135" s="6"/>
    </row>
    <row r="136" spans="1:130" ht="14.25" customHeight="1" x14ac:dyDescent="0.2">
      <c r="A136" s="2359" t="s">
        <v>152</v>
      </c>
      <c r="B136" s="2370" t="s">
        <v>153</v>
      </c>
      <c r="C136" s="2371"/>
      <c r="D136" s="2372"/>
      <c r="E136" s="2371"/>
      <c r="F136" s="2372"/>
      <c r="G136" s="2371"/>
      <c r="H136" s="2372"/>
      <c r="I136" s="2371"/>
      <c r="J136" s="2373"/>
      <c r="K136" s="2372"/>
      <c r="L136" s="2372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5"/>
      <c r="BD136" s="5"/>
      <c r="BT136" s="5"/>
      <c r="BV136" s="15"/>
      <c r="BW136" s="15"/>
      <c r="BX136" s="15"/>
      <c r="BZ136" s="4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5"/>
      <c r="CU136" s="5"/>
      <c r="CV136" s="5"/>
      <c r="CW136" s="5"/>
      <c r="CX136" s="5"/>
      <c r="CY136" s="5"/>
      <c r="CZ136" s="5"/>
      <c r="DZ136" s="6"/>
    </row>
    <row r="137" spans="1:130" x14ac:dyDescent="0.2">
      <c r="A137" s="1637"/>
      <c r="B137" s="230" t="s">
        <v>149</v>
      </c>
      <c r="C137" s="51"/>
      <c r="D137" s="56"/>
      <c r="E137" s="51"/>
      <c r="F137" s="56"/>
      <c r="G137" s="51"/>
      <c r="H137" s="56"/>
      <c r="I137" s="51"/>
      <c r="J137" s="298"/>
      <c r="K137" s="56"/>
      <c r="L137" s="56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5"/>
      <c r="BD137" s="5"/>
      <c r="BT137" s="5"/>
      <c r="BV137" s="15"/>
      <c r="BW137" s="15"/>
      <c r="BX137" s="15"/>
      <c r="BZ137" s="4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5"/>
      <c r="CU137" s="5"/>
      <c r="CV137" s="5"/>
      <c r="CW137" s="5"/>
      <c r="CX137" s="5"/>
      <c r="CY137" s="5"/>
      <c r="CZ137" s="5"/>
      <c r="DZ137" s="6"/>
    </row>
    <row r="138" spans="1:130" x14ac:dyDescent="0.2">
      <c r="A138" s="1637"/>
      <c r="B138" s="230" t="s">
        <v>146</v>
      </c>
      <c r="C138" s="51"/>
      <c r="D138" s="56"/>
      <c r="E138" s="51"/>
      <c r="F138" s="56"/>
      <c r="G138" s="51"/>
      <c r="H138" s="56"/>
      <c r="I138" s="51"/>
      <c r="J138" s="298"/>
      <c r="K138" s="56"/>
      <c r="L138" s="56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5"/>
      <c r="BD138" s="5"/>
      <c r="BT138" s="5"/>
      <c r="BV138" s="15"/>
      <c r="BW138" s="15"/>
      <c r="BX138" s="15"/>
      <c r="BZ138" s="4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5"/>
      <c r="CU138" s="5"/>
      <c r="CV138" s="5"/>
      <c r="CW138" s="5"/>
      <c r="CX138" s="5"/>
      <c r="CY138" s="5"/>
      <c r="CZ138" s="5"/>
      <c r="DZ138" s="6"/>
    </row>
    <row r="139" spans="1:130" x14ac:dyDescent="0.2">
      <c r="A139" s="1637"/>
      <c r="B139" s="230" t="s">
        <v>154</v>
      </c>
      <c r="C139" s="51"/>
      <c r="D139" s="56"/>
      <c r="E139" s="51"/>
      <c r="F139" s="56"/>
      <c r="G139" s="51"/>
      <c r="H139" s="56"/>
      <c r="I139" s="51"/>
      <c r="J139" s="298"/>
      <c r="K139" s="56"/>
      <c r="L139" s="56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5"/>
      <c r="BD139" s="5"/>
      <c r="BT139" s="5"/>
      <c r="BV139" s="15"/>
      <c r="BW139" s="15"/>
      <c r="BX139" s="15"/>
      <c r="BZ139" s="32"/>
      <c r="CA139" s="32"/>
      <c r="CB139" s="32"/>
      <c r="CC139" s="32"/>
      <c r="CD139" s="32"/>
      <c r="CE139" s="32"/>
      <c r="CF139" s="33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5"/>
      <c r="CU139" s="5"/>
      <c r="CV139" s="5"/>
      <c r="CW139" s="5"/>
      <c r="CX139" s="5"/>
      <c r="CY139" s="5"/>
      <c r="CZ139" s="5"/>
      <c r="DZ139" s="6"/>
    </row>
    <row r="140" spans="1:130" x14ac:dyDescent="0.2">
      <c r="A140" s="1637"/>
      <c r="B140" s="230" t="s">
        <v>150</v>
      </c>
      <c r="C140" s="51"/>
      <c r="D140" s="56"/>
      <c r="E140" s="51"/>
      <c r="F140" s="56"/>
      <c r="G140" s="51"/>
      <c r="H140" s="56"/>
      <c r="I140" s="51"/>
      <c r="J140" s="298"/>
      <c r="K140" s="56"/>
      <c r="L140" s="56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5"/>
      <c r="BD140" s="5"/>
      <c r="BT140" s="5"/>
      <c r="BV140" s="15"/>
      <c r="BW140" s="15"/>
      <c r="BX140" s="15"/>
      <c r="BZ140" s="32"/>
      <c r="CA140" s="32"/>
      <c r="CB140" s="32"/>
      <c r="CC140" s="32"/>
      <c r="CD140" s="32"/>
      <c r="CE140" s="32"/>
      <c r="CF140" s="33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5"/>
      <c r="CU140" s="5"/>
      <c r="CV140" s="5"/>
      <c r="CW140" s="5"/>
      <c r="CX140" s="5"/>
      <c r="CY140" s="5"/>
      <c r="CZ140" s="5"/>
      <c r="DZ140" s="6"/>
    </row>
    <row r="141" spans="1:130" x14ac:dyDescent="0.2">
      <c r="A141" s="1922"/>
      <c r="B141" s="286" t="s">
        <v>151</v>
      </c>
      <c r="C141" s="63"/>
      <c r="D141" s="97"/>
      <c r="E141" s="63"/>
      <c r="F141" s="97"/>
      <c r="G141" s="63"/>
      <c r="H141" s="97"/>
      <c r="I141" s="63"/>
      <c r="J141" s="303"/>
      <c r="K141" s="97"/>
      <c r="L141" s="97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5"/>
      <c r="BD141" s="5"/>
      <c r="BT141" s="5"/>
      <c r="BV141" s="15"/>
      <c r="BW141" s="15"/>
      <c r="BX141" s="15"/>
      <c r="BZ141" s="32"/>
      <c r="CA141" s="32"/>
      <c r="CB141" s="32"/>
      <c r="CC141" s="32"/>
      <c r="CD141" s="32"/>
      <c r="CE141" s="32"/>
      <c r="CF141" s="33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5"/>
      <c r="CU141" s="5"/>
      <c r="CV141" s="5"/>
      <c r="CW141" s="5"/>
      <c r="CX141" s="5"/>
      <c r="CY141" s="5"/>
      <c r="CZ141" s="5"/>
      <c r="DZ141" s="6"/>
    </row>
    <row r="142" spans="1:130" x14ac:dyDescent="0.2">
      <c r="A142" s="2376" t="s">
        <v>155</v>
      </c>
      <c r="B142" s="2377" t="s">
        <v>145</v>
      </c>
      <c r="C142" s="2378"/>
      <c r="D142" s="2379"/>
      <c r="E142" s="2378"/>
      <c r="F142" s="2379"/>
      <c r="G142" s="2378"/>
      <c r="H142" s="2379"/>
      <c r="I142" s="2378"/>
      <c r="J142" s="2380"/>
      <c r="K142" s="2379"/>
      <c r="L142" s="2379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5"/>
      <c r="BD142" s="5"/>
      <c r="BT142" s="5"/>
      <c r="BV142" s="15"/>
      <c r="BW142" s="15"/>
      <c r="BX142" s="15"/>
      <c r="BZ142" s="4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5"/>
      <c r="CU142" s="5"/>
      <c r="CV142" s="5"/>
      <c r="CW142" s="5"/>
      <c r="CX142" s="5"/>
      <c r="CY142" s="5"/>
      <c r="CZ142" s="5"/>
      <c r="DZ142" s="6"/>
    </row>
    <row r="143" spans="1:130" x14ac:dyDescent="0.2">
      <c r="A143" s="11" t="s">
        <v>156</v>
      </c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5"/>
      <c r="CV143" s="5"/>
      <c r="CW143" s="5"/>
      <c r="CX143" s="5"/>
      <c r="CY143" s="5"/>
      <c r="CZ143" s="5"/>
    </row>
    <row r="144" spans="1:130" x14ac:dyDescent="0.2">
      <c r="A144" s="107" t="s">
        <v>157</v>
      </c>
      <c r="B144" s="309"/>
      <c r="C144" s="10"/>
      <c r="D144" s="310"/>
      <c r="E144" s="1469"/>
      <c r="F144" s="310"/>
      <c r="G144" s="1469"/>
      <c r="H144" s="1469"/>
      <c r="I144" s="310"/>
      <c r="J144" s="1032"/>
      <c r="K144" s="1032"/>
      <c r="L144" s="1032"/>
      <c r="M144" s="1032"/>
      <c r="N144" s="1032"/>
      <c r="O144" s="1033"/>
      <c r="P144" s="1033"/>
      <c r="Q144" s="1033"/>
      <c r="R144" s="1472"/>
      <c r="S144" s="14"/>
      <c r="T144" s="1033"/>
      <c r="U144" s="1033"/>
      <c r="V144" s="1472"/>
      <c r="W144" s="1473"/>
      <c r="X144" s="14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CA144" s="32"/>
      <c r="CB144" s="32"/>
      <c r="CC144" s="32"/>
      <c r="CD144" s="32"/>
      <c r="CE144" s="32"/>
      <c r="CF144" s="32"/>
      <c r="CG144" s="33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5"/>
      <c r="CV144" s="5"/>
      <c r="CW144" s="5"/>
      <c r="CX144" s="5"/>
      <c r="CY144" s="5"/>
      <c r="CZ144" s="5"/>
    </row>
    <row r="145" spans="1:149" ht="15" customHeight="1" x14ac:dyDescent="0.2">
      <c r="A145" s="2381" t="s">
        <v>35</v>
      </c>
      <c r="B145" s="2382" t="s">
        <v>5</v>
      </c>
      <c r="C145" s="1640"/>
      <c r="D145" s="2383"/>
      <c r="E145" s="2384" t="s">
        <v>158</v>
      </c>
      <c r="F145" s="1705"/>
      <c r="G145" s="1705"/>
      <c r="H145" s="1705"/>
      <c r="I145" s="1705"/>
      <c r="J145" s="1705"/>
      <c r="K145" s="1705"/>
      <c r="L145" s="1705"/>
      <c r="M145" s="1705"/>
      <c r="N145" s="1705"/>
      <c r="O145" s="1705"/>
      <c r="P145" s="1705"/>
      <c r="Q145" s="1705"/>
      <c r="R145" s="1705"/>
      <c r="S145" s="1705"/>
      <c r="T145" s="1705"/>
      <c r="U145" s="1705"/>
      <c r="V145" s="1705"/>
      <c r="W145" s="1705"/>
      <c r="X145" s="1705"/>
      <c r="Y145" s="1705"/>
      <c r="Z145" s="1705"/>
      <c r="AA145" s="1705"/>
      <c r="AB145" s="1705"/>
      <c r="AC145" s="1705"/>
      <c r="AD145" s="1705"/>
      <c r="AE145" s="1705"/>
      <c r="AF145" s="1705"/>
      <c r="AG145" s="1705"/>
      <c r="AH145" s="1705"/>
      <c r="AI145" s="1705"/>
      <c r="AJ145" s="1705"/>
      <c r="AK145" s="1705"/>
      <c r="AL145" s="1705"/>
      <c r="AM145" s="2385" t="s">
        <v>159</v>
      </c>
      <c r="AN145" s="2386"/>
      <c r="AO145" s="2387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U145" s="109"/>
      <c r="BV145" s="109"/>
      <c r="BW145" s="15"/>
      <c r="BX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5"/>
      <c r="CR145" s="5"/>
      <c r="CS145" s="5"/>
      <c r="CT145" s="32"/>
      <c r="CU145" s="32"/>
      <c r="CV145" s="32"/>
      <c r="CW145" s="32"/>
      <c r="CX145" s="32"/>
      <c r="CY145" s="32"/>
      <c r="CZ145" s="33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</row>
    <row r="146" spans="1:149" ht="15" customHeight="1" x14ac:dyDescent="0.2">
      <c r="A146" s="1702"/>
      <c r="B146" s="1932"/>
      <c r="C146" s="2263"/>
      <c r="D146" s="2264"/>
      <c r="E146" s="2374" t="s">
        <v>160</v>
      </c>
      <c r="F146" s="2374"/>
      <c r="G146" s="2374" t="s">
        <v>161</v>
      </c>
      <c r="H146" s="2374"/>
      <c r="I146" s="2374" t="s">
        <v>13</v>
      </c>
      <c r="J146" s="2374"/>
      <c r="K146" s="2388" t="s">
        <v>162</v>
      </c>
      <c r="L146" s="2388"/>
      <c r="M146" s="2374" t="s">
        <v>15</v>
      </c>
      <c r="N146" s="2360"/>
      <c r="O146" s="2374" t="s">
        <v>16</v>
      </c>
      <c r="P146" s="2374"/>
      <c r="Q146" s="2374" t="s">
        <v>17</v>
      </c>
      <c r="R146" s="2374"/>
      <c r="S146" s="2374" t="s">
        <v>18</v>
      </c>
      <c r="T146" s="2374"/>
      <c r="U146" s="2374" t="s">
        <v>19</v>
      </c>
      <c r="V146" s="2374"/>
      <c r="W146" s="2374" t="s">
        <v>20</v>
      </c>
      <c r="X146" s="2374"/>
      <c r="Y146" s="2374" t="s">
        <v>21</v>
      </c>
      <c r="Z146" s="2374"/>
      <c r="AA146" s="2374" t="s">
        <v>22</v>
      </c>
      <c r="AB146" s="2374"/>
      <c r="AC146" s="2374" t="s">
        <v>23</v>
      </c>
      <c r="AD146" s="2360"/>
      <c r="AE146" s="2374" t="s">
        <v>24</v>
      </c>
      <c r="AF146" s="2374"/>
      <c r="AG146" s="2374" t="s">
        <v>25</v>
      </c>
      <c r="AH146" s="2374"/>
      <c r="AI146" s="2374" t="s">
        <v>26</v>
      </c>
      <c r="AJ146" s="2374"/>
      <c r="AK146" s="2389" t="s">
        <v>27</v>
      </c>
      <c r="AL146" s="2390"/>
      <c r="AM146" s="2391" t="s">
        <v>163</v>
      </c>
      <c r="AN146" s="2390" t="s">
        <v>164</v>
      </c>
      <c r="AO146" s="2389"/>
      <c r="AP146" s="2392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U146" s="109"/>
      <c r="BV146" s="109"/>
      <c r="BW146" s="15"/>
      <c r="BX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5"/>
      <c r="CR146" s="5"/>
      <c r="CS146" s="5"/>
      <c r="CT146" s="32"/>
      <c r="CU146" s="32"/>
      <c r="CV146" s="32"/>
      <c r="CW146" s="32"/>
      <c r="CX146" s="32"/>
      <c r="CY146" s="32"/>
      <c r="CZ146" s="33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</row>
    <row r="147" spans="1:149" ht="24" customHeight="1" x14ac:dyDescent="0.2">
      <c r="A147" s="1920"/>
      <c r="B147" s="2393" t="s">
        <v>32</v>
      </c>
      <c r="C147" s="2394" t="s">
        <v>33</v>
      </c>
      <c r="D147" s="2376" t="s">
        <v>34</v>
      </c>
      <c r="E147" s="2395" t="s">
        <v>33</v>
      </c>
      <c r="F147" s="2396" t="s">
        <v>34</v>
      </c>
      <c r="G147" s="2395" t="s">
        <v>33</v>
      </c>
      <c r="H147" s="2396" t="s">
        <v>34</v>
      </c>
      <c r="I147" s="2395" t="s">
        <v>33</v>
      </c>
      <c r="J147" s="2396" t="s">
        <v>34</v>
      </c>
      <c r="K147" s="2395" t="s">
        <v>33</v>
      </c>
      <c r="L147" s="2396" t="s">
        <v>34</v>
      </c>
      <c r="M147" s="2395" t="s">
        <v>33</v>
      </c>
      <c r="N147" s="2397" t="s">
        <v>34</v>
      </c>
      <c r="O147" s="2395" t="s">
        <v>33</v>
      </c>
      <c r="P147" s="2396" t="s">
        <v>34</v>
      </c>
      <c r="Q147" s="2395" t="s">
        <v>33</v>
      </c>
      <c r="R147" s="2396" t="s">
        <v>34</v>
      </c>
      <c r="S147" s="2395" t="s">
        <v>33</v>
      </c>
      <c r="T147" s="2396" t="s">
        <v>34</v>
      </c>
      <c r="U147" s="2395" t="s">
        <v>33</v>
      </c>
      <c r="V147" s="2396" t="s">
        <v>34</v>
      </c>
      <c r="W147" s="2395" t="s">
        <v>33</v>
      </c>
      <c r="X147" s="2396" t="s">
        <v>34</v>
      </c>
      <c r="Y147" s="2395" t="s">
        <v>33</v>
      </c>
      <c r="Z147" s="2396" t="s">
        <v>34</v>
      </c>
      <c r="AA147" s="2395" t="s">
        <v>33</v>
      </c>
      <c r="AB147" s="2396" t="s">
        <v>34</v>
      </c>
      <c r="AC147" s="2395" t="s">
        <v>33</v>
      </c>
      <c r="AD147" s="2397" t="s">
        <v>34</v>
      </c>
      <c r="AE147" s="2395" t="s">
        <v>33</v>
      </c>
      <c r="AF147" s="2396" t="s">
        <v>34</v>
      </c>
      <c r="AG147" s="2395" t="s">
        <v>33</v>
      </c>
      <c r="AH147" s="2396" t="s">
        <v>34</v>
      </c>
      <c r="AI147" s="2395" t="s">
        <v>33</v>
      </c>
      <c r="AJ147" s="2396" t="s">
        <v>34</v>
      </c>
      <c r="AK147" s="1615" t="s">
        <v>33</v>
      </c>
      <c r="AL147" s="2397" t="s">
        <v>34</v>
      </c>
      <c r="AM147" s="1948"/>
      <c r="AN147" s="2398" t="s">
        <v>165</v>
      </c>
      <c r="AO147" s="2399" t="s">
        <v>166</v>
      </c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U147" s="109"/>
      <c r="BV147" s="109"/>
      <c r="BW147" s="15"/>
      <c r="BX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5"/>
      <c r="CR147" s="5"/>
      <c r="CS147" s="5"/>
      <c r="CT147" s="32"/>
      <c r="CU147" s="32"/>
      <c r="CV147" s="32"/>
      <c r="CW147" s="32"/>
      <c r="CX147" s="32"/>
      <c r="CY147" s="32"/>
      <c r="CZ147" s="33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</row>
    <row r="148" spans="1:149" ht="14.1" customHeight="1" x14ac:dyDescent="0.2">
      <c r="A148" s="2400" t="s">
        <v>51</v>
      </c>
      <c r="B148" s="324">
        <f>SUM(C148:D148)</f>
        <v>298</v>
      </c>
      <c r="C148" s="833">
        <f>E148+G148+I148+K148+M148+O148+Q148+S148+U148+W148+Y148+AA148+AC148+AE148+AG148+AI148+AK148</f>
        <v>133</v>
      </c>
      <c r="D148" s="2401">
        <f>F148+H148+J148+L148+N148+P148+R148+T148+V148+X148+Z148+AB148+AD148+AF148+AH148+AJ148+AL148</f>
        <v>165</v>
      </c>
      <c r="E148" s="2402">
        <v>15</v>
      </c>
      <c r="F148" s="2403">
        <v>11</v>
      </c>
      <c r="G148" s="2402">
        <v>4</v>
      </c>
      <c r="H148" s="2403">
        <v>3</v>
      </c>
      <c r="I148" s="2402">
        <v>3</v>
      </c>
      <c r="J148" s="2403">
        <v>1</v>
      </c>
      <c r="K148" s="2402">
        <v>4</v>
      </c>
      <c r="L148" s="2404">
        <v>5</v>
      </c>
      <c r="M148" s="2404">
        <v>1</v>
      </c>
      <c r="N148" s="2405">
        <v>5</v>
      </c>
      <c r="O148" s="2402">
        <v>5</v>
      </c>
      <c r="P148" s="2403">
        <v>10</v>
      </c>
      <c r="Q148" s="2402">
        <v>2</v>
      </c>
      <c r="R148" s="2403">
        <v>13</v>
      </c>
      <c r="S148" s="2402">
        <v>1</v>
      </c>
      <c r="T148" s="2403">
        <v>8</v>
      </c>
      <c r="U148" s="2402">
        <v>3</v>
      </c>
      <c r="V148" s="2403">
        <v>6</v>
      </c>
      <c r="W148" s="2402">
        <v>6</v>
      </c>
      <c r="X148" s="2403">
        <v>2</v>
      </c>
      <c r="Y148" s="2402">
        <v>5</v>
      </c>
      <c r="Z148" s="2403">
        <v>9</v>
      </c>
      <c r="AA148" s="2402">
        <v>7</v>
      </c>
      <c r="AB148" s="2403">
        <v>8</v>
      </c>
      <c r="AC148" s="2402">
        <v>10</v>
      </c>
      <c r="AD148" s="2405">
        <v>18</v>
      </c>
      <c r="AE148" s="2402">
        <v>16</v>
      </c>
      <c r="AF148" s="2403">
        <v>13</v>
      </c>
      <c r="AG148" s="2402">
        <v>12</v>
      </c>
      <c r="AH148" s="2403">
        <v>14</v>
      </c>
      <c r="AI148" s="2402">
        <v>17</v>
      </c>
      <c r="AJ148" s="2403">
        <v>14</v>
      </c>
      <c r="AK148" s="2406">
        <v>22</v>
      </c>
      <c r="AL148" s="2405">
        <v>25</v>
      </c>
      <c r="AM148" s="2407">
        <v>101</v>
      </c>
      <c r="AN148" s="2402">
        <v>57</v>
      </c>
      <c r="AO148" s="2403">
        <v>140</v>
      </c>
      <c r="AP148" s="283" t="str">
        <f>CT148</f>
        <v/>
      </c>
      <c r="AQ148" s="267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U148" s="109"/>
      <c r="BV148" s="109"/>
      <c r="BY148" s="5"/>
      <c r="BZ148" s="5"/>
      <c r="CA148" s="5"/>
      <c r="CB148" s="5"/>
      <c r="CC148" s="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5"/>
      <c r="CR148" s="5"/>
      <c r="CS148" s="5"/>
      <c r="CT148" s="32" t="str">
        <f t="shared" ref="CT148:CT176" si="19">IF(CZ148=1,"* El número de Consultas Según tipo de atención NO DEBE ser diferente al Total. ","")</f>
        <v/>
      </c>
      <c r="CU148" s="32"/>
      <c r="CV148" s="32"/>
      <c r="CW148" s="32"/>
      <c r="CX148" s="32"/>
      <c r="CY148" s="32"/>
      <c r="CZ148" s="33">
        <f t="shared" ref="CZ148:CZ176" si="20">IF(B148&lt;&gt;SUM(AM148:AO148),1,0)</f>
        <v>0</v>
      </c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</row>
    <row r="149" spans="1:149" ht="14.1" customHeight="1" x14ac:dyDescent="0.2">
      <c r="A149" s="328" t="s">
        <v>36</v>
      </c>
      <c r="B149" s="324">
        <f t="shared" ref="B149:B182" si="21">SUM(C149:D149)</f>
        <v>0</v>
      </c>
      <c r="C149" s="833">
        <f t="shared" ref="C149:D182" si="22">E149+G149+I149+K149+M149+O149+Q149+S149+U149+W149+Y149+AA149+AC149+AE149+AG149+AI149+AK149</f>
        <v>0</v>
      </c>
      <c r="D149" s="833">
        <f t="shared" si="22"/>
        <v>0</v>
      </c>
      <c r="E149" s="51">
        <v>0</v>
      </c>
      <c r="F149" s="52">
        <v>0</v>
      </c>
      <c r="G149" s="51">
        <v>0</v>
      </c>
      <c r="H149" s="52">
        <v>0</v>
      </c>
      <c r="I149" s="51">
        <v>0</v>
      </c>
      <c r="J149" s="52">
        <v>0</v>
      </c>
      <c r="K149" s="51">
        <v>0</v>
      </c>
      <c r="L149" s="55">
        <v>0</v>
      </c>
      <c r="M149" s="55">
        <v>0</v>
      </c>
      <c r="N149" s="326">
        <v>0</v>
      </c>
      <c r="O149" s="51">
        <v>0</v>
      </c>
      <c r="P149" s="52">
        <v>0</v>
      </c>
      <c r="Q149" s="51">
        <v>0</v>
      </c>
      <c r="R149" s="52">
        <v>0</v>
      </c>
      <c r="S149" s="51">
        <v>0</v>
      </c>
      <c r="T149" s="52">
        <v>0</v>
      </c>
      <c r="U149" s="51">
        <v>0</v>
      </c>
      <c r="V149" s="52">
        <v>0</v>
      </c>
      <c r="W149" s="51">
        <v>0</v>
      </c>
      <c r="X149" s="52">
        <v>0</v>
      </c>
      <c r="Y149" s="51">
        <v>0</v>
      </c>
      <c r="Z149" s="52">
        <v>0</v>
      </c>
      <c r="AA149" s="51">
        <v>0</v>
      </c>
      <c r="AB149" s="52">
        <v>0</v>
      </c>
      <c r="AC149" s="51">
        <v>0</v>
      </c>
      <c r="AD149" s="326">
        <v>0</v>
      </c>
      <c r="AE149" s="51">
        <v>0</v>
      </c>
      <c r="AF149" s="52">
        <v>0</v>
      </c>
      <c r="AG149" s="51">
        <v>0</v>
      </c>
      <c r="AH149" s="52">
        <v>0</v>
      </c>
      <c r="AI149" s="51">
        <v>0</v>
      </c>
      <c r="AJ149" s="52">
        <v>0</v>
      </c>
      <c r="AK149" s="54">
        <v>0</v>
      </c>
      <c r="AL149" s="326">
        <v>0</v>
      </c>
      <c r="AM149" s="841">
        <v>0</v>
      </c>
      <c r="AN149" s="51">
        <v>0</v>
      </c>
      <c r="AO149" s="52">
        <v>0</v>
      </c>
      <c r="AP149" s="283" t="str">
        <f t="shared" ref="AP149:AP182" si="23">CT149</f>
        <v/>
      </c>
      <c r="AQ149" s="267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U149" s="109"/>
      <c r="BV149" s="109"/>
      <c r="BY149" s="5"/>
      <c r="BZ149" s="5"/>
      <c r="CA149" s="5"/>
      <c r="CB149" s="5"/>
      <c r="CC149" s="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5"/>
      <c r="CR149" s="5"/>
      <c r="CS149" s="5"/>
      <c r="CT149" s="32" t="str">
        <f t="shared" si="19"/>
        <v/>
      </c>
      <c r="CU149" s="32"/>
      <c r="CV149" s="32"/>
      <c r="CW149" s="32"/>
      <c r="CX149" s="32"/>
      <c r="CY149" s="32"/>
      <c r="CZ149" s="33">
        <f t="shared" si="20"/>
        <v>0</v>
      </c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</row>
    <row r="150" spans="1:149" ht="14.1" customHeight="1" x14ac:dyDescent="0.2">
      <c r="A150" s="152" t="s">
        <v>60</v>
      </c>
      <c r="B150" s="324">
        <f t="shared" si="21"/>
        <v>30</v>
      </c>
      <c r="C150" s="833">
        <f t="shared" si="22"/>
        <v>14</v>
      </c>
      <c r="D150" s="833">
        <f t="shared" si="22"/>
        <v>16</v>
      </c>
      <c r="E150" s="51">
        <v>0</v>
      </c>
      <c r="F150" s="52">
        <v>0</v>
      </c>
      <c r="G150" s="51">
        <v>0</v>
      </c>
      <c r="H150" s="52">
        <v>0</v>
      </c>
      <c r="I150" s="51">
        <v>0</v>
      </c>
      <c r="J150" s="52">
        <v>0</v>
      </c>
      <c r="K150" s="51">
        <v>0</v>
      </c>
      <c r="L150" s="55">
        <v>0</v>
      </c>
      <c r="M150" s="55">
        <v>0</v>
      </c>
      <c r="N150" s="326">
        <v>0</v>
      </c>
      <c r="O150" s="51">
        <v>0</v>
      </c>
      <c r="P150" s="52">
        <v>0</v>
      </c>
      <c r="Q150" s="51">
        <v>0</v>
      </c>
      <c r="R150" s="52">
        <v>0</v>
      </c>
      <c r="S150" s="51">
        <v>0</v>
      </c>
      <c r="T150" s="52">
        <v>0</v>
      </c>
      <c r="U150" s="51">
        <v>0</v>
      </c>
      <c r="V150" s="52">
        <v>1</v>
      </c>
      <c r="W150" s="51">
        <v>0</v>
      </c>
      <c r="X150" s="52">
        <v>0</v>
      </c>
      <c r="Y150" s="51">
        <v>0</v>
      </c>
      <c r="Z150" s="52">
        <v>2</v>
      </c>
      <c r="AA150" s="51">
        <v>1</v>
      </c>
      <c r="AB150" s="52">
        <v>1</v>
      </c>
      <c r="AC150" s="51">
        <v>2</v>
      </c>
      <c r="AD150" s="326">
        <v>3</v>
      </c>
      <c r="AE150" s="51">
        <v>2</v>
      </c>
      <c r="AF150" s="52">
        <v>1</v>
      </c>
      <c r="AG150" s="51">
        <v>5</v>
      </c>
      <c r="AH150" s="52">
        <v>1</v>
      </c>
      <c r="AI150" s="51">
        <v>1</v>
      </c>
      <c r="AJ150" s="52">
        <v>4</v>
      </c>
      <c r="AK150" s="54">
        <v>3</v>
      </c>
      <c r="AL150" s="326">
        <v>3</v>
      </c>
      <c r="AM150" s="841">
        <v>8</v>
      </c>
      <c r="AN150" s="51">
        <v>3</v>
      </c>
      <c r="AO150" s="52">
        <v>19</v>
      </c>
      <c r="AP150" s="283" t="str">
        <f t="shared" si="23"/>
        <v/>
      </c>
      <c r="AQ150" s="267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U150" s="109"/>
      <c r="BV150" s="109"/>
      <c r="BY150" s="5"/>
      <c r="BZ150" s="5"/>
      <c r="CA150" s="5"/>
      <c r="CB150" s="5"/>
      <c r="CC150" s="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5"/>
      <c r="CR150" s="5"/>
      <c r="CS150" s="5"/>
      <c r="CT150" s="32" t="str">
        <f t="shared" si="19"/>
        <v/>
      </c>
      <c r="CU150" s="32"/>
      <c r="CV150" s="32"/>
      <c r="CW150" s="32"/>
      <c r="CX150" s="32"/>
      <c r="CY150" s="32"/>
      <c r="CZ150" s="33">
        <f t="shared" si="20"/>
        <v>0</v>
      </c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</row>
    <row r="151" spans="1:149" ht="14.1" customHeight="1" x14ac:dyDescent="0.2">
      <c r="A151" s="152" t="s">
        <v>61</v>
      </c>
      <c r="B151" s="324">
        <f t="shared" si="21"/>
        <v>0</v>
      </c>
      <c r="C151" s="833">
        <f t="shared" si="22"/>
        <v>0</v>
      </c>
      <c r="D151" s="833">
        <f t="shared" si="22"/>
        <v>0</v>
      </c>
      <c r="E151" s="51">
        <v>0</v>
      </c>
      <c r="F151" s="52">
        <v>0</v>
      </c>
      <c r="G151" s="51">
        <v>0</v>
      </c>
      <c r="H151" s="52">
        <v>0</v>
      </c>
      <c r="I151" s="51">
        <v>0</v>
      </c>
      <c r="J151" s="52">
        <v>0</v>
      </c>
      <c r="K151" s="51">
        <v>0</v>
      </c>
      <c r="L151" s="55">
        <v>0</v>
      </c>
      <c r="M151" s="55">
        <v>0</v>
      </c>
      <c r="N151" s="326">
        <v>0</v>
      </c>
      <c r="O151" s="51">
        <v>0</v>
      </c>
      <c r="P151" s="52">
        <v>0</v>
      </c>
      <c r="Q151" s="51">
        <v>0</v>
      </c>
      <c r="R151" s="52">
        <v>0</v>
      </c>
      <c r="S151" s="51">
        <v>0</v>
      </c>
      <c r="T151" s="52">
        <v>0</v>
      </c>
      <c r="U151" s="51">
        <v>0</v>
      </c>
      <c r="V151" s="52">
        <v>0</v>
      </c>
      <c r="W151" s="51">
        <v>0</v>
      </c>
      <c r="X151" s="52">
        <v>0</v>
      </c>
      <c r="Y151" s="51">
        <v>0</v>
      </c>
      <c r="Z151" s="52">
        <v>0</v>
      </c>
      <c r="AA151" s="51">
        <v>0</v>
      </c>
      <c r="AB151" s="52">
        <v>0</v>
      </c>
      <c r="AC151" s="51">
        <v>0</v>
      </c>
      <c r="AD151" s="326">
        <v>0</v>
      </c>
      <c r="AE151" s="51">
        <v>0</v>
      </c>
      <c r="AF151" s="52">
        <v>0</v>
      </c>
      <c r="AG151" s="51">
        <v>0</v>
      </c>
      <c r="AH151" s="52">
        <v>0</v>
      </c>
      <c r="AI151" s="51">
        <v>0</v>
      </c>
      <c r="AJ151" s="52">
        <v>0</v>
      </c>
      <c r="AK151" s="54">
        <v>0</v>
      </c>
      <c r="AL151" s="326">
        <v>0</v>
      </c>
      <c r="AM151" s="841">
        <v>0</v>
      </c>
      <c r="AN151" s="51">
        <v>0</v>
      </c>
      <c r="AO151" s="52">
        <v>0</v>
      </c>
      <c r="AP151" s="283" t="str">
        <f t="shared" si="23"/>
        <v/>
      </c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U151" s="109"/>
      <c r="BV151" s="109"/>
      <c r="BY151" s="5"/>
      <c r="BZ151" s="5"/>
      <c r="CA151" s="5"/>
      <c r="CB151" s="5"/>
      <c r="CC151" s="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5"/>
      <c r="CR151" s="5"/>
      <c r="CS151" s="5"/>
      <c r="CT151" s="32" t="str">
        <f t="shared" si="19"/>
        <v/>
      </c>
      <c r="CU151" s="32"/>
      <c r="CV151" s="32"/>
      <c r="CW151" s="32"/>
      <c r="CX151" s="32"/>
      <c r="CY151" s="32"/>
      <c r="CZ151" s="33">
        <f t="shared" si="20"/>
        <v>0</v>
      </c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</row>
    <row r="152" spans="1:149" ht="14.1" customHeight="1" x14ac:dyDescent="0.2">
      <c r="A152" s="152" t="s">
        <v>62</v>
      </c>
      <c r="B152" s="324">
        <f t="shared" si="21"/>
        <v>0</v>
      </c>
      <c r="C152" s="833">
        <f t="shared" si="22"/>
        <v>0</v>
      </c>
      <c r="D152" s="833">
        <f t="shared" si="22"/>
        <v>0</v>
      </c>
      <c r="E152" s="51">
        <v>0</v>
      </c>
      <c r="F152" s="52">
        <v>0</v>
      </c>
      <c r="G152" s="51">
        <v>0</v>
      </c>
      <c r="H152" s="52">
        <v>0</v>
      </c>
      <c r="I152" s="51">
        <v>0</v>
      </c>
      <c r="J152" s="52">
        <v>0</v>
      </c>
      <c r="K152" s="51">
        <v>0</v>
      </c>
      <c r="L152" s="55">
        <v>0</v>
      </c>
      <c r="M152" s="55">
        <v>0</v>
      </c>
      <c r="N152" s="326">
        <v>0</v>
      </c>
      <c r="O152" s="51">
        <v>0</v>
      </c>
      <c r="P152" s="52">
        <v>0</v>
      </c>
      <c r="Q152" s="51">
        <v>0</v>
      </c>
      <c r="R152" s="52">
        <v>0</v>
      </c>
      <c r="S152" s="51">
        <v>0</v>
      </c>
      <c r="T152" s="52">
        <v>0</v>
      </c>
      <c r="U152" s="51">
        <v>0</v>
      </c>
      <c r="V152" s="52">
        <v>0</v>
      </c>
      <c r="W152" s="51">
        <v>0</v>
      </c>
      <c r="X152" s="52">
        <v>0</v>
      </c>
      <c r="Y152" s="51">
        <v>0</v>
      </c>
      <c r="Z152" s="52">
        <v>0</v>
      </c>
      <c r="AA152" s="51">
        <v>0</v>
      </c>
      <c r="AB152" s="52">
        <v>0</v>
      </c>
      <c r="AC152" s="51">
        <v>0</v>
      </c>
      <c r="AD152" s="326">
        <v>0</v>
      </c>
      <c r="AE152" s="51">
        <v>0</v>
      </c>
      <c r="AF152" s="52">
        <v>0</v>
      </c>
      <c r="AG152" s="51">
        <v>0</v>
      </c>
      <c r="AH152" s="52">
        <v>0</v>
      </c>
      <c r="AI152" s="51">
        <v>0</v>
      </c>
      <c r="AJ152" s="52">
        <v>0</v>
      </c>
      <c r="AK152" s="54">
        <v>0</v>
      </c>
      <c r="AL152" s="326">
        <v>0</v>
      </c>
      <c r="AM152" s="841">
        <v>0</v>
      </c>
      <c r="AN152" s="51">
        <v>0</v>
      </c>
      <c r="AO152" s="52">
        <v>0</v>
      </c>
      <c r="AP152" s="283" t="str">
        <f t="shared" si="23"/>
        <v/>
      </c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5"/>
      <c r="BU152" s="109"/>
      <c r="BV152" s="109"/>
      <c r="BY152" s="5"/>
      <c r="BZ152" s="5"/>
      <c r="CA152" s="5"/>
      <c r="CB152" s="5"/>
      <c r="CC152" s="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5"/>
      <c r="CR152" s="5"/>
      <c r="CS152" s="5"/>
      <c r="CT152" s="32" t="str">
        <f t="shared" si="19"/>
        <v/>
      </c>
      <c r="CU152" s="32"/>
      <c r="CV152" s="32"/>
      <c r="CW152" s="32"/>
      <c r="CX152" s="32"/>
      <c r="CY152" s="32"/>
      <c r="CZ152" s="33">
        <f t="shared" si="20"/>
        <v>0</v>
      </c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</row>
    <row r="153" spans="1:149" ht="14.1" customHeight="1" x14ac:dyDescent="0.2">
      <c r="A153" s="152" t="s">
        <v>167</v>
      </c>
      <c r="B153" s="324">
        <f t="shared" si="21"/>
        <v>0</v>
      </c>
      <c r="C153" s="833">
        <f t="shared" si="22"/>
        <v>0</v>
      </c>
      <c r="D153" s="833">
        <f t="shared" si="22"/>
        <v>0</v>
      </c>
      <c r="E153" s="51">
        <v>0</v>
      </c>
      <c r="F153" s="52">
        <v>0</v>
      </c>
      <c r="G153" s="51">
        <v>0</v>
      </c>
      <c r="H153" s="52">
        <v>0</v>
      </c>
      <c r="I153" s="51">
        <v>0</v>
      </c>
      <c r="J153" s="52">
        <v>0</v>
      </c>
      <c r="K153" s="51">
        <v>0</v>
      </c>
      <c r="L153" s="55">
        <v>0</v>
      </c>
      <c r="M153" s="55">
        <v>0</v>
      </c>
      <c r="N153" s="326">
        <v>0</v>
      </c>
      <c r="O153" s="51">
        <v>0</v>
      </c>
      <c r="P153" s="52">
        <v>0</v>
      </c>
      <c r="Q153" s="51">
        <v>0</v>
      </c>
      <c r="R153" s="52">
        <v>0</v>
      </c>
      <c r="S153" s="51">
        <v>0</v>
      </c>
      <c r="T153" s="52">
        <v>0</v>
      </c>
      <c r="U153" s="51">
        <v>0</v>
      </c>
      <c r="V153" s="52">
        <v>0</v>
      </c>
      <c r="W153" s="51">
        <v>0</v>
      </c>
      <c r="X153" s="52">
        <v>0</v>
      </c>
      <c r="Y153" s="51">
        <v>0</v>
      </c>
      <c r="Z153" s="52">
        <v>0</v>
      </c>
      <c r="AA153" s="51">
        <v>0</v>
      </c>
      <c r="AB153" s="52">
        <v>0</v>
      </c>
      <c r="AC153" s="51">
        <v>0</v>
      </c>
      <c r="AD153" s="326">
        <v>0</v>
      </c>
      <c r="AE153" s="51">
        <v>0</v>
      </c>
      <c r="AF153" s="52">
        <v>0</v>
      </c>
      <c r="AG153" s="51">
        <v>0</v>
      </c>
      <c r="AH153" s="52">
        <v>0</v>
      </c>
      <c r="AI153" s="51">
        <v>0</v>
      </c>
      <c r="AJ153" s="52">
        <v>0</v>
      </c>
      <c r="AK153" s="54">
        <v>0</v>
      </c>
      <c r="AL153" s="326">
        <v>0</v>
      </c>
      <c r="AM153" s="841">
        <v>0</v>
      </c>
      <c r="AN153" s="51">
        <v>0</v>
      </c>
      <c r="AO153" s="52">
        <v>0</v>
      </c>
      <c r="AP153" s="283" t="str">
        <f t="shared" si="23"/>
        <v/>
      </c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5"/>
      <c r="BU153" s="109"/>
      <c r="BV153" s="109"/>
      <c r="BY153" s="5"/>
      <c r="BZ153" s="5"/>
      <c r="CA153" s="5"/>
      <c r="CB153" s="5"/>
      <c r="CC153" s="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5"/>
      <c r="CR153" s="5"/>
      <c r="CS153" s="5"/>
      <c r="CT153" s="32" t="str">
        <f t="shared" si="19"/>
        <v/>
      </c>
      <c r="CU153" s="32"/>
      <c r="CV153" s="32"/>
      <c r="CW153" s="32"/>
      <c r="CX153" s="32"/>
      <c r="CY153" s="32"/>
      <c r="CZ153" s="33">
        <f t="shared" si="20"/>
        <v>0</v>
      </c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</row>
    <row r="154" spans="1:149" ht="14.1" customHeight="1" x14ac:dyDescent="0.2">
      <c r="A154" s="152" t="s">
        <v>168</v>
      </c>
      <c r="B154" s="324">
        <f t="shared" si="21"/>
        <v>1</v>
      </c>
      <c r="C154" s="833">
        <f t="shared" si="22"/>
        <v>1</v>
      </c>
      <c r="D154" s="833">
        <f t="shared" si="22"/>
        <v>0</v>
      </c>
      <c r="E154" s="51">
        <v>0</v>
      </c>
      <c r="F154" s="52">
        <v>0</v>
      </c>
      <c r="G154" s="51">
        <v>0</v>
      </c>
      <c r="H154" s="52">
        <v>0</v>
      </c>
      <c r="I154" s="51">
        <v>0</v>
      </c>
      <c r="J154" s="52">
        <v>0</v>
      </c>
      <c r="K154" s="51">
        <v>0</v>
      </c>
      <c r="L154" s="55">
        <v>0</v>
      </c>
      <c r="M154" s="55">
        <v>0</v>
      </c>
      <c r="N154" s="326">
        <v>0</v>
      </c>
      <c r="O154" s="51">
        <v>1</v>
      </c>
      <c r="P154" s="52">
        <v>0</v>
      </c>
      <c r="Q154" s="51">
        <v>0</v>
      </c>
      <c r="R154" s="52">
        <v>0</v>
      </c>
      <c r="S154" s="51">
        <v>0</v>
      </c>
      <c r="T154" s="52">
        <v>0</v>
      </c>
      <c r="U154" s="51">
        <v>0</v>
      </c>
      <c r="V154" s="52">
        <v>0</v>
      </c>
      <c r="W154" s="51">
        <v>0</v>
      </c>
      <c r="X154" s="52">
        <v>0</v>
      </c>
      <c r="Y154" s="51">
        <v>0</v>
      </c>
      <c r="Z154" s="52">
        <v>0</v>
      </c>
      <c r="AA154" s="51">
        <v>0</v>
      </c>
      <c r="AB154" s="52">
        <v>0</v>
      </c>
      <c r="AC154" s="51">
        <v>0</v>
      </c>
      <c r="AD154" s="326">
        <v>0</v>
      </c>
      <c r="AE154" s="51">
        <v>0</v>
      </c>
      <c r="AF154" s="52">
        <v>0</v>
      </c>
      <c r="AG154" s="51">
        <v>0</v>
      </c>
      <c r="AH154" s="52">
        <v>0</v>
      </c>
      <c r="AI154" s="51">
        <v>0</v>
      </c>
      <c r="AJ154" s="52">
        <v>0</v>
      </c>
      <c r="AK154" s="54">
        <v>0</v>
      </c>
      <c r="AL154" s="326">
        <v>0</v>
      </c>
      <c r="AM154" s="841">
        <v>1</v>
      </c>
      <c r="AN154" s="51">
        <v>0</v>
      </c>
      <c r="AO154" s="52">
        <v>0</v>
      </c>
      <c r="AP154" s="283" t="str">
        <f t="shared" si="23"/>
        <v/>
      </c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5"/>
      <c r="BU154" s="109"/>
      <c r="BV154" s="109"/>
      <c r="BY154" s="5"/>
      <c r="BZ154" s="5"/>
      <c r="CA154" s="5"/>
      <c r="CB154" s="5"/>
      <c r="CC154" s="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5"/>
      <c r="CR154" s="5"/>
      <c r="CS154" s="5"/>
      <c r="CT154" s="32" t="str">
        <f t="shared" si="19"/>
        <v/>
      </c>
      <c r="CU154" s="32"/>
      <c r="CV154" s="32"/>
      <c r="CW154" s="32"/>
      <c r="CX154" s="32"/>
      <c r="CY154" s="32"/>
      <c r="CZ154" s="33">
        <f t="shared" si="20"/>
        <v>0</v>
      </c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</row>
    <row r="155" spans="1:149" ht="14.1" customHeight="1" x14ac:dyDescent="0.2">
      <c r="A155" s="152" t="s">
        <v>66</v>
      </c>
      <c r="B155" s="324">
        <f t="shared" si="21"/>
        <v>0</v>
      </c>
      <c r="C155" s="833">
        <f t="shared" si="22"/>
        <v>0</v>
      </c>
      <c r="D155" s="833">
        <f t="shared" si="22"/>
        <v>0</v>
      </c>
      <c r="E155" s="51">
        <v>0</v>
      </c>
      <c r="F155" s="52">
        <v>0</v>
      </c>
      <c r="G155" s="51">
        <v>0</v>
      </c>
      <c r="H155" s="52">
        <v>0</v>
      </c>
      <c r="I155" s="51">
        <v>0</v>
      </c>
      <c r="J155" s="52">
        <v>0</v>
      </c>
      <c r="K155" s="51">
        <v>0</v>
      </c>
      <c r="L155" s="55">
        <v>0</v>
      </c>
      <c r="M155" s="55">
        <v>0</v>
      </c>
      <c r="N155" s="326">
        <v>0</v>
      </c>
      <c r="O155" s="51">
        <v>0</v>
      </c>
      <c r="P155" s="52">
        <v>0</v>
      </c>
      <c r="Q155" s="51">
        <v>0</v>
      </c>
      <c r="R155" s="52">
        <v>0</v>
      </c>
      <c r="S155" s="51">
        <v>0</v>
      </c>
      <c r="T155" s="52">
        <v>0</v>
      </c>
      <c r="U155" s="51">
        <v>0</v>
      </c>
      <c r="V155" s="52">
        <v>0</v>
      </c>
      <c r="W155" s="51">
        <v>0</v>
      </c>
      <c r="X155" s="52">
        <v>0</v>
      </c>
      <c r="Y155" s="51">
        <v>0</v>
      </c>
      <c r="Z155" s="52">
        <v>0</v>
      </c>
      <c r="AA155" s="51">
        <v>0</v>
      </c>
      <c r="AB155" s="52">
        <v>0</v>
      </c>
      <c r="AC155" s="51">
        <v>0</v>
      </c>
      <c r="AD155" s="326">
        <v>0</v>
      </c>
      <c r="AE155" s="51">
        <v>0</v>
      </c>
      <c r="AF155" s="52">
        <v>0</v>
      </c>
      <c r="AG155" s="51">
        <v>0</v>
      </c>
      <c r="AH155" s="52">
        <v>0</v>
      </c>
      <c r="AI155" s="51">
        <v>0</v>
      </c>
      <c r="AJ155" s="52">
        <v>0</v>
      </c>
      <c r="AK155" s="54">
        <v>0</v>
      </c>
      <c r="AL155" s="326">
        <v>0</v>
      </c>
      <c r="AM155" s="841">
        <v>0</v>
      </c>
      <c r="AN155" s="51">
        <v>0</v>
      </c>
      <c r="AO155" s="52">
        <v>0</v>
      </c>
      <c r="AP155" s="283" t="str">
        <f t="shared" si="23"/>
        <v/>
      </c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5"/>
      <c r="BU155" s="109"/>
      <c r="BV155" s="109"/>
      <c r="BY155" s="5"/>
      <c r="BZ155" s="5"/>
      <c r="CA155" s="5"/>
      <c r="CB155" s="5"/>
      <c r="CC155" s="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5"/>
      <c r="CR155" s="5"/>
      <c r="CS155" s="5"/>
      <c r="CT155" s="32" t="str">
        <f t="shared" si="19"/>
        <v/>
      </c>
      <c r="CU155" s="32"/>
      <c r="CV155" s="32"/>
      <c r="CW155" s="32"/>
      <c r="CX155" s="32"/>
      <c r="CY155" s="32"/>
      <c r="CZ155" s="33">
        <f t="shared" si="20"/>
        <v>0</v>
      </c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</row>
    <row r="156" spans="1:149" ht="14.1" customHeight="1" x14ac:dyDescent="0.2">
      <c r="A156" s="152" t="s">
        <v>169</v>
      </c>
      <c r="B156" s="324">
        <f t="shared" si="21"/>
        <v>5</v>
      </c>
      <c r="C156" s="833">
        <f t="shared" si="22"/>
        <v>2</v>
      </c>
      <c r="D156" s="833">
        <f t="shared" si="22"/>
        <v>3</v>
      </c>
      <c r="E156" s="51">
        <v>0</v>
      </c>
      <c r="F156" s="52">
        <v>0</v>
      </c>
      <c r="G156" s="51">
        <v>0</v>
      </c>
      <c r="H156" s="52">
        <v>0</v>
      </c>
      <c r="I156" s="51">
        <v>0</v>
      </c>
      <c r="J156" s="52">
        <v>0</v>
      </c>
      <c r="K156" s="51">
        <v>1</v>
      </c>
      <c r="L156" s="55">
        <v>0</v>
      </c>
      <c r="M156" s="55">
        <v>0</v>
      </c>
      <c r="N156" s="326">
        <v>0</v>
      </c>
      <c r="O156" s="51">
        <v>0</v>
      </c>
      <c r="P156" s="52">
        <v>0</v>
      </c>
      <c r="Q156" s="51">
        <v>0</v>
      </c>
      <c r="R156" s="52">
        <v>0</v>
      </c>
      <c r="S156" s="51">
        <v>0</v>
      </c>
      <c r="T156" s="52">
        <v>0</v>
      </c>
      <c r="U156" s="51">
        <v>0</v>
      </c>
      <c r="V156" s="52">
        <v>0</v>
      </c>
      <c r="W156" s="51">
        <v>0</v>
      </c>
      <c r="X156" s="52">
        <v>0</v>
      </c>
      <c r="Y156" s="51">
        <v>0</v>
      </c>
      <c r="Z156" s="52">
        <v>0</v>
      </c>
      <c r="AA156" s="51">
        <v>0</v>
      </c>
      <c r="AB156" s="52">
        <v>1</v>
      </c>
      <c r="AC156" s="51">
        <v>0</v>
      </c>
      <c r="AD156" s="326">
        <v>1</v>
      </c>
      <c r="AE156" s="51">
        <v>1</v>
      </c>
      <c r="AF156" s="52">
        <v>0</v>
      </c>
      <c r="AG156" s="51">
        <v>0</v>
      </c>
      <c r="AH156" s="52">
        <v>0</v>
      </c>
      <c r="AI156" s="51">
        <v>0</v>
      </c>
      <c r="AJ156" s="52">
        <v>1</v>
      </c>
      <c r="AK156" s="54">
        <v>0</v>
      </c>
      <c r="AL156" s="326">
        <v>0</v>
      </c>
      <c r="AM156" s="841">
        <v>2</v>
      </c>
      <c r="AN156" s="51">
        <v>1</v>
      </c>
      <c r="AO156" s="52">
        <v>2</v>
      </c>
      <c r="AP156" s="283" t="str">
        <f t="shared" si="23"/>
        <v/>
      </c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5"/>
      <c r="BU156" s="109"/>
      <c r="BV156" s="109"/>
      <c r="BY156" s="5"/>
      <c r="BZ156" s="5"/>
      <c r="CA156" s="5"/>
      <c r="CB156" s="5"/>
      <c r="CC156" s="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5"/>
      <c r="CR156" s="5"/>
      <c r="CS156" s="5"/>
      <c r="CT156" s="32" t="str">
        <f t="shared" si="19"/>
        <v/>
      </c>
      <c r="CU156" s="32"/>
      <c r="CV156" s="32"/>
      <c r="CW156" s="32"/>
      <c r="CX156" s="32"/>
      <c r="CY156" s="32"/>
      <c r="CZ156" s="33">
        <f t="shared" si="20"/>
        <v>0</v>
      </c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</row>
    <row r="157" spans="1:149" ht="14.1" customHeight="1" x14ac:dyDescent="0.2">
      <c r="A157" s="152" t="s">
        <v>170</v>
      </c>
      <c r="B157" s="324">
        <f t="shared" si="21"/>
        <v>0</v>
      </c>
      <c r="C157" s="833">
        <f t="shared" si="22"/>
        <v>0</v>
      </c>
      <c r="D157" s="833">
        <f t="shared" si="22"/>
        <v>0</v>
      </c>
      <c r="E157" s="51">
        <v>0</v>
      </c>
      <c r="F157" s="52">
        <v>0</v>
      </c>
      <c r="G157" s="51">
        <v>0</v>
      </c>
      <c r="H157" s="52">
        <v>0</v>
      </c>
      <c r="I157" s="51">
        <v>0</v>
      </c>
      <c r="J157" s="52">
        <v>0</v>
      </c>
      <c r="K157" s="51">
        <v>0</v>
      </c>
      <c r="L157" s="55">
        <v>0</v>
      </c>
      <c r="M157" s="55">
        <v>0</v>
      </c>
      <c r="N157" s="326">
        <v>0</v>
      </c>
      <c r="O157" s="51">
        <v>0</v>
      </c>
      <c r="P157" s="52">
        <v>0</v>
      </c>
      <c r="Q157" s="51">
        <v>0</v>
      </c>
      <c r="R157" s="52">
        <v>0</v>
      </c>
      <c r="S157" s="51">
        <v>0</v>
      </c>
      <c r="T157" s="52">
        <v>0</v>
      </c>
      <c r="U157" s="51">
        <v>0</v>
      </c>
      <c r="V157" s="52">
        <v>0</v>
      </c>
      <c r="W157" s="51">
        <v>0</v>
      </c>
      <c r="X157" s="52">
        <v>0</v>
      </c>
      <c r="Y157" s="51">
        <v>0</v>
      </c>
      <c r="Z157" s="52">
        <v>0</v>
      </c>
      <c r="AA157" s="51">
        <v>0</v>
      </c>
      <c r="AB157" s="52">
        <v>0</v>
      </c>
      <c r="AC157" s="51">
        <v>0</v>
      </c>
      <c r="AD157" s="326">
        <v>0</v>
      </c>
      <c r="AE157" s="51">
        <v>0</v>
      </c>
      <c r="AF157" s="52">
        <v>0</v>
      </c>
      <c r="AG157" s="51">
        <v>0</v>
      </c>
      <c r="AH157" s="52">
        <v>0</v>
      </c>
      <c r="AI157" s="51">
        <v>0</v>
      </c>
      <c r="AJ157" s="52">
        <v>0</v>
      </c>
      <c r="AK157" s="54">
        <v>0</v>
      </c>
      <c r="AL157" s="326">
        <v>0</v>
      </c>
      <c r="AM157" s="841">
        <v>0</v>
      </c>
      <c r="AN157" s="51">
        <v>0</v>
      </c>
      <c r="AO157" s="52">
        <v>0</v>
      </c>
      <c r="AP157" s="283" t="str">
        <f t="shared" si="23"/>
        <v/>
      </c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U157" s="109"/>
      <c r="BV157" s="109"/>
      <c r="BY157" s="5"/>
      <c r="BZ157" s="5"/>
      <c r="CA157" s="5"/>
      <c r="CB157" s="5"/>
      <c r="CC157" s="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5"/>
      <c r="CR157" s="5"/>
      <c r="CS157" s="5"/>
      <c r="CT157" s="32" t="str">
        <f t="shared" si="19"/>
        <v/>
      </c>
      <c r="CU157" s="32"/>
      <c r="CV157" s="32"/>
      <c r="CW157" s="32"/>
      <c r="CX157" s="32"/>
      <c r="CY157" s="32"/>
      <c r="CZ157" s="33">
        <f t="shared" si="20"/>
        <v>0</v>
      </c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</row>
    <row r="158" spans="1:149" ht="14.1" customHeight="1" x14ac:dyDescent="0.2">
      <c r="A158" s="152" t="s">
        <v>171</v>
      </c>
      <c r="B158" s="324">
        <f t="shared" si="21"/>
        <v>0</v>
      </c>
      <c r="C158" s="833">
        <f t="shared" si="22"/>
        <v>0</v>
      </c>
      <c r="D158" s="833">
        <f t="shared" si="22"/>
        <v>0</v>
      </c>
      <c r="E158" s="51">
        <v>0</v>
      </c>
      <c r="F158" s="52">
        <v>0</v>
      </c>
      <c r="G158" s="51">
        <v>0</v>
      </c>
      <c r="H158" s="52">
        <v>0</v>
      </c>
      <c r="I158" s="51">
        <v>0</v>
      </c>
      <c r="J158" s="52">
        <v>0</v>
      </c>
      <c r="K158" s="51">
        <v>0</v>
      </c>
      <c r="L158" s="55">
        <v>0</v>
      </c>
      <c r="M158" s="55">
        <v>0</v>
      </c>
      <c r="N158" s="326">
        <v>0</v>
      </c>
      <c r="O158" s="51">
        <v>0</v>
      </c>
      <c r="P158" s="52">
        <v>0</v>
      </c>
      <c r="Q158" s="51">
        <v>0</v>
      </c>
      <c r="R158" s="52">
        <v>0</v>
      </c>
      <c r="S158" s="51">
        <v>0</v>
      </c>
      <c r="T158" s="52">
        <v>0</v>
      </c>
      <c r="U158" s="51">
        <v>0</v>
      </c>
      <c r="V158" s="52">
        <v>0</v>
      </c>
      <c r="W158" s="51">
        <v>0</v>
      </c>
      <c r="X158" s="52">
        <v>0</v>
      </c>
      <c r="Y158" s="51">
        <v>0</v>
      </c>
      <c r="Z158" s="52">
        <v>0</v>
      </c>
      <c r="AA158" s="51">
        <v>0</v>
      </c>
      <c r="AB158" s="52">
        <v>0</v>
      </c>
      <c r="AC158" s="51">
        <v>0</v>
      </c>
      <c r="AD158" s="326">
        <v>0</v>
      </c>
      <c r="AE158" s="51">
        <v>0</v>
      </c>
      <c r="AF158" s="52">
        <v>0</v>
      </c>
      <c r="AG158" s="51">
        <v>0</v>
      </c>
      <c r="AH158" s="52">
        <v>0</v>
      </c>
      <c r="AI158" s="51">
        <v>0</v>
      </c>
      <c r="AJ158" s="52">
        <v>0</v>
      </c>
      <c r="AK158" s="54">
        <v>0</v>
      </c>
      <c r="AL158" s="326">
        <v>0</v>
      </c>
      <c r="AM158" s="841">
        <v>0</v>
      </c>
      <c r="AN158" s="51">
        <v>0</v>
      </c>
      <c r="AO158" s="52">
        <v>0</v>
      </c>
      <c r="AP158" s="283" t="str">
        <f t="shared" si="23"/>
        <v/>
      </c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U158" s="109"/>
      <c r="BV158" s="109"/>
      <c r="BY158" s="5"/>
      <c r="BZ158" s="5"/>
      <c r="CA158" s="5"/>
      <c r="CB158" s="5"/>
      <c r="CC158" s="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5"/>
      <c r="CR158" s="5"/>
      <c r="CS158" s="5"/>
      <c r="CT158" s="32" t="str">
        <f t="shared" si="19"/>
        <v/>
      </c>
      <c r="CU158" s="32"/>
      <c r="CV158" s="32"/>
      <c r="CW158" s="32"/>
      <c r="CX158" s="32"/>
      <c r="CY158" s="32"/>
      <c r="CZ158" s="33">
        <f t="shared" si="20"/>
        <v>0</v>
      </c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</row>
    <row r="159" spans="1:149" ht="14.1" customHeight="1" x14ac:dyDescent="0.2">
      <c r="A159" s="152" t="s">
        <v>172</v>
      </c>
      <c r="B159" s="324">
        <f t="shared" si="21"/>
        <v>0</v>
      </c>
      <c r="C159" s="833">
        <f t="shared" si="22"/>
        <v>0</v>
      </c>
      <c r="D159" s="833">
        <f t="shared" si="22"/>
        <v>0</v>
      </c>
      <c r="E159" s="51">
        <v>0</v>
      </c>
      <c r="F159" s="52">
        <v>0</v>
      </c>
      <c r="G159" s="51">
        <v>0</v>
      </c>
      <c r="H159" s="52">
        <v>0</v>
      </c>
      <c r="I159" s="51">
        <v>0</v>
      </c>
      <c r="J159" s="52">
        <v>0</v>
      </c>
      <c r="K159" s="51">
        <v>0</v>
      </c>
      <c r="L159" s="55">
        <v>0</v>
      </c>
      <c r="M159" s="55">
        <v>0</v>
      </c>
      <c r="N159" s="326">
        <v>0</v>
      </c>
      <c r="O159" s="51">
        <v>0</v>
      </c>
      <c r="P159" s="52">
        <v>0</v>
      </c>
      <c r="Q159" s="51">
        <v>0</v>
      </c>
      <c r="R159" s="52">
        <v>0</v>
      </c>
      <c r="S159" s="51">
        <v>0</v>
      </c>
      <c r="T159" s="52">
        <v>0</v>
      </c>
      <c r="U159" s="51">
        <v>0</v>
      </c>
      <c r="V159" s="52">
        <v>0</v>
      </c>
      <c r="W159" s="51">
        <v>0</v>
      </c>
      <c r="X159" s="52">
        <v>0</v>
      </c>
      <c r="Y159" s="51">
        <v>0</v>
      </c>
      <c r="Z159" s="52">
        <v>0</v>
      </c>
      <c r="AA159" s="51">
        <v>0</v>
      </c>
      <c r="AB159" s="52">
        <v>0</v>
      </c>
      <c r="AC159" s="51">
        <v>0</v>
      </c>
      <c r="AD159" s="326">
        <v>0</v>
      </c>
      <c r="AE159" s="51">
        <v>0</v>
      </c>
      <c r="AF159" s="52">
        <v>0</v>
      </c>
      <c r="AG159" s="51">
        <v>0</v>
      </c>
      <c r="AH159" s="52">
        <v>0</v>
      </c>
      <c r="AI159" s="51">
        <v>0</v>
      </c>
      <c r="AJ159" s="52">
        <v>0</v>
      </c>
      <c r="AK159" s="54">
        <v>0</v>
      </c>
      <c r="AL159" s="326">
        <v>0</v>
      </c>
      <c r="AM159" s="841">
        <v>0</v>
      </c>
      <c r="AN159" s="51">
        <v>0</v>
      </c>
      <c r="AO159" s="52">
        <v>0</v>
      </c>
      <c r="AP159" s="283" t="str">
        <f t="shared" si="23"/>
        <v/>
      </c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U159" s="109"/>
      <c r="BV159" s="109"/>
      <c r="BY159" s="5"/>
      <c r="BZ159" s="5"/>
      <c r="CA159" s="5"/>
      <c r="CB159" s="5"/>
      <c r="CC159" s="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5"/>
      <c r="CR159" s="5"/>
      <c r="CS159" s="5"/>
      <c r="CT159" s="32" t="str">
        <f t="shared" si="19"/>
        <v/>
      </c>
      <c r="CU159" s="32"/>
      <c r="CV159" s="32"/>
      <c r="CW159" s="32"/>
      <c r="CX159" s="32"/>
      <c r="CY159" s="32"/>
      <c r="CZ159" s="33">
        <f t="shared" si="20"/>
        <v>0</v>
      </c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</row>
    <row r="160" spans="1:149" ht="14.1" customHeight="1" x14ac:dyDescent="0.2">
      <c r="A160" s="152" t="s">
        <v>173</v>
      </c>
      <c r="B160" s="324">
        <f t="shared" si="21"/>
        <v>0</v>
      </c>
      <c r="C160" s="833">
        <f t="shared" si="22"/>
        <v>0</v>
      </c>
      <c r="D160" s="833">
        <f t="shared" si="22"/>
        <v>0</v>
      </c>
      <c r="E160" s="51">
        <v>0</v>
      </c>
      <c r="F160" s="52">
        <v>0</v>
      </c>
      <c r="G160" s="51">
        <v>0</v>
      </c>
      <c r="H160" s="52">
        <v>0</v>
      </c>
      <c r="I160" s="51">
        <v>0</v>
      </c>
      <c r="J160" s="52">
        <v>0</v>
      </c>
      <c r="K160" s="51">
        <v>0</v>
      </c>
      <c r="L160" s="55">
        <v>0</v>
      </c>
      <c r="M160" s="55">
        <v>0</v>
      </c>
      <c r="N160" s="326">
        <v>0</v>
      </c>
      <c r="O160" s="51">
        <v>0</v>
      </c>
      <c r="P160" s="52">
        <v>0</v>
      </c>
      <c r="Q160" s="51">
        <v>0</v>
      </c>
      <c r="R160" s="52">
        <v>0</v>
      </c>
      <c r="S160" s="51">
        <v>0</v>
      </c>
      <c r="T160" s="52">
        <v>0</v>
      </c>
      <c r="U160" s="51">
        <v>0</v>
      </c>
      <c r="V160" s="52">
        <v>0</v>
      </c>
      <c r="W160" s="51">
        <v>0</v>
      </c>
      <c r="X160" s="52">
        <v>0</v>
      </c>
      <c r="Y160" s="51">
        <v>0</v>
      </c>
      <c r="Z160" s="52">
        <v>0</v>
      </c>
      <c r="AA160" s="51">
        <v>0</v>
      </c>
      <c r="AB160" s="52">
        <v>0</v>
      </c>
      <c r="AC160" s="51">
        <v>0</v>
      </c>
      <c r="AD160" s="326">
        <v>0</v>
      </c>
      <c r="AE160" s="51">
        <v>0</v>
      </c>
      <c r="AF160" s="52">
        <v>0</v>
      </c>
      <c r="AG160" s="51">
        <v>0</v>
      </c>
      <c r="AH160" s="52">
        <v>0</v>
      </c>
      <c r="AI160" s="51">
        <v>0</v>
      </c>
      <c r="AJ160" s="52">
        <v>0</v>
      </c>
      <c r="AK160" s="54">
        <v>0</v>
      </c>
      <c r="AL160" s="326">
        <v>0</v>
      </c>
      <c r="AM160" s="841">
        <v>0</v>
      </c>
      <c r="AN160" s="51">
        <v>0</v>
      </c>
      <c r="AO160" s="52">
        <v>0</v>
      </c>
      <c r="AP160" s="283" t="str">
        <f t="shared" si="23"/>
        <v/>
      </c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U160" s="109"/>
      <c r="BV160" s="109"/>
      <c r="BY160" s="5"/>
      <c r="BZ160" s="5"/>
      <c r="CA160" s="5"/>
      <c r="CB160" s="5"/>
      <c r="CC160" s="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5"/>
      <c r="CR160" s="5"/>
      <c r="CS160" s="5"/>
      <c r="CT160" s="32" t="str">
        <f t="shared" si="19"/>
        <v/>
      </c>
      <c r="CU160" s="32"/>
      <c r="CV160" s="32"/>
      <c r="CW160" s="32"/>
      <c r="CX160" s="32"/>
      <c r="CY160" s="32"/>
      <c r="CZ160" s="33">
        <f t="shared" si="20"/>
        <v>0</v>
      </c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</row>
    <row r="161" spans="1:149" ht="14.1" customHeight="1" x14ac:dyDescent="0.2">
      <c r="A161" s="152" t="s">
        <v>70</v>
      </c>
      <c r="B161" s="324">
        <f t="shared" si="21"/>
        <v>0</v>
      </c>
      <c r="C161" s="833">
        <f t="shared" si="22"/>
        <v>0</v>
      </c>
      <c r="D161" s="833">
        <f t="shared" si="22"/>
        <v>0</v>
      </c>
      <c r="E161" s="51">
        <v>0</v>
      </c>
      <c r="F161" s="52">
        <v>0</v>
      </c>
      <c r="G161" s="51">
        <v>0</v>
      </c>
      <c r="H161" s="52">
        <v>0</v>
      </c>
      <c r="I161" s="51">
        <v>0</v>
      </c>
      <c r="J161" s="52">
        <v>0</v>
      </c>
      <c r="K161" s="51">
        <v>0</v>
      </c>
      <c r="L161" s="55">
        <v>0</v>
      </c>
      <c r="M161" s="55">
        <v>0</v>
      </c>
      <c r="N161" s="326">
        <v>0</v>
      </c>
      <c r="O161" s="51">
        <v>0</v>
      </c>
      <c r="P161" s="52">
        <v>0</v>
      </c>
      <c r="Q161" s="51">
        <v>0</v>
      </c>
      <c r="R161" s="52">
        <v>0</v>
      </c>
      <c r="S161" s="51">
        <v>0</v>
      </c>
      <c r="T161" s="52">
        <v>0</v>
      </c>
      <c r="U161" s="51">
        <v>0</v>
      </c>
      <c r="V161" s="52">
        <v>0</v>
      </c>
      <c r="W161" s="51">
        <v>0</v>
      </c>
      <c r="X161" s="52">
        <v>0</v>
      </c>
      <c r="Y161" s="51">
        <v>0</v>
      </c>
      <c r="Z161" s="52">
        <v>0</v>
      </c>
      <c r="AA161" s="51">
        <v>0</v>
      </c>
      <c r="AB161" s="52">
        <v>0</v>
      </c>
      <c r="AC161" s="51">
        <v>0</v>
      </c>
      <c r="AD161" s="326">
        <v>0</v>
      </c>
      <c r="AE161" s="51">
        <v>0</v>
      </c>
      <c r="AF161" s="52">
        <v>0</v>
      </c>
      <c r="AG161" s="51">
        <v>0</v>
      </c>
      <c r="AH161" s="52">
        <v>0</v>
      </c>
      <c r="AI161" s="51">
        <v>0</v>
      </c>
      <c r="AJ161" s="52">
        <v>0</v>
      </c>
      <c r="AK161" s="54">
        <v>0</v>
      </c>
      <c r="AL161" s="326">
        <v>0</v>
      </c>
      <c r="AM161" s="841">
        <v>0</v>
      </c>
      <c r="AN161" s="51">
        <v>0</v>
      </c>
      <c r="AO161" s="52">
        <v>0</v>
      </c>
      <c r="AP161" s="283" t="str">
        <f t="shared" si="23"/>
        <v/>
      </c>
      <c r="BU161" s="109"/>
      <c r="BV161" s="109"/>
      <c r="BY161" s="5"/>
      <c r="BZ161" s="5"/>
      <c r="CA161" s="5"/>
      <c r="CB161" s="5"/>
      <c r="CC161" s="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5"/>
      <c r="CR161" s="5"/>
      <c r="CS161" s="5"/>
      <c r="CT161" s="32" t="str">
        <f t="shared" si="19"/>
        <v/>
      </c>
      <c r="CU161" s="32"/>
      <c r="CV161" s="32"/>
      <c r="CW161" s="32"/>
      <c r="CX161" s="32"/>
      <c r="CY161" s="32"/>
      <c r="CZ161" s="33">
        <f t="shared" si="20"/>
        <v>0</v>
      </c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</row>
    <row r="162" spans="1:149" ht="14.1" customHeight="1" x14ac:dyDescent="0.2">
      <c r="A162" s="152" t="s">
        <v>174</v>
      </c>
      <c r="B162" s="324">
        <f t="shared" si="21"/>
        <v>46</v>
      </c>
      <c r="C162" s="833">
        <f t="shared" si="22"/>
        <v>25</v>
      </c>
      <c r="D162" s="833">
        <f t="shared" si="22"/>
        <v>21</v>
      </c>
      <c r="E162" s="51">
        <v>9</v>
      </c>
      <c r="F162" s="52">
        <v>9</v>
      </c>
      <c r="G162" s="51">
        <v>2</v>
      </c>
      <c r="H162" s="52">
        <v>1</v>
      </c>
      <c r="I162" s="51">
        <v>1</v>
      </c>
      <c r="J162" s="52">
        <v>0</v>
      </c>
      <c r="K162" s="51">
        <v>0</v>
      </c>
      <c r="L162" s="55">
        <v>0</v>
      </c>
      <c r="M162" s="55">
        <v>0</v>
      </c>
      <c r="N162" s="326">
        <v>0</v>
      </c>
      <c r="O162" s="51">
        <v>0</v>
      </c>
      <c r="P162" s="52">
        <v>0</v>
      </c>
      <c r="Q162" s="51">
        <v>1</v>
      </c>
      <c r="R162" s="52">
        <v>0</v>
      </c>
      <c r="S162" s="51">
        <v>0</v>
      </c>
      <c r="T162" s="52">
        <v>0</v>
      </c>
      <c r="U162" s="51">
        <v>1</v>
      </c>
      <c r="V162" s="52">
        <v>0</v>
      </c>
      <c r="W162" s="51">
        <v>1</v>
      </c>
      <c r="X162" s="52">
        <v>0</v>
      </c>
      <c r="Y162" s="51">
        <v>1</v>
      </c>
      <c r="Z162" s="52">
        <v>1</v>
      </c>
      <c r="AA162" s="51">
        <v>3</v>
      </c>
      <c r="AB162" s="52">
        <v>2</v>
      </c>
      <c r="AC162" s="51">
        <v>0</v>
      </c>
      <c r="AD162" s="326">
        <v>2</v>
      </c>
      <c r="AE162" s="51">
        <v>3</v>
      </c>
      <c r="AF162" s="52">
        <v>1</v>
      </c>
      <c r="AG162" s="51">
        <v>0</v>
      </c>
      <c r="AH162" s="52">
        <v>3</v>
      </c>
      <c r="AI162" s="51">
        <v>1</v>
      </c>
      <c r="AJ162" s="52">
        <v>2</v>
      </c>
      <c r="AK162" s="54">
        <v>2</v>
      </c>
      <c r="AL162" s="326">
        <v>0</v>
      </c>
      <c r="AM162" s="841">
        <v>2</v>
      </c>
      <c r="AN162" s="51">
        <v>25</v>
      </c>
      <c r="AO162" s="52">
        <v>19</v>
      </c>
      <c r="AP162" s="283" t="str">
        <f t="shared" si="23"/>
        <v/>
      </c>
      <c r="BU162" s="109"/>
      <c r="BV162" s="109"/>
      <c r="BY162" s="5"/>
      <c r="BZ162" s="5"/>
      <c r="CA162" s="5"/>
      <c r="CB162" s="5"/>
      <c r="CC162" s="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5"/>
      <c r="CR162" s="5"/>
      <c r="CS162" s="5"/>
      <c r="CT162" s="32" t="str">
        <f t="shared" si="19"/>
        <v/>
      </c>
      <c r="CU162" s="32"/>
      <c r="CV162" s="32"/>
      <c r="CW162" s="32"/>
      <c r="CX162" s="32"/>
      <c r="CY162" s="32"/>
      <c r="CZ162" s="33">
        <f t="shared" si="20"/>
        <v>0</v>
      </c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</row>
    <row r="163" spans="1:149" ht="14.1" customHeight="1" x14ac:dyDescent="0.2">
      <c r="A163" s="152" t="s">
        <v>175</v>
      </c>
      <c r="B163" s="324">
        <f t="shared" si="21"/>
        <v>16</v>
      </c>
      <c r="C163" s="833">
        <f t="shared" si="22"/>
        <v>7</v>
      </c>
      <c r="D163" s="833">
        <f t="shared" si="22"/>
        <v>9</v>
      </c>
      <c r="E163" s="51">
        <v>0</v>
      </c>
      <c r="F163" s="52">
        <v>0</v>
      </c>
      <c r="G163" s="51">
        <v>0</v>
      </c>
      <c r="H163" s="52">
        <v>0</v>
      </c>
      <c r="I163" s="51">
        <v>0</v>
      </c>
      <c r="J163" s="52">
        <v>0</v>
      </c>
      <c r="K163" s="51">
        <v>0</v>
      </c>
      <c r="L163" s="55">
        <v>0</v>
      </c>
      <c r="M163" s="55">
        <v>0</v>
      </c>
      <c r="N163" s="326">
        <v>0</v>
      </c>
      <c r="O163" s="51">
        <v>0</v>
      </c>
      <c r="P163" s="52">
        <v>0</v>
      </c>
      <c r="Q163" s="51">
        <v>0</v>
      </c>
      <c r="R163" s="52">
        <v>0</v>
      </c>
      <c r="S163" s="51">
        <v>0</v>
      </c>
      <c r="T163" s="52">
        <v>0</v>
      </c>
      <c r="U163" s="51">
        <v>0</v>
      </c>
      <c r="V163" s="52">
        <v>0</v>
      </c>
      <c r="W163" s="51">
        <v>1</v>
      </c>
      <c r="X163" s="52">
        <v>0</v>
      </c>
      <c r="Y163" s="51">
        <v>0</v>
      </c>
      <c r="Z163" s="52">
        <v>1</v>
      </c>
      <c r="AA163" s="51">
        <v>0</v>
      </c>
      <c r="AB163" s="52">
        <v>2</v>
      </c>
      <c r="AC163" s="51">
        <v>1</v>
      </c>
      <c r="AD163" s="326">
        <v>2</v>
      </c>
      <c r="AE163" s="51">
        <v>2</v>
      </c>
      <c r="AF163" s="52">
        <v>0</v>
      </c>
      <c r="AG163" s="51">
        <v>0</v>
      </c>
      <c r="AH163" s="52">
        <v>0</v>
      </c>
      <c r="AI163" s="51">
        <v>0</v>
      </c>
      <c r="AJ163" s="52">
        <v>1</v>
      </c>
      <c r="AK163" s="54">
        <v>3</v>
      </c>
      <c r="AL163" s="326">
        <v>3</v>
      </c>
      <c r="AM163" s="841">
        <v>0</v>
      </c>
      <c r="AN163" s="51">
        <v>9</v>
      </c>
      <c r="AO163" s="52">
        <v>7</v>
      </c>
      <c r="AP163" s="283" t="str">
        <f t="shared" si="23"/>
        <v/>
      </c>
      <c r="BU163" s="109"/>
      <c r="BV163" s="109"/>
      <c r="BY163" s="5"/>
      <c r="BZ163" s="5"/>
      <c r="CA163" s="5"/>
      <c r="CB163" s="5"/>
      <c r="CC163" s="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5"/>
      <c r="CR163" s="5"/>
      <c r="CS163" s="5"/>
      <c r="CT163" s="32" t="str">
        <f t="shared" si="19"/>
        <v/>
      </c>
      <c r="CU163" s="32"/>
      <c r="CV163" s="32"/>
      <c r="CW163" s="32"/>
      <c r="CX163" s="32"/>
      <c r="CY163" s="32"/>
      <c r="CZ163" s="33">
        <f t="shared" si="20"/>
        <v>0</v>
      </c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</row>
    <row r="164" spans="1:149" ht="14.1" customHeight="1" x14ac:dyDescent="0.2">
      <c r="A164" s="152" t="s">
        <v>176</v>
      </c>
      <c r="B164" s="324">
        <f t="shared" si="21"/>
        <v>0</v>
      </c>
      <c r="C164" s="833">
        <f t="shared" si="22"/>
        <v>0</v>
      </c>
      <c r="D164" s="833">
        <f t="shared" si="22"/>
        <v>0</v>
      </c>
      <c r="E164" s="51">
        <v>0</v>
      </c>
      <c r="F164" s="52">
        <v>0</v>
      </c>
      <c r="G164" s="51">
        <v>0</v>
      </c>
      <c r="H164" s="52">
        <v>0</v>
      </c>
      <c r="I164" s="51">
        <v>0</v>
      </c>
      <c r="J164" s="52">
        <v>0</v>
      </c>
      <c r="K164" s="51">
        <v>0</v>
      </c>
      <c r="L164" s="55">
        <v>0</v>
      </c>
      <c r="M164" s="55">
        <v>0</v>
      </c>
      <c r="N164" s="326">
        <v>0</v>
      </c>
      <c r="O164" s="51">
        <v>0</v>
      </c>
      <c r="P164" s="52">
        <v>0</v>
      </c>
      <c r="Q164" s="51">
        <v>0</v>
      </c>
      <c r="R164" s="52">
        <v>0</v>
      </c>
      <c r="S164" s="51">
        <v>0</v>
      </c>
      <c r="T164" s="52">
        <v>0</v>
      </c>
      <c r="U164" s="51">
        <v>0</v>
      </c>
      <c r="V164" s="52">
        <v>0</v>
      </c>
      <c r="W164" s="51">
        <v>0</v>
      </c>
      <c r="X164" s="52">
        <v>0</v>
      </c>
      <c r="Y164" s="51">
        <v>0</v>
      </c>
      <c r="Z164" s="52">
        <v>0</v>
      </c>
      <c r="AA164" s="51">
        <v>0</v>
      </c>
      <c r="AB164" s="52">
        <v>0</v>
      </c>
      <c r="AC164" s="51">
        <v>0</v>
      </c>
      <c r="AD164" s="326">
        <v>0</v>
      </c>
      <c r="AE164" s="51">
        <v>0</v>
      </c>
      <c r="AF164" s="52">
        <v>0</v>
      </c>
      <c r="AG164" s="51">
        <v>0</v>
      </c>
      <c r="AH164" s="52">
        <v>0</v>
      </c>
      <c r="AI164" s="51">
        <v>0</v>
      </c>
      <c r="AJ164" s="52">
        <v>0</v>
      </c>
      <c r="AK164" s="54">
        <v>0</v>
      </c>
      <c r="AL164" s="326">
        <v>0</v>
      </c>
      <c r="AM164" s="841">
        <v>0</v>
      </c>
      <c r="AN164" s="51">
        <v>0</v>
      </c>
      <c r="AO164" s="52">
        <v>0</v>
      </c>
      <c r="AP164" s="283" t="str">
        <f t="shared" si="23"/>
        <v/>
      </c>
      <c r="BU164" s="109"/>
      <c r="BV164" s="109"/>
      <c r="BY164" s="5"/>
      <c r="BZ164" s="5"/>
      <c r="CA164" s="5"/>
      <c r="CB164" s="5"/>
      <c r="CC164" s="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5"/>
      <c r="CR164" s="5"/>
      <c r="CS164" s="5"/>
      <c r="CT164" s="32" t="str">
        <f t="shared" si="19"/>
        <v/>
      </c>
      <c r="CU164" s="32"/>
      <c r="CV164" s="32"/>
      <c r="CW164" s="32"/>
      <c r="CX164" s="32"/>
      <c r="CY164" s="32"/>
      <c r="CZ164" s="33">
        <f t="shared" si="20"/>
        <v>0</v>
      </c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</row>
    <row r="165" spans="1:149" ht="14.1" customHeight="1" x14ac:dyDescent="0.2">
      <c r="A165" s="152" t="s">
        <v>58</v>
      </c>
      <c r="B165" s="324">
        <f t="shared" si="21"/>
        <v>0</v>
      </c>
      <c r="C165" s="833">
        <f t="shared" si="22"/>
        <v>0</v>
      </c>
      <c r="D165" s="833">
        <f t="shared" si="22"/>
        <v>0</v>
      </c>
      <c r="E165" s="51">
        <v>0</v>
      </c>
      <c r="F165" s="52">
        <v>0</v>
      </c>
      <c r="G165" s="51">
        <v>0</v>
      </c>
      <c r="H165" s="52">
        <v>0</v>
      </c>
      <c r="I165" s="51">
        <v>0</v>
      </c>
      <c r="J165" s="52">
        <v>0</v>
      </c>
      <c r="K165" s="51">
        <v>0</v>
      </c>
      <c r="L165" s="55">
        <v>0</v>
      </c>
      <c r="M165" s="55">
        <v>0</v>
      </c>
      <c r="N165" s="326">
        <v>0</v>
      </c>
      <c r="O165" s="51">
        <v>0</v>
      </c>
      <c r="P165" s="52">
        <v>0</v>
      </c>
      <c r="Q165" s="51">
        <v>0</v>
      </c>
      <c r="R165" s="52">
        <v>0</v>
      </c>
      <c r="S165" s="51">
        <v>0</v>
      </c>
      <c r="T165" s="52">
        <v>0</v>
      </c>
      <c r="U165" s="51">
        <v>0</v>
      </c>
      <c r="V165" s="52">
        <v>0</v>
      </c>
      <c r="W165" s="51">
        <v>0</v>
      </c>
      <c r="X165" s="52">
        <v>0</v>
      </c>
      <c r="Y165" s="51">
        <v>0</v>
      </c>
      <c r="Z165" s="52">
        <v>0</v>
      </c>
      <c r="AA165" s="51">
        <v>0</v>
      </c>
      <c r="AB165" s="52">
        <v>0</v>
      </c>
      <c r="AC165" s="51">
        <v>0</v>
      </c>
      <c r="AD165" s="326">
        <v>0</v>
      </c>
      <c r="AE165" s="51">
        <v>0</v>
      </c>
      <c r="AF165" s="52">
        <v>0</v>
      </c>
      <c r="AG165" s="51">
        <v>0</v>
      </c>
      <c r="AH165" s="52">
        <v>0</v>
      </c>
      <c r="AI165" s="51">
        <v>0</v>
      </c>
      <c r="AJ165" s="52">
        <v>0</v>
      </c>
      <c r="AK165" s="54">
        <v>0</v>
      </c>
      <c r="AL165" s="326">
        <v>0</v>
      </c>
      <c r="AM165" s="841">
        <v>0</v>
      </c>
      <c r="AN165" s="51">
        <v>0</v>
      </c>
      <c r="AO165" s="52">
        <v>0</v>
      </c>
      <c r="AP165" s="283" t="str">
        <f t="shared" si="23"/>
        <v/>
      </c>
      <c r="BU165" s="109"/>
      <c r="BV165" s="109"/>
      <c r="BY165" s="5"/>
      <c r="BZ165" s="5"/>
      <c r="CA165" s="5"/>
      <c r="CB165" s="5"/>
      <c r="CC165" s="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5"/>
      <c r="CR165" s="5"/>
      <c r="CS165" s="5"/>
      <c r="CT165" s="32" t="str">
        <f t="shared" si="19"/>
        <v/>
      </c>
      <c r="CU165" s="32"/>
      <c r="CV165" s="32"/>
      <c r="CW165" s="32"/>
      <c r="CX165" s="32"/>
      <c r="CY165" s="32"/>
      <c r="CZ165" s="33">
        <f t="shared" si="20"/>
        <v>0</v>
      </c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</row>
    <row r="166" spans="1:149" ht="14.1" customHeight="1" x14ac:dyDescent="0.2">
      <c r="A166" s="152" t="s">
        <v>177</v>
      </c>
      <c r="B166" s="324">
        <f t="shared" si="21"/>
        <v>0</v>
      </c>
      <c r="C166" s="833">
        <f t="shared" si="22"/>
        <v>0</v>
      </c>
      <c r="D166" s="833">
        <f t="shared" si="22"/>
        <v>0</v>
      </c>
      <c r="E166" s="51">
        <v>0</v>
      </c>
      <c r="F166" s="52">
        <v>0</v>
      </c>
      <c r="G166" s="51">
        <v>0</v>
      </c>
      <c r="H166" s="52">
        <v>0</v>
      </c>
      <c r="I166" s="51">
        <v>0</v>
      </c>
      <c r="J166" s="52">
        <v>0</v>
      </c>
      <c r="K166" s="51">
        <v>0</v>
      </c>
      <c r="L166" s="55">
        <v>0</v>
      </c>
      <c r="M166" s="55">
        <v>0</v>
      </c>
      <c r="N166" s="326">
        <v>0</v>
      </c>
      <c r="O166" s="51">
        <v>0</v>
      </c>
      <c r="P166" s="52">
        <v>0</v>
      </c>
      <c r="Q166" s="51">
        <v>0</v>
      </c>
      <c r="R166" s="52">
        <v>0</v>
      </c>
      <c r="S166" s="51">
        <v>0</v>
      </c>
      <c r="T166" s="52">
        <v>0</v>
      </c>
      <c r="U166" s="51">
        <v>0</v>
      </c>
      <c r="V166" s="52">
        <v>0</v>
      </c>
      <c r="W166" s="51">
        <v>0</v>
      </c>
      <c r="X166" s="52">
        <v>0</v>
      </c>
      <c r="Y166" s="51">
        <v>0</v>
      </c>
      <c r="Z166" s="52">
        <v>0</v>
      </c>
      <c r="AA166" s="51">
        <v>0</v>
      </c>
      <c r="AB166" s="52">
        <v>0</v>
      </c>
      <c r="AC166" s="51">
        <v>0</v>
      </c>
      <c r="AD166" s="326">
        <v>0</v>
      </c>
      <c r="AE166" s="51">
        <v>0</v>
      </c>
      <c r="AF166" s="52">
        <v>0</v>
      </c>
      <c r="AG166" s="51">
        <v>0</v>
      </c>
      <c r="AH166" s="52">
        <v>0</v>
      </c>
      <c r="AI166" s="51">
        <v>0</v>
      </c>
      <c r="AJ166" s="52">
        <v>0</v>
      </c>
      <c r="AK166" s="54">
        <v>0</v>
      </c>
      <c r="AL166" s="326">
        <v>0</v>
      </c>
      <c r="AM166" s="841">
        <v>0</v>
      </c>
      <c r="AN166" s="51">
        <v>0</v>
      </c>
      <c r="AO166" s="52">
        <v>0</v>
      </c>
      <c r="AP166" s="283" t="str">
        <f t="shared" si="23"/>
        <v/>
      </c>
      <c r="BU166" s="109"/>
      <c r="BV166" s="109"/>
      <c r="BY166" s="5"/>
      <c r="BZ166" s="5"/>
      <c r="CA166" s="5"/>
      <c r="CB166" s="5"/>
      <c r="CC166" s="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5"/>
      <c r="CR166" s="5"/>
      <c r="CS166" s="5"/>
      <c r="CT166" s="32" t="str">
        <f t="shared" si="19"/>
        <v/>
      </c>
      <c r="CU166" s="32"/>
      <c r="CV166" s="32"/>
      <c r="CW166" s="32"/>
      <c r="CX166" s="32"/>
      <c r="CY166" s="32"/>
      <c r="CZ166" s="33">
        <f t="shared" si="20"/>
        <v>0</v>
      </c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</row>
    <row r="167" spans="1:149" ht="14.1" customHeight="1" x14ac:dyDescent="0.2">
      <c r="A167" s="152" t="s">
        <v>178</v>
      </c>
      <c r="B167" s="324">
        <f t="shared" si="21"/>
        <v>94</v>
      </c>
      <c r="C167" s="833">
        <f t="shared" si="22"/>
        <v>42</v>
      </c>
      <c r="D167" s="833">
        <f t="shared" si="22"/>
        <v>52</v>
      </c>
      <c r="E167" s="51">
        <v>0</v>
      </c>
      <c r="F167" s="52">
        <v>0</v>
      </c>
      <c r="G167" s="51">
        <v>2</v>
      </c>
      <c r="H167" s="52">
        <v>2</v>
      </c>
      <c r="I167" s="51">
        <v>2</v>
      </c>
      <c r="J167" s="52">
        <v>1</v>
      </c>
      <c r="K167" s="51">
        <v>2</v>
      </c>
      <c r="L167" s="55">
        <v>1</v>
      </c>
      <c r="M167" s="55">
        <v>1</v>
      </c>
      <c r="N167" s="326">
        <v>0</v>
      </c>
      <c r="O167" s="51">
        <v>2</v>
      </c>
      <c r="P167" s="52">
        <v>2</v>
      </c>
      <c r="Q167" s="51">
        <v>1</v>
      </c>
      <c r="R167" s="52">
        <v>0</v>
      </c>
      <c r="S167" s="51">
        <v>0</v>
      </c>
      <c r="T167" s="52">
        <v>1</v>
      </c>
      <c r="U167" s="51">
        <v>2</v>
      </c>
      <c r="V167" s="52">
        <v>2</v>
      </c>
      <c r="W167" s="51">
        <v>3</v>
      </c>
      <c r="X167" s="52">
        <v>1</v>
      </c>
      <c r="Y167" s="51">
        <v>1</v>
      </c>
      <c r="Z167" s="52">
        <v>2</v>
      </c>
      <c r="AA167" s="51">
        <v>0</v>
      </c>
      <c r="AB167" s="52">
        <v>2</v>
      </c>
      <c r="AC167" s="51">
        <v>2</v>
      </c>
      <c r="AD167" s="326">
        <v>4</v>
      </c>
      <c r="AE167" s="51">
        <v>6</v>
      </c>
      <c r="AF167" s="52">
        <v>9</v>
      </c>
      <c r="AG167" s="51">
        <v>3</v>
      </c>
      <c r="AH167" s="52">
        <v>8</v>
      </c>
      <c r="AI167" s="51">
        <v>8</v>
      </c>
      <c r="AJ167" s="52">
        <v>4</v>
      </c>
      <c r="AK167" s="54">
        <v>7</v>
      </c>
      <c r="AL167" s="326">
        <v>13</v>
      </c>
      <c r="AM167" s="841">
        <v>67</v>
      </c>
      <c r="AN167" s="51">
        <v>1</v>
      </c>
      <c r="AO167" s="52">
        <v>26</v>
      </c>
      <c r="AP167" s="283" t="str">
        <f t="shared" si="23"/>
        <v/>
      </c>
      <c r="BU167" s="109"/>
      <c r="BV167" s="109"/>
      <c r="BY167" s="5"/>
      <c r="BZ167" s="5"/>
      <c r="CA167" s="5"/>
      <c r="CB167" s="5"/>
      <c r="CC167" s="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5"/>
      <c r="CR167" s="5"/>
      <c r="CS167" s="5"/>
      <c r="CT167" s="32" t="str">
        <f t="shared" si="19"/>
        <v/>
      </c>
      <c r="CU167" s="32"/>
      <c r="CV167" s="32"/>
      <c r="CW167" s="32"/>
      <c r="CX167" s="32"/>
      <c r="CY167" s="32"/>
      <c r="CZ167" s="33">
        <f t="shared" si="20"/>
        <v>0</v>
      </c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</row>
    <row r="168" spans="1:149" ht="14.1" customHeight="1" x14ac:dyDescent="0.2">
      <c r="A168" s="152" t="s">
        <v>179</v>
      </c>
      <c r="B168" s="324">
        <f t="shared" si="21"/>
        <v>8</v>
      </c>
      <c r="C168" s="833">
        <f t="shared" si="22"/>
        <v>3</v>
      </c>
      <c r="D168" s="833">
        <f t="shared" si="22"/>
        <v>5</v>
      </c>
      <c r="E168" s="51">
        <v>0</v>
      </c>
      <c r="F168" s="52">
        <v>0</v>
      </c>
      <c r="G168" s="51">
        <v>0</v>
      </c>
      <c r="H168" s="52">
        <v>0</v>
      </c>
      <c r="I168" s="51">
        <v>0</v>
      </c>
      <c r="J168" s="52">
        <v>0</v>
      </c>
      <c r="K168" s="51">
        <v>0</v>
      </c>
      <c r="L168" s="55">
        <v>0</v>
      </c>
      <c r="M168" s="55">
        <v>0</v>
      </c>
      <c r="N168" s="326">
        <v>0</v>
      </c>
      <c r="O168" s="51">
        <v>1</v>
      </c>
      <c r="P168" s="52">
        <v>0</v>
      </c>
      <c r="Q168" s="51">
        <v>0</v>
      </c>
      <c r="R168" s="52">
        <v>0</v>
      </c>
      <c r="S168" s="51">
        <v>0</v>
      </c>
      <c r="T168" s="52">
        <v>2</v>
      </c>
      <c r="U168" s="51">
        <v>0</v>
      </c>
      <c r="V168" s="52">
        <v>0</v>
      </c>
      <c r="W168" s="51">
        <v>0</v>
      </c>
      <c r="X168" s="52">
        <v>0</v>
      </c>
      <c r="Y168" s="51">
        <v>0</v>
      </c>
      <c r="Z168" s="52">
        <v>2</v>
      </c>
      <c r="AA168" s="51">
        <v>0</v>
      </c>
      <c r="AB168" s="52">
        <v>0</v>
      </c>
      <c r="AC168" s="51">
        <v>0</v>
      </c>
      <c r="AD168" s="326">
        <v>1</v>
      </c>
      <c r="AE168" s="51">
        <v>1</v>
      </c>
      <c r="AF168" s="52">
        <v>0</v>
      </c>
      <c r="AG168" s="51">
        <v>0</v>
      </c>
      <c r="AH168" s="52">
        <v>0</v>
      </c>
      <c r="AI168" s="51">
        <v>1</v>
      </c>
      <c r="AJ168" s="52">
        <v>0</v>
      </c>
      <c r="AK168" s="54">
        <v>0</v>
      </c>
      <c r="AL168" s="326">
        <v>0</v>
      </c>
      <c r="AM168" s="841">
        <v>0</v>
      </c>
      <c r="AN168" s="51">
        <v>5</v>
      </c>
      <c r="AO168" s="52">
        <v>3</v>
      </c>
      <c r="AP168" s="283" t="str">
        <f t="shared" si="23"/>
        <v/>
      </c>
      <c r="BU168" s="109"/>
      <c r="BV168" s="109"/>
      <c r="BY168" s="5"/>
      <c r="BZ168" s="5"/>
      <c r="CA168" s="5"/>
      <c r="CB168" s="5"/>
      <c r="CC168" s="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5"/>
      <c r="CR168" s="5"/>
      <c r="CS168" s="5"/>
      <c r="CT168" s="32" t="str">
        <f t="shared" si="19"/>
        <v/>
      </c>
      <c r="CU168" s="32"/>
      <c r="CV168" s="32"/>
      <c r="CW168" s="32"/>
      <c r="CX168" s="32"/>
      <c r="CY168" s="32"/>
      <c r="CZ168" s="33">
        <f t="shared" si="20"/>
        <v>0</v>
      </c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</row>
    <row r="169" spans="1:149" ht="14.1" customHeight="1" x14ac:dyDescent="0.2">
      <c r="A169" s="152" t="s">
        <v>180</v>
      </c>
      <c r="B169" s="324">
        <f t="shared" si="21"/>
        <v>18</v>
      </c>
      <c r="C169" s="833">
        <f t="shared" si="22"/>
        <v>11</v>
      </c>
      <c r="D169" s="833">
        <f t="shared" si="22"/>
        <v>7</v>
      </c>
      <c r="E169" s="51">
        <v>0</v>
      </c>
      <c r="F169" s="52">
        <v>0</v>
      </c>
      <c r="G169" s="51">
        <v>0</v>
      </c>
      <c r="H169" s="52">
        <v>0</v>
      </c>
      <c r="I169" s="51">
        <v>0</v>
      </c>
      <c r="J169" s="52">
        <v>0</v>
      </c>
      <c r="K169" s="51">
        <v>0</v>
      </c>
      <c r="L169" s="55">
        <v>0</v>
      </c>
      <c r="M169" s="55">
        <v>0</v>
      </c>
      <c r="N169" s="326">
        <v>0</v>
      </c>
      <c r="O169" s="51">
        <v>0</v>
      </c>
      <c r="P169" s="52">
        <v>0</v>
      </c>
      <c r="Q169" s="51">
        <v>0</v>
      </c>
      <c r="R169" s="52">
        <v>0</v>
      </c>
      <c r="S169" s="51">
        <v>0</v>
      </c>
      <c r="T169" s="52">
        <v>0</v>
      </c>
      <c r="U169" s="51">
        <v>0</v>
      </c>
      <c r="V169" s="52">
        <v>1</v>
      </c>
      <c r="W169" s="51">
        <v>0</v>
      </c>
      <c r="X169" s="52">
        <v>0</v>
      </c>
      <c r="Y169" s="51">
        <v>1</v>
      </c>
      <c r="Z169" s="52">
        <v>0</v>
      </c>
      <c r="AA169" s="51">
        <v>0</v>
      </c>
      <c r="AB169" s="52">
        <v>0</v>
      </c>
      <c r="AC169" s="51">
        <v>1</v>
      </c>
      <c r="AD169" s="326">
        <v>0</v>
      </c>
      <c r="AE169" s="51">
        <v>0</v>
      </c>
      <c r="AF169" s="52">
        <v>2</v>
      </c>
      <c r="AG169" s="51">
        <v>3</v>
      </c>
      <c r="AH169" s="52">
        <v>1</v>
      </c>
      <c r="AI169" s="51">
        <v>3</v>
      </c>
      <c r="AJ169" s="52">
        <v>1</v>
      </c>
      <c r="AK169" s="54">
        <v>3</v>
      </c>
      <c r="AL169" s="326">
        <v>2</v>
      </c>
      <c r="AM169" s="841">
        <v>11</v>
      </c>
      <c r="AN169" s="51">
        <v>1</v>
      </c>
      <c r="AO169" s="52">
        <v>6</v>
      </c>
      <c r="AP169" s="283" t="str">
        <f t="shared" si="23"/>
        <v/>
      </c>
      <c r="BU169" s="109"/>
      <c r="BV169" s="109"/>
      <c r="BY169" s="5"/>
      <c r="BZ169" s="5"/>
      <c r="CA169" s="5"/>
      <c r="CB169" s="5"/>
      <c r="CC169" s="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5"/>
      <c r="CR169" s="5"/>
      <c r="CS169" s="5"/>
      <c r="CT169" s="32" t="str">
        <f t="shared" si="19"/>
        <v/>
      </c>
      <c r="CU169" s="32"/>
      <c r="CV169" s="32"/>
      <c r="CW169" s="32"/>
      <c r="CX169" s="32"/>
      <c r="CY169" s="32"/>
      <c r="CZ169" s="33">
        <f t="shared" si="20"/>
        <v>0</v>
      </c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</row>
    <row r="170" spans="1:149" ht="14.1" customHeight="1" x14ac:dyDescent="0.2">
      <c r="A170" s="152" t="s">
        <v>181</v>
      </c>
      <c r="B170" s="324">
        <f t="shared" si="21"/>
        <v>0</v>
      </c>
      <c r="C170" s="833">
        <f t="shared" si="22"/>
        <v>0</v>
      </c>
      <c r="D170" s="833">
        <f t="shared" si="22"/>
        <v>0</v>
      </c>
      <c r="E170" s="51">
        <v>0</v>
      </c>
      <c r="F170" s="52">
        <v>0</v>
      </c>
      <c r="G170" s="51">
        <v>0</v>
      </c>
      <c r="H170" s="52">
        <v>0</v>
      </c>
      <c r="I170" s="51">
        <v>0</v>
      </c>
      <c r="J170" s="52">
        <v>0</v>
      </c>
      <c r="K170" s="51">
        <v>0</v>
      </c>
      <c r="L170" s="55">
        <v>0</v>
      </c>
      <c r="M170" s="55">
        <v>0</v>
      </c>
      <c r="N170" s="326">
        <v>0</v>
      </c>
      <c r="O170" s="51">
        <v>0</v>
      </c>
      <c r="P170" s="52">
        <v>0</v>
      </c>
      <c r="Q170" s="51">
        <v>0</v>
      </c>
      <c r="R170" s="52">
        <v>0</v>
      </c>
      <c r="S170" s="51">
        <v>0</v>
      </c>
      <c r="T170" s="52">
        <v>0</v>
      </c>
      <c r="U170" s="51">
        <v>0</v>
      </c>
      <c r="V170" s="52">
        <v>0</v>
      </c>
      <c r="W170" s="51">
        <v>0</v>
      </c>
      <c r="X170" s="52">
        <v>0</v>
      </c>
      <c r="Y170" s="51">
        <v>0</v>
      </c>
      <c r="Z170" s="52">
        <v>0</v>
      </c>
      <c r="AA170" s="51">
        <v>0</v>
      </c>
      <c r="AB170" s="52">
        <v>0</v>
      </c>
      <c r="AC170" s="51">
        <v>0</v>
      </c>
      <c r="AD170" s="326">
        <v>0</v>
      </c>
      <c r="AE170" s="51">
        <v>0</v>
      </c>
      <c r="AF170" s="52">
        <v>0</v>
      </c>
      <c r="AG170" s="51">
        <v>0</v>
      </c>
      <c r="AH170" s="52">
        <v>0</v>
      </c>
      <c r="AI170" s="51">
        <v>0</v>
      </c>
      <c r="AJ170" s="52">
        <v>0</v>
      </c>
      <c r="AK170" s="54">
        <v>0</v>
      </c>
      <c r="AL170" s="326">
        <v>0</v>
      </c>
      <c r="AM170" s="841">
        <v>0</v>
      </c>
      <c r="AN170" s="51">
        <v>0</v>
      </c>
      <c r="AO170" s="52">
        <v>0</v>
      </c>
      <c r="AP170" s="283" t="str">
        <f t="shared" si="23"/>
        <v/>
      </c>
      <c r="BU170" s="109"/>
      <c r="BV170" s="109"/>
      <c r="BY170" s="5"/>
      <c r="BZ170" s="5"/>
      <c r="CA170" s="5"/>
      <c r="CB170" s="5"/>
      <c r="CC170" s="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5"/>
      <c r="CR170" s="5"/>
      <c r="CS170" s="5"/>
      <c r="CT170" s="32" t="str">
        <f t="shared" si="19"/>
        <v/>
      </c>
      <c r="CU170" s="32"/>
      <c r="CV170" s="32"/>
      <c r="CW170" s="32"/>
      <c r="CX170" s="32"/>
      <c r="CY170" s="32"/>
      <c r="CZ170" s="33">
        <f t="shared" si="20"/>
        <v>0</v>
      </c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</row>
    <row r="171" spans="1:149" ht="14.1" customHeight="1" x14ac:dyDescent="0.2">
      <c r="A171" s="152" t="s">
        <v>68</v>
      </c>
      <c r="B171" s="324">
        <f t="shared" si="21"/>
        <v>1</v>
      </c>
      <c r="C171" s="833">
        <f t="shared" si="22"/>
        <v>1</v>
      </c>
      <c r="D171" s="833">
        <f t="shared" si="22"/>
        <v>0</v>
      </c>
      <c r="E171" s="51">
        <v>0</v>
      </c>
      <c r="F171" s="52">
        <v>0</v>
      </c>
      <c r="G171" s="51">
        <v>0</v>
      </c>
      <c r="H171" s="52">
        <v>0</v>
      </c>
      <c r="I171" s="51">
        <v>0</v>
      </c>
      <c r="J171" s="52">
        <v>0</v>
      </c>
      <c r="K171" s="51">
        <v>0</v>
      </c>
      <c r="L171" s="55">
        <v>0</v>
      </c>
      <c r="M171" s="55">
        <v>0</v>
      </c>
      <c r="N171" s="326">
        <v>0</v>
      </c>
      <c r="O171" s="51">
        <v>0</v>
      </c>
      <c r="P171" s="52">
        <v>0</v>
      </c>
      <c r="Q171" s="51">
        <v>0</v>
      </c>
      <c r="R171" s="52">
        <v>0</v>
      </c>
      <c r="S171" s="51">
        <v>0</v>
      </c>
      <c r="T171" s="52">
        <v>0</v>
      </c>
      <c r="U171" s="51">
        <v>0</v>
      </c>
      <c r="V171" s="52">
        <v>0</v>
      </c>
      <c r="W171" s="51">
        <v>1</v>
      </c>
      <c r="X171" s="52">
        <v>0</v>
      </c>
      <c r="Y171" s="51">
        <v>0</v>
      </c>
      <c r="Z171" s="52">
        <v>0</v>
      </c>
      <c r="AA171" s="51">
        <v>0</v>
      </c>
      <c r="AB171" s="52">
        <v>0</v>
      </c>
      <c r="AC171" s="51">
        <v>0</v>
      </c>
      <c r="AD171" s="326">
        <v>0</v>
      </c>
      <c r="AE171" s="51">
        <v>0</v>
      </c>
      <c r="AF171" s="52">
        <v>0</v>
      </c>
      <c r="AG171" s="51">
        <v>0</v>
      </c>
      <c r="AH171" s="52">
        <v>0</v>
      </c>
      <c r="AI171" s="51">
        <v>0</v>
      </c>
      <c r="AJ171" s="52">
        <v>0</v>
      </c>
      <c r="AK171" s="54">
        <v>0</v>
      </c>
      <c r="AL171" s="326">
        <v>0</v>
      </c>
      <c r="AM171" s="841">
        <v>0</v>
      </c>
      <c r="AN171" s="51">
        <v>0</v>
      </c>
      <c r="AO171" s="52">
        <v>1</v>
      </c>
      <c r="AP171" s="283" t="str">
        <f t="shared" si="23"/>
        <v/>
      </c>
      <c r="BU171" s="109"/>
      <c r="BV171" s="109"/>
      <c r="BY171" s="5"/>
      <c r="BZ171" s="5"/>
      <c r="CA171" s="5"/>
      <c r="CB171" s="5"/>
      <c r="CC171" s="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5"/>
      <c r="CR171" s="5"/>
      <c r="CS171" s="5"/>
      <c r="CT171" s="32" t="str">
        <f t="shared" si="19"/>
        <v/>
      </c>
      <c r="CU171" s="4"/>
      <c r="CV171" s="4"/>
      <c r="CW171" s="4"/>
      <c r="CX171" s="4"/>
      <c r="CY171" s="4"/>
      <c r="CZ171" s="33">
        <f t="shared" si="20"/>
        <v>0</v>
      </c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</row>
    <row r="172" spans="1:149" ht="14.1" customHeight="1" x14ac:dyDescent="0.2">
      <c r="A172" s="152" t="s">
        <v>69</v>
      </c>
      <c r="B172" s="324">
        <f t="shared" si="21"/>
        <v>0</v>
      </c>
      <c r="C172" s="833">
        <f t="shared" si="22"/>
        <v>0</v>
      </c>
      <c r="D172" s="833">
        <f t="shared" si="22"/>
        <v>0</v>
      </c>
      <c r="E172" s="51">
        <v>0</v>
      </c>
      <c r="F172" s="52">
        <v>0</v>
      </c>
      <c r="G172" s="51">
        <v>0</v>
      </c>
      <c r="H172" s="52">
        <v>0</v>
      </c>
      <c r="I172" s="51">
        <v>0</v>
      </c>
      <c r="J172" s="52">
        <v>0</v>
      </c>
      <c r="K172" s="51">
        <v>0</v>
      </c>
      <c r="L172" s="55">
        <v>0</v>
      </c>
      <c r="M172" s="55">
        <v>0</v>
      </c>
      <c r="N172" s="326">
        <v>0</v>
      </c>
      <c r="O172" s="51">
        <v>0</v>
      </c>
      <c r="P172" s="52">
        <v>0</v>
      </c>
      <c r="Q172" s="51">
        <v>0</v>
      </c>
      <c r="R172" s="52">
        <v>0</v>
      </c>
      <c r="S172" s="51">
        <v>0</v>
      </c>
      <c r="T172" s="52">
        <v>0</v>
      </c>
      <c r="U172" s="51">
        <v>0</v>
      </c>
      <c r="V172" s="52">
        <v>0</v>
      </c>
      <c r="W172" s="51">
        <v>0</v>
      </c>
      <c r="X172" s="52">
        <v>0</v>
      </c>
      <c r="Y172" s="51">
        <v>0</v>
      </c>
      <c r="Z172" s="52">
        <v>0</v>
      </c>
      <c r="AA172" s="51">
        <v>0</v>
      </c>
      <c r="AB172" s="52">
        <v>0</v>
      </c>
      <c r="AC172" s="51">
        <v>0</v>
      </c>
      <c r="AD172" s="326">
        <v>0</v>
      </c>
      <c r="AE172" s="51">
        <v>0</v>
      </c>
      <c r="AF172" s="52">
        <v>0</v>
      </c>
      <c r="AG172" s="51">
        <v>0</v>
      </c>
      <c r="AH172" s="52">
        <v>0</v>
      </c>
      <c r="AI172" s="51">
        <v>0</v>
      </c>
      <c r="AJ172" s="52">
        <v>0</v>
      </c>
      <c r="AK172" s="54">
        <v>0</v>
      </c>
      <c r="AL172" s="326">
        <v>0</v>
      </c>
      <c r="AM172" s="841">
        <v>0</v>
      </c>
      <c r="AN172" s="51">
        <v>0</v>
      </c>
      <c r="AO172" s="52">
        <v>0</v>
      </c>
      <c r="AP172" s="283" t="str">
        <f t="shared" si="23"/>
        <v/>
      </c>
      <c r="BU172" s="109"/>
      <c r="BV172" s="109"/>
      <c r="BY172" s="5"/>
      <c r="BZ172" s="5"/>
      <c r="CA172" s="5"/>
      <c r="CB172" s="5"/>
      <c r="CC172" s="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5"/>
      <c r="CR172" s="5"/>
      <c r="CS172" s="5"/>
      <c r="CT172" s="32" t="str">
        <f t="shared" si="19"/>
        <v/>
      </c>
      <c r="CU172" s="4"/>
      <c r="CV172" s="4"/>
      <c r="CW172" s="4"/>
      <c r="CX172" s="4"/>
      <c r="CY172" s="4"/>
      <c r="CZ172" s="33">
        <f t="shared" si="20"/>
        <v>0</v>
      </c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</row>
    <row r="173" spans="1:149" ht="14.1" customHeight="1" x14ac:dyDescent="0.2">
      <c r="A173" s="152" t="s">
        <v>182</v>
      </c>
      <c r="B173" s="324">
        <f t="shared" si="21"/>
        <v>0</v>
      </c>
      <c r="C173" s="833">
        <f t="shared" si="22"/>
        <v>0</v>
      </c>
      <c r="D173" s="833">
        <f t="shared" si="22"/>
        <v>0</v>
      </c>
      <c r="E173" s="51">
        <v>0</v>
      </c>
      <c r="F173" s="52">
        <v>0</v>
      </c>
      <c r="G173" s="51">
        <v>0</v>
      </c>
      <c r="H173" s="52">
        <v>0</v>
      </c>
      <c r="I173" s="51">
        <v>0</v>
      </c>
      <c r="J173" s="52">
        <v>0</v>
      </c>
      <c r="K173" s="51">
        <v>0</v>
      </c>
      <c r="L173" s="55">
        <v>0</v>
      </c>
      <c r="M173" s="55">
        <v>0</v>
      </c>
      <c r="N173" s="326">
        <v>0</v>
      </c>
      <c r="O173" s="51">
        <v>0</v>
      </c>
      <c r="P173" s="52">
        <v>0</v>
      </c>
      <c r="Q173" s="51">
        <v>0</v>
      </c>
      <c r="R173" s="52">
        <v>0</v>
      </c>
      <c r="S173" s="51">
        <v>0</v>
      </c>
      <c r="T173" s="52">
        <v>0</v>
      </c>
      <c r="U173" s="51">
        <v>0</v>
      </c>
      <c r="V173" s="52">
        <v>0</v>
      </c>
      <c r="W173" s="51">
        <v>0</v>
      </c>
      <c r="X173" s="52">
        <v>0</v>
      </c>
      <c r="Y173" s="51">
        <v>0</v>
      </c>
      <c r="Z173" s="52">
        <v>0</v>
      </c>
      <c r="AA173" s="51">
        <v>0</v>
      </c>
      <c r="AB173" s="52">
        <v>0</v>
      </c>
      <c r="AC173" s="51">
        <v>0</v>
      </c>
      <c r="AD173" s="326">
        <v>0</v>
      </c>
      <c r="AE173" s="51">
        <v>0</v>
      </c>
      <c r="AF173" s="52">
        <v>0</v>
      </c>
      <c r="AG173" s="51">
        <v>0</v>
      </c>
      <c r="AH173" s="52">
        <v>0</v>
      </c>
      <c r="AI173" s="51">
        <v>0</v>
      </c>
      <c r="AJ173" s="52">
        <v>0</v>
      </c>
      <c r="AK173" s="54">
        <v>0</v>
      </c>
      <c r="AL173" s="326">
        <v>0</v>
      </c>
      <c r="AM173" s="841">
        <v>0</v>
      </c>
      <c r="AN173" s="51">
        <v>0</v>
      </c>
      <c r="AO173" s="52">
        <v>0</v>
      </c>
      <c r="AP173" s="283" t="str">
        <f t="shared" si="23"/>
        <v/>
      </c>
      <c r="BU173" s="109"/>
      <c r="BV173" s="109"/>
      <c r="BY173" s="5"/>
      <c r="BZ173" s="5"/>
      <c r="CA173" s="5"/>
      <c r="CB173" s="5"/>
      <c r="CC173" s="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5"/>
      <c r="CR173" s="5"/>
      <c r="CS173" s="5"/>
      <c r="CT173" s="32" t="str">
        <f t="shared" si="19"/>
        <v/>
      </c>
      <c r="CU173" s="4"/>
      <c r="CV173" s="4"/>
      <c r="CW173" s="4"/>
      <c r="CX173" s="4"/>
      <c r="CY173" s="4"/>
      <c r="CZ173" s="33">
        <f t="shared" si="20"/>
        <v>0</v>
      </c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</row>
    <row r="174" spans="1:149" ht="14.1" customHeight="1" x14ac:dyDescent="0.2">
      <c r="A174" s="152" t="s">
        <v>183</v>
      </c>
      <c r="B174" s="324">
        <f t="shared" si="21"/>
        <v>0</v>
      </c>
      <c r="C174" s="833">
        <f t="shared" si="22"/>
        <v>0</v>
      </c>
      <c r="D174" s="833">
        <f t="shared" si="22"/>
        <v>0</v>
      </c>
      <c r="E174" s="51">
        <v>0</v>
      </c>
      <c r="F174" s="52">
        <v>0</v>
      </c>
      <c r="G174" s="51">
        <v>0</v>
      </c>
      <c r="H174" s="52">
        <v>0</v>
      </c>
      <c r="I174" s="51">
        <v>0</v>
      </c>
      <c r="J174" s="52">
        <v>0</v>
      </c>
      <c r="K174" s="51">
        <v>0</v>
      </c>
      <c r="L174" s="55">
        <v>0</v>
      </c>
      <c r="M174" s="55">
        <v>0</v>
      </c>
      <c r="N174" s="326">
        <v>0</v>
      </c>
      <c r="O174" s="51">
        <v>0</v>
      </c>
      <c r="P174" s="52">
        <v>0</v>
      </c>
      <c r="Q174" s="51">
        <v>0</v>
      </c>
      <c r="R174" s="52">
        <v>0</v>
      </c>
      <c r="S174" s="51">
        <v>0</v>
      </c>
      <c r="T174" s="52">
        <v>0</v>
      </c>
      <c r="U174" s="51">
        <v>0</v>
      </c>
      <c r="V174" s="52">
        <v>0</v>
      </c>
      <c r="W174" s="51">
        <v>0</v>
      </c>
      <c r="X174" s="52">
        <v>0</v>
      </c>
      <c r="Y174" s="51">
        <v>0</v>
      </c>
      <c r="Z174" s="52">
        <v>0</v>
      </c>
      <c r="AA174" s="51">
        <v>0</v>
      </c>
      <c r="AB174" s="52">
        <v>0</v>
      </c>
      <c r="AC174" s="51">
        <v>0</v>
      </c>
      <c r="AD174" s="326">
        <v>0</v>
      </c>
      <c r="AE174" s="51">
        <v>0</v>
      </c>
      <c r="AF174" s="52">
        <v>0</v>
      </c>
      <c r="AG174" s="51">
        <v>0</v>
      </c>
      <c r="AH174" s="52">
        <v>0</v>
      </c>
      <c r="AI174" s="51">
        <v>0</v>
      </c>
      <c r="AJ174" s="52">
        <v>0</v>
      </c>
      <c r="AK174" s="54">
        <v>0</v>
      </c>
      <c r="AL174" s="326">
        <v>0</v>
      </c>
      <c r="AM174" s="841">
        <v>0</v>
      </c>
      <c r="AN174" s="51">
        <v>0</v>
      </c>
      <c r="AO174" s="52">
        <v>0</v>
      </c>
      <c r="AP174" s="283" t="str">
        <f t="shared" si="23"/>
        <v/>
      </c>
      <c r="BU174" s="109"/>
      <c r="BV174" s="109"/>
      <c r="BY174" s="5"/>
      <c r="BZ174" s="5"/>
      <c r="CA174" s="5"/>
      <c r="CB174" s="5"/>
      <c r="CC174" s="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5"/>
      <c r="CR174" s="5"/>
      <c r="CS174" s="5"/>
      <c r="CT174" s="32" t="str">
        <f t="shared" si="19"/>
        <v/>
      </c>
      <c r="CU174" s="4"/>
      <c r="CV174" s="4"/>
      <c r="CW174" s="4"/>
      <c r="CX174" s="4"/>
      <c r="CY174" s="4"/>
      <c r="CZ174" s="33">
        <f t="shared" si="20"/>
        <v>0</v>
      </c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</row>
    <row r="175" spans="1:149" ht="14.1" customHeight="1" x14ac:dyDescent="0.2">
      <c r="A175" s="152" t="s">
        <v>184</v>
      </c>
      <c r="B175" s="324">
        <f t="shared" si="21"/>
        <v>0</v>
      </c>
      <c r="C175" s="833">
        <f t="shared" si="22"/>
        <v>0</v>
      </c>
      <c r="D175" s="833">
        <f t="shared" si="22"/>
        <v>0</v>
      </c>
      <c r="E175" s="51">
        <v>0</v>
      </c>
      <c r="F175" s="52">
        <v>0</v>
      </c>
      <c r="G175" s="51">
        <v>0</v>
      </c>
      <c r="H175" s="52">
        <v>0</v>
      </c>
      <c r="I175" s="51">
        <v>0</v>
      </c>
      <c r="J175" s="52">
        <v>0</v>
      </c>
      <c r="K175" s="51">
        <v>0</v>
      </c>
      <c r="L175" s="55">
        <v>0</v>
      </c>
      <c r="M175" s="55">
        <v>0</v>
      </c>
      <c r="N175" s="326">
        <v>0</v>
      </c>
      <c r="O175" s="51">
        <v>0</v>
      </c>
      <c r="P175" s="52">
        <v>0</v>
      </c>
      <c r="Q175" s="51">
        <v>0</v>
      </c>
      <c r="R175" s="52">
        <v>0</v>
      </c>
      <c r="S175" s="51">
        <v>0</v>
      </c>
      <c r="T175" s="52">
        <v>0</v>
      </c>
      <c r="U175" s="51">
        <v>0</v>
      </c>
      <c r="V175" s="52">
        <v>0</v>
      </c>
      <c r="W175" s="51">
        <v>0</v>
      </c>
      <c r="X175" s="52">
        <v>0</v>
      </c>
      <c r="Y175" s="51">
        <v>0</v>
      </c>
      <c r="Z175" s="52">
        <v>0</v>
      </c>
      <c r="AA175" s="51">
        <v>0</v>
      </c>
      <c r="AB175" s="52">
        <v>0</v>
      </c>
      <c r="AC175" s="51">
        <v>0</v>
      </c>
      <c r="AD175" s="326">
        <v>0</v>
      </c>
      <c r="AE175" s="51">
        <v>0</v>
      </c>
      <c r="AF175" s="52">
        <v>0</v>
      </c>
      <c r="AG175" s="51">
        <v>0</v>
      </c>
      <c r="AH175" s="52">
        <v>0</v>
      </c>
      <c r="AI175" s="51">
        <v>0</v>
      </c>
      <c r="AJ175" s="52">
        <v>0</v>
      </c>
      <c r="AK175" s="54">
        <v>0</v>
      </c>
      <c r="AL175" s="326">
        <v>0</v>
      </c>
      <c r="AM175" s="841">
        <v>0</v>
      </c>
      <c r="AN175" s="51">
        <v>0</v>
      </c>
      <c r="AO175" s="52">
        <v>0</v>
      </c>
      <c r="AP175" s="283" t="str">
        <f t="shared" si="23"/>
        <v/>
      </c>
      <c r="BU175" s="109"/>
      <c r="BV175" s="109"/>
      <c r="BY175" s="5"/>
      <c r="BZ175" s="5"/>
      <c r="CA175" s="5"/>
      <c r="CB175" s="5"/>
      <c r="CC175" s="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5"/>
      <c r="CR175" s="5"/>
      <c r="CS175" s="5"/>
      <c r="CT175" s="32" t="str">
        <f t="shared" si="19"/>
        <v/>
      </c>
      <c r="CU175" s="4"/>
      <c r="CV175" s="4"/>
      <c r="CW175" s="4"/>
      <c r="CX175" s="4"/>
      <c r="CY175" s="4"/>
      <c r="CZ175" s="33">
        <f t="shared" si="20"/>
        <v>0</v>
      </c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</row>
    <row r="176" spans="1:149" ht="14.1" customHeight="1" x14ac:dyDescent="0.2">
      <c r="A176" s="842" t="s">
        <v>71</v>
      </c>
      <c r="B176" s="324">
        <f t="shared" si="21"/>
        <v>79</v>
      </c>
      <c r="C176" s="833">
        <f t="shared" si="22"/>
        <v>27</v>
      </c>
      <c r="D176" s="833">
        <f t="shared" si="22"/>
        <v>52</v>
      </c>
      <c r="E176" s="85">
        <v>6</v>
      </c>
      <c r="F176" s="87">
        <v>2</v>
      </c>
      <c r="G176" s="85">
        <v>0</v>
      </c>
      <c r="H176" s="87">
        <v>0</v>
      </c>
      <c r="I176" s="85">
        <v>0</v>
      </c>
      <c r="J176" s="87">
        <v>0</v>
      </c>
      <c r="K176" s="85">
        <v>1</v>
      </c>
      <c r="L176" s="91">
        <v>4</v>
      </c>
      <c r="M176" s="91">
        <v>0</v>
      </c>
      <c r="N176" s="843">
        <v>5</v>
      </c>
      <c r="O176" s="85">
        <v>1</v>
      </c>
      <c r="P176" s="87">
        <v>8</v>
      </c>
      <c r="Q176" s="85">
        <v>0</v>
      </c>
      <c r="R176" s="87">
        <v>13</v>
      </c>
      <c r="S176" s="85">
        <v>1</v>
      </c>
      <c r="T176" s="87">
        <v>5</v>
      </c>
      <c r="U176" s="85">
        <v>0</v>
      </c>
      <c r="V176" s="87">
        <v>2</v>
      </c>
      <c r="W176" s="85">
        <v>0</v>
      </c>
      <c r="X176" s="87">
        <v>1</v>
      </c>
      <c r="Y176" s="85">
        <v>2</v>
      </c>
      <c r="Z176" s="87">
        <v>1</v>
      </c>
      <c r="AA176" s="85">
        <v>3</v>
      </c>
      <c r="AB176" s="87">
        <v>0</v>
      </c>
      <c r="AC176" s="85">
        <v>4</v>
      </c>
      <c r="AD176" s="843">
        <v>5</v>
      </c>
      <c r="AE176" s="85">
        <v>1</v>
      </c>
      <c r="AF176" s="87">
        <v>0</v>
      </c>
      <c r="AG176" s="85">
        <v>1</v>
      </c>
      <c r="AH176" s="87">
        <v>1</v>
      </c>
      <c r="AI176" s="85">
        <v>3</v>
      </c>
      <c r="AJ176" s="87">
        <v>1</v>
      </c>
      <c r="AK176" s="90">
        <v>4</v>
      </c>
      <c r="AL176" s="843">
        <v>4</v>
      </c>
      <c r="AM176" s="844">
        <v>10</v>
      </c>
      <c r="AN176" s="85">
        <v>12</v>
      </c>
      <c r="AO176" s="87">
        <v>57</v>
      </c>
      <c r="AP176" s="283" t="str">
        <f t="shared" si="23"/>
        <v/>
      </c>
      <c r="BU176" s="109"/>
      <c r="BV176" s="109"/>
      <c r="BY176" s="5"/>
      <c r="BZ176" s="5"/>
      <c r="CA176" s="5"/>
      <c r="CB176" s="5"/>
      <c r="CC176" s="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5"/>
      <c r="CR176" s="5"/>
      <c r="CS176" s="5"/>
      <c r="CT176" s="32" t="str">
        <f t="shared" si="19"/>
        <v/>
      </c>
      <c r="CU176" s="4"/>
      <c r="CV176" s="4"/>
      <c r="CW176" s="4"/>
      <c r="CX176" s="4"/>
      <c r="CY176" s="4"/>
      <c r="CZ176" s="33">
        <f t="shared" si="20"/>
        <v>0</v>
      </c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</row>
    <row r="177" spans="1:149" ht="14.1" customHeight="1" x14ac:dyDescent="0.2">
      <c r="A177" s="2408" t="s">
        <v>41</v>
      </c>
      <c r="B177" s="2409">
        <f>SUM(B178:B182)</f>
        <v>203</v>
      </c>
      <c r="C177" s="2410">
        <f>SUM(C178:C182)</f>
        <v>90</v>
      </c>
      <c r="D177" s="2410">
        <f>SUM(D178:D182)</f>
        <v>113</v>
      </c>
      <c r="E177" s="2411">
        <f>SUM(E178:E182)</f>
        <v>11</v>
      </c>
      <c r="F177" s="2412">
        <f t="shared" ref="F177:AO177" si="24">SUM(F178:F182)</f>
        <v>11</v>
      </c>
      <c r="G177" s="2411">
        <f t="shared" si="24"/>
        <v>3</v>
      </c>
      <c r="H177" s="2412">
        <f>SUM(H178:H182)</f>
        <v>2</v>
      </c>
      <c r="I177" s="2411">
        <f t="shared" si="24"/>
        <v>2</v>
      </c>
      <c r="J177" s="2412">
        <f t="shared" si="24"/>
        <v>3</v>
      </c>
      <c r="K177" s="2411">
        <f t="shared" si="24"/>
        <v>2</v>
      </c>
      <c r="L177" s="2411">
        <f t="shared" si="24"/>
        <v>5</v>
      </c>
      <c r="M177" s="2411">
        <f t="shared" si="24"/>
        <v>1</v>
      </c>
      <c r="N177" s="2413">
        <f t="shared" si="24"/>
        <v>5</v>
      </c>
      <c r="O177" s="2411">
        <f t="shared" si="24"/>
        <v>3</v>
      </c>
      <c r="P177" s="2412">
        <f t="shared" si="24"/>
        <v>8</v>
      </c>
      <c r="Q177" s="2411">
        <f t="shared" si="24"/>
        <v>1</v>
      </c>
      <c r="R177" s="2412">
        <f t="shared" si="24"/>
        <v>13</v>
      </c>
      <c r="S177" s="2411">
        <f t="shared" si="24"/>
        <v>1</v>
      </c>
      <c r="T177" s="2412">
        <f t="shared" si="24"/>
        <v>7</v>
      </c>
      <c r="U177" s="2411">
        <f t="shared" si="24"/>
        <v>6</v>
      </c>
      <c r="V177" s="2412">
        <f t="shared" si="24"/>
        <v>7</v>
      </c>
      <c r="W177" s="2411">
        <f t="shared" si="24"/>
        <v>0</v>
      </c>
      <c r="X177" s="2412">
        <f t="shared" si="24"/>
        <v>3</v>
      </c>
      <c r="Y177" s="2411">
        <f t="shared" si="24"/>
        <v>3</v>
      </c>
      <c r="Z177" s="2412">
        <f t="shared" si="24"/>
        <v>8</v>
      </c>
      <c r="AA177" s="2411">
        <f t="shared" si="24"/>
        <v>3</v>
      </c>
      <c r="AB177" s="2412">
        <f t="shared" si="24"/>
        <v>3</v>
      </c>
      <c r="AC177" s="2411">
        <f t="shared" si="24"/>
        <v>8</v>
      </c>
      <c r="AD177" s="2413">
        <f t="shared" si="24"/>
        <v>3</v>
      </c>
      <c r="AE177" s="2411">
        <f t="shared" si="24"/>
        <v>13</v>
      </c>
      <c r="AF177" s="2412">
        <f t="shared" si="24"/>
        <v>6</v>
      </c>
      <c r="AG177" s="2411">
        <f t="shared" si="24"/>
        <v>10</v>
      </c>
      <c r="AH177" s="2412">
        <f t="shared" si="24"/>
        <v>10</v>
      </c>
      <c r="AI177" s="2411">
        <f t="shared" si="24"/>
        <v>9</v>
      </c>
      <c r="AJ177" s="2412">
        <f t="shared" si="24"/>
        <v>5</v>
      </c>
      <c r="AK177" s="2414">
        <f t="shared" si="24"/>
        <v>14</v>
      </c>
      <c r="AL177" s="2415">
        <f t="shared" si="24"/>
        <v>14</v>
      </c>
      <c r="AM177" s="2416">
        <f t="shared" si="24"/>
        <v>25</v>
      </c>
      <c r="AN177" s="2412">
        <f t="shared" si="24"/>
        <v>58</v>
      </c>
      <c r="AO177" s="2417">
        <f t="shared" si="24"/>
        <v>120</v>
      </c>
      <c r="AP177" s="283"/>
      <c r="BU177" s="109"/>
      <c r="BV177" s="109"/>
      <c r="BX177" s="15"/>
      <c r="CA177" s="15"/>
      <c r="CB177" s="15"/>
      <c r="CC177" s="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5"/>
      <c r="CR177" s="5"/>
      <c r="CS177" s="5"/>
      <c r="CT177" s="32"/>
      <c r="CU177" s="32"/>
      <c r="CV177" s="32"/>
      <c r="CW177" s="32"/>
      <c r="CX177" s="32"/>
      <c r="CY177" s="32"/>
      <c r="CZ177" s="33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</row>
    <row r="178" spans="1:149" ht="14.1" customHeight="1" x14ac:dyDescent="0.2">
      <c r="A178" s="155" t="s">
        <v>42</v>
      </c>
      <c r="B178" s="342">
        <f t="shared" si="21"/>
        <v>180</v>
      </c>
      <c r="C178" s="833">
        <f t="shared" si="22"/>
        <v>74</v>
      </c>
      <c r="D178" s="833">
        <f t="shared" si="22"/>
        <v>106</v>
      </c>
      <c r="E178" s="38">
        <v>11</v>
      </c>
      <c r="F178" s="40">
        <v>10</v>
      </c>
      <c r="G178" s="38">
        <v>3</v>
      </c>
      <c r="H178" s="40">
        <v>2</v>
      </c>
      <c r="I178" s="38">
        <v>2</v>
      </c>
      <c r="J178" s="40">
        <v>3</v>
      </c>
      <c r="K178" s="38">
        <v>2</v>
      </c>
      <c r="L178" s="43">
        <v>5</v>
      </c>
      <c r="M178" s="43">
        <v>0</v>
      </c>
      <c r="N178" s="329">
        <v>5</v>
      </c>
      <c r="O178" s="38">
        <v>3</v>
      </c>
      <c r="P178" s="40">
        <v>8</v>
      </c>
      <c r="Q178" s="38">
        <v>0</v>
      </c>
      <c r="R178" s="40">
        <v>13</v>
      </c>
      <c r="S178" s="38">
        <v>0</v>
      </c>
      <c r="T178" s="40">
        <v>6</v>
      </c>
      <c r="U178" s="38">
        <v>6</v>
      </c>
      <c r="V178" s="40">
        <v>7</v>
      </c>
      <c r="W178" s="38">
        <v>0</v>
      </c>
      <c r="X178" s="40">
        <v>3</v>
      </c>
      <c r="Y178" s="38">
        <v>2</v>
      </c>
      <c r="Z178" s="40">
        <v>7</v>
      </c>
      <c r="AA178" s="38">
        <v>3</v>
      </c>
      <c r="AB178" s="40">
        <v>3</v>
      </c>
      <c r="AC178" s="38">
        <v>6</v>
      </c>
      <c r="AD178" s="329">
        <v>3</v>
      </c>
      <c r="AE178" s="38">
        <v>10</v>
      </c>
      <c r="AF178" s="40">
        <v>6</v>
      </c>
      <c r="AG178" s="38">
        <v>8</v>
      </c>
      <c r="AH178" s="40">
        <v>7</v>
      </c>
      <c r="AI178" s="38">
        <v>6</v>
      </c>
      <c r="AJ178" s="40">
        <v>5</v>
      </c>
      <c r="AK178" s="42">
        <v>12</v>
      </c>
      <c r="AL178" s="329">
        <v>13</v>
      </c>
      <c r="AM178" s="855">
        <v>21</v>
      </c>
      <c r="AN178" s="38">
        <v>48</v>
      </c>
      <c r="AO178" s="40">
        <v>111</v>
      </c>
      <c r="AP178" s="283" t="str">
        <f t="shared" si="23"/>
        <v/>
      </c>
      <c r="BU178" s="109"/>
      <c r="BV178" s="109"/>
      <c r="BX178" s="15"/>
      <c r="CA178" s="15"/>
      <c r="CB178" s="15"/>
      <c r="CC178" s="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5"/>
      <c r="CR178" s="5"/>
      <c r="CS178" s="5"/>
      <c r="CT178" s="32" t="str">
        <f>IF(CZ178=1,"* El número de Egresos Según tipo de atención NO DEBE ser diferente al Total. ","")</f>
        <v/>
      </c>
      <c r="CU178" s="32"/>
      <c r="CV178" s="32"/>
      <c r="CW178" s="32"/>
      <c r="CX178" s="32"/>
      <c r="CY178" s="32"/>
      <c r="CZ178" s="33">
        <f>IF(B178&lt;&gt;SUM(AM178:AO178),1,0)</f>
        <v>0</v>
      </c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</row>
    <row r="179" spans="1:149" ht="14.1" customHeight="1" x14ac:dyDescent="0.2">
      <c r="A179" s="155" t="s">
        <v>43</v>
      </c>
      <c r="B179" s="346">
        <f t="shared" si="21"/>
        <v>2</v>
      </c>
      <c r="C179" s="833">
        <f t="shared" si="22"/>
        <v>2</v>
      </c>
      <c r="D179" s="833">
        <f t="shared" si="22"/>
        <v>0</v>
      </c>
      <c r="E179" s="51">
        <v>0</v>
      </c>
      <c r="F179" s="52">
        <v>0</v>
      </c>
      <c r="G179" s="51">
        <v>0</v>
      </c>
      <c r="H179" s="52">
        <v>0</v>
      </c>
      <c r="I179" s="51">
        <v>0</v>
      </c>
      <c r="J179" s="52">
        <v>0</v>
      </c>
      <c r="K179" s="51">
        <v>0</v>
      </c>
      <c r="L179" s="55">
        <v>0</v>
      </c>
      <c r="M179" s="55">
        <v>1</v>
      </c>
      <c r="N179" s="326">
        <v>0</v>
      </c>
      <c r="O179" s="51">
        <v>0</v>
      </c>
      <c r="P179" s="52">
        <v>0</v>
      </c>
      <c r="Q179" s="51">
        <v>0</v>
      </c>
      <c r="R179" s="52">
        <v>0</v>
      </c>
      <c r="S179" s="51">
        <v>0</v>
      </c>
      <c r="T179" s="52">
        <v>0</v>
      </c>
      <c r="U179" s="51">
        <v>0</v>
      </c>
      <c r="V179" s="52">
        <v>0</v>
      </c>
      <c r="W179" s="51">
        <v>0</v>
      </c>
      <c r="X179" s="52">
        <v>0</v>
      </c>
      <c r="Y179" s="51">
        <v>0</v>
      </c>
      <c r="Z179" s="52">
        <v>0</v>
      </c>
      <c r="AA179" s="51">
        <v>0</v>
      </c>
      <c r="AB179" s="52">
        <v>0</v>
      </c>
      <c r="AC179" s="51">
        <v>0</v>
      </c>
      <c r="AD179" s="326">
        <v>0</v>
      </c>
      <c r="AE179" s="51">
        <v>0</v>
      </c>
      <c r="AF179" s="52">
        <v>0</v>
      </c>
      <c r="AG179" s="51">
        <v>1</v>
      </c>
      <c r="AH179" s="52">
        <v>0</v>
      </c>
      <c r="AI179" s="51">
        <v>0</v>
      </c>
      <c r="AJ179" s="52">
        <v>0</v>
      </c>
      <c r="AK179" s="54">
        <v>0</v>
      </c>
      <c r="AL179" s="326">
        <v>0</v>
      </c>
      <c r="AM179" s="841">
        <v>2</v>
      </c>
      <c r="AN179" s="51">
        <v>0</v>
      </c>
      <c r="AO179" s="52">
        <v>0</v>
      </c>
      <c r="AP179" s="283" t="str">
        <f t="shared" si="23"/>
        <v/>
      </c>
      <c r="BU179" s="109"/>
      <c r="BV179" s="109"/>
      <c r="BX179" s="15"/>
      <c r="CA179" s="15"/>
      <c r="CB179" s="15"/>
      <c r="CC179" s="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5"/>
      <c r="CR179" s="5"/>
      <c r="CS179" s="5"/>
      <c r="CT179" s="32" t="str">
        <f>IF(CZ179=1,"* El número de Egresos Según tipo de atención NO DEBE ser diferente al Total. ","")</f>
        <v/>
      </c>
      <c r="CU179" s="32"/>
      <c r="CV179" s="32"/>
      <c r="CW179" s="32"/>
      <c r="CX179" s="32"/>
      <c r="CY179" s="32"/>
      <c r="CZ179" s="33">
        <f>IF(B179&lt;&gt;SUM(AM179:AO179),1,0)</f>
        <v>0</v>
      </c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</row>
    <row r="180" spans="1:149" ht="14.1" customHeight="1" x14ac:dyDescent="0.2">
      <c r="A180" s="155" t="s">
        <v>44</v>
      </c>
      <c r="B180" s="346">
        <f t="shared" si="21"/>
        <v>8</v>
      </c>
      <c r="C180" s="833">
        <f t="shared" si="22"/>
        <v>6</v>
      </c>
      <c r="D180" s="833">
        <f t="shared" si="22"/>
        <v>2</v>
      </c>
      <c r="E180" s="51">
        <v>0</v>
      </c>
      <c r="F180" s="52">
        <v>0</v>
      </c>
      <c r="G180" s="51">
        <v>0</v>
      </c>
      <c r="H180" s="52">
        <v>0</v>
      </c>
      <c r="I180" s="51">
        <v>0</v>
      </c>
      <c r="J180" s="52">
        <v>0</v>
      </c>
      <c r="K180" s="51">
        <v>0</v>
      </c>
      <c r="L180" s="55">
        <v>0</v>
      </c>
      <c r="M180" s="55">
        <v>0</v>
      </c>
      <c r="N180" s="326">
        <v>0</v>
      </c>
      <c r="O180" s="51">
        <v>0</v>
      </c>
      <c r="P180" s="52">
        <v>0</v>
      </c>
      <c r="Q180" s="51">
        <v>0</v>
      </c>
      <c r="R180" s="52">
        <v>0</v>
      </c>
      <c r="S180" s="51">
        <v>0</v>
      </c>
      <c r="T180" s="52">
        <v>1</v>
      </c>
      <c r="U180" s="51">
        <v>0</v>
      </c>
      <c r="V180" s="52">
        <v>0</v>
      </c>
      <c r="W180" s="51">
        <v>0</v>
      </c>
      <c r="X180" s="52">
        <v>0</v>
      </c>
      <c r="Y180" s="51">
        <v>0</v>
      </c>
      <c r="Z180" s="52">
        <v>0</v>
      </c>
      <c r="AA180" s="51">
        <v>0</v>
      </c>
      <c r="AB180" s="52">
        <v>0</v>
      </c>
      <c r="AC180" s="51">
        <v>1</v>
      </c>
      <c r="AD180" s="326">
        <v>0</v>
      </c>
      <c r="AE180" s="51">
        <v>1</v>
      </c>
      <c r="AF180" s="52">
        <v>0</v>
      </c>
      <c r="AG180" s="51">
        <v>0</v>
      </c>
      <c r="AH180" s="52">
        <v>0</v>
      </c>
      <c r="AI180" s="51">
        <v>3</v>
      </c>
      <c r="AJ180" s="52">
        <v>0</v>
      </c>
      <c r="AK180" s="54">
        <v>1</v>
      </c>
      <c r="AL180" s="326">
        <v>1</v>
      </c>
      <c r="AM180" s="841">
        <v>0</v>
      </c>
      <c r="AN180" s="51">
        <v>2</v>
      </c>
      <c r="AO180" s="52">
        <v>6</v>
      </c>
      <c r="AP180" s="283" t="str">
        <f t="shared" si="23"/>
        <v/>
      </c>
      <c r="BU180" s="109"/>
      <c r="BV180" s="109"/>
      <c r="BX180" s="15"/>
      <c r="CA180" s="15"/>
      <c r="CB180" s="15"/>
      <c r="CC180" s="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5"/>
      <c r="CR180" s="5"/>
      <c r="CS180" s="5"/>
      <c r="CT180" s="32" t="str">
        <f>IF(CZ180=1,"* El número de Egresos Según tipo de atención NO DEBE ser diferente al Total. ","")</f>
        <v/>
      </c>
      <c r="CU180" s="32"/>
      <c r="CV180" s="32"/>
      <c r="CW180" s="32"/>
      <c r="CX180" s="32"/>
      <c r="CY180" s="32"/>
      <c r="CZ180" s="33">
        <f>IF(B180&lt;&gt;SUM(AM180:AO180),1,0)</f>
        <v>0</v>
      </c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</row>
    <row r="181" spans="1:149" ht="14.1" customHeight="1" x14ac:dyDescent="0.2">
      <c r="A181" s="155" t="s">
        <v>185</v>
      </c>
      <c r="B181" s="346">
        <f t="shared" si="21"/>
        <v>1</v>
      </c>
      <c r="C181" s="833">
        <f t="shared" si="22"/>
        <v>0</v>
      </c>
      <c r="D181" s="833">
        <f t="shared" si="22"/>
        <v>1</v>
      </c>
      <c r="E181" s="51">
        <v>0</v>
      </c>
      <c r="F181" s="52">
        <v>0</v>
      </c>
      <c r="G181" s="51">
        <v>0</v>
      </c>
      <c r="H181" s="52">
        <v>0</v>
      </c>
      <c r="I181" s="51">
        <v>0</v>
      </c>
      <c r="J181" s="52">
        <v>0</v>
      </c>
      <c r="K181" s="51">
        <v>0</v>
      </c>
      <c r="L181" s="55">
        <v>0</v>
      </c>
      <c r="M181" s="55">
        <v>0</v>
      </c>
      <c r="N181" s="326">
        <v>0</v>
      </c>
      <c r="O181" s="51">
        <v>0</v>
      </c>
      <c r="P181" s="52">
        <v>0</v>
      </c>
      <c r="Q181" s="51">
        <v>0</v>
      </c>
      <c r="R181" s="52">
        <v>0</v>
      </c>
      <c r="S181" s="51">
        <v>0</v>
      </c>
      <c r="T181" s="52">
        <v>0</v>
      </c>
      <c r="U181" s="51">
        <v>0</v>
      </c>
      <c r="V181" s="52">
        <v>0</v>
      </c>
      <c r="W181" s="51">
        <v>0</v>
      </c>
      <c r="X181" s="52">
        <v>0</v>
      </c>
      <c r="Y181" s="51">
        <v>0</v>
      </c>
      <c r="Z181" s="52">
        <v>1</v>
      </c>
      <c r="AA181" s="51">
        <v>0</v>
      </c>
      <c r="AB181" s="52">
        <v>0</v>
      </c>
      <c r="AC181" s="51">
        <v>0</v>
      </c>
      <c r="AD181" s="326">
        <v>0</v>
      </c>
      <c r="AE181" s="51">
        <v>0</v>
      </c>
      <c r="AF181" s="52">
        <v>0</v>
      </c>
      <c r="AG181" s="51">
        <v>0</v>
      </c>
      <c r="AH181" s="52">
        <v>0</v>
      </c>
      <c r="AI181" s="51">
        <v>0</v>
      </c>
      <c r="AJ181" s="52">
        <v>0</v>
      </c>
      <c r="AK181" s="54">
        <v>0</v>
      </c>
      <c r="AL181" s="326">
        <v>0</v>
      </c>
      <c r="AM181" s="841">
        <v>1</v>
      </c>
      <c r="AN181" s="51">
        <v>0</v>
      </c>
      <c r="AO181" s="52">
        <v>0</v>
      </c>
      <c r="AP181" s="283" t="str">
        <f t="shared" si="23"/>
        <v/>
      </c>
      <c r="BU181" s="109"/>
      <c r="BV181" s="109"/>
      <c r="BX181" s="15"/>
      <c r="CA181" s="15"/>
      <c r="CB181" s="15"/>
      <c r="CC181" s="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5"/>
      <c r="CR181" s="5"/>
      <c r="CS181" s="5"/>
      <c r="CT181" s="32" t="str">
        <f>IF(CZ181=1,"* El número de Egresos Según tipo de atención NO DEBE ser diferente al Total. ","")</f>
        <v/>
      </c>
      <c r="CU181" s="32"/>
      <c r="CV181" s="32"/>
      <c r="CW181" s="32"/>
      <c r="CX181" s="32"/>
      <c r="CY181" s="32"/>
      <c r="CZ181" s="33">
        <f>IF(B181&lt;&gt;SUM(AM181:AO181),1,0)</f>
        <v>0</v>
      </c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</row>
    <row r="182" spans="1:149" ht="14.1" customHeight="1" x14ac:dyDescent="0.2">
      <c r="A182" s="351" t="s">
        <v>71</v>
      </c>
      <c r="B182" s="2418">
        <f t="shared" si="21"/>
        <v>12</v>
      </c>
      <c r="C182" s="856">
        <f t="shared" si="22"/>
        <v>8</v>
      </c>
      <c r="D182" s="856">
        <f t="shared" si="22"/>
        <v>4</v>
      </c>
      <c r="E182" s="219">
        <v>0</v>
      </c>
      <c r="F182" s="244">
        <v>1</v>
      </c>
      <c r="G182" s="219">
        <v>0</v>
      </c>
      <c r="H182" s="244">
        <v>0</v>
      </c>
      <c r="I182" s="219">
        <v>0</v>
      </c>
      <c r="J182" s="244">
        <v>0</v>
      </c>
      <c r="K182" s="219">
        <v>0</v>
      </c>
      <c r="L182" s="213">
        <v>0</v>
      </c>
      <c r="M182" s="213">
        <v>0</v>
      </c>
      <c r="N182" s="857">
        <v>0</v>
      </c>
      <c r="O182" s="219">
        <v>0</v>
      </c>
      <c r="P182" s="244">
        <v>0</v>
      </c>
      <c r="Q182" s="219">
        <v>1</v>
      </c>
      <c r="R182" s="244">
        <v>0</v>
      </c>
      <c r="S182" s="219">
        <v>1</v>
      </c>
      <c r="T182" s="244">
        <v>0</v>
      </c>
      <c r="U182" s="219">
        <v>0</v>
      </c>
      <c r="V182" s="244">
        <v>0</v>
      </c>
      <c r="W182" s="219">
        <v>0</v>
      </c>
      <c r="X182" s="244">
        <v>0</v>
      </c>
      <c r="Y182" s="219">
        <v>1</v>
      </c>
      <c r="Z182" s="244">
        <v>0</v>
      </c>
      <c r="AA182" s="219">
        <v>0</v>
      </c>
      <c r="AB182" s="244">
        <v>0</v>
      </c>
      <c r="AC182" s="219">
        <v>1</v>
      </c>
      <c r="AD182" s="857">
        <v>0</v>
      </c>
      <c r="AE182" s="219">
        <v>2</v>
      </c>
      <c r="AF182" s="244">
        <v>0</v>
      </c>
      <c r="AG182" s="219">
        <v>1</v>
      </c>
      <c r="AH182" s="244">
        <v>3</v>
      </c>
      <c r="AI182" s="219">
        <v>0</v>
      </c>
      <c r="AJ182" s="244">
        <v>0</v>
      </c>
      <c r="AK182" s="212">
        <v>1</v>
      </c>
      <c r="AL182" s="857">
        <v>0</v>
      </c>
      <c r="AM182" s="858">
        <v>1</v>
      </c>
      <c r="AN182" s="219">
        <v>8</v>
      </c>
      <c r="AO182" s="244">
        <v>3</v>
      </c>
      <c r="AP182" s="283" t="str">
        <f t="shared" si="23"/>
        <v/>
      </c>
      <c r="BU182" s="109"/>
      <c r="BV182" s="109"/>
      <c r="BX182" s="15"/>
      <c r="CA182" s="15"/>
      <c r="CB182" s="15"/>
      <c r="CC182" s="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5"/>
      <c r="CR182" s="5"/>
      <c r="CS182" s="5"/>
      <c r="CT182" s="32" t="str">
        <f>IF(CZ182=1,"* El número de Egresos Según tipo de atención NO DEBE ser diferente al Total. ","")</f>
        <v/>
      </c>
      <c r="CU182" s="32"/>
      <c r="CV182" s="32"/>
      <c r="CW182" s="32"/>
      <c r="CX182" s="32"/>
      <c r="CY182" s="32"/>
      <c r="CZ182" s="33">
        <f>IF(B182&lt;&gt;SUM(AM182:AO182),1,0)</f>
        <v>0</v>
      </c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</row>
    <row r="183" spans="1:149" ht="21" customHeight="1" x14ac:dyDescent="0.2">
      <c r="A183" s="11" t="s">
        <v>186</v>
      </c>
      <c r="D183" s="11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8"/>
      <c r="AR183" s="8"/>
      <c r="AS183" s="8"/>
      <c r="AT183" s="267"/>
      <c r="CA183" s="32"/>
      <c r="CB183" s="32"/>
      <c r="CC183" s="32"/>
      <c r="CD183" s="32"/>
      <c r="CE183" s="32"/>
      <c r="CF183" s="32"/>
      <c r="CG183" s="33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5"/>
      <c r="CV183" s="5"/>
      <c r="CW183" s="5"/>
      <c r="CX183" s="5"/>
      <c r="CY183" s="5"/>
      <c r="CZ183" s="5"/>
    </row>
    <row r="184" spans="1:149" ht="15" customHeight="1" x14ac:dyDescent="0.2">
      <c r="A184" s="2358" t="s">
        <v>75</v>
      </c>
      <c r="B184" s="2419" t="s">
        <v>187</v>
      </c>
      <c r="C184" s="2420" t="s">
        <v>6</v>
      </c>
      <c r="D184" s="1724"/>
      <c r="E184" s="1724"/>
      <c r="F184" s="1724"/>
      <c r="G184" s="1724"/>
      <c r="H184" s="1724"/>
      <c r="I184" s="1724"/>
      <c r="J184" s="1724"/>
      <c r="K184" s="1724"/>
      <c r="L184" s="1724"/>
      <c r="M184" s="1724"/>
      <c r="N184" s="1724"/>
      <c r="O184" s="1724"/>
      <c r="P184" s="1724"/>
      <c r="Q184" s="1724"/>
      <c r="R184" s="1724"/>
      <c r="S184" s="2421"/>
      <c r="T184" s="2422" t="s">
        <v>159</v>
      </c>
      <c r="U184" s="2423"/>
      <c r="V184" s="2423"/>
      <c r="W184" s="2423"/>
      <c r="X184" s="2423"/>
      <c r="AZ184" s="109"/>
      <c r="BA184" s="109"/>
      <c r="BY184" s="5"/>
      <c r="BZ184" s="5"/>
      <c r="CA184" s="32"/>
      <c r="CB184" s="32"/>
      <c r="CC184" s="32"/>
      <c r="CD184" s="32"/>
      <c r="CE184" s="32"/>
      <c r="CF184" s="32"/>
      <c r="CG184" s="33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DA184" s="15"/>
      <c r="DB184" s="15"/>
      <c r="DC184" s="15"/>
      <c r="DD184" s="15"/>
      <c r="DE184" s="15"/>
      <c r="DF184" s="15"/>
      <c r="DG184" s="15"/>
      <c r="DH184" s="15"/>
      <c r="DI184" s="15"/>
    </row>
    <row r="185" spans="1:149" ht="15" customHeight="1" x14ac:dyDescent="0.2">
      <c r="A185" s="1680"/>
      <c r="B185" s="1721"/>
      <c r="C185" s="1953"/>
      <c r="D185" s="2272"/>
      <c r="E185" s="2272"/>
      <c r="F185" s="2272"/>
      <c r="G185" s="2272"/>
      <c r="H185" s="2272"/>
      <c r="I185" s="2272"/>
      <c r="J185" s="2272"/>
      <c r="K185" s="2272"/>
      <c r="L185" s="2272"/>
      <c r="M185" s="2272"/>
      <c r="N185" s="2272"/>
      <c r="O185" s="2272"/>
      <c r="P185" s="2272"/>
      <c r="Q185" s="2272"/>
      <c r="R185" s="2272"/>
      <c r="S185" s="2273"/>
      <c r="T185" s="1731" t="s">
        <v>163</v>
      </c>
      <c r="U185" s="1731"/>
      <c r="V185" s="2424"/>
      <c r="W185" s="2425" t="s">
        <v>188</v>
      </c>
      <c r="X185" s="2365"/>
      <c r="AZ185" s="109"/>
      <c r="BA185" s="109"/>
      <c r="BY185" s="5"/>
      <c r="BZ185" s="5"/>
      <c r="CA185" s="32"/>
      <c r="CB185" s="32"/>
      <c r="CC185" s="32"/>
      <c r="CD185" s="32"/>
      <c r="CE185" s="32"/>
      <c r="CF185" s="32"/>
      <c r="CG185" s="33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DA185" s="15"/>
      <c r="DB185" s="15"/>
      <c r="DC185" s="15"/>
      <c r="DD185" s="15"/>
      <c r="DE185" s="15"/>
      <c r="DF185" s="15"/>
      <c r="DG185" s="15"/>
      <c r="DH185" s="15"/>
      <c r="DI185" s="15"/>
    </row>
    <row r="186" spans="1:149" ht="31.5" customHeight="1" x14ac:dyDescent="0.2">
      <c r="A186" s="1921"/>
      <c r="B186" s="1950"/>
      <c r="C186" s="2426" t="s">
        <v>11</v>
      </c>
      <c r="D186" s="2426" t="s">
        <v>12</v>
      </c>
      <c r="E186" s="2426" t="s">
        <v>13</v>
      </c>
      <c r="F186" s="2426" t="s">
        <v>14</v>
      </c>
      <c r="G186" s="2426" t="s">
        <v>15</v>
      </c>
      <c r="H186" s="2426" t="s">
        <v>16</v>
      </c>
      <c r="I186" s="2426" t="s">
        <v>17</v>
      </c>
      <c r="J186" s="2426" t="s">
        <v>18</v>
      </c>
      <c r="K186" s="2426" t="s">
        <v>19</v>
      </c>
      <c r="L186" s="2426" t="s">
        <v>20</v>
      </c>
      <c r="M186" s="2426" t="s">
        <v>21</v>
      </c>
      <c r="N186" s="2426" t="s">
        <v>22</v>
      </c>
      <c r="O186" s="2426" t="s">
        <v>23</v>
      </c>
      <c r="P186" s="2426" t="s">
        <v>24</v>
      </c>
      <c r="Q186" s="2426" t="s">
        <v>25</v>
      </c>
      <c r="R186" s="2426" t="s">
        <v>26</v>
      </c>
      <c r="S186" s="2427" t="s">
        <v>27</v>
      </c>
      <c r="T186" s="2428" t="s">
        <v>189</v>
      </c>
      <c r="U186" s="2428" t="s">
        <v>190</v>
      </c>
      <c r="V186" s="2428" t="s">
        <v>191</v>
      </c>
      <c r="W186" s="2429" t="s">
        <v>165</v>
      </c>
      <c r="X186" s="2428" t="s">
        <v>166</v>
      </c>
      <c r="AZ186" s="109"/>
      <c r="BA186" s="109"/>
      <c r="BY186" s="5"/>
      <c r="BZ186" s="5"/>
      <c r="CA186" s="32"/>
      <c r="CB186" s="32"/>
      <c r="CC186" s="32"/>
      <c r="CD186" s="32"/>
      <c r="CE186" s="32"/>
      <c r="CF186" s="32"/>
      <c r="CG186" s="33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DA186" s="15"/>
      <c r="DB186" s="15"/>
      <c r="DC186" s="15"/>
      <c r="DD186" s="15"/>
      <c r="DE186" s="15"/>
      <c r="DF186" s="15"/>
      <c r="DG186" s="15"/>
      <c r="DH186" s="15"/>
      <c r="DI186" s="15"/>
    </row>
    <row r="187" spans="1:149" ht="14.1" customHeight="1" x14ac:dyDescent="0.2">
      <c r="A187" s="185" t="s">
        <v>81</v>
      </c>
      <c r="B187" s="206">
        <f t="shared" ref="B187:B193" si="25">SUM(C187:S187)</f>
        <v>307</v>
      </c>
      <c r="C187" s="92">
        <v>35</v>
      </c>
      <c r="D187" s="92">
        <v>7</v>
      </c>
      <c r="E187" s="92">
        <v>4</v>
      </c>
      <c r="F187" s="92">
        <v>9</v>
      </c>
      <c r="G187" s="92">
        <v>6</v>
      </c>
      <c r="H187" s="92">
        <v>15</v>
      </c>
      <c r="I187" s="92">
        <v>15</v>
      </c>
      <c r="J187" s="92">
        <v>9</v>
      </c>
      <c r="K187" s="92">
        <v>9</v>
      </c>
      <c r="L187" s="92">
        <v>8</v>
      </c>
      <c r="M187" s="92">
        <v>14</v>
      </c>
      <c r="N187" s="92">
        <v>15</v>
      </c>
      <c r="O187" s="92">
        <v>28</v>
      </c>
      <c r="P187" s="92">
        <v>29</v>
      </c>
      <c r="Q187" s="92">
        <v>26</v>
      </c>
      <c r="R187" s="92">
        <v>31</v>
      </c>
      <c r="S187" s="285">
        <v>47</v>
      </c>
      <c r="T187" s="56">
        <v>110</v>
      </c>
      <c r="U187" s="56">
        <v>0</v>
      </c>
      <c r="V187" s="56">
        <v>0</v>
      </c>
      <c r="W187" s="56">
        <v>57</v>
      </c>
      <c r="X187" s="56">
        <v>140</v>
      </c>
      <c r="Y187" s="6" t="str">
        <f>CA187</f>
        <v/>
      </c>
      <c r="AZ187" s="109"/>
      <c r="BA187" s="109"/>
      <c r="BY187" s="5"/>
      <c r="BZ187" s="5"/>
      <c r="CA187" s="32" t="str">
        <f>IF(CG187=1," * El total de Evaluaciones según tipo de atencion NO DEBE ser diferente al total.  ","")</f>
        <v/>
      </c>
      <c r="CB187" s="32"/>
      <c r="CC187" s="32"/>
      <c r="CD187" s="32"/>
      <c r="CE187" s="32"/>
      <c r="CF187" s="32"/>
      <c r="CG187" s="33">
        <f>IF(B187&lt;&gt;SUM(T187:X187),1,0)</f>
        <v>0</v>
      </c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5"/>
      <c r="CV187" s="5"/>
      <c r="CW187" s="5"/>
      <c r="DA187" s="15"/>
      <c r="DB187" s="15"/>
      <c r="DC187" s="15"/>
      <c r="DD187" s="15"/>
      <c r="DE187" s="15"/>
      <c r="DF187" s="15"/>
      <c r="DG187" s="15"/>
      <c r="DH187" s="15"/>
      <c r="DI187" s="15"/>
    </row>
    <row r="188" spans="1:149" ht="14.1" customHeight="1" x14ac:dyDescent="0.2">
      <c r="A188" s="155" t="s">
        <v>82</v>
      </c>
      <c r="B188" s="210">
        <f t="shared" si="25"/>
        <v>0</v>
      </c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285"/>
      <c r="T188" s="56"/>
      <c r="U188" s="56"/>
      <c r="V188" s="56"/>
      <c r="W188" s="56"/>
      <c r="X188" s="56"/>
      <c r="Y188" s="6" t="str">
        <f t="shared" ref="Y188:Y193" si="26">CA188</f>
        <v/>
      </c>
      <c r="AZ188" s="109"/>
      <c r="BA188" s="109"/>
      <c r="BY188" s="5"/>
      <c r="BZ188" s="5"/>
      <c r="CA188" s="32" t="str">
        <f t="shared" ref="CA188:CA193" si="27">IF(CG188=1," * El total de Evaluaciones según tipo de atencion NO DEBE ser diferente al total.  ","")</f>
        <v/>
      </c>
      <c r="CB188" s="32"/>
      <c r="CC188" s="32"/>
      <c r="CD188" s="32"/>
      <c r="CE188" s="32"/>
      <c r="CF188" s="32"/>
      <c r="CG188" s="33">
        <f t="shared" ref="CG188:CG193" si="28">IF(B188&lt;&gt;SUM(T188:X188),1,0)</f>
        <v>0</v>
      </c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5"/>
      <c r="CV188" s="5"/>
      <c r="CW188" s="5"/>
      <c r="DA188" s="15"/>
      <c r="DB188" s="15"/>
      <c r="DC188" s="15"/>
      <c r="DD188" s="15"/>
      <c r="DE188" s="15"/>
      <c r="DF188" s="15"/>
      <c r="DG188" s="15"/>
      <c r="DH188" s="15"/>
      <c r="DI188" s="15"/>
    </row>
    <row r="189" spans="1:149" ht="14.1" customHeight="1" x14ac:dyDescent="0.2">
      <c r="A189" s="155" t="s">
        <v>83</v>
      </c>
      <c r="B189" s="210">
        <f t="shared" si="25"/>
        <v>0</v>
      </c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285"/>
      <c r="T189" s="56"/>
      <c r="U189" s="56"/>
      <c r="V189" s="56"/>
      <c r="W189" s="56"/>
      <c r="X189" s="56"/>
      <c r="Y189" s="6" t="str">
        <f t="shared" si="26"/>
        <v/>
      </c>
      <c r="AZ189" s="109"/>
      <c r="BA189" s="109"/>
      <c r="BY189" s="5"/>
      <c r="BZ189" s="5"/>
      <c r="CA189" s="32" t="str">
        <f t="shared" si="27"/>
        <v/>
      </c>
      <c r="CB189" s="32"/>
      <c r="CC189" s="32"/>
      <c r="CD189" s="32"/>
      <c r="CE189" s="32"/>
      <c r="CF189" s="32"/>
      <c r="CG189" s="33">
        <f t="shared" si="28"/>
        <v>0</v>
      </c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5"/>
      <c r="CV189" s="5"/>
      <c r="CW189" s="5"/>
      <c r="DA189" s="15"/>
      <c r="DB189" s="15"/>
      <c r="DC189" s="15"/>
      <c r="DD189" s="15"/>
      <c r="DE189" s="15"/>
      <c r="DF189" s="15"/>
      <c r="DG189" s="15"/>
      <c r="DH189" s="15"/>
      <c r="DI189" s="15"/>
    </row>
    <row r="190" spans="1:149" ht="14.1" customHeight="1" x14ac:dyDescent="0.2">
      <c r="A190" s="359" t="s">
        <v>84</v>
      </c>
      <c r="B190" s="210">
        <f t="shared" si="25"/>
        <v>0</v>
      </c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285"/>
      <c r="T190" s="56"/>
      <c r="U190" s="56"/>
      <c r="V190" s="56"/>
      <c r="W190" s="56"/>
      <c r="X190" s="56"/>
      <c r="Y190" s="6" t="str">
        <f t="shared" si="26"/>
        <v/>
      </c>
      <c r="AZ190" s="109"/>
      <c r="BA190" s="109"/>
      <c r="BY190" s="5"/>
      <c r="BZ190" s="5"/>
      <c r="CA190" s="32" t="str">
        <f t="shared" si="27"/>
        <v/>
      </c>
      <c r="CB190" s="32"/>
      <c r="CC190" s="32"/>
      <c r="CD190" s="32"/>
      <c r="CE190" s="32"/>
      <c r="CF190" s="32"/>
      <c r="CG190" s="33">
        <f t="shared" si="28"/>
        <v>0</v>
      </c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5"/>
      <c r="CV190" s="5"/>
      <c r="CW190" s="5"/>
      <c r="DA190" s="15"/>
      <c r="DB190" s="15"/>
      <c r="DC190" s="15"/>
      <c r="DD190" s="15"/>
      <c r="DE190" s="15"/>
      <c r="DF190" s="15"/>
      <c r="DG190" s="15"/>
      <c r="DH190" s="15"/>
      <c r="DI190" s="15"/>
    </row>
    <row r="191" spans="1:149" ht="14.1" customHeight="1" x14ac:dyDescent="0.2">
      <c r="A191" s="359" t="s">
        <v>118</v>
      </c>
      <c r="B191" s="210">
        <f t="shared" si="25"/>
        <v>0</v>
      </c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285"/>
      <c r="T191" s="56"/>
      <c r="U191" s="56"/>
      <c r="V191" s="56"/>
      <c r="W191" s="56"/>
      <c r="X191" s="56"/>
      <c r="Y191" s="6" t="str">
        <f t="shared" si="26"/>
        <v/>
      </c>
      <c r="AZ191" s="109"/>
      <c r="BA191" s="109"/>
      <c r="BY191" s="5"/>
      <c r="BZ191" s="5"/>
      <c r="CA191" s="32" t="str">
        <f t="shared" si="27"/>
        <v/>
      </c>
      <c r="CB191" s="32"/>
      <c r="CC191" s="32"/>
      <c r="CD191" s="32"/>
      <c r="CE191" s="32"/>
      <c r="CF191" s="32"/>
      <c r="CG191" s="33">
        <f t="shared" si="28"/>
        <v>0</v>
      </c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5"/>
      <c r="CV191" s="5"/>
      <c r="CW191" s="5"/>
      <c r="DA191" s="15"/>
      <c r="DB191" s="15"/>
      <c r="DC191" s="15"/>
      <c r="DD191" s="15"/>
      <c r="DE191" s="15"/>
      <c r="DF191" s="15"/>
      <c r="DG191" s="15"/>
      <c r="DH191" s="15"/>
      <c r="DI191" s="15"/>
    </row>
    <row r="192" spans="1:149" ht="14.1" customHeight="1" x14ac:dyDescent="0.2">
      <c r="A192" s="360" t="s">
        <v>192</v>
      </c>
      <c r="B192" s="210">
        <f t="shared" si="25"/>
        <v>0</v>
      </c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285"/>
      <c r="T192" s="56"/>
      <c r="U192" s="56"/>
      <c r="V192" s="56"/>
      <c r="W192" s="56"/>
      <c r="X192" s="56"/>
      <c r="Y192" s="6" t="str">
        <f t="shared" si="26"/>
        <v/>
      </c>
      <c r="AZ192" s="109"/>
      <c r="BA192" s="109"/>
      <c r="BY192" s="5"/>
      <c r="BZ192" s="5"/>
      <c r="CA192" s="32" t="str">
        <f t="shared" si="27"/>
        <v/>
      </c>
      <c r="CB192" s="32"/>
      <c r="CC192" s="32"/>
      <c r="CD192" s="32"/>
      <c r="CE192" s="32"/>
      <c r="CF192" s="32"/>
      <c r="CG192" s="33">
        <f t="shared" si="28"/>
        <v>0</v>
      </c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5"/>
      <c r="CV192" s="5"/>
      <c r="CW192" s="5"/>
      <c r="DA192" s="15"/>
      <c r="DB192" s="15"/>
      <c r="DC192" s="15"/>
      <c r="DD192" s="15"/>
      <c r="DE192" s="15"/>
      <c r="DF192" s="15"/>
      <c r="DG192" s="15"/>
      <c r="DH192" s="15"/>
      <c r="DI192" s="15"/>
    </row>
    <row r="193" spans="1:116" s="6" customFormat="1" x14ac:dyDescent="0.2">
      <c r="A193" s="361" t="s">
        <v>193</v>
      </c>
      <c r="B193" s="863">
        <f t="shared" si="25"/>
        <v>0</v>
      </c>
      <c r="C193" s="209"/>
      <c r="D193" s="209"/>
      <c r="E193" s="209"/>
      <c r="F193" s="209"/>
      <c r="G193" s="209"/>
      <c r="H193" s="209"/>
      <c r="I193" s="209"/>
      <c r="J193" s="209"/>
      <c r="K193" s="209"/>
      <c r="L193" s="209"/>
      <c r="M193" s="209"/>
      <c r="N193" s="209"/>
      <c r="O193" s="209"/>
      <c r="P193" s="209"/>
      <c r="Q193" s="209"/>
      <c r="R193" s="209"/>
      <c r="S193" s="363"/>
      <c r="T193" s="2244"/>
      <c r="U193" s="2244"/>
      <c r="V193" s="2244"/>
      <c r="W193" s="2244"/>
      <c r="X193" s="2244"/>
      <c r="Y193" s="6" t="str">
        <f t="shared" si="26"/>
        <v/>
      </c>
      <c r="AZ193" s="109"/>
      <c r="BA193" s="109"/>
      <c r="BU193" s="5"/>
      <c r="BV193" s="5"/>
      <c r="BW193" s="5"/>
      <c r="BX193" s="5"/>
      <c r="BY193" s="5"/>
      <c r="BZ193" s="5"/>
      <c r="CA193" s="32" t="str">
        <f t="shared" si="27"/>
        <v/>
      </c>
      <c r="CB193" s="4"/>
      <c r="CC193" s="4"/>
      <c r="CD193" s="4"/>
      <c r="CE193" s="4"/>
      <c r="CF193" s="4"/>
      <c r="CG193" s="33">
        <f t="shared" si="28"/>
        <v>0</v>
      </c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5"/>
      <c r="CV193" s="5"/>
      <c r="CW193" s="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5"/>
      <c r="DK193" s="5"/>
      <c r="DL193" s="5"/>
    </row>
    <row r="194" spans="1:116" s="6" customFormat="1" x14ac:dyDescent="0.2">
      <c r="A194" s="864" t="s">
        <v>5</v>
      </c>
      <c r="B194" s="2430">
        <f>SUM(B187:B193)</f>
        <v>307</v>
      </c>
      <c r="C194" s="2430">
        <f>SUM(C187:C193)</f>
        <v>35</v>
      </c>
      <c r="D194" s="2430">
        <f t="shared" ref="D194:S194" si="29">SUM(D187:D193)</f>
        <v>7</v>
      </c>
      <c r="E194" s="2430">
        <f t="shared" si="29"/>
        <v>4</v>
      </c>
      <c r="F194" s="2430">
        <f t="shared" si="29"/>
        <v>9</v>
      </c>
      <c r="G194" s="2430">
        <f t="shared" si="29"/>
        <v>6</v>
      </c>
      <c r="H194" s="2430">
        <f t="shared" si="29"/>
        <v>15</v>
      </c>
      <c r="I194" s="2430">
        <f t="shared" si="29"/>
        <v>15</v>
      </c>
      <c r="J194" s="2430">
        <f t="shared" si="29"/>
        <v>9</v>
      </c>
      <c r="K194" s="2430">
        <f t="shared" si="29"/>
        <v>9</v>
      </c>
      <c r="L194" s="2430">
        <f t="shared" si="29"/>
        <v>8</v>
      </c>
      <c r="M194" s="2430">
        <f t="shared" si="29"/>
        <v>14</v>
      </c>
      <c r="N194" s="2430">
        <f t="shared" si="29"/>
        <v>15</v>
      </c>
      <c r="O194" s="2430">
        <f t="shared" si="29"/>
        <v>28</v>
      </c>
      <c r="P194" s="2430">
        <f t="shared" si="29"/>
        <v>29</v>
      </c>
      <c r="Q194" s="2430">
        <f t="shared" si="29"/>
        <v>26</v>
      </c>
      <c r="R194" s="2430">
        <f t="shared" si="29"/>
        <v>31</v>
      </c>
      <c r="S194" s="2431">
        <f t="shared" si="29"/>
        <v>47</v>
      </c>
      <c r="T194" s="2280">
        <f>SUM(T187:T193)</f>
        <v>110</v>
      </c>
      <c r="U194" s="2281">
        <f>SUM(U187:U193)</f>
        <v>0</v>
      </c>
      <c r="V194" s="2281">
        <f>SUM(V187:V193)</f>
        <v>0</v>
      </c>
      <c r="W194" s="2281">
        <f>SUM(W187:W193)</f>
        <v>57</v>
      </c>
      <c r="X194" s="2281">
        <f>SUM(X187:X193)</f>
        <v>140</v>
      </c>
      <c r="AZ194" s="109"/>
      <c r="BA194" s="109"/>
      <c r="BU194" s="5"/>
      <c r="BV194" s="5"/>
      <c r="BW194" s="5"/>
      <c r="BX194" s="5"/>
      <c r="BY194" s="5"/>
      <c r="BZ194" s="5"/>
      <c r="CA194" s="32"/>
      <c r="CB194" s="4"/>
      <c r="CC194" s="4"/>
      <c r="CD194" s="4"/>
      <c r="CE194" s="4"/>
      <c r="CF194" s="4"/>
      <c r="CG194" s="33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5"/>
      <c r="DK194" s="5"/>
      <c r="DL194" s="5"/>
    </row>
    <row r="195" spans="1:116" s="6" customFormat="1" x14ac:dyDescent="0.2">
      <c r="A195" s="107" t="s">
        <v>194</v>
      </c>
      <c r="AS195" s="5"/>
      <c r="AT195" s="5"/>
      <c r="BU195" s="5"/>
      <c r="BV195" s="5"/>
      <c r="BW195" s="5"/>
      <c r="BX195" s="5"/>
      <c r="BY195" s="15"/>
      <c r="BZ195" s="15"/>
      <c r="CA195" s="32"/>
      <c r="CB195" s="4"/>
      <c r="CC195" s="4"/>
      <c r="CD195" s="4"/>
      <c r="CE195" s="4"/>
      <c r="CF195" s="4"/>
      <c r="CG195" s="33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</row>
    <row r="196" spans="1:116" s="6" customFormat="1" x14ac:dyDescent="0.2">
      <c r="A196" s="2432" t="s">
        <v>75</v>
      </c>
      <c r="B196" s="2419" t="s">
        <v>187</v>
      </c>
      <c r="C196" s="2420" t="s">
        <v>6</v>
      </c>
      <c r="D196" s="1724"/>
      <c r="E196" s="1724"/>
      <c r="F196" s="1724"/>
      <c r="G196" s="1724"/>
      <c r="H196" s="1724"/>
      <c r="I196" s="1724"/>
      <c r="J196" s="1724"/>
      <c r="K196" s="1724"/>
      <c r="L196" s="1724"/>
      <c r="M196" s="1724"/>
      <c r="N196" s="1724"/>
      <c r="O196" s="1724"/>
      <c r="P196" s="1724"/>
      <c r="Q196" s="1724"/>
      <c r="R196" s="1724"/>
      <c r="S196" s="2421"/>
      <c r="T196" s="2433" t="s">
        <v>159</v>
      </c>
      <c r="U196" s="2433"/>
      <c r="V196" s="2433"/>
      <c r="W196" s="2433"/>
      <c r="X196" s="2422"/>
      <c r="BJ196" s="5"/>
      <c r="BK196" s="5"/>
      <c r="BU196" s="5"/>
      <c r="BV196" s="5"/>
      <c r="BW196" s="5"/>
      <c r="BX196" s="5"/>
      <c r="BY196" s="5"/>
      <c r="BZ196" s="5"/>
      <c r="CA196" s="32"/>
      <c r="CB196" s="4"/>
      <c r="CC196" s="4"/>
      <c r="CD196" s="4"/>
      <c r="CE196" s="4"/>
      <c r="CF196" s="4"/>
      <c r="CG196" s="33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5"/>
    </row>
    <row r="197" spans="1:116" s="6" customFormat="1" x14ac:dyDescent="0.2">
      <c r="A197" s="1658"/>
      <c r="B197" s="1721"/>
      <c r="C197" s="1953"/>
      <c r="D197" s="2272"/>
      <c r="E197" s="2272"/>
      <c r="F197" s="2272"/>
      <c r="G197" s="2272"/>
      <c r="H197" s="2272"/>
      <c r="I197" s="2272"/>
      <c r="J197" s="2272"/>
      <c r="K197" s="2272"/>
      <c r="L197" s="2272"/>
      <c r="M197" s="2272"/>
      <c r="N197" s="2272"/>
      <c r="O197" s="2272"/>
      <c r="P197" s="2272"/>
      <c r="Q197" s="2272"/>
      <c r="R197" s="2272"/>
      <c r="S197" s="2273"/>
      <c r="T197" s="1731" t="s">
        <v>163</v>
      </c>
      <c r="U197" s="1731"/>
      <c r="V197" s="2424"/>
      <c r="W197" s="2425" t="s">
        <v>188</v>
      </c>
      <c r="X197" s="2365"/>
      <c r="BJ197" s="5"/>
      <c r="BK197" s="5"/>
      <c r="BU197" s="5"/>
      <c r="BV197" s="5"/>
      <c r="BW197" s="5"/>
      <c r="BX197" s="5"/>
      <c r="BY197" s="5"/>
      <c r="BZ197" s="5"/>
      <c r="CA197" s="32"/>
      <c r="CB197" s="4"/>
      <c r="CC197" s="4"/>
      <c r="CD197" s="4"/>
      <c r="CE197" s="4"/>
      <c r="CF197" s="4"/>
      <c r="CG197" s="33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5"/>
    </row>
    <row r="198" spans="1:116" s="6" customFormat="1" ht="21" x14ac:dyDescent="0.2">
      <c r="A198" s="2282"/>
      <c r="B198" s="1950"/>
      <c r="C198" s="2426" t="s">
        <v>11</v>
      </c>
      <c r="D198" s="2426" t="s">
        <v>12</v>
      </c>
      <c r="E198" s="2426" t="s">
        <v>13</v>
      </c>
      <c r="F198" s="2426" t="s">
        <v>14</v>
      </c>
      <c r="G198" s="2426" t="s">
        <v>15</v>
      </c>
      <c r="H198" s="2426" t="s">
        <v>16</v>
      </c>
      <c r="I198" s="2426" t="s">
        <v>17</v>
      </c>
      <c r="J198" s="2426" t="s">
        <v>18</v>
      </c>
      <c r="K198" s="2426" t="s">
        <v>19</v>
      </c>
      <c r="L198" s="2426" t="s">
        <v>20</v>
      </c>
      <c r="M198" s="2426" t="s">
        <v>21</v>
      </c>
      <c r="N198" s="2426" t="s">
        <v>22</v>
      </c>
      <c r="O198" s="2426" t="s">
        <v>23</v>
      </c>
      <c r="P198" s="2426" t="s">
        <v>24</v>
      </c>
      <c r="Q198" s="2426" t="s">
        <v>25</v>
      </c>
      <c r="R198" s="2426" t="s">
        <v>26</v>
      </c>
      <c r="S198" s="2427" t="s">
        <v>27</v>
      </c>
      <c r="T198" s="2428" t="s">
        <v>189</v>
      </c>
      <c r="U198" s="2428" t="s">
        <v>190</v>
      </c>
      <c r="V198" s="2428" t="s">
        <v>191</v>
      </c>
      <c r="W198" s="2429" t="s">
        <v>165</v>
      </c>
      <c r="X198" s="2428" t="s">
        <v>166</v>
      </c>
      <c r="BJ198" s="5"/>
      <c r="BK198" s="5"/>
      <c r="BU198" s="5"/>
      <c r="BV198" s="5"/>
      <c r="BW198" s="5"/>
      <c r="BX198" s="5"/>
      <c r="BY198" s="5"/>
      <c r="BZ198" s="5"/>
      <c r="CA198" s="32"/>
      <c r="CB198" s="4"/>
      <c r="CC198" s="4"/>
      <c r="CD198" s="4"/>
      <c r="CE198" s="4"/>
      <c r="CF198" s="4"/>
      <c r="CG198" s="33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5"/>
    </row>
    <row r="199" spans="1:116" s="6" customFormat="1" x14ac:dyDescent="0.2">
      <c r="A199" s="185" t="s">
        <v>81</v>
      </c>
      <c r="B199" s="206">
        <f t="shared" ref="B199:B204" si="30">SUM(C199:S199)</f>
        <v>0</v>
      </c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285"/>
      <c r="T199" s="2434"/>
      <c r="U199" s="2435"/>
      <c r="V199" s="2435"/>
      <c r="W199" s="2435"/>
      <c r="X199" s="2435"/>
      <c r="Y199" s="6" t="str">
        <f t="shared" ref="Y199:Y204" si="31">CA199</f>
        <v/>
      </c>
      <c r="BU199" s="5"/>
      <c r="BV199" s="5"/>
      <c r="BW199" s="5"/>
      <c r="BX199" s="5"/>
      <c r="BY199" s="5"/>
      <c r="BZ199" s="5"/>
      <c r="CA199" s="32" t="str">
        <f t="shared" ref="CA199:CA204" si="32">IF(CG199=1," * El total de Evaluaciones según tipo de atencion NO DEBE ser diferente al total.  ","")</f>
        <v/>
      </c>
      <c r="CB199" s="4"/>
      <c r="CC199" s="4"/>
      <c r="CD199" s="4"/>
      <c r="CE199" s="4"/>
      <c r="CF199" s="4"/>
      <c r="CG199" s="33">
        <f t="shared" ref="CG199:CG204" si="33">IF(B199&lt;&gt;SUM(T199:X199),1,0)</f>
        <v>0</v>
      </c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5"/>
    </row>
    <row r="200" spans="1:116" s="6" customFormat="1" x14ac:dyDescent="0.2">
      <c r="A200" s="155" t="s">
        <v>82</v>
      </c>
      <c r="B200" s="210">
        <f t="shared" si="30"/>
        <v>0</v>
      </c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285"/>
      <c r="T200" s="56"/>
      <c r="U200" s="92"/>
      <c r="V200" s="92"/>
      <c r="W200" s="92"/>
      <c r="X200" s="92"/>
      <c r="Y200" s="6" t="str">
        <f t="shared" si="31"/>
        <v/>
      </c>
      <c r="BU200" s="5"/>
      <c r="BV200" s="5"/>
      <c r="BW200" s="5"/>
      <c r="BX200" s="5"/>
      <c r="BY200" s="5"/>
      <c r="BZ200" s="5"/>
      <c r="CA200" s="32" t="str">
        <f t="shared" si="32"/>
        <v/>
      </c>
      <c r="CB200" s="4"/>
      <c r="CC200" s="4"/>
      <c r="CD200" s="4"/>
      <c r="CE200" s="4"/>
      <c r="CF200" s="4"/>
      <c r="CG200" s="33">
        <f t="shared" si="33"/>
        <v>0</v>
      </c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5"/>
    </row>
    <row r="201" spans="1:116" s="6" customFormat="1" x14ac:dyDescent="0.2">
      <c r="A201" s="155" t="s">
        <v>83</v>
      </c>
      <c r="B201" s="210">
        <f t="shared" si="30"/>
        <v>0</v>
      </c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285"/>
      <c r="T201" s="56"/>
      <c r="U201" s="92"/>
      <c r="V201" s="92"/>
      <c r="W201" s="92"/>
      <c r="X201" s="92"/>
      <c r="Y201" s="6" t="str">
        <f t="shared" si="31"/>
        <v/>
      </c>
      <c r="BU201" s="5"/>
      <c r="BV201" s="5"/>
      <c r="BW201" s="5"/>
      <c r="BX201" s="5"/>
      <c r="BY201" s="5"/>
      <c r="BZ201" s="5"/>
      <c r="CA201" s="32" t="str">
        <f t="shared" si="32"/>
        <v/>
      </c>
      <c r="CB201" s="4"/>
      <c r="CC201" s="4"/>
      <c r="CD201" s="4"/>
      <c r="CE201" s="4"/>
      <c r="CF201" s="4"/>
      <c r="CG201" s="33">
        <f t="shared" si="33"/>
        <v>0</v>
      </c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5"/>
    </row>
    <row r="202" spans="1:116" s="6" customFormat="1" x14ac:dyDescent="0.2">
      <c r="A202" s="359" t="s">
        <v>84</v>
      </c>
      <c r="B202" s="210">
        <f t="shared" si="30"/>
        <v>0</v>
      </c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285"/>
      <c r="T202" s="56"/>
      <c r="U202" s="92"/>
      <c r="V202" s="92"/>
      <c r="W202" s="92"/>
      <c r="X202" s="92"/>
      <c r="Y202" s="6" t="str">
        <f t="shared" si="31"/>
        <v/>
      </c>
      <c r="BU202" s="5"/>
      <c r="BV202" s="5"/>
      <c r="BW202" s="5"/>
      <c r="BX202" s="5"/>
      <c r="BY202" s="5"/>
      <c r="BZ202" s="5"/>
      <c r="CA202" s="32" t="str">
        <f t="shared" si="32"/>
        <v/>
      </c>
      <c r="CB202" s="4"/>
      <c r="CC202" s="4"/>
      <c r="CD202" s="4"/>
      <c r="CE202" s="4"/>
      <c r="CF202" s="4"/>
      <c r="CG202" s="33">
        <f t="shared" si="33"/>
        <v>0</v>
      </c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5"/>
    </row>
    <row r="203" spans="1:116" s="6" customFormat="1" x14ac:dyDescent="0.2">
      <c r="A203" s="368" t="s">
        <v>192</v>
      </c>
      <c r="B203" s="210">
        <f t="shared" si="30"/>
        <v>0</v>
      </c>
      <c r="C203" s="92"/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285"/>
      <c r="T203" s="56"/>
      <c r="U203" s="92"/>
      <c r="V203" s="92"/>
      <c r="W203" s="92"/>
      <c r="X203" s="92"/>
      <c r="Y203" s="6" t="str">
        <f t="shared" si="31"/>
        <v/>
      </c>
      <c r="BU203" s="5"/>
      <c r="BV203" s="5"/>
      <c r="BW203" s="5"/>
      <c r="BX203" s="5"/>
      <c r="BY203" s="5"/>
      <c r="BZ203" s="5"/>
      <c r="CA203" s="32" t="str">
        <f t="shared" si="32"/>
        <v/>
      </c>
      <c r="CB203" s="32"/>
      <c r="CC203" s="32"/>
      <c r="CD203" s="32"/>
      <c r="CE203" s="32"/>
      <c r="CF203" s="32"/>
      <c r="CG203" s="33">
        <f t="shared" si="33"/>
        <v>0</v>
      </c>
      <c r="CH203" s="33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5"/>
    </row>
    <row r="204" spans="1:116" s="6" customFormat="1" x14ac:dyDescent="0.2">
      <c r="A204" s="368" t="s">
        <v>118</v>
      </c>
      <c r="B204" s="369">
        <f t="shared" si="30"/>
        <v>0</v>
      </c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285"/>
      <c r="T204" s="2244"/>
      <c r="U204" s="870"/>
      <c r="V204" s="870"/>
      <c r="W204" s="870"/>
      <c r="X204" s="870"/>
      <c r="Y204" s="6" t="str">
        <f t="shared" si="31"/>
        <v/>
      </c>
      <c r="BU204" s="5"/>
      <c r="BV204" s="5"/>
      <c r="BW204" s="5"/>
      <c r="BX204" s="5"/>
      <c r="BY204" s="5"/>
      <c r="BZ204" s="5"/>
      <c r="CA204" s="32" t="str">
        <f t="shared" si="32"/>
        <v/>
      </c>
      <c r="CB204" s="32"/>
      <c r="CC204" s="32"/>
      <c r="CD204" s="32"/>
      <c r="CE204" s="32"/>
      <c r="CF204" s="32"/>
      <c r="CG204" s="33">
        <f t="shared" si="33"/>
        <v>0</v>
      </c>
      <c r="CH204" s="33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5"/>
    </row>
    <row r="205" spans="1:116" s="6" customFormat="1" x14ac:dyDescent="0.2">
      <c r="A205" s="2436" t="s">
        <v>5</v>
      </c>
      <c r="B205" s="2430">
        <f>SUM(B199:B204)</f>
        <v>0</v>
      </c>
      <c r="C205" s="2430">
        <f>SUM(C199:C204)</f>
        <v>0</v>
      </c>
      <c r="D205" s="2430">
        <f>SUM(D199:D204)</f>
        <v>0</v>
      </c>
      <c r="E205" s="2430">
        <f t="shared" ref="E205:X205" si="34">SUM(E199:E204)</f>
        <v>0</v>
      </c>
      <c r="F205" s="2430">
        <f t="shared" si="34"/>
        <v>0</v>
      </c>
      <c r="G205" s="2430">
        <f t="shared" si="34"/>
        <v>0</v>
      </c>
      <c r="H205" s="2430">
        <f t="shared" si="34"/>
        <v>0</v>
      </c>
      <c r="I205" s="2430">
        <f t="shared" si="34"/>
        <v>0</v>
      </c>
      <c r="J205" s="2430">
        <f t="shared" si="34"/>
        <v>0</v>
      </c>
      <c r="K205" s="2430">
        <f t="shared" si="34"/>
        <v>0</v>
      </c>
      <c r="L205" s="2430">
        <f t="shared" si="34"/>
        <v>0</v>
      </c>
      <c r="M205" s="2430">
        <f t="shared" si="34"/>
        <v>0</v>
      </c>
      <c r="N205" s="2430">
        <f t="shared" si="34"/>
        <v>0</v>
      </c>
      <c r="O205" s="2430">
        <f t="shared" si="34"/>
        <v>0</v>
      </c>
      <c r="P205" s="2430">
        <f t="shared" si="34"/>
        <v>0</v>
      </c>
      <c r="Q205" s="2430">
        <f t="shared" si="34"/>
        <v>0</v>
      </c>
      <c r="R205" s="2430">
        <f t="shared" si="34"/>
        <v>0</v>
      </c>
      <c r="S205" s="2431">
        <f t="shared" si="34"/>
        <v>0</v>
      </c>
      <c r="T205" s="67">
        <f t="shared" si="34"/>
        <v>0</v>
      </c>
      <c r="U205" s="287">
        <f t="shared" si="34"/>
        <v>0</v>
      </c>
      <c r="V205" s="287">
        <f t="shared" si="34"/>
        <v>0</v>
      </c>
      <c r="W205" s="287">
        <f t="shared" si="34"/>
        <v>0</v>
      </c>
      <c r="X205" s="287">
        <f t="shared" si="34"/>
        <v>0</v>
      </c>
      <c r="BU205" s="5"/>
      <c r="BV205" s="5"/>
      <c r="BW205" s="5"/>
      <c r="BX205" s="5"/>
      <c r="BY205" s="5"/>
      <c r="BZ205" s="5"/>
      <c r="CA205" s="32"/>
      <c r="CB205" s="32"/>
      <c r="CC205" s="32"/>
      <c r="CD205" s="32"/>
      <c r="CE205" s="32"/>
      <c r="CF205" s="32"/>
      <c r="CG205" s="33"/>
      <c r="CH205" s="33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5"/>
    </row>
    <row r="206" spans="1:116" s="6" customFormat="1" x14ac:dyDescent="0.2">
      <c r="A206" s="107" t="s">
        <v>195</v>
      </c>
      <c r="BU206" s="5"/>
      <c r="BV206" s="5"/>
      <c r="BW206" s="5"/>
      <c r="BX206" s="5"/>
      <c r="BY206" s="15"/>
      <c r="BZ206" s="15"/>
      <c r="CA206" s="32"/>
      <c r="CB206" s="32"/>
      <c r="CC206" s="32"/>
      <c r="CD206" s="32"/>
      <c r="CE206" s="32"/>
      <c r="CF206" s="32"/>
      <c r="CG206" s="33"/>
      <c r="CH206" s="33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</row>
    <row r="207" spans="1:116" s="6" customFormat="1" x14ac:dyDescent="0.2">
      <c r="A207" s="2432" t="s">
        <v>75</v>
      </c>
      <c r="B207" s="2419" t="s">
        <v>187</v>
      </c>
      <c r="C207" s="2420" t="s">
        <v>6</v>
      </c>
      <c r="D207" s="1724"/>
      <c r="E207" s="1724"/>
      <c r="F207" s="1724"/>
      <c r="G207" s="1724"/>
      <c r="H207" s="1724"/>
      <c r="I207" s="1724"/>
      <c r="J207" s="1724"/>
      <c r="K207" s="1724"/>
      <c r="L207" s="1724"/>
      <c r="M207" s="1724"/>
      <c r="N207" s="1724"/>
      <c r="O207" s="1724"/>
      <c r="P207" s="1724"/>
      <c r="Q207" s="1724"/>
      <c r="R207" s="1724"/>
      <c r="S207" s="2421"/>
      <c r="T207" s="2433" t="s">
        <v>159</v>
      </c>
      <c r="U207" s="2433"/>
      <c r="V207" s="2433"/>
      <c r="W207" s="2433"/>
      <c r="X207" s="2422"/>
      <c r="BU207" s="5"/>
      <c r="BV207" s="5"/>
      <c r="BW207" s="5"/>
      <c r="BX207" s="5"/>
      <c r="BY207" s="5"/>
      <c r="BZ207" s="5"/>
      <c r="CA207" s="32"/>
      <c r="CB207" s="32"/>
      <c r="CC207" s="32"/>
      <c r="CD207" s="32"/>
      <c r="CE207" s="32"/>
      <c r="CF207" s="32"/>
      <c r="CG207" s="33"/>
      <c r="CH207" s="33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</row>
    <row r="208" spans="1:116" s="6" customFormat="1" x14ac:dyDescent="0.2">
      <c r="A208" s="1658"/>
      <c r="B208" s="1721"/>
      <c r="C208" s="1953"/>
      <c r="D208" s="2272"/>
      <c r="E208" s="2272"/>
      <c r="F208" s="2272"/>
      <c r="G208" s="2272"/>
      <c r="H208" s="2272"/>
      <c r="I208" s="2272"/>
      <c r="J208" s="2272"/>
      <c r="K208" s="2272"/>
      <c r="L208" s="2272"/>
      <c r="M208" s="2272"/>
      <c r="N208" s="2272"/>
      <c r="O208" s="2272"/>
      <c r="P208" s="2272"/>
      <c r="Q208" s="2272"/>
      <c r="R208" s="2272"/>
      <c r="S208" s="2273"/>
      <c r="T208" s="1731" t="s">
        <v>163</v>
      </c>
      <c r="U208" s="1731"/>
      <c r="V208" s="2424"/>
      <c r="W208" s="2425" t="s">
        <v>188</v>
      </c>
      <c r="X208" s="2365"/>
      <c r="BU208" s="5"/>
      <c r="BV208" s="5"/>
      <c r="BW208" s="5"/>
      <c r="BX208" s="5"/>
      <c r="BY208" s="5"/>
      <c r="BZ208" s="5"/>
      <c r="CA208" s="32"/>
      <c r="CB208" s="32"/>
      <c r="CC208" s="32"/>
      <c r="CD208" s="32"/>
      <c r="CE208" s="32"/>
      <c r="CF208" s="32"/>
      <c r="CG208" s="33"/>
      <c r="CH208" s="33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</row>
    <row r="209" spans="1:116" s="6" customFormat="1" ht="21" x14ac:dyDescent="0.2">
      <c r="A209" s="2282"/>
      <c r="B209" s="1950"/>
      <c r="C209" s="2426" t="s">
        <v>11</v>
      </c>
      <c r="D209" s="2426" t="s">
        <v>12</v>
      </c>
      <c r="E209" s="2426" t="s">
        <v>13</v>
      </c>
      <c r="F209" s="2426" t="s">
        <v>14</v>
      </c>
      <c r="G209" s="2426" t="s">
        <v>15</v>
      </c>
      <c r="H209" s="2426" t="s">
        <v>16</v>
      </c>
      <c r="I209" s="2426" t="s">
        <v>17</v>
      </c>
      <c r="J209" s="2426" t="s">
        <v>18</v>
      </c>
      <c r="K209" s="2426" t="s">
        <v>19</v>
      </c>
      <c r="L209" s="2426" t="s">
        <v>20</v>
      </c>
      <c r="M209" s="2426" t="s">
        <v>21</v>
      </c>
      <c r="N209" s="2426" t="s">
        <v>22</v>
      </c>
      <c r="O209" s="2426" t="s">
        <v>23</v>
      </c>
      <c r="P209" s="2426" t="s">
        <v>24</v>
      </c>
      <c r="Q209" s="2426" t="s">
        <v>25</v>
      </c>
      <c r="R209" s="2426" t="s">
        <v>26</v>
      </c>
      <c r="S209" s="2427" t="s">
        <v>27</v>
      </c>
      <c r="T209" s="2428" t="s">
        <v>189</v>
      </c>
      <c r="U209" s="2428" t="s">
        <v>190</v>
      </c>
      <c r="V209" s="2428" t="s">
        <v>191</v>
      </c>
      <c r="W209" s="2429" t="s">
        <v>165</v>
      </c>
      <c r="X209" s="2428" t="s">
        <v>166</v>
      </c>
      <c r="BU209" s="5"/>
      <c r="BV209" s="5"/>
      <c r="BW209" s="5"/>
      <c r="BX209" s="5"/>
      <c r="BY209" s="5"/>
      <c r="BZ209" s="5"/>
      <c r="CA209" s="4"/>
      <c r="CB209" s="4"/>
      <c r="CC209" s="4"/>
      <c r="CD209" s="4"/>
      <c r="CE209" s="4"/>
      <c r="CF209" s="4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</row>
    <row r="210" spans="1:116" s="6" customFormat="1" x14ac:dyDescent="0.2">
      <c r="A210" s="185" t="s">
        <v>81</v>
      </c>
      <c r="B210" s="206">
        <f>SUM(C210:S210)</f>
        <v>2713</v>
      </c>
      <c r="C210" s="92">
        <v>137</v>
      </c>
      <c r="D210" s="92">
        <v>44</v>
      </c>
      <c r="E210" s="92">
        <v>86</v>
      </c>
      <c r="F210" s="92">
        <v>45</v>
      </c>
      <c r="G210" s="92">
        <v>49</v>
      </c>
      <c r="H210" s="92">
        <v>123</v>
      </c>
      <c r="I210" s="92">
        <v>119</v>
      </c>
      <c r="J210" s="92">
        <v>60</v>
      </c>
      <c r="K210" s="92">
        <v>81</v>
      </c>
      <c r="L210" s="92">
        <v>64</v>
      </c>
      <c r="M210" s="92">
        <v>155</v>
      </c>
      <c r="N210" s="92">
        <v>173</v>
      </c>
      <c r="O210" s="92">
        <v>321</v>
      </c>
      <c r="P210" s="92">
        <v>249</v>
      </c>
      <c r="Q210" s="92">
        <v>466</v>
      </c>
      <c r="R210" s="92">
        <v>267</v>
      </c>
      <c r="S210" s="285">
        <v>274</v>
      </c>
      <c r="T210" s="39">
        <v>879</v>
      </c>
      <c r="U210" s="209">
        <v>0</v>
      </c>
      <c r="V210" s="209">
        <v>0</v>
      </c>
      <c r="W210" s="209">
        <v>1040</v>
      </c>
      <c r="X210" s="209">
        <v>794</v>
      </c>
      <c r="Y210" s="6" t="str">
        <f>CA210</f>
        <v/>
      </c>
      <c r="BU210" s="5"/>
      <c r="BV210" s="5"/>
      <c r="BW210" s="5"/>
      <c r="BX210" s="5"/>
      <c r="BY210" s="5"/>
      <c r="BZ210" s="5"/>
      <c r="CA210" s="32" t="str">
        <f>IF(CG210=1," * El total de Evaluaciones según tipo de atencion NO DEBE ser diferente al total.  ","")</f>
        <v/>
      </c>
      <c r="CB210" s="4"/>
      <c r="CC210" s="4"/>
      <c r="CD210" s="4"/>
      <c r="CE210" s="4"/>
      <c r="CF210" s="4"/>
      <c r="CG210" s="33">
        <f>IF(B210&lt;&gt;SUM(T210:X210),1,0)</f>
        <v>0</v>
      </c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</row>
    <row r="211" spans="1:116" s="6" customFormat="1" x14ac:dyDescent="0.2">
      <c r="A211" s="155" t="s">
        <v>82</v>
      </c>
      <c r="B211" s="210">
        <f>SUM(C211:S211)</f>
        <v>166</v>
      </c>
      <c r="C211" s="92">
        <v>0</v>
      </c>
      <c r="D211" s="92">
        <v>0</v>
      </c>
      <c r="E211" s="92">
        <v>0</v>
      </c>
      <c r="F211" s="92">
        <v>0</v>
      </c>
      <c r="G211" s="92">
        <v>3</v>
      </c>
      <c r="H211" s="92">
        <v>2</v>
      </c>
      <c r="I211" s="92">
        <v>5</v>
      </c>
      <c r="J211" s="92">
        <v>1</v>
      </c>
      <c r="K211" s="92">
        <v>15</v>
      </c>
      <c r="L211" s="92">
        <v>1</v>
      </c>
      <c r="M211" s="92">
        <v>17</v>
      </c>
      <c r="N211" s="92">
        <v>1</v>
      </c>
      <c r="O211" s="92">
        <v>12</v>
      </c>
      <c r="P211" s="92">
        <v>28</v>
      </c>
      <c r="Q211" s="92">
        <v>53</v>
      </c>
      <c r="R211" s="92">
        <v>15</v>
      </c>
      <c r="S211" s="285">
        <v>13</v>
      </c>
      <c r="T211" s="56">
        <v>2</v>
      </c>
      <c r="U211" s="92">
        <v>0</v>
      </c>
      <c r="V211" s="92">
        <v>0</v>
      </c>
      <c r="W211" s="92">
        <v>162</v>
      </c>
      <c r="X211" s="92">
        <v>2</v>
      </c>
      <c r="Y211" s="6" t="str">
        <f>CA211</f>
        <v/>
      </c>
      <c r="BU211" s="5"/>
      <c r="BV211" s="5"/>
      <c r="BW211" s="5"/>
      <c r="BX211" s="5"/>
      <c r="BY211" s="5"/>
      <c r="BZ211" s="5"/>
      <c r="CA211" s="32" t="str">
        <f>IF(CG211=1," * El total de Evaluaciones según tipo de atencion NO DEBE ser diferente al total.  ","")</f>
        <v/>
      </c>
      <c r="CB211" s="4"/>
      <c r="CC211" s="4"/>
      <c r="CD211" s="4"/>
      <c r="CE211" s="4"/>
      <c r="CF211" s="4"/>
      <c r="CG211" s="33">
        <f>IF(B211&lt;&gt;SUM(T211:X211),1,0)</f>
        <v>0</v>
      </c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</row>
    <row r="212" spans="1:116" s="6" customFormat="1" x14ac:dyDescent="0.2">
      <c r="A212" s="155" t="s">
        <v>83</v>
      </c>
      <c r="B212" s="210">
        <f>SUM(C212:S212)</f>
        <v>98</v>
      </c>
      <c r="C212" s="92">
        <v>0</v>
      </c>
      <c r="D212" s="92">
        <v>0</v>
      </c>
      <c r="E212" s="92">
        <v>0</v>
      </c>
      <c r="F212" s="92">
        <v>0</v>
      </c>
      <c r="G212" s="92">
        <v>2</v>
      </c>
      <c r="H212" s="92">
        <v>0</v>
      </c>
      <c r="I212" s="92">
        <v>3</v>
      </c>
      <c r="J212" s="92">
        <v>0</v>
      </c>
      <c r="K212" s="92">
        <v>13</v>
      </c>
      <c r="L212" s="92">
        <v>1</v>
      </c>
      <c r="M212" s="92">
        <v>6</v>
      </c>
      <c r="N212" s="92">
        <v>0</v>
      </c>
      <c r="O212" s="92">
        <v>3</v>
      </c>
      <c r="P212" s="92">
        <v>10</v>
      </c>
      <c r="Q212" s="92">
        <v>55</v>
      </c>
      <c r="R212" s="92">
        <v>1</v>
      </c>
      <c r="S212" s="285">
        <v>4</v>
      </c>
      <c r="T212" s="56">
        <v>0</v>
      </c>
      <c r="U212" s="92">
        <v>0</v>
      </c>
      <c r="V212" s="92">
        <v>0</v>
      </c>
      <c r="W212" s="92">
        <v>96</v>
      </c>
      <c r="X212" s="92">
        <v>2</v>
      </c>
      <c r="Y212" s="6" t="str">
        <f>CA212</f>
        <v/>
      </c>
      <c r="BU212" s="5"/>
      <c r="BV212" s="5"/>
      <c r="BW212" s="5"/>
      <c r="BX212" s="5"/>
      <c r="BY212" s="5"/>
      <c r="BZ212" s="5"/>
      <c r="CA212" s="32" t="str">
        <f>IF(CG212=1," * El total de Evaluaciones según tipo de atencion NO DEBE ser diferente al total.  ","")</f>
        <v/>
      </c>
      <c r="CB212" s="4"/>
      <c r="CC212" s="4"/>
      <c r="CD212" s="4"/>
      <c r="CE212" s="4"/>
      <c r="CF212" s="4"/>
      <c r="CG212" s="33">
        <f>IF(B212&lt;&gt;SUM(T212:X212),1,0)</f>
        <v>0</v>
      </c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</row>
    <row r="213" spans="1:116" s="6" customFormat="1" x14ac:dyDescent="0.2">
      <c r="A213" s="361" t="s">
        <v>84</v>
      </c>
      <c r="B213" s="211">
        <f>SUM(C213:S213)</f>
        <v>0</v>
      </c>
      <c r="C213" s="75">
        <v>0</v>
      </c>
      <c r="D213" s="75">
        <v>0</v>
      </c>
      <c r="E213" s="75">
        <v>0</v>
      </c>
      <c r="F213" s="75">
        <v>0</v>
      </c>
      <c r="G213" s="75">
        <v>0</v>
      </c>
      <c r="H213" s="75">
        <v>0</v>
      </c>
      <c r="I213" s="75">
        <v>0</v>
      </c>
      <c r="J213" s="75">
        <v>0</v>
      </c>
      <c r="K213" s="75">
        <v>0</v>
      </c>
      <c r="L213" s="75">
        <v>0</v>
      </c>
      <c r="M213" s="75">
        <v>0</v>
      </c>
      <c r="N213" s="75">
        <v>0</v>
      </c>
      <c r="O213" s="75">
        <v>0</v>
      </c>
      <c r="P213" s="75">
        <v>0</v>
      </c>
      <c r="Q213" s="75">
        <v>0</v>
      </c>
      <c r="R213" s="75">
        <v>0</v>
      </c>
      <c r="S213" s="288">
        <v>0</v>
      </c>
      <c r="T213" s="78">
        <v>0</v>
      </c>
      <c r="U213" s="75">
        <v>0</v>
      </c>
      <c r="V213" s="75">
        <v>0</v>
      </c>
      <c r="W213" s="75">
        <v>0</v>
      </c>
      <c r="X213" s="75">
        <v>0</v>
      </c>
      <c r="Y213" s="6" t="str">
        <f>CA213</f>
        <v/>
      </c>
      <c r="BU213" s="5"/>
      <c r="BV213" s="5"/>
      <c r="BW213" s="5"/>
      <c r="BX213" s="5"/>
      <c r="BY213" s="5"/>
      <c r="BZ213" s="5"/>
      <c r="CA213" s="32" t="str">
        <f>IF(CG213=1," * El total de Evaluaciones según tipo de atencion NO DEBE ser diferente al total.  ","")</f>
        <v/>
      </c>
      <c r="CB213" s="4"/>
      <c r="CC213" s="4"/>
      <c r="CD213" s="4"/>
      <c r="CE213" s="4"/>
      <c r="CF213" s="4"/>
      <c r="CG213" s="33">
        <f>IF(B213&lt;&gt;SUM(T213:X213),1,0)</f>
        <v>0</v>
      </c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</row>
    <row r="214" spans="1:116" s="6" customFormat="1" x14ac:dyDescent="0.2">
      <c r="A214" s="2436" t="s">
        <v>5</v>
      </c>
      <c r="B214" s="863">
        <f>SUM(B210:B213)</f>
        <v>2977</v>
      </c>
      <c r="C214" s="863">
        <f>SUM(C210:C213)</f>
        <v>137</v>
      </c>
      <c r="D214" s="863">
        <f t="shared" ref="D214:X214" si="35">SUM(D210:D213)</f>
        <v>44</v>
      </c>
      <c r="E214" s="863">
        <f t="shared" si="35"/>
        <v>86</v>
      </c>
      <c r="F214" s="863">
        <f t="shared" si="35"/>
        <v>45</v>
      </c>
      <c r="G214" s="863">
        <f t="shared" si="35"/>
        <v>54</v>
      </c>
      <c r="H214" s="863">
        <f t="shared" si="35"/>
        <v>125</v>
      </c>
      <c r="I214" s="863">
        <f t="shared" si="35"/>
        <v>127</v>
      </c>
      <c r="J214" s="863">
        <f t="shared" si="35"/>
        <v>61</v>
      </c>
      <c r="K214" s="863">
        <f t="shared" si="35"/>
        <v>109</v>
      </c>
      <c r="L214" s="863">
        <f t="shared" si="35"/>
        <v>66</v>
      </c>
      <c r="M214" s="863">
        <f t="shared" si="35"/>
        <v>178</v>
      </c>
      <c r="N214" s="863">
        <f t="shared" si="35"/>
        <v>174</v>
      </c>
      <c r="O214" s="863">
        <f t="shared" si="35"/>
        <v>336</v>
      </c>
      <c r="P214" s="863">
        <f t="shared" si="35"/>
        <v>287</v>
      </c>
      <c r="Q214" s="863">
        <f t="shared" si="35"/>
        <v>574</v>
      </c>
      <c r="R214" s="863">
        <f t="shared" si="35"/>
        <v>283</v>
      </c>
      <c r="S214" s="1403">
        <f t="shared" si="35"/>
        <v>291</v>
      </c>
      <c r="T214" s="67">
        <f t="shared" si="35"/>
        <v>881</v>
      </c>
      <c r="U214" s="287">
        <f t="shared" si="35"/>
        <v>0</v>
      </c>
      <c r="V214" s="287">
        <f t="shared" si="35"/>
        <v>0</v>
      </c>
      <c r="W214" s="287">
        <f t="shared" si="35"/>
        <v>1298</v>
      </c>
      <c r="X214" s="287">
        <f t="shared" si="35"/>
        <v>798</v>
      </c>
      <c r="BU214" s="5"/>
      <c r="BV214" s="5"/>
      <c r="BW214" s="5"/>
      <c r="BX214" s="5"/>
      <c r="BY214" s="5"/>
      <c r="BZ214" s="5"/>
      <c r="CA214" s="4"/>
      <c r="CB214" s="4"/>
      <c r="CC214" s="4"/>
      <c r="CD214" s="4"/>
      <c r="CE214" s="4"/>
      <c r="CF214" s="4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</row>
    <row r="215" spans="1:116" s="6" customFormat="1" x14ac:dyDescent="0.2">
      <c r="A215" s="11" t="s">
        <v>196</v>
      </c>
      <c r="BU215" s="5"/>
      <c r="BV215" s="5"/>
      <c r="BW215" s="5"/>
      <c r="BX215" s="5"/>
      <c r="BY215" s="15"/>
      <c r="BZ215" s="15"/>
      <c r="CA215" s="4"/>
      <c r="CB215" s="4"/>
      <c r="CC215" s="4"/>
      <c r="CD215" s="4"/>
      <c r="CE215" s="4"/>
      <c r="CF215" s="4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</row>
    <row r="216" spans="1:116" s="6" customFormat="1" x14ac:dyDescent="0.2">
      <c r="A216" s="2437" t="s">
        <v>197</v>
      </c>
      <c r="B216" s="2376" t="s">
        <v>76</v>
      </c>
      <c r="BU216" s="5"/>
      <c r="BV216" s="5"/>
      <c r="BW216" s="5"/>
      <c r="BX216" s="5"/>
      <c r="BY216" s="15"/>
      <c r="BZ216" s="15"/>
      <c r="CA216" s="4"/>
      <c r="CB216" s="4"/>
      <c r="CC216" s="4"/>
      <c r="CD216" s="4"/>
      <c r="CE216" s="4"/>
      <c r="CF216" s="4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</row>
    <row r="217" spans="1:116" s="6" customFormat="1" x14ac:dyDescent="0.2">
      <c r="A217" s="373" t="s">
        <v>198</v>
      </c>
      <c r="B217" s="209"/>
      <c r="BU217" s="5"/>
      <c r="BV217" s="5"/>
      <c r="BW217" s="5"/>
      <c r="BX217" s="5"/>
      <c r="BY217" s="15"/>
      <c r="BZ217" s="15"/>
      <c r="CA217" s="4"/>
      <c r="CB217" s="4"/>
      <c r="CC217" s="4"/>
      <c r="CD217" s="4"/>
      <c r="CE217" s="4"/>
      <c r="CF217" s="4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</row>
    <row r="218" spans="1:116" s="6" customFormat="1" x14ac:dyDescent="0.2">
      <c r="A218" s="374" t="s">
        <v>199</v>
      </c>
      <c r="B218" s="92"/>
      <c r="BU218" s="5"/>
      <c r="BV218" s="5"/>
      <c r="BW218" s="5"/>
      <c r="BX218" s="5"/>
      <c r="BY218" s="15"/>
      <c r="BZ218" s="15"/>
      <c r="CA218" s="4"/>
      <c r="CB218" s="4"/>
      <c r="CC218" s="4"/>
      <c r="CD218" s="4"/>
      <c r="CE218" s="4"/>
      <c r="CF218" s="4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</row>
    <row r="219" spans="1:116" s="6" customFormat="1" x14ac:dyDescent="0.2">
      <c r="A219" s="374" t="s">
        <v>200</v>
      </c>
      <c r="B219" s="92"/>
      <c r="BU219" s="5"/>
      <c r="BV219" s="5"/>
      <c r="BW219" s="5"/>
      <c r="BX219" s="5"/>
      <c r="BY219" s="15"/>
      <c r="BZ219" s="15"/>
      <c r="CA219" s="4"/>
      <c r="CB219" s="4"/>
      <c r="CC219" s="4"/>
      <c r="CD219" s="4"/>
      <c r="CE219" s="4"/>
      <c r="CF219" s="4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</row>
    <row r="220" spans="1:116" s="6" customFormat="1" x14ac:dyDescent="0.2">
      <c r="A220" s="375" t="s">
        <v>201</v>
      </c>
      <c r="B220" s="75"/>
      <c r="BU220" s="5"/>
      <c r="BV220" s="5"/>
      <c r="BW220" s="5"/>
      <c r="BX220" s="5"/>
      <c r="BY220" s="15"/>
      <c r="BZ220" s="15"/>
      <c r="CA220" s="4"/>
      <c r="CB220" s="4"/>
      <c r="CC220" s="4"/>
      <c r="CD220" s="4"/>
      <c r="CE220" s="4"/>
      <c r="CF220" s="4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</row>
    <row r="221" spans="1:116" s="6" customFormat="1" x14ac:dyDescent="0.2">
      <c r="A221" s="107" t="s">
        <v>202</v>
      </c>
      <c r="BU221" s="5"/>
      <c r="BV221" s="5"/>
      <c r="BW221" s="5"/>
      <c r="BX221" s="5"/>
      <c r="BY221" s="15"/>
      <c r="BZ221" s="15"/>
      <c r="CA221" s="4"/>
      <c r="CB221" s="4"/>
      <c r="CC221" s="4"/>
      <c r="CD221" s="4"/>
      <c r="CE221" s="4"/>
      <c r="CF221" s="4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</row>
    <row r="222" spans="1:116" s="6" customFormat="1" x14ac:dyDescent="0.2">
      <c r="A222" s="2438" t="s">
        <v>92</v>
      </c>
      <c r="B222" s="2376" t="s">
        <v>5</v>
      </c>
      <c r="BU222" s="5"/>
      <c r="BV222" s="5"/>
      <c r="BW222" s="5"/>
      <c r="BX222" s="5"/>
      <c r="BY222" s="15"/>
      <c r="BZ222" s="15"/>
      <c r="CA222" s="4"/>
      <c r="CB222" s="4"/>
      <c r="CC222" s="4"/>
      <c r="CD222" s="4"/>
      <c r="CE222" s="4"/>
      <c r="CF222" s="4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</row>
    <row r="223" spans="1:116" s="6" customFormat="1" x14ac:dyDescent="0.2">
      <c r="A223" s="374" t="s">
        <v>96</v>
      </c>
      <c r="B223" s="92">
        <v>25</v>
      </c>
      <c r="BU223" s="5"/>
      <c r="BV223" s="5"/>
      <c r="BW223" s="5"/>
      <c r="BX223" s="5"/>
      <c r="BY223" s="15"/>
      <c r="BZ223" s="15"/>
      <c r="CA223" s="4"/>
      <c r="CB223" s="4"/>
      <c r="CC223" s="4"/>
      <c r="CD223" s="4"/>
      <c r="CE223" s="4"/>
      <c r="CF223" s="4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</row>
    <row r="224" spans="1:116" s="6" customFormat="1" x14ac:dyDescent="0.2">
      <c r="A224" s="374" t="s">
        <v>97</v>
      </c>
      <c r="B224" s="92">
        <v>68</v>
      </c>
      <c r="BU224" s="5"/>
      <c r="BV224" s="5"/>
      <c r="BW224" s="5"/>
      <c r="BX224" s="5"/>
      <c r="BY224" s="15"/>
      <c r="BZ224" s="15"/>
      <c r="CA224" s="4"/>
      <c r="CB224" s="4"/>
      <c r="CC224" s="4"/>
      <c r="CD224" s="4"/>
      <c r="CE224" s="4"/>
      <c r="CF224" s="4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</row>
    <row r="225" spans="1:104" s="6" customFormat="1" x14ac:dyDescent="0.2">
      <c r="A225" s="374" t="s">
        <v>98</v>
      </c>
      <c r="B225" s="92">
        <v>3861</v>
      </c>
      <c r="BU225" s="5"/>
      <c r="BV225" s="5"/>
      <c r="BW225" s="5"/>
      <c r="BX225" s="5"/>
      <c r="BY225" s="15"/>
      <c r="BZ225" s="15"/>
      <c r="CA225" s="4"/>
      <c r="CB225" s="4"/>
      <c r="CC225" s="4"/>
      <c r="CD225" s="4"/>
      <c r="CE225" s="4"/>
      <c r="CF225" s="4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5"/>
      <c r="CV225" s="5"/>
      <c r="CW225" s="5"/>
      <c r="CX225" s="5"/>
      <c r="CY225" s="5"/>
      <c r="CZ225" s="5"/>
    </row>
    <row r="226" spans="1:104" s="6" customFormat="1" ht="21.75" x14ac:dyDescent="0.2">
      <c r="A226" s="377" t="s">
        <v>99</v>
      </c>
      <c r="B226" s="92">
        <v>0</v>
      </c>
      <c r="BU226" s="5"/>
      <c r="BV226" s="5"/>
      <c r="BW226" s="5"/>
      <c r="BX226" s="5"/>
      <c r="BY226" s="15"/>
      <c r="BZ226" s="15"/>
      <c r="CA226" s="4"/>
      <c r="CB226" s="4"/>
      <c r="CC226" s="4"/>
      <c r="CD226" s="4"/>
      <c r="CE226" s="4"/>
      <c r="CF226" s="4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5"/>
      <c r="CV226" s="5"/>
      <c r="CW226" s="5"/>
      <c r="CX226" s="5"/>
      <c r="CY226" s="5"/>
      <c r="CZ226" s="5"/>
    </row>
    <row r="227" spans="1:104" s="6" customFormat="1" x14ac:dyDescent="0.2">
      <c r="A227" s="374" t="s">
        <v>100</v>
      </c>
      <c r="B227" s="92">
        <v>0</v>
      </c>
      <c r="BU227" s="5"/>
      <c r="BV227" s="5"/>
      <c r="BW227" s="5"/>
      <c r="BX227" s="5"/>
      <c r="BY227" s="15"/>
      <c r="BZ227" s="15"/>
      <c r="CA227" s="4"/>
      <c r="CB227" s="4"/>
      <c r="CC227" s="4"/>
      <c r="CD227" s="4"/>
      <c r="CE227" s="4"/>
      <c r="CF227" s="4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5"/>
      <c r="CV227" s="5"/>
      <c r="CW227" s="5"/>
      <c r="CX227" s="5"/>
      <c r="CY227" s="5"/>
      <c r="CZ227" s="5"/>
    </row>
    <row r="228" spans="1:104" s="6" customFormat="1" x14ac:dyDescent="0.2">
      <c r="A228" s="374" t="s">
        <v>101</v>
      </c>
      <c r="B228" s="92">
        <v>2</v>
      </c>
      <c r="BU228" s="5"/>
      <c r="BV228" s="5"/>
      <c r="BW228" s="5"/>
      <c r="BX228" s="5"/>
      <c r="BY228" s="5"/>
      <c r="BZ228" s="5"/>
      <c r="CA228" s="4"/>
      <c r="CB228" s="4"/>
      <c r="CC228" s="4"/>
      <c r="CD228" s="4"/>
      <c r="CE228" s="4"/>
      <c r="CF228" s="4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5"/>
      <c r="CV228" s="5"/>
      <c r="CW228" s="5"/>
      <c r="CX228" s="5"/>
      <c r="CY228" s="5"/>
      <c r="CZ228" s="5"/>
    </row>
    <row r="229" spans="1:104" s="6" customFormat="1" x14ac:dyDescent="0.2">
      <c r="A229" s="374" t="s">
        <v>102</v>
      </c>
      <c r="B229" s="92">
        <v>0</v>
      </c>
      <c r="BU229" s="5"/>
      <c r="BV229" s="5"/>
      <c r="BW229" s="5"/>
      <c r="BX229" s="5"/>
      <c r="BY229" s="5"/>
      <c r="BZ229" s="5"/>
      <c r="CA229" s="4"/>
      <c r="CB229" s="4"/>
      <c r="CC229" s="4"/>
      <c r="CD229" s="4"/>
      <c r="CE229" s="4"/>
      <c r="CF229" s="4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5"/>
      <c r="CV229" s="5"/>
      <c r="CW229" s="5"/>
      <c r="CX229" s="5"/>
      <c r="CY229" s="5"/>
      <c r="CZ229" s="5"/>
    </row>
    <row r="230" spans="1:104" s="6" customFormat="1" x14ac:dyDescent="0.2">
      <c r="A230" s="374" t="s">
        <v>203</v>
      </c>
      <c r="B230" s="92">
        <v>3</v>
      </c>
      <c r="BU230" s="5"/>
      <c r="BV230" s="5"/>
      <c r="BW230" s="5"/>
      <c r="BX230" s="5"/>
      <c r="BY230" s="5"/>
      <c r="BZ230" s="5"/>
      <c r="CA230" s="4"/>
      <c r="CB230" s="4"/>
      <c r="CC230" s="4"/>
      <c r="CD230" s="4"/>
      <c r="CE230" s="4"/>
      <c r="CF230" s="4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5"/>
      <c r="CV230" s="5"/>
      <c r="CW230" s="5"/>
      <c r="CX230" s="5"/>
      <c r="CY230" s="5"/>
      <c r="CZ230" s="5"/>
    </row>
    <row r="231" spans="1:104" s="6" customFormat="1" x14ac:dyDescent="0.2">
      <c r="A231" s="374" t="s">
        <v>106</v>
      </c>
      <c r="B231" s="92">
        <v>0</v>
      </c>
      <c r="BU231" s="5"/>
      <c r="BV231" s="5"/>
      <c r="BW231" s="5"/>
      <c r="BX231" s="5"/>
      <c r="BY231" s="5"/>
      <c r="BZ231" s="5"/>
      <c r="CA231" s="4"/>
      <c r="CB231" s="4"/>
      <c r="CC231" s="4"/>
      <c r="CD231" s="4"/>
      <c r="CE231" s="4"/>
      <c r="CF231" s="4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5"/>
      <c r="CV231" s="5"/>
      <c r="CW231" s="5"/>
      <c r="CX231" s="5"/>
      <c r="CY231" s="5"/>
      <c r="CZ231" s="5"/>
    </row>
    <row r="232" spans="1:104" s="6" customFormat="1" x14ac:dyDescent="0.2">
      <c r="A232" s="374" t="s">
        <v>103</v>
      </c>
      <c r="B232" s="92">
        <v>0</v>
      </c>
      <c r="BU232" s="5"/>
      <c r="BV232" s="5"/>
      <c r="BW232" s="5"/>
      <c r="BX232" s="5"/>
      <c r="BY232" s="5"/>
      <c r="BZ232" s="5"/>
      <c r="CA232" s="4"/>
      <c r="CB232" s="4"/>
      <c r="CC232" s="4"/>
      <c r="CD232" s="4"/>
      <c r="CE232" s="4"/>
      <c r="CF232" s="4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5"/>
      <c r="CV232" s="5"/>
      <c r="CW232" s="5"/>
      <c r="CX232" s="5"/>
      <c r="CY232" s="5"/>
      <c r="CZ232" s="5"/>
    </row>
    <row r="233" spans="1:104" s="6" customFormat="1" x14ac:dyDescent="0.2">
      <c r="A233" s="374" t="s">
        <v>104</v>
      </c>
      <c r="B233" s="92">
        <v>0</v>
      </c>
      <c r="BU233" s="5"/>
      <c r="BV233" s="5"/>
      <c r="BW233" s="5"/>
      <c r="BX233" s="5"/>
      <c r="BY233" s="5"/>
      <c r="BZ233" s="5"/>
      <c r="CA233" s="4"/>
      <c r="CB233" s="4"/>
      <c r="CC233" s="4"/>
      <c r="CD233" s="4"/>
      <c r="CE233" s="4"/>
      <c r="CF233" s="4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5"/>
      <c r="CV233" s="5"/>
      <c r="CW233" s="5"/>
      <c r="CX233" s="5"/>
      <c r="CY233" s="5"/>
      <c r="CZ233" s="5"/>
    </row>
    <row r="234" spans="1:104" s="6" customFormat="1" x14ac:dyDescent="0.2">
      <c r="A234" s="374" t="s">
        <v>105</v>
      </c>
      <c r="B234" s="92">
        <v>0</v>
      </c>
      <c r="BU234" s="5"/>
      <c r="BV234" s="5"/>
      <c r="BW234" s="5"/>
      <c r="BX234" s="5"/>
      <c r="BY234" s="5"/>
      <c r="BZ234" s="5"/>
      <c r="CA234" s="4"/>
      <c r="CB234" s="4"/>
      <c r="CC234" s="4"/>
      <c r="CD234" s="4"/>
      <c r="CE234" s="4"/>
      <c r="CF234" s="4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5"/>
      <c r="CV234" s="5"/>
      <c r="CW234" s="5"/>
      <c r="CX234" s="5"/>
      <c r="CY234" s="5"/>
      <c r="CZ234" s="5"/>
    </row>
    <row r="235" spans="1:104" s="6" customFormat="1" x14ac:dyDescent="0.2">
      <c r="A235" s="374" t="s">
        <v>204</v>
      </c>
      <c r="B235" s="92">
        <v>0</v>
      </c>
      <c r="BU235" s="5"/>
      <c r="BV235" s="5"/>
      <c r="BW235" s="5"/>
      <c r="BX235" s="5"/>
      <c r="BY235" s="5"/>
      <c r="BZ235" s="5"/>
      <c r="CA235" s="4"/>
      <c r="CB235" s="4"/>
      <c r="CC235" s="4"/>
      <c r="CD235" s="4"/>
      <c r="CE235" s="4"/>
      <c r="CF235" s="4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5"/>
      <c r="CV235" s="5"/>
      <c r="CW235" s="5"/>
      <c r="CX235" s="5"/>
      <c r="CY235" s="5"/>
      <c r="CZ235" s="5"/>
    </row>
    <row r="236" spans="1:104" s="6" customFormat="1" x14ac:dyDescent="0.2">
      <c r="A236" s="374" t="s">
        <v>205</v>
      </c>
      <c r="B236" s="92">
        <v>0</v>
      </c>
      <c r="BU236" s="5"/>
      <c r="BV236" s="5"/>
      <c r="BW236" s="5"/>
      <c r="BX236" s="5"/>
      <c r="BY236" s="5"/>
      <c r="BZ236" s="5"/>
      <c r="CA236" s="4"/>
      <c r="CB236" s="4"/>
      <c r="CC236" s="4"/>
      <c r="CD236" s="4"/>
      <c r="CE236" s="4"/>
      <c r="CF236" s="4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5"/>
      <c r="CV236" s="5"/>
      <c r="CW236" s="5"/>
      <c r="CX236" s="5"/>
      <c r="CY236" s="5"/>
      <c r="CZ236" s="5"/>
    </row>
    <row r="237" spans="1:104" s="6" customFormat="1" x14ac:dyDescent="0.2">
      <c r="A237" s="374" t="s">
        <v>107</v>
      </c>
      <c r="B237" s="92">
        <v>388</v>
      </c>
      <c r="BU237" s="5"/>
      <c r="BV237" s="5"/>
      <c r="BW237" s="5"/>
      <c r="BX237" s="5"/>
      <c r="BY237" s="5"/>
      <c r="BZ237" s="5"/>
      <c r="CA237" s="4"/>
      <c r="CB237" s="4"/>
      <c r="CC237" s="4"/>
      <c r="CD237" s="4"/>
      <c r="CE237" s="4"/>
      <c r="CF237" s="4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5"/>
      <c r="CV237" s="5"/>
      <c r="CW237" s="5"/>
      <c r="CX237" s="5"/>
      <c r="CY237" s="5"/>
      <c r="CZ237" s="5"/>
    </row>
    <row r="238" spans="1:104" s="6" customFormat="1" x14ac:dyDescent="0.2">
      <c r="A238" s="374" t="s">
        <v>108</v>
      </c>
      <c r="B238" s="92">
        <v>0</v>
      </c>
      <c r="BU238" s="5"/>
      <c r="BV238" s="5"/>
      <c r="BW238" s="5"/>
      <c r="BX238" s="5"/>
      <c r="BY238" s="5"/>
      <c r="BZ238" s="5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5"/>
      <c r="CV238" s="5"/>
      <c r="CW238" s="5"/>
      <c r="CX238" s="5"/>
      <c r="CY238" s="5"/>
      <c r="CZ238" s="5"/>
    </row>
    <row r="239" spans="1:104" s="6" customFormat="1" x14ac:dyDescent="0.2">
      <c r="A239" s="374" t="s">
        <v>109</v>
      </c>
      <c r="B239" s="92">
        <v>222</v>
      </c>
      <c r="BU239" s="5"/>
      <c r="BV239" s="5"/>
      <c r="BW239" s="5"/>
      <c r="BX239" s="5"/>
      <c r="BY239" s="5"/>
      <c r="BZ239" s="5"/>
      <c r="CU239" s="5"/>
      <c r="CV239" s="5"/>
      <c r="CW239" s="5"/>
      <c r="CX239" s="5"/>
      <c r="CY239" s="5"/>
      <c r="CZ239" s="5"/>
    </row>
    <row r="240" spans="1:104" s="6" customFormat="1" x14ac:dyDescent="0.2">
      <c r="A240" s="374" t="s">
        <v>110</v>
      </c>
      <c r="B240" s="92">
        <v>0</v>
      </c>
      <c r="BU240" s="5"/>
      <c r="BV240" s="5"/>
      <c r="BW240" s="5"/>
      <c r="BX240" s="5"/>
      <c r="BY240" s="5"/>
      <c r="BZ240" s="5"/>
      <c r="CU240" s="5"/>
      <c r="CV240" s="5"/>
      <c r="CW240" s="5"/>
      <c r="CX240" s="5"/>
      <c r="CY240" s="5"/>
      <c r="CZ240" s="5"/>
    </row>
    <row r="241" spans="1:104" s="6" customFormat="1" x14ac:dyDescent="0.2">
      <c r="A241" s="374" t="s">
        <v>206</v>
      </c>
      <c r="B241" s="92">
        <v>47</v>
      </c>
      <c r="BU241" s="5"/>
      <c r="BV241" s="5"/>
      <c r="BW241" s="5"/>
      <c r="BX241" s="5"/>
      <c r="BY241" s="15"/>
      <c r="BZ241" s="15"/>
      <c r="CU241" s="5"/>
      <c r="CV241" s="5"/>
      <c r="CW241" s="5"/>
      <c r="CX241" s="5"/>
      <c r="CY241" s="5"/>
      <c r="CZ241" s="5"/>
    </row>
    <row r="242" spans="1:104" s="6" customFormat="1" x14ac:dyDescent="0.2">
      <c r="A242" s="374" t="s">
        <v>112</v>
      </c>
      <c r="B242" s="92">
        <v>0</v>
      </c>
      <c r="BU242" s="5"/>
      <c r="BV242" s="5"/>
      <c r="BW242" s="5"/>
      <c r="BX242" s="5"/>
      <c r="BY242" s="15"/>
      <c r="BZ242" s="15"/>
      <c r="CU242" s="5"/>
      <c r="CV242" s="5"/>
      <c r="CW242" s="5"/>
      <c r="CX242" s="5"/>
      <c r="CY242" s="5"/>
      <c r="CZ242" s="5"/>
    </row>
    <row r="243" spans="1:104" s="6" customFormat="1" x14ac:dyDescent="0.2">
      <c r="A243" s="374" t="s">
        <v>207</v>
      </c>
      <c r="B243" s="92">
        <v>0</v>
      </c>
      <c r="BU243" s="5"/>
      <c r="BV243" s="5"/>
      <c r="BW243" s="5"/>
      <c r="BX243" s="5"/>
      <c r="BY243" s="15"/>
      <c r="BZ243" s="15"/>
      <c r="CU243" s="5"/>
      <c r="CV243" s="5"/>
      <c r="CW243" s="5"/>
      <c r="CX243" s="5"/>
      <c r="CY243" s="5"/>
      <c r="CZ243" s="5"/>
    </row>
    <row r="244" spans="1:104" s="6" customFormat="1" x14ac:dyDescent="0.2">
      <c r="A244" s="374" t="s">
        <v>208</v>
      </c>
      <c r="B244" s="92">
        <v>0</v>
      </c>
      <c r="BU244" s="5"/>
      <c r="BV244" s="5"/>
      <c r="BW244" s="5"/>
      <c r="BX244" s="5"/>
      <c r="BY244" s="15"/>
      <c r="BZ244" s="15"/>
      <c r="CU244" s="5"/>
      <c r="CV244" s="5"/>
      <c r="CW244" s="5"/>
      <c r="CX244" s="5"/>
      <c r="CY244" s="5"/>
      <c r="CZ244" s="5"/>
    </row>
    <row r="245" spans="1:104" s="6" customFormat="1" x14ac:dyDescent="0.2">
      <c r="A245" s="374" t="s">
        <v>209</v>
      </c>
      <c r="B245" s="92">
        <v>1636</v>
      </c>
      <c r="BU245" s="5"/>
      <c r="BV245" s="5"/>
      <c r="BW245" s="5"/>
      <c r="BX245" s="5"/>
      <c r="BY245" s="15"/>
      <c r="BZ245" s="15"/>
      <c r="CU245" s="5"/>
      <c r="CV245" s="5"/>
      <c r="CW245" s="5"/>
      <c r="CX245" s="5"/>
      <c r="CY245" s="5"/>
      <c r="CZ245" s="5"/>
    </row>
    <row r="246" spans="1:104" s="6" customFormat="1" x14ac:dyDescent="0.2">
      <c r="A246" s="374" t="s">
        <v>210</v>
      </c>
      <c r="B246" s="92">
        <v>0</v>
      </c>
      <c r="BU246" s="5"/>
      <c r="BV246" s="5"/>
      <c r="BW246" s="5"/>
      <c r="BX246" s="5"/>
      <c r="BY246" s="15"/>
      <c r="BZ246" s="15"/>
      <c r="CU246" s="5"/>
      <c r="CV246" s="5"/>
      <c r="CW246" s="5"/>
      <c r="CX246" s="5"/>
      <c r="CY246" s="5"/>
      <c r="CZ246" s="5"/>
    </row>
    <row r="247" spans="1:104" s="6" customFormat="1" x14ac:dyDescent="0.2">
      <c r="A247" s="375" t="s">
        <v>211</v>
      </c>
      <c r="B247" s="75">
        <v>0</v>
      </c>
      <c r="BU247" s="5"/>
      <c r="BV247" s="5"/>
      <c r="BW247" s="5"/>
      <c r="BX247" s="5"/>
      <c r="BY247" s="15"/>
      <c r="BZ247" s="15"/>
      <c r="CU247" s="5"/>
      <c r="CV247" s="5"/>
      <c r="CW247" s="5"/>
      <c r="CX247" s="5"/>
      <c r="CY247" s="5"/>
      <c r="CZ247" s="5"/>
    </row>
    <row r="248" spans="1:104" s="6" customFormat="1" x14ac:dyDescent="0.2">
      <c r="A248" s="875" t="s">
        <v>5</v>
      </c>
      <c r="B248" s="1404">
        <f>SUM(B223:B247)</f>
        <v>6252</v>
      </c>
      <c r="BU248" s="5"/>
      <c r="BV248" s="5"/>
      <c r="BW248" s="5"/>
      <c r="BX248" s="5"/>
      <c r="BY248" s="15"/>
      <c r="BZ248" s="15"/>
      <c r="CU248" s="5"/>
      <c r="CV248" s="5"/>
      <c r="CW248" s="5"/>
      <c r="CX248" s="5"/>
      <c r="CY248" s="5"/>
      <c r="CZ248" s="5"/>
    </row>
    <row r="249" spans="1:104" s="6" customFormat="1" x14ac:dyDescent="0.2">
      <c r="A249" s="11" t="s">
        <v>212</v>
      </c>
      <c r="B249" s="11"/>
      <c r="BU249" s="5"/>
      <c r="BV249" s="5"/>
      <c r="BW249" s="5"/>
      <c r="BX249" s="5"/>
      <c r="BY249" s="15"/>
      <c r="BZ249" s="15"/>
      <c r="CU249" s="5"/>
      <c r="CV249" s="5"/>
      <c r="CW249" s="5"/>
      <c r="CX249" s="5"/>
      <c r="CY249" s="5"/>
      <c r="CZ249" s="5"/>
    </row>
    <row r="250" spans="1:104" s="6" customFormat="1" x14ac:dyDescent="0.2">
      <c r="A250" s="11" t="s">
        <v>213</v>
      </c>
      <c r="B250" s="221"/>
      <c r="BU250" s="5"/>
      <c r="BV250" s="5"/>
      <c r="BW250" s="5"/>
      <c r="BX250" s="15"/>
      <c r="BY250" s="15"/>
      <c r="BZ250" s="5"/>
      <c r="CU250" s="5"/>
      <c r="CV250" s="5"/>
      <c r="CW250" s="5"/>
      <c r="CX250" s="5"/>
      <c r="CY250" s="5"/>
      <c r="CZ250" s="5"/>
    </row>
    <row r="251" spans="1:104" s="6" customFormat="1" x14ac:dyDescent="0.2">
      <c r="A251" s="2359" t="s">
        <v>214</v>
      </c>
      <c r="B251" s="2439" t="s">
        <v>5</v>
      </c>
      <c r="C251" s="2390" t="s">
        <v>215</v>
      </c>
      <c r="D251" s="2440"/>
      <c r="E251" s="2440"/>
      <c r="F251" s="2440"/>
      <c r="G251" s="2440"/>
      <c r="H251" s="2440"/>
      <c r="I251" s="2440"/>
      <c r="J251" s="2440"/>
      <c r="K251" s="2440"/>
      <c r="L251" s="2440"/>
      <c r="M251" s="2440"/>
      <c r="N251" s="2440"/>
      <c r="O251" s="2440"/>
      <c r="P251" s="2440"/>
      <c r="Q251" s="2440"/>
      <c r="R251" s="2440"/>
      <c r="S251" s="2389"/>
      <c r="BU251" s="5"/>
      <c r="BV251" s="5"/>
      <c r="BW251" s="5"/>
      <c r="BX251" s="5"/>
      <c r="BY251" s="5"/>
      <c r="BZ251" s="5"/>
      <c r="CU251" s="5"/>
      <c r="CV251" s="5"/>
      <c r="CW251" s="5"/>
      <c r="CX251" s="5"/>
      <c r="CY251" s="5"/>
      <c r="CZ251" s="5"/>
    </row>
    <row r="252" spans="1:104" s="6" customFormat="1" x14ac:dyDescent="0.2">
      <c r="A252" s="1922"/>
      <c r="B252" s="2165"/>
      <c r="C252" s="2441" t="s">
        <v>160</v>
      </c>
      <c r="D252" s="2441" t="s">
        <v>161</v>
      </c>
      <c r="E252" s="2441" t="s">
        <v>13</v>
      </c>
      <c r="F252" s="2442" t="s">
        <v>14</v>
      </c>
      <c r="G252" s="2442" t="s">
        <v>15</v>
      </c>
      <c r="H252" s="2442" t="s">
        <v>16</v>
      </c>
      <c r="I252" s="2442" t="s">
        <v>17</v>
      </c>
      <c r="J252" s="2442" t="s">
        <v>18</v>
      </c>
      <c r="K252" s="2442" t="s">
        <v>19</v>
      </c>
      <c r="L252" s="2442" t="s">
        <v>20</v>
      </c>
      <c r="M252" s="2442" t="s">
        <v>21</v>
      </c>
      <c r="N252" s="2442" t="s">
        <v>22</v>
      </c>
      <c r="O252" s="2442" t="s">
        <v>23</v>
      </c>
      <c r="P252" s="2442" t="s">
        <v>24</v>
      </c>
      <c r="Q252" s="2442" t="s">
        <v>25</v>
      </c>
      <c r="R252" s="2442" t="s">
        <v>26</v>
      </c>
      <c r="S252" s="2443" t="s">
        <v>27</v>
      </c>
      <c r="BU252" s="5"/>
      <c r="BV252" s="5"/>
      <c r="BW252" s="5"/>
      <c r="BX252" s="5"/>
      <c r="BY252" s="5"/>
      <c r="BZ252" s="5"/>
      <c r="CU252" s="5"/>
      <c r="CV252" s="5"/>
      <c r="CW252" s="5"/>
      <c r="CX252" s="5"/>
      <c r="CY252" s="5"/>
      <c r="CZ252" s="5"/>
    </row>
    <row r="253" spans="1:104" s="6" customFormat="1" x14ac:dyDescent="0.2">
      <c r="A253" s="2444" t="s">
        <v>216</v>
      </c>
      <c r="B253" s="2445">
        <f>SUM(C253:S253)</f>
        <v>215</v>
      </c>
      <c r="C253" s="2406">
        <v>4</v>
      </c>
      <c r="D253" s="2404">
        <v>9</v>
      </c>
      <c r="E253" s="2404">
        <v>9</v>
      </c>
      <c r="F253" s="2404">
        <v>4</v>
      </c>
      <c r="G253" s="2404">
        <v>0</v>
      </c>
      <c r="H253" s="2404">
        <v>0</v>
      </c>
      <c r="I253" s="2404">
        <v>0</v>
      </c>
      <c r="J253" s="2404">
        <v>0</v>
      </c>
      <c r="K253" s="2404">
        <v>0</v>
      </c>
      <c r="L253" s="2404">
        <v>0</v>
      </c>
      <c r="M253" s="2404">
        <v>4</v>
      </c>
      <c r="N253" s="2404">
        <v>2</v>
      </c>
      <c r="O253" s="2404">
        <v>9</v>
      </c>
      <c r="P253" s="2404">
        <v>51</v>
      </c>
      <c r="Q253" s="2404">
        <v>40</v>
      </c>
      <c r="R253" s="2404">
        <v>38</v>
      </c>
      <c r="S253" s="2403">
        <v>45</v>
      </c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U253" s="5"/>
      <c r="CV253" s="5"/>
      <c r="CW253" s="5"/>
      <c r="CX253" s="5"/>
      <c r="CY253" s="5"/>
      <c r="CZ253" s="5"/>
    </row>
    <row r="254" spans="1:104" s="6" customFormat="1" ht="21" x14ac:dyDescent="0.2">
      <c r="A254" s="386" t="s">
        <v>217</v>
      </c>
      <c r="B254" s="387">
        <f>SUM(C254:S254)</f>
        <v>215</v>
      </c>
      <c r="C254" s="51">
        <v>4</v>
      </c>
      <c r="D254" s="55">
        <v>9</v>
      </c>
      <c r="E254" s="55">
        <v>9</v>
      </c>
      <c r="F254" s="55">
        <v>4</v>
      </c>
      <c r="G254" s="55">
        <v>0</v>
      </c>
      <c r="H254" s="55">
        <v>0</v>
      </c>
      <c r="I254" s="55">
        <v>0</v>
      </c>
      <c r="J254" s="55">
        <v>0</v>
      </c>
      <c r="K254" s="55">
        <v>0</v>
      </c>
      <c r="L254" s="55">
        <v>0</v>
      </c>
      <c r="M254" s="55">
        <v>4</v>
      </c>
      <c r="N254" s="55">
        <v>2</v>
      </c>
      <c r="O254" s="55">
        <v>9</v>
      </c>
      <c r="P254" s="55">
        <v>51</v>
      </c>
      <c r="Q254" s="55">
        <v>41</v>
      </c>
      <c r="R254" s="55">
        <v>38</v>
      </c>
      <c r="S254" s="56">
        <v>44</v>
      </c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09"/>
      <c r="AJ254" s="109"/>
      <c r="AK254" s="109"/>
      <c r="AL254" s="109"/>
      <c r="AM254" s="109"/>
      <c r="AN254" s="109"/>
      <c r="AO254" s="109"/>
      <c r="AP254" s="109"/>
      <c r="AQ254" s="109"/>
      <c r="AR254" s="109"/>
      <c r="AS254" s="109"/>
      <c r="AT254" s="109"/>
      <c r="AU254" s="109"/>
      <c r="AV254" s="109"/>
      <c r="AW254" s="109"/>
      <c r="AX254" s="109"/>
      <c r="AY254" s="109"/>
      <c r="AZ254" s="109"/>
      <c r="BA254" s="109"/>
      <c r="BB254" s="109"/>
      <c r="BU254" s="5"/>
      <c r="BV254" s="5"/>
      <c r="BW254" s="5"/>
      <c r="BX254" s="5"/>
      <c r="BY254" s="15"/>
      <c r="BZ254" s="15"/>
      <c r="CU254" s="5"/>
      <c r="CV254" s="5"/>
      <c r="CW254" s="5"/>
      <c r="CX254" s="5"/>
      <c r="CY254" s="5"/>
      <c r="CZ254" s="5"/>
    </row>
    <row r="255" spans="1:104" s="6" customFormat="1" x14ac:dyDescent="0.2">
      <c r="A255" s="2284" t="s">
        <v>218</v>
      </c>
      <c r="B255" s="1407">
        <f>SUM(C255:S255)</f>
        <v>215</v>
      </c>
      <c r="C255" s="1438">
        <v>4</v>
      </c>
      <c r="D255" s="1440">
        <v>9</v>
      </c>
      <c r="E255" s="1440">
        <v>9</v>
      </c>
      <c r="F255" s="1440">
        <v>4</v>
      </c>
      <c r="G255" s="1440">
        <v>0</v>
      </c>
      <c r="H255" s="1440">
        <v>0</v>
      </c>
      <c r="I255" s="1440">
        <v>0</v>
      </c>
      <c r="J255" s="1440">
        <v>0</v>
      </c>
      <c r="K255" s="1440">
        <v>0</v>
      </c>
      <c r="L255" s="1440">
        <v>0</v>
      </c>
      <c r="M255" s="1440">
        <v>4</v>
      </c>
      <c r="N255" s="1440">
        <v>2</v>
      </c>
      <c r="O255" s="1440">
        <v>9</v>
      </c>
      <c r="P255" s="1440">
        <v>51</v>
      </c>
      <c r="Q255" s="1440">
        <v>40</v>
      </c>
      <c r="R255" s="1440">
        <v>38</v>
      </c>
      <c r="S255" s="2244">
        <v>45</v>
      </c>
      <c r="Z255" s="109"/>
      <c r="AA255" s="109"/>
      <c r="AB255" s="109"/>
      <c r="AC255" s="109"/>
      <c r="AD255" s="109"/>
      <c r="AE255" s="109"/>
      <c r="AF255" s="109"/>
      <c r="AG255" s="109"/>
      <c r="AH255" s="109"/>
      <c r="AI255" s="109"/>
      <c r="AJ255" s="109"/>
      <c r="AK255" s="109"/>
      <c r="AL255" s="109"/>
      <c r="AM255" s="109"/>
      <c r="AN255" s="109"/>
      <c r="AO255" s="109"/>
      <c r="AP255" s="109"/>
      <c r="AQ255" s="109"/>
      <c r="AR255" s="109"/>
      <c r="AS255" s="109"/>
      <c r="AT255" s="109"/>
      <c r="AU255" s="109"/>
      <c r="AV255" s="109"/>
      <c r="AW255" s="109"/>
      <c r="AX255" s="109"/>
      <c r="AY255" s="109"/>
      <c r="AZ255" s="109"/>
      <c r="BA255" s="109"/>
      <c r="BB255" s="109"/>
      <c r="BU255" s="5"/>
      <c r="BV255" s="5"/>
      <c r="BW255" s="5"/>
      <c r="BX255" s="5"/>
      <c r="BY255" s="15"/>
      <c r="BZ255" s="15"/>
      <c r="CU255" s="5"/>
      <c r="CV255" s="5"/>
      <c r="CW255" s="5"/>
      <c r="CX255" s="5"/>
      <c r="CY255" s="5"/>
      <c r="CZ255" s="5"/>
    </row>
    <row r="256" spans="1:104" s="6" customFormat="1" x14ac:dyDescent="0.2">
      <c r="A256" s="11" t="s">
        <v>219</v>
      </c>
      <c r="B256" s="390"/>
      <c r="D256" s="390"/>
      <c r="AX256" s="109"/>
      <c r="AY256" s="109"/>
      <c r="AZ256" s="109"/>
      <c r="BA256" s="109"/>
      <c r="BB256" s="109"/>
      <c r="BC256" s="109"/>
      <c r="BD256" s="109"/>
      <c r="BU256" s="5"/>
      <c r="BV256" s="5"/>
      <c r="BW256" s="5"/>
      <c r="BX256" s="5"/>
      <c r="BY256" s="5"/>
      <c r="BZ256" s="5"/>
      <c r="CU256" s="15"/>
      <c r="CV256" s="15"/>
      <c r="CW256" s="15"/>
      <c r="CX256" s="15"/>
      <c r="CY256" s="15"/>
      <c r="CZ256" s="15"/>
    </row>
    <row r="257" spans="1:130" x14ac:dyDescent="0.2">
      <c r="A257" s="2383" t="s">
        <v>220</v>
      </c>
      <c r="B257" s="2439" t="s">
        <v>221</v>
      </c>
      <c r="C257" s="2390" t="s">
        <v>215</v>
      </c>
      <c r="D257" s="2440"/>
      <c r="E257" s="2440"/>
      <c r="F257" s="2440"/>
      <c r="G257" s="2440"/>
      <c r="H257" s="2440"/>
      <c r="I257" s="2440"/>
      <c r="J257" s="2440"/>
      <c r="K257" s="2440"/>
      <c r="L257" s="2440"/>
      <c r="M257" s="2440"/>
      <c r="N257" s="2440"/>
      <c r="O257" s="2440"/>
      <c r="P257" s="2440"/>
      <c r="Q257" s="2440"/>
      <c r="R257" s="2440"/>
      <c r="S257" s="2389"/>
      <c r="AA257" s="109"/>
      <c r="AB257" s="109"/>
      <c r="AC257" s="109"/>
      <c r="AD257" s="109"/>
      <c r="AE257" s="109"/>
      <c r="AF257" s="109"/>
      <c r="AG257" s="109"/>
      <c r="AH257" s="109"/>
      <c r="AI257" s="109"/>
      <c r="AJ257" s="109"/>
      <c r="AK257" s="109"/>
      <c r="AL257" s="109"/>
      <c r="AM257" s="109"/>
      <c r="AN257" s="109"/>
      <c r="AO257" s="109"/>
      <c r="AP257" s="109"/>
      <c r="AQ257" s="109"/>
      <c r="AR257" s="109"/>
      <c r="AS257" s="109"/>
      <c r="AT257" s="109"/>
      <c r="AU257" s="109"/>
      <c r="AV257" s="109"/>
      <c r="AW257" s="109"/>
      <c r="AX257" s="109"/>
      <c r="AY257" s="109"/>
      <c r="AZ257" s="109"/>
      <c r="BA257" s="109"/>
      <c r="BB257" s="109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5"/>
      <c r="CV257" s="5"/>
      <c r="CW257" s="5"/>
      <c r="CX257" s="5"/>
      <c r="CY257" s="5"/>
      <c r="CZ257" s="5"/>
    </row>
    <row r="258" spans="1:130" ht="15" x14ac:dyDescent="0.25">
      <c r="A258" s="2264"/>
      <c r="B258" s="2165"/>
      <c r="C258" s="2441" t="s">
        <v>160</v>
      </c>
      <c r="D258" s="2441" t="s">
        <v>161</v>
      </c>
      <c r="E258" s="2441" t="s">
        <v>13</v>
      </c>
      <c r="F258" s="2442" t="s">
        <v>14</v>
      </c>
      <c r="G258" s="2442" t="s">
        <v>15</v>
      </c>
      <c r="H258" s="2442" t="s">
        <v>16</v>
      </c>
      <c r="I258" s="2442" t="s">
        <v>17</v>
      </c>
      <c r="J258" s="2442" t="s">
        <v>18</v>
      </c>
      <c r="K258" s="2442" t="s">
        <v>19</v>
      </c>
      <c r="L258" s="2442" t="s">
        <v>20</v>
      </c>
      <c r="M258" s="2442" t="s">
        <v>21</v>
      </c>
      <c r="N258" s="2442" t="s">
        <v>22</v>
      </c>
      <c r="O258" s="2442" t="s">
        <v>23</v>
      </c>
      <c r="P258" s="2442" t="s">
        <v>24</v>
      </c>
      <c r="Q258" s="2442" t="s">
        <v>25</v>
      </c>
      <c r="R258" s="2442" t="s">
        <v>26</v>
      </c>
      <c r="S258" s="2443" t="s">
        <v>27</v>
      </c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3"/>
      <c r="BV258" s="3"/>
      <c r="BW258" s="3"/>
      <c r="BX258" s="3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5"/>
      <c r="CV258" s="5"/>
      <c r="CW258" s="5"/>
      <c r="CX258" s="5"/>
      <c r="CY258" s="5"/>
      <c r="CZ258" s="5"/>
    </row>
    <row r="259" spans="1:130" ht="15" x14ac:dyDescent="0.25">
      <c r="A259" s="391" t="s">
        <v>222</v>
      </c>
      <c r="B259" s="391">
        <f>SUM(C259:S259)</f>
        <v>22</v>
      </c>
      <c r="C259" s="2404">
        <v>0</v>
      </c>
      <c r="D259" s="2404">
        <v>0</v>
      </c>
      <c r="E259" s="2404">
        <v>0</v>
      </c>
      <c r="F259" s="2404">
        <v>0</v>
      </c>
      <c r="G259" s="2404">
        <v>0</v>
      </c>
      <c r="H259" s="2404">
        <v>0</v>
      </c>
      <c r="I259" s="2404">
        <v>0</v>
      </c>
      <c r="J259" s="2404">
        <v>0</v>
      </c>
      <c r="K259" s="2404">
        <v>0</v>
      </c>
      <c r="L259" s="2404">
        <v>0</v>
      </c>
      <c r="M259" s="2404">
        <v>0</v>
      </c>
      <c r="N259" s="2404">
        <v>1</v>
      </c>
      <c r="O259" s="2404">
        <v>0</v>
      </c>
      <c r="P259" s="2404">
        <v>2</v>
      </c>
      <c r="Q259" s="2404">
        <v>2</v>
      </c>
      <c r="R259" s="2404">
        <v>4</v>
      </c>
      <c r="S259" s="2434">
        <v>13</v>
      </c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3"/>
      <c r="BV259" s="3"/>
      <c r="BW259" s="3"/>
      <c r="BX259" s="3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5"/>
      <c r="CV259" s="5"/>
      <c r="CW259" s="5"/>
      <c r="CX259" s="5"/>
      <c r="CY259" s="5"/>
      <c r="CZ259" s="5"/>
    </row>
    <row r="260" spans="1:130" ht="15" x14ac:dyDescent="0.25">
      <c r="A260" s="284" t="s">
        <v>223</v>
      </c>
      <c r="B260" s="284">
        <f t="shared" ref="B260:B285" si="36">SUM(C260:S260)</f>
        <v>0</v>
      </c>
      <c r="C260" s="55">
        <v>0</v>
      </c>
      <c r="D260" s="55">
        <v>0</v>
      </c>
      <c r="E260" s="55">
        <v>0</v>
      </c>
      <c r="F260" s="55">
        <v>0</v>
      </c>
      <c r="G260" s="55">
        <v>0</v>
      </c>
      <c r="H260" s="55">
        <v>0</v>
      </c>
      <c r="I260" s="55">
        <v>0</v>
      </c>
      <c r="J260" s="55">
        <v>0</v>
      </c>
      <c r="K260" s="55">
        <v>0</v>
      </c>
      <c r="L260" s="55">
        <v>0</v>
      </c>
      <c r="M260" s="55">
        <v>0</v>
      </c>
      <c r="N260" s="55">
        <v>0</v>
      </c>
      <c r="O260" s="55">
        <v>0</v>
      </c>
      <c r="P260" s="55">
        <v>0</v>
      </c>
      <c r="Q260" s="55">
        <v>0</v>
      </c>
      <c r="R260" s="55">
        <v>0</v>
      </c>
      <c r="S260" s="56">
        <v>0</v>
      </c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3"/>
      <c r="BV260" s="3"/>
      <c r="BW260" s="3"/>
      <c r="BX260" s="3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5"/>
      <c r="CV260" s="5"/>
      <c r="CW260" s="5"/>
      <c r="CX260" s="5"/>
      <c r="CY260" s="5"/>
      <c r="CZ260" s="5"/>
    </row>
    <row r="261" spans="1:130" ht="15" x14ac:dyDescent="0.25">
      <c r="A261" s="284" t="s">
        <v>224</v>
      </c>
      <c r="B261" s="284">
        <f>SUM(C261:S261)</f>
        <v>13</v>
      </c>
      <c r="C261" s="55">
        <v>0</v>
      </c>
      <c r="D261" s="55">
        <v>0</v>
      </c>
      <c r="E261" s="55">
        <v>0</v>
      </c>
      <c r="F261" s="55">
        <v>0</v>
      </c>
      <c r="G261" s="55">
        <v>0</v>
      </c>
      <c r="H261" s="55">
        <v>0</v>
      </c>
      <c r="I261" s="55">
        <v>0</v>
      </c>
      <c r="J261" s="55">
        <v>0</v>
      </c>
      <c r="K261" s="55">
        <v>0</v>
      </c>
      <c r="L261" s="55">
        <v>0</v>
      </c>
      <c r="M261" s="55">
        <v>0</v>
      </c>
      <c r="N261" s="55">
        <v>1</v>
      </c>
      <c r="O261" s="55">
        <v>0</v>
      </c>
      <c r="P261" s="55">
        <v>2</v>
      </c>
      <c r="Q261" s="55">
        <v>1</v>
      </c>
      <c r="R261" s="55">
        <v>3</v>
      </c>
      <c r="S261" s="56">
        <v>6</v>
      </c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3"/>
      <c r="BV261" s="3"/>
      <c r="BW261" s="3"/>
      <c r="BX261" s="3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5"/>
      <c r="CV261" s="5"/>
      <c r="CW261" s="5"/>
      <c r="CX261" s="5"/>
      <c r="CY261" s="5"/>
      <c r="CZ261" s="5"/>
    </row>
    <row r="262" spans="1:130" ht="15" x14ac:dyDescent="0.25">
      <c r="A262" s="284" t="s">
        <v>225</v>
      </c>
      <c r="B262" s="284">
        <f t="shared" si="36"/>
        <v>9</v>
      </c>
      <c r="C262" s="55">
        <v>0</v>
      </c>
      <c r="D262" s="55">
        <v>0</v>
      </c>
      <c r="E262" s="55">
        <v>0</v>
      </c>
      <c r="F262" s="55">
        <v>0</v>
      </c>
      <c r="G262" s="55">
        <v>0</v>
      </c>
      <c r="H262" s="55">
        <v>0</v>
      </c>
      <c r="I262" s="55">
        <v>0</v>
      </c>
      <c r="J262" s="55">
        <v>0</v>
      </c>
      <c r="K262" s="55">
        <v>0</v>
      </c>
      <c r="L262" s="55">
        <v>0</v>
      </c>
      <c r="M262" s="55">
        <v>0</v>
      </c>
      <c r="N262" s="55">
        <v>1</v>
      </c>
      <c r="O262" s="55">
        <v>0</v>
      </c>
      <c r="P262" s="55">
        <v>2</v>
      </c>
      <c r="Q262" s="55">
        <v>0</v>
      </c>
      <c r="R262" s="55">
        <v>1</v>
      </c>
      <c r="S262" s="56">
        <v>5</v>
      </c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3"/>
      <c r="BV262" s="3"/>
      <c r="BW262" s="3"/>
      <c r="BX262" s="3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5"/>
      <c r="CV262" s="5"/>
      <c r="CW262" s="5"/>
      <c r="CX262" s="5"/>
      <c r="CY262" s="5"/>
      <c r="CZ262" s="5"/>
    </row>
    <row r="263" spans="1:130" ht="15" x14ac:dyDescent="0.25">
      <c r="A263" s="284" t="s">
        <v>226</v>
      </c>
      <c r="B263" s="284">
        <f t="shared" si="36"/>
        <v>19</v>
      </c>
      <c r="C263" s="55">
        <v>0</v>
      </c>
      <c r="D263" s="55">
        <v>0</v>
      </c>
      <c r="E263" s="55">
        <v>0</v>
      </c>
      <c r="F263" s="55">
        <v>0</v>
      </c>
      <c r="G263" s="55">
        <v>0</v>
      </c>
      <c r="H263" s="55">
        <v>0</v>
      </c>
      <c r="I263" s="55">
        <v>0</v>
      </c>
      <c r="J263" s="55">
        <v>0</v>
      </c>
      <c r="K263" s="55">
        <v>0</v>
      </c>
      <c r="L263" s="55">
        <v>0</v>
      </c>
      <c r="M263" s="55">
        <v>1</v>
      </c>
      <c r="N263" s="55">
        <v>0</v>
      </c>
      <c r="O263" s="55">
        <v>2</v>
      </c>
      <c r="P263" s="55">
        <v>3</v>
      </c>
      <c r="Q263" s="55">
        <v>5</v>
      </c>
      <c r="R263" s="55">
        <v>6</v>
      </c>
      <c r="S263" s="56">
        <v>2</v>
      </c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3"/>
      <c r="BV263" s="3"/>
      <c r="BW263" s="3"/>
      <c r="BX263" s="3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5"/>
      <c r="CV263" s="5"/>
      <c r="CW263" s="5"/>
      <c r="CX263" s="5"/>
      <c r="CY263" s="5"/>
      <c r="CZ263" s="5"/>
    </row>
    <row r="264" spans="1:130" s="392" customFormat="1" x14ac:dyDescent="0.2">
      <c r="A264" s="284" t="s">
        <v>227</v>
      </c>
      <c r="B264" s="284">
        <f t="shared" si="36"/>
        <v>12</v>
      </c>
      <c r="C264" s="55">
        <v>0</v>
      </c>
      <c r="D264" s="55">
        <v>0</v>
      </c>
      <c r="E264" s="55">
        <v>0</v>
      </c>
      <c r="F264" s="55">
        <v>0</v>
      </c>
      <c r="G264" s="55">
        <v>0</v>
      </c>
      <c r="H264" s="55">
        <v>0</v>
      </c>
      <c r="I264" s="55">
        <v>0</v>
      </c>
      <c r="J264" s="55">
        <v>0</v>
      </c>
      <c r="K264" s="55">
        <v>0</v>
      </c>
      <c r="L264" s="55">
        <v>0</v>
      </c>
      <c r="M264" s="55">
        <v>0</v>
      </c>
      <c r="N264" s="55">
        <v>0</v>
      </c>
      <c r="O264" s="55">
        <v>0</v>
      </c>
      <c r="P264" s="55">
        <v>1</v>
      </c>
      <c r="Q264" s="55">
        <v>3</v>
      </c>
      <c r="R264" s="55">
        <v>2</v>
      </c>
      <c r="S264" s="56">
        <v>6</v>
      </c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5"/>
      <c r="BV264" s="5"/>
      <c r="BW264" s="5"/>
      <c r="BX264" s="5"/>
      <c r="BY264" s="15"/>
      <c r="BZ264" s="15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</row>
    <row r="265" spans="1:130" s="392" customFormat="1" x14ac:dyDescent="0.2">
      <c r="A265" s="284" t="s">
        <v>228</v>
      </c>
      <c r="B265" s="284">
        <f t="shared" si="36"/>
        <v>0</v>
      </c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5"/>
      <c r="BV265" s="5"/>
      <c r="BW265" s="5"/>
      <c r="BX265" s="5"/>
      <c r="BY265" s="15"/>
      <c r="BZ265" s="15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</row>
    <row r="266" spans="1:130" s="392" customFormat="1" x14ac:dyDescent="0.2">
      <c r="A266" s="284" t="s">
        <v>229</v>
      </c>
      <c r="B266" s="284">
        <f t="shared" si="36"/>
        <v>0</v>
      </c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5"/>
      <c r="BV266" s="5"/>
      <c r="BW266" s="5"/>
      <c r="BX266" s="5"/>
      <c r="BY266" s="15"/>
      <c r="BZ266" s="15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</row>
    <row r="267" spans="1:130" s="392" customFormat="1" x14ac:dyDescent="0.2">
      <c r="A267" s="284" t="s">
        <v>230</v>
      </c>
      <c r="B267" s="284">
        <f t="shared" si="36"/>
        <v>0</v>
      </c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5"/>
      <c r="BV267" s="5"/>
      <c r="BW267" s="5"/>
      <c r="BX267" s="5"/>
      <c r="BY267" s="15"/>
      <c r="BZ267" s="15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</row>
    <row r="268" spans="1:130" x14ac:dyDescent="0.2">
      <c r="A268" s="284" t="s">
        <v>231</v>
      </c>
      <c r="B268" s="284">
        <f t="shared" si="36"/>
        <v>0</v>
      </c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5"/>
      <c r="CV268" s="5"/>
      <c r="CW268" s="5"/>
      <c r="CX268" s="5"/>
      <c r="CY268" s="5"/>
      <c r="CZ268" s="5"/>
    </row>
    <row r="269" spans="1:130" ht="21.75" x14ac:dyDescent="0.2">
      <c r="A269" s="393" t="s">
        <v>232</v>
      </c>
      <c r="B269" s="284">
        <f t="shared" si="36"/>
        <v>0</v>
      </c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5"/>
      <c r="CV269" s="5"/>
      <c r="CW269" s="5"/>
      <c r="CX269" s="5"/>
      <c r="CY269" s="5"/>
      <c r="CZ269" s="5"/>
    </row>
    <row r="270" spans="1:130" ht="22.5" x14ac:dyDescent="0.25">
      <c r="A270" s="393" t="s">
        <v>233</v>
      </c>
      <c r="B270" s="284">
        <f>SUM(C270:S270)</f>
        <v>0</v>
      </c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6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3"/>
      <c r="BV270" s="3"/>
      <c r="BW270" s="3"/>
      <c r="BX270" s="3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5"/>
      <c r="CV270" s="5"/>
      <c r="CW270" s="5"/>
      <c r="CX270" s="5"/>
      <c r="CY270" s="5"/>
      <c r="CZ270" s="5"/>
    </row>
    <row r="271" spans="1:130" x14ac:dyDescent="0.2">
      <c r="A271" s="284" t="s">
        <v>234</v>
      </c>
      <c r="B271" s="284">
        <f t="shared" si="36"/>
        <v>0</v>
      </c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6"/>
      <c r="CA271" s="394"/>
      <c r="CB271" s="394"/>
      <c r="CC271" s="394"/>
      <c r="CD271" s="394"/>
      <c r="CE271" s="392"/>
      <c r="CF271" s="392"/>
      <c r="CG271" s="392"/>
      <c r="CH271" s="392"/>
      <c r="CI271" s="392"/>
      <c r="CJ271" s="392"/>
      <c r="CK271" s="392"/>
      <c r="CL271" s="392"/>
      <c r="CM271" s="392"/>
      <c r="CN271" s="392"/>
      <c r="CO271" s="392"/>
      <c r="CP271" s="392"/>
      <c r="CQ271" s="392"/>
      <c r="CR271" s="392"/>
      <c r="CS271" s="392"/>
      <c r="CT271" s="392"/>
      <c r="CU271" s="5"/>
      <c r="CV271" s="5"/>
      <c r="CW271" s="5"/>
      <c r="CX271" s="5"/>
      <c r="CY271" s="5"/>
      <c r="CZ271" s="5"/>
    </row>
    <row r="272" spans="1:130" x14ac:dyDescent="0.2">
      <c r="A272" s="284" t="s">
        <v>235</v>
      </c>
      <c r="B272" s="284">
        <f t="shared" si="36"/>
        <v>0</v>
      </c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6"/>
      <c r="CE272" s="392"/>
      <c r="CF272" s="392"/>
      <c r="CG272" s="392"/>
      <c r="CH272" s="392"/>
      <c r="CI272" s="392"/>
      <c r="CJ272" s="392"/>
      <c r="CK272" s="392"/>
      <c r="CL272" s="392"/>
      <c r="CM272" s="392"/>
      <c r="CN272" s="392"/>
      <c r="CO272" s="392"/>
      <c r="CP272" s="392"/>
      <c r="CQ272" s="392"/>
      <c r="CR272" s="392"/>
      <c r="CS272" s="392"/>
      <c r="CT272" s="392"/>
      <c r="CU272" s="5"/>
      <c r="CV272" s="5"/>
      <c r="CW272" s="5"/>
      <c r="CX272" s="5"/>
      <c r="CY272" s="5"/>
      <c r="CZ272" s="5"/>
    </row>
    <row r="273" spans="1:104" s="6" customFormat="1" x14ac:dyDescent="0.2">
      <c r="A273" s="284" t="s">
        <v>236</v>
      </c>
      <c r="B273" s="284">
        <f t="shared" si="36"/>
        <v>0</v>
      </c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6"/>
      <c r="BU273" s="5"/>
      <c r="BV273" s="5"/>
      <c r="BW273" s="5"/>
      <c r="BX273" s="5"/>
      <c r="BY273" s="15"/>
      <c r="BZ273" s="15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5"/>
      <c r="CV273" s="5"/>
      <c r="CW273" s="5"/>
      <c r="CX273" s="5"/>
      <c r="CY273" s="5"/>
      <c r="CZ273" s="5"/>
    </row>
    <row r="274" spans="1:104" s="6" customFormat="1" x14ac:dyDescent="0.2">
      <c r="A274" s="284" t="s">
        <v>237</v>
      </c>
      <c r="B274" s="284">
        <f t="shared" si="36"/>
        <v>0</v>
      </c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6"/>
      <c r="BU274" s="5"/>
      <c r="BV274" s="5"/>
      <c r="BW274" s="5"/>
      <c r="BX274" s="5"/>
      <c r="BY274" s="15"/>
      <c r="BZ274" s="15"/>
      <c r="CA274" s="4"/>
      <c r="CB274" s="4"/>
      <c r="CC274" s="4"/>
      <c r="CD274" s="4"/>
      <c r="CE274" s="4"/>
      <c r="CF274" s="392"/>
      <c r="CG274" s="392"/>
      <c r="CH274" s="392"/>
      <c r="CI274" s="392"/>
      <c r="CJ274" s="392"/>
      <c r="CK274" s="392"/>
      <c r="CL274" s="392"/>
      <c r="CM274" s="392"/>
      <c r="CN274" s="392"/>
      <c r="CO274" s="392"/>
      <c r="CP274" s="392"/>
      <c r="CQ274" s="392"/>
      <c r="CR274" s="392"/>
      <c r="CS274" s="392"/>
      <c r="CT274" s="392"/>
      <c r="CU274" s="5"/>
      <c r="CV274" s="5"/>
      <c r="CW274" s="5"/>
      <c r="CX274" s="5"/>
      <c r="CY274" s="5"/>
      <c r="CZ274" s="5"/>
    </row>
    <row r="275" spans="1:104" s="6" customFormat="1" x14ac:dyDescent="0.2">
      <c r="A275" s="284" t="s">
        <v>238</v>
      </c>
      <c r="B275" s="284">
        <f t="shared" si="36"/>
        <v>0</v>
      </c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6"/>
      <c r="BU275" s="5"/>
      <c r="BV275" s="5"/>
      <c r="BW275" s="5"/>
      <c r="BX275" s="5"/>
      <c r="BY275" s="15"/>
      <c r="BZ275" s="15"/>
      <c r="CA275" s="4"/>
      <c r="CB275" s="4"/>
      <c r="CC275" s="4"/>
      <c r="CD275" s="4"/>
      <c r="CE275" s="4"/>
      <c r="CU275" s="5"/>
      <c r="CV275" s="5"/>
      <c r="CW275" s="5"/>
      <c r="CX275" s="5"/>
      <c r="CY275" s="5"/>
      <c r="CZ275" s="5"/>
    </row>
    <row r="276" spans="1:104" s="6" customFormat="1" x14ac:dyDescent="0.2">
      <c r="A276" s="284" t="s">
        <v>239</v>
      </c>
      <c r="B276" s="284">
        <f t="shared" si="36"/>
        <v>29</v>
      </c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>
        <v>6</v>
      </c>
      <c r="Q276" s="55">
        <v>5</v>
      </c>
      <c r="R276" s="55">
        <v>6</v>
      </c>
      <c r="S276" s="56">
        <v>12</v>
      </c>
      <c r="BU276" s="5"/>
      <c r="BV276" s="5"/>
      <c r="BW276" s="5"/>
      <c r="BX276" s="5"/>
      <c r="BY276" s="15"/>
      <c r="BZ276" s="15"/>
      <c r="CA276" s="4"/>
      <c r="CB276" s="4"/>
      <c r="CC276" s="4"/>
      <c r="CD276" s="4"/>
      <c r="CE276" s="4"/>
      <c r="CU276" s="5"/>
      <c r="CV276" s="5"/>
      <c r="CW276" s="5"/>
      <c r="CX276" s="5"/>
      <c r="CY276" s="5"/>
      <c r="CZ276" s="5"/>
    </row>
    <row r="277" spans="1:104" s="6" customFormat="1" x14ac:dyDescent="0.2">
      <c r="A277" s="284" t="s">
        <v>240</v>
      </c>
      <c r="B277" s="284">
        <f t="shared" si="36"/>
        <v>266</v>
      </c>
      <c r="C277" s="55">
        <v>4</v>
      </c>
      <c r="D277" s="55">
        <v>9</v>
      </c>
      <c r="E277" s="55">
        <v>9</v>
      </c>
      <c r="F277" s="55">
        <v>4</v>
      </c>
      <c r="G277" s="55">
        <v>0</v>
      </c>
      <c r="H277" s="55">
        <v>0</v>
      </c>
      <c r="I277" s="55">
        <v>0</v>
      </c>
      <c r="J277" s="55">
        <v>0</v>
      </c>
      <c r="K277" s="55">
        <v>0</v>
      </c>
      <c r="L277" s="55">
        <v>0</v>
      </c>
      <c r="M277" s="55">
        <v>6</v>
      </c>
      <c r="N277" s="55">
        <v>2</v>
      </c>
      <c r="O277" s="55">
        <v>14</v>
      </c>
      <c r="P277" s="55">
        <v>78</v>
      </c>
      <c r="Q277" s="55">
        <v>57</v>
      </c>
      <c r="R277" s="55">
        <v>47</v>
      </c>
      <c r="S277" s="56">
        <v>36</v>
      </c>
      <c r="BU277" s="5"/>
      <c r="BV277" s="5"/>
      <c r="BW277" s="5"/>
      <c r="BX277" s="5"/>
      <c r="BY277" s="5"/>
      <c r="BZ277" s="5"/>
      <c r="CA277" s="4"/>
      <c r="CB277" s="4"/>
      <c r="CC277" s="4"/>
      <c r="CD277" s="4"/>
      <c r="CE277" s="4"/>
      <c r="CU277" s="5"/>
      <c r="CV277" s="5"/>
      <c r="CW277" s="5"/>
      <c r="CX277" s="5"/>
      <c r="CY277" s="5"/>
      <c r="CZ277" s="5"/>
    </row>
    <row r="278" spans="1:104" s="6" customFormat="1" x14ac:dyDescent="0.2">
      <c r="A278" s="284" t="s">
        <v>241</v>
      </c>
      <c r="B278" s="284">
        <f t="shared" si="36"/>
        <v>0</v>
      </c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6"/>
      <c r="BU278" s="5"/>
      <c r="BV278" s="5"/>
      <c r="BW278" s="5"/>
      <c r="BX278" s="5"/>
      <c r="BY278" s="5"/>
      <c r="BZ278" s="5"/>
      <c r="CA278" s="4"/>
      <c r="CB278" s="4"/>
      <c r="CC278" s="4"/>
      <c r="CD278" s="4"/>
      <c r="CE278" s="4"/>
      <c r="CU278" s="5"/>
      <c r="CV278" s="5"/>
      <c r="CW278" s="5"/>
      <c r="CX278" s="5"/>
      <c r="CY278" s="5"/>
      <c r="CZ278" s="5"/>
    </row>
    <row r="279" spans="1:104" s="6" customFormat="1" x14ac:dyDescent="0.2">
      <c r="A279" s="284" t="s">
        <v>242</v>
      </c>
      <c r="B279" s="284">
        <f t="shared" si="36"/>
        <v>0</v>
      </c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6"/>
      <c r="BU279" s="5"/>
      <c r="BV279" s="5"/>
      <c r="BW279" s="5"/>
      <c r="BX279" s="5"/>
      <c r="BY279" s="5"/>
      <c r="BZ279" s="5"/>
      <c r="CA279" s="4"/>
      <c r="CB279" s="4"/>
      <c r="CC279" s="4"/>
      <c r="CD279" s="4"/>
      <c r="CE279" s="4"/>
      <c r="CU279" s="5"/>
      <c r="CV279" s="5"/>
      <c r="CW279" s="5"/>
      <c r="CX279" s="5"/>
      <c r="CY279" s="5"/>
      <c r="CZ279" s="5"/>
    </row>
    <row r="280" spans="1:104" s="6" customFormat="1" x14ac:dyDescent="0.2">
      <c r="A280" s="395" t="s">
        <v>243</v>
      </c>
      <c r="B280" s="284">
        <f t="shared" si="36"/>
        <v>0</v>
      </c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39"/>
      <c r="BU280" s="5"/>
      <c r="BV280" s="5"/>
      <c r="BW280" s="5"/>
      <c r="BX280" s="5"/>
      <c r="BY280" s="5"/>
      <c r="BZ280" s="5"/>
      <c r="CA280" s="4"/>
      <c r="CB280" s="4"/>
      <c r="CC280" s="4"/>
      <c r="CD280" s="4"/>
      <c r="CE280" s="4"/>
      <c r="CU280" s="5"/>
      <c r="CV280" s="5"/>
      <c r="CW280" s="5"/>
      <c r="CX280" s="5"/>
      <c r="CY280" s="5"/>
      <c r="CZ280" s="5"/>
    </row>
    <row r="281" spans="1:104" s="6" customFormat="1" x14ac:dyDescent="0.2">
      <c r="A281" s="395" t="s">
        <v>244</v>
      </c>
      <c r="B281" s="284">
        <f t="shared" si="36"/>
        <v>0</v>
      </c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6"/>
      <c r="BU281" s="5"/>
      <c r="BV281" s="5"/>
      <c r="BW281" s="5"/>
      <c r="BX281" s="5"/>
      <c r="BY281" s="5"/>
      <c r="BZ281" s="5"/>
      <c r="CA281" s="4"/>
      <c r="CB281" s="4"/>
      <c r="CC281" s="4"/>
      <c r="CD281" s="4"/>
      <c r="CE281" s="4"/>
      <c r="CU281" s="5"/>
      <c r="CV281" s="5"/>
      <c r="CW281" s="5"/>
      <c r="CX281" s="5"/>
      <c r="CY281" s="5"/>
      <c r="CZ281" s="5"/>
    </row>
    <row r="282" spans="1:104" s="6" customFormat="1" ht="21.75" x14ac:dyDescent="0.2">
      <c r="A282" s="396" t="s">
        <v>245</v>
      </c>
      <c r="B282" s="284">
        <f t="shared" si="36"/>
        <v>0</v>
      </c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6"/>
      <c r="BU282" s="5"/>
      <c r="BV282" s="5"/>
      <c r="BW282" s="5"/>
      <c r="BX282" s="5"/>
      <c r="BY282" s="5"/>
      <c r="BZ282" s="5"/>
      <c r="CA282" s="4"/>
      <c r="CB282" s="4"/>
      <c r="CC282" s="4"/>
      <c r="CD282" s="4"/>
      <c r="CE282" s="4"/>
      <c r="CU282" s="5"/>
      <c r="CV282" s="5"/>
      <c r="CW282" s="5"/>
      <c r="CX282" s="5"/>
      <c r="CY282" s="5"/>
      <c r="CZ282" s="5"/>
    </row>
    <row r="283" spans="1:104" s="6" customFormat="1" x14ac:dyDescent="0.2">
      <c r="A283" s="395" t="s">
        <v>246</v>
      </c>
      <c r="B283" s="284">
        <f t="shared" si="36"/>
        <v>0</v>
      </c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6"/>
      <c r="BU283" s="5"/>
      <c r="BV283" s="5"/>
      <c r="BW283" s="5"/>
      <c r="BX283" s="5"/>
      <c r="BY283" s="5"/>
      <c r="BZ283" s="5"/>
      <c r="CA283" s="4"/>
      <c r="CB283" s="4"/>
      <c r="CC283" s="4"/>
      <c r="CD283" s="4"/>
      <c r="CE283" s="4"/>
      <c r="CU283" s="5"/>
      <c r="CV283" s="5"/>
      <c r="CW283" s="5"/>
      <c r="CX283" s="5"/>
      <c r="CY283" s="5"/>
      <c r="CZ283" s="5"/>
    </row>
    <row r="284" spans="1:104" s="6" customFormat="1" x14ac:dyDescent="0.2">
      <c r="A284" s="395" t="s">
        <v>247</v>
      </c>
      <c r="B284" s="284">
        <f>SUM(C284:S284)</f>
        <v>0</v>
      </c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6"/>
      <c r="BU284" s="5"/>
      <c r="BV284" s="5"/>
      <c r="BW284" s="5"/>
      <c r="BX284" s="5"/>
      <c r="BY284" s="5"/>
      <c r="BZ284" s="5"/>
      <c r="CA284" s="4"/>
      <c r="CB284" s="4"/>
      <c r="CC284" s="4"/>
      <c r="CD284" s="4"/>
      <c r="CE284" s="4"/>
      <c r="CU284" s="5"/>
      <c r="CV284" s="5"/>
      <c r="CW284" s="5"/>
      <c r="CX284" s="5"/>
      <c r="CY284" s="5"/>
      <c r="CZ284" s="5"/>
    </row>
    <row r="285" spans="1:104" s="6" customFormat="1" x14ac:dyDescent="0.2">
      <c r="A285" s="397" t="s">
        <v>248</v>
      </c>
      <c r="B285" s="287">
        <f t="shared" si="36"/>
        <v>0</v>
      </c>
      <c r="C285" s="213"/>
      <c r="D285" s="213"/>
      <c r="E285" s="213"/>
      <c r="F285" s="213"/>
      <c r="G285" s="213"/>
      <c r="H285" s="213"/>
      <c r="I285" s="213"/>
      <c r="J285" s="213"/>
      <c r="K285" s="213"/>
      <c r="L285" s="213"/>
      <c r="M285" s="213"/>
      <c r="N285" s="213"/>
      <c r="O285" s="213"/>
      <c r="P285" s="213"/>
      <c r="Q285" s="213"/>
      <c r="R285" s="213"/>
      <c r="S285" s="78"/>
      <c r="BU285" s="5"/>
      <c r="BV285" s="5"/>
      <c r="BW285" s="5"/>
      <c r="BX285" s="5"/>
      <c r="BY285" s="5"/>
      <c r="BZ285" s="5"/>
      <c r="CA285" s="4"/>
      <c r="CB285" s="4"/>
      <c r="CC285" s="4"/>
      <c r="CD285" s="4"/>
      <c r="CE285" s="4"/>
      <c r="CU285" s="5"/>
      <c r="CV285" s="5"/>
      <c r="CW285" s="5"/>
      <c r="CX285" s="5"/>
      <c r="CY285" s="5"/>
      <c r="CZ285" s="5"/>
    </row>
    <row r="286" spans="1:104" s="6" customFormat="1" x14ac:dyDescent="0.2">
      <c r="A286" s="221" t="s">
        <v>249</v>
      </c>
      <c r="B286" s="221"/>
      <c r="BU286" s="5"/>
      <c r="BV286" s="5"/>
      <c r="BW286" s="5"/>
      <c r="BX286" s="5"/>
      <c r="BY286" s="15"/>
      <c r="BZ286" s="15"/>
      <c r="CA286" s="4"/>
      <c r="CB286" s="4"/>
      <c r="CC286" s="4"/>
      <c r="CD286" s="4"/>
      <c r="CE286" s="4"/>
      <c r="CU286" s="5"/>
      <c r="CV286" s="5"/>
      <c r="CW286" s="5"/>
      <c r="CX286" s="5"/>
      <c r="CY286" s="5"/>
      <c r="CZ286" s="5"/>
    </row>
    <row r="287" spans="1:104" s="6" customFormat="1" x14ac:dyDescent="0.2">
      <c r="A287" s="2359" t="s">
        <v>250</v>
      </c>
      <c r="B287" s="2439" t="s">
        <v>5</v>
      </c>
      <c r="C287" s="2390" t="s">
        <v>215</v>
      </c>
      <c r="D287" s="2440"/>
      <c r="E287" s="2440"/>
      <c r="F287" s="2440"/>
      <c r="G287" s="2440"/>
      <c r="H287" s="2440"/>
      <c r="I287" s="2440"/>
      <c r="J287" s="2440"/>
      <c r="K287" s="2440"/>
      <c r="L287" s="2440"/>
      <c r="M287" s="2440"/>
      <c r="N287" s="2440"/>
      <c r="O287" s="2440"/>
      <c r="P287" s="2440"/>
      <c r="Q287" s="2440"/>
      <c r="R287" s="2440"/>
      <c r="S287" s="2389"/>
      <c r="BU287" s="5"/>
      <c r="BV287" s="5"/>
      <c r="BW287" s="15"/>
      <c r="BX287" s="15"/>
      <c r="BY287" s="5"/>
      <c r="BZ287" s="5"/>
      <c r="CA287" s="4"/>
      <c r="CB287" s="4"/>
      <c r="CC287" s="4"/>
      <c r="CD287" s="4"/>
      <c r="CE287" s="4"/>
      <c r="CU287" s="5"/>
      <c r="CV287" s="5"/>
      <c r="CW287" s="5"/>
      <c r="CX287" s="5"/>
      <c r="CY287" s="5"/>
      <c r="CZ287" s="5"/>
    </row>
    <row r="288" spans="1:104" s="6" customFormat="1" x14ac:dyDescent="0.2">
      <c r="A288" s="1922"/>
      <c r="B288" s="2165"/>
      <c r="C288" s="2441" t="s">
        <v>160</v>
      </c>
      <c r="D288" s="2441" t="s">
        <v>161</v>
      </c>
      <c r="E288" s="2441" t="s">
        <v>13</v>
      </c>
      <c r="F288" s="2442" t="s">
        <v>14</v>
      </c>
      <c r="G288" s="2442" t="s">
        <v>15</v>
      </c>
      <c r="H288" s="2442" t="s">
        <v>16</v>
      </c>
      <c r="I288" s="2442" t="s">
        <v>17</v>
      </c>
      <c r="J288" s="2442" t="s">
        <v>18</v>
      </c>
      <c r="K288" s="2442" t="s">
        <v>19</v>
      </c>
      <c r="L288" s="2442" t="s">
        <v>20</v>
      </c>
      <c r="M288" s="2442" t="s">
        <v>21</v>
      </c>
      <c r="N288" s="2442" t="s">
        <v>22</v>
      </c>
      <c r="O288" s="2442" t="s">
        <v>23</v>
      </c>
      <c r="P288" s="2442" t="s">
        <v>24</v>
      </c>
      <c r="Q288" s="2442" t="s">
        <v>25</v>
      </c>
      <c r="R288" s="2442" t="s">
        <v>26</v>
      </c>
      <c r="S288" s="2443" t="s">
        <v>27</v>
      </c>
      <c r="BB288" s="109"/>
      <c r="BC288" s="109"/>
      <c r="BU288" s="5"/>
      <c r="BV288" s="5"/>
      <c r="BW288" s="5"/>
      <c r="BX288" s="5"/>
      <c r="BY288" s="5"/>
      <c r="BZ288" s="5"/>
      <c r="CA288" s="4"/>
      <c r="CB288" s="4"/>
      <c r="CC288" s="4"/>
      <c r="CD288" s="4"/>
      <c r="CE288" s="4"/>
      <c r="CU288" s="5"/>
      <c r="CV288" s="5"/>
      <c r="CW288" s="5"/>
      <c r="CX288" s="5"/>
      <c r="CY288" s="5"/>
      <c r="CZ288" s="5"/>
    </row>
    <row r="289" spans="1:104" s="6" customFormat="1" x14ac:dyDescent="0.2">
      <c r="A289" s="2446" t="s">
        <v>61</v>
      </c>
      <c r="B289" s="387">
        <f>SUM(C289:S289)</f>
        <v>0</v>
      </c>
      <c r="C289" s="43">
        <v>0</v>
      </c>
      <c r="D289" s="43">
        <v>0</v>
      </c>
      <c r="E289" s="43">
        <v>0</v>
      </c>
      <c r="F289" s="43">
        <v>0</v>
      </c>
      <c r="G289" s="43">
        <v>0</v>
      </c>
      <c r="H289" s="43">
        <v>0</v>
      </c>
      <c r="I289" s="43">
        <v>0</v>
      </c>
      <c r="J289" s="43">
        <v>0</v>
      </c>
      <c r="K289" s="43">
        <v>0</v>
      </c>
      <c r="L289" s="43">
        <v>0</v>
      </c>
      <c r="M289" s="43">
        <v>0</v>
      </c>
      <c r="N289" s="43">
        <v>0</v>
      </c>
      <c r="O289" s="43">
        <v>0</v>
      </c>
      <c r="P289" s="43">
        <v>0</v>
      </c>
      <c r="Q289" s="43">
        <v>0</v>
      </c>
      <c r="R289" s="43">
        <v>0</v>
      </c>
      <c r="S289" s="39">
        <v>0</v>
      </c>
      <c r="BB289" s="109"/>
      <c r="BC289" s="109"/>
      <c r="BU289" s="5"/>
      <c r="BV289" s="5"/>
      <c r="BW289" s="5"/>
      <c r="BX289" s="5"/>
      <c r="BY289" s="5"/>
      <c r="BZ289" s="5"/>
      <c r="CU289" s="5"/>
      <c r="CV289" s="5"/>
      <c r="CW289" s="5"/>
      <c r="CX289" s="5"/>
      <c r="CY289" s="5"/>
      <c r="CZ289" s="5"/>
    </row>
    <row r="290" spans="1:104" s="6" customFormat="1" x14ac:dyDescent="0.2">
      <c r="A290" s="152" t="s">
        <v>66</v>
      </c>
      <c r="B290" s="387">
        <f t="shared" ref="B290:B308" si="37">SUM(C290:S290)</f>
        <v>0</v>
      </c>
      <c r="C290" s="55">
        <v>0</v>
      </c>
      <c r="D290" s="55">
        <v>0</v>
      </c>
      <c r="E290" s="55">
        <v>0</v>
      </c>
      <c r="F290" s="55">
        <v>0</v>
      </c>
      <c r="G290" s="55">
        <v>0</v>
      </c>
      <c r="H290" s="55">
        <v>0</v>
      </c>
      <c r="I290" s="55">
        <v>0</v>
      </c>
      <c r="J290" s="55">
        <v>0</v>
      </c>
      <c r="K290" s="55">
        <v>0</v>
      </c>
      <c r="L290" s="55">
        <v>0</v>
      </c>
      <c r="M290" s="55">
        <v>0</v>
      </c>
      <c r="N290" s="55">
        <v>0</v>
      </c>
      <c r="O290" s="55">
        <v>0</v>
      </c>
      <c r="P290" s="55">
        <v>0</v>
      </c>
      <c r="Q290" s="55">
        <v>0</v>
      </c>
      <c r="R290" s="55">
        <v>0</v>
      </c>
      <c r="S290" s="56">
        <v>0</v>
      </c>
      <c r="BB290" s="109"/>
      <c r="BC290" s="109"/>
      <c r="BU290" s="5"/>
      <c r="BV290" s="5"/>
      <c r="BW290" s="5"/>
      <c r="BX290" s="5"/>
      <c r="BY290" s="5"/>
      <c r="BZ290" s="5"/>
      <c r="CU290" s="5"/>
      <c r="CV290" s="5"/>
      <c r="CW290" s="5"/>
      <c r="CX290" s="5"/>
      <c r="CY290" s="5"/>
      <c r="CZ290" s="5"/>
    </row>
    <row r="291" spans="1:104" s="6" customFormat="1" x14ac:dyDescent="0.2">
      <c r="A291" s="359" t="s">
        <v>62</v>
      </c>
      <c r="B291" s="387">
        <f t="shared" si="37"/>
        <v>0</v>
      </c>
      <c r="C291" s="55">
        <v>0</v>
      </c>
      <c r="D291" s="55">
        <v>0</v>
      </c>
      <c r="E291" s="55">
        <v>0</v>
      </c>
      <c r="F291" s="55">
        <v>0</v>
      </c>
      <c r="G291" s="55">
        <v>0</v>
      </c>
      <c r="H291" s="55">
        <v>0</v>
      </c>
      <c r="I291" s="55">
        <v>0</v>
      </c>
      <c r="J291" s="55">
        <v>0</v>
      </c>
      <c r="K291" s="55">
        <v>0</v>
      </c>
      <c r="L291" s="55">
        <v>0</v>
      </c>
      <c r="M291" s="55">
        <v>0</v>
      </c>
      <c r="N291" s="55">
        <v>0</v>
      </c>
      <c r="O291" s="55">
        <v>0</v>
      </c>
      <c r="P291" s="55">
        <v>0</v>
      </c>
      <c r="Q291" s="55">
        <v>0</v>
      </c>
      <c r="R291" s="55">
        <v>0</v>
      </c>
      <c r="S291" s="56">
        <v>0</v>
      </c>
      <c r="BB291" s="109"/>
      <c r="BC291" s="109"/>
      <c r="BU291" s="5"/>
      <c r="BV291" s="5"/>
      <c r="BW291" s="5"/>
      <c r="BX291" s="5"/>
      <c r="BY291" s="5"/>
      <c r="BZ291" s="5"/>
      <c r="CU291" s="5"/>
      <c r="CV291" s="5"/>
      <c r="CW291" s="5"/>
      <c r="CX291" s="5"/>
      <c r="CY291" s="5"/>
      <c r="CZ291" s="5"/>
    </row>
    <row r="292" spans="1:104" s="6" customFormat="1" x14ac:dyDescent="0.2">
      <c r="A292" s="359" t="s">
        <v>60</v>
      </c>
      <c r="B292" s="387">
        <f t="shared" si="37"/>
        <v>4</v>
      </c>
      <c r="C292" s="55">
        <v>0</v>
      </c>
      <c r="D292" s="55">
        <v>0</v>
      </c>
      <c r="E292" s="55">
        <v>0</v>
      </c>
      <c r="F292" s="55">
        <v>0</v>
      </c>
      <c r="G292" s="55">
        <v>0</v>
      </c>
      <c r="H292" s="55">
        <v>0</v>
      </c>
      <c r="I292" s="55">
        <v>0</v>
      </c>
      <c r="J292" s="55">
        <v>0</v>
      </c>
      <c r="K292" s="55">
        <v>0</v>
      </c>
      <c r="L292" s="55">
        <v>0</v>
      </c>
      <c r="M292" s="55">
        <v>0</v>
      </c>
      <c r="N292" s="55">
        <v>1</v>
      </c>
      <c r="O292" s="55">
        <v>1</v>
      </c>
      <c r="P292" s="55">
        <v>1</v>
      </c>
      <c r="Q292" s="55">
        <v>1</v>
      </c>
      <c r="R292" s="55">
        <v>0</v>
      </c>
      <c r="S292" s="56">
        <v>0</v>
      </c>
      <c r="BB292" s="109"/>
      <c r="BC292" s="109"/>
      <c r="BU292" s="5"/>
      <c r="BV292" s="5"/>
      <c r="BW292" s="5"/>
      <c r="BX292" s="5"/>
      <c r="BY292" s="5"/>
      <c r="BZ292" s="5"/>
      <c r="CU292" s="5"/>
      <c r="CV292" s="5"/>
      <c r="CW292" s="5"/>
      <c r="CX292" s="5"/>
      <c r="CY292" s="5"/>
      <c r="CZ292" s="5"/>
    </row>
    <row r="293" spans="1:104" s="6" customFormat="1" x14ac:dyDescent="0.2">
      <c r="A293" s="152" t="s">
        <v>171</v>
      </c>
      <c r="B293" s="387">
        <f t="shared" si="37"/>
        <v>0</v>
      </c>
      <c r="C293" s="55">
        <v>0</v>
      </c>
      <c r="D293" s="55">
        <v>0</v>
      </c>
      <c r="E293" s="55">
        <v>0</v>
      </c>
      <c r="F293" s="55">
        <v>0</v>
      </c>
      <c r="G293" s="55">
        <v>0</v>
      </c>
      <c r="H293" s="55">
        <v>0</v>
      </c>
      <c r="I293" s="55">
        <v>0</v>
      </c>
      <c r="J293" s="55">
        <v>0</v>
      </c>
      <c r="K293" s="55">
        <v>0</v>
      </c>
      <c r="L293" s="55">
        <v>0</v>
      </c>
      <c r="M293" s="55">
        <v>0</v>
      </c>
      <c r="N293" s="55">
        <v>0</v>
      </c>
      <c r="O293" s="55">
        <v>0</v>
      </c>
      <c r="P293" s="55">
        <v>0</v>
      </c>
      <c r="Q293" s="55">
        <v>0</v>
      </c>
      <c r="R293" s="55">
        <v>0</v>
      </c>
      <c r="S293" s="56">
        <v>0</v>
      </c>
      <c r="BB293" s="109"/>
      <c r="BC293" s="109"/>
      <c r="BU293" s="5"/>
      <c r="BV293" s="5"/>
      <c r="BW293" s="5"/>
      <c r="BX293" s="5"/>
      <c r="BY293" s="5"/>
      <c r="BZ293" s="5"/>
      <c r="CU293" s="5"/>
      <c r="CV293" s="5"/>
      <c r="CW293" s="5"/>
      <c r="CX293" s="5"/>
      <c r="CY293" s="5"/>
      <c r="CZ293" s="5"/>
    </row>
    <row r="294" spans="1:104" s="6" customFormat="1" x14ac:dyDescent="0.2">
      <c r="A294" s="155" t="s">
        <v>63</v>
      </c>
      <c r="B294" s="387">
        <f t="shared" si="37"/>
        <v>0</v>
      </c>
      <c r="C294" s="55">
        <v>0</v>
      </c>
      <c r="D294" s="55">
        <v>0</v>
      </c>
      <c r="E294" s="55">
        <v>0</v>
      </c>
      <c r="F294" s="55">
        <v>0</v>
      </c>
      <c r="G294" s="55">
        <v>0</v>
      </c>
      <c r="H294" s="55">
        <v>0</v>
      </c>
      <c r="I294" s="55">
        <v>0</v>
      </c>
      <c r="J294" s="55">
        <v>0</v>
      </c>
      <c r="K294" s="55">
        <v>0</v>
      </c>
      <c r="L294" s="55">
        <v>0</v>
      </c>
      <c r="M294" s="55">
        <v>0</v>
      </c>
      <c r="N294" s="55">
        <v>0</v>
      </c>
      <c r="O294" s="55">
        <v>0</v>
      </c>
      <c r="P294" s="55">
        <v>0</v>
      </c>
      <c r="Q294" s="55">
        <v>0</v>
      </c>
      <c r="R294" s="55">
        <v>0</v>
      </c>
      <c r="S294" s="56">
        <v>0</v>
      </c>
      <c r="BB294" s="109"/>
      <c r="BC294" s="109"/>
      <c r="BU294" s="5"/>
      <c r="BV294" s="5"/>
      <c r="BW294" s="5"/>
      <c r="BX294" s="5"/>
      <c r="BY294" s="5"/>
      <c r="BZ294" s="5"/>
      <c r="CU294" s="5"/>
      <c r="CV294" s="5"/>
      <c r="CW294" s="5"/>
      <c r="CX294" s="5"/>
      <c r="CY294" s="5"/>
      <c r="CZ294" s="5"/>
    </row>
    <row r="295" spans="1:104" s="6" customFormat="1" x14ac:dyDescent="0.2">
      <c r="A295" s="155" t="s">
        <v>251</v>
      </c>
      <c r="B295" s="387">
        <f t="shared" si="37"/>
        <v>0</v>
      </c>
      <c r="C295" s="55">
        <v>0</v>
      </c>
      <c r="D295" s="55">
        <v>0</v>
      </c>
      <c r="E295" s="55">
        <v>0</v>
      </c>
      <c r="F295" s="55">
        <v>0</v>
      </c>
      <c r="G295" s="55">
        <v>0</v>
      </c>
      <c r="H295" s="55">
        <v>0</v>
      </c>
      <c r="I295" s="55">
        <v>0</v>
      </c>
      <c r="J295" s="55">
        <v>0</v>
      </c>
      <c r="K295" s="55">
        <v>0</v>
      </c>
      <c r="L295" s="55">
        <v>0</v>
      </c>
      <c r="M295" s="55">
        <v>0</v>
      </c>
      <c r="N295" s="55">
        <v>0</v>
      </c>
      <c r="O295" s="55">
        <v>0</v>
      </c>
      <c r="P295" s="55">
        <v>0</v>
      </c>
      <c r="Q295" s="55">
        <v>0</v>
      </c>
      <c r="R295" s="55">
        <v>0</v>
      </c>
      <c r="S295" s="56">
        <v>0</v>
      </c>
      <c r="BU295" s="5"/>
      <c r="BV295" s="5"/>
      <c r="BW295" s="5"/>
      <c r="BX295" s="5"/>
      <c r="BY295" s="5"/>
      <c r="BZ295" s="5"/>
      <c r="CU295" s="5"/>
      <c r="CV295" s="5"/>
      <c r="CW295" s="5"/>
      <c r="CX295" s="5"/>
      <c r="CY295" s="5"/>
      <c r="CZ295" s="5"/>
    </row>
    <row r="296" spans="1:104" s="6" customFormat="1" x14ac:dyDescent="0.2">
      <c r="A296" s="155" t="s">
        <v>252</v>
      </c>
      <c r="B296" s="387">
        <f t="shared" si="37"/>
        <v>0</v>
      </c>
      <c r="C296" s="55">
        <v>0</v>
      </c>
      <c r="D296" s="55">
        <v>0</v>
      </c>
      <c r="E296" s="55">
        <v>0</v>
      </c>
      <c r="F296" s="55">
        <v>0</v>
      </c>
      <c r="G296" s="55">
        <v>0</v>
      </c>
      <c r="H296" s="55">
        <v>0</v>
      </c>
      <c r="I296" s="55">
        <v>0</v>
      </c>
      <c r="J296" s="55">
        <v>0</v>
      </c>
      <c r="K296" s="55">
        <v>0</v>
      </c>
      <c r="L296" s="55">
        <v>0</v>
      </c>
      <c r="M296" s="55">
        <v>0</v>
      </c>
      <c r="N296" s="55">
        <v>0</v>
      </c>
      <c r="O296" s="55">
        <v>0</v>
      </c>
      <c r="P296" s="55">
        <v>0</v>
      </c>
      <c r="Q296" s="55">
        <v>0</v>
      </c>
      <c r="R296" s="55">
        <v>0</v>
      </c>
      <c r="S296" s="56">
        <v>0</v>
      </c>
      <c r="BU296" s="5"/>
      <c r="BV296" s="5"/>
      <c r="BW296" s="5"/>
      <c r="BX296" s="5"/>
      <c r="BY296" s="5"/>
      <c r="BZ296" s="5"/>
      <c r="CU296" s="5"/>
      <c r="CV296" s="5"/>
      <c r="CW296" s="5"/>
      <c r="CX296" s="5"/>
      <c r="CY296" s="5"/>
      <c r="CZ296" s="5"/>
    </row>
    <row r="297" spans="1:104" s="6" customFormat="1" x14ac:dyDescent="0.2">
      <c r="A297" s="152" t="s">
        <v>176</v>
      </c>
      <c r="B297" s="387">
        <f t="shared" si="37"/>
        <v>0</v>
      </c>
      <c r="C297" s="55">
        <v>0</v>
      </c>
      <c r="D297" s="55">
        <v>0</v>
      </c>
      <c r="E297" s="55">
        <v>0</v>
      </c>
      <c r="F297" s="55">
        <v>0</v>
      </c>
      <c r="G297" s="55">
        <v>0</v>
      </c>
      <c r="H297" s="55">
        <v>0</v>
      </c>
      <c r="I297" s="55">
        <v>0</v>
      </c>
      <c r="J297" s="55">
        <v>0</v>
      </c>
      <c r="K297" s="55">
        <v>0</v>
      </c>
      <c r="L297" s="55">
        <v>0</v>
      </c>
      <c r="M297" s="55">
        <v>0</v>
      </c>
      <c r="N297" s="55">
        <v>0</v>
      </c>
      <c r="O297" s="55">
        <v>0</v>
      </c>
      <c r="P297" s="55">
        <v>0</v>
      </c>
      <c r="Q297" s="55">
        <v>0</v>
      </c>
      <c r="R297" s="55">
        <v>0</v>
      </c>
      <c r="S297" s="56">
        <v>0</v>
      </c>
      <c r="BU297" s="5"/>
      <c r="BV297" s="5"/>
      <c r="BW297" s="5"/>
      <c r="BX297" s="5"/>
      <c r="BY297" s="5"/>
      <c r="BZ297" s="5"/>
      <c r="CU297" s="5"/>
      <c r="CV297" s="5"/>
      <c r="CW297" s="5"/>
      <c r="CX297" s="5"/>
      <c r="CY297" s="5"/>
      <c r="CZ297" s="5"/>
    </row>
    <row r="298" spans="1:104" s="6" customFormat="1" x14ac:dyDescent="0.2">
      <c r="A298" s="155" t="s">
        <v>253</v>
      </c>
      <c r="B298" s="387">
        <f t="shared" si="37"/>
        <v>0</v>
      </c>
      <c r="C298" s="55">
        <v>0</v>
      </c>
      <c r="D298" s="55">
        <v>0</v>
      </c>
      <c r="E298" s="55">
        <v>0</v>
      </c>
      <c r="F298" s="55">
        <v>0</v>
      </c>
      <c r="G298" s="55">
        <v>0</v>
      </c>
      <c r="H298" s="55">
        <v>0</v>
      </c>
      <c r="I298" s="55">
        <v>0</v>
      </c>
      <c r="J298" s="55">
        <v>0</v>
      </c>
      <c r="K298" s="55">
        <v>0</v>
      </c>
      <c r="L298" s="55">
        <v>0</v>
      </c>
      <c r="M298" s="55">
        <v>0</v>
      </c>
      <c r="N298" s="55">
        <v>0</v>
      </c>
      <c r="O298" s="55">
        <v>0</v>
      </c>
      <c r="P298" s="55">
        <v>0</v>
      </c>
      <c r="Q298" s="55">
        <v>0</v>
      </c>
      <c r="R298" s="55">
        <v>0</v>
      </c>
      <c r="S298" s="56">
        <v>0</v>
      </c>
      <c r="BU298" s="5"/>
      <c r="BV298" s="5"/>
      <c r="BW298" s="5"/>
      <c r="BX298" s="5"/>
      <c r="BY298" s="5"/>
      <c r="BZ298" s="5"/>
      <c r="CU298" s="5"/>
      <c r="CV298" s="5"/>
      <c r="CW298" s="5"/>
      <c r="CX298" s="5"/>
      <c r="CY298" s="5"/>
      <c r="CZ298" s="5"/>
    </row>
    <row r="299" spans="1:104" s="6" customFormat="1" x14ac:dyDescent="0.2">
      <c r="A299" s="152" t="s">
        <v>68</v>
      </c>
      <c r="B299" s="387">
        <f t="shared" si="37"/>
        <v>0</v>
      </c>
      <c r="C299" s="55">
        <v>0</v>
      </c>
      <c r="D299" s="55">
        <v>0</v>
      </c>
      <c r="E299" s="55">
        <v>0</v>
      </c>
      <c r="F299" s="55">
        <v>0</v>
      </c>
      <c r="G299" s="55">
        <v>0</v>
      </c>
      <c r="H299" s="55">
        <v>0</v>
      </c>
      <c r="I299" s="55">
        <v>0</v>
      </c>
      <c r="J299" s="55">
        <v>0</v>
      </c>
      <c r="K299" s="55">
        <v>0</v>
      </c>
      <c r="L299" s="55">
        <v>0</v>
      </c>
      <c r="M299" s="55">
        <v>0</v>
      </c>
      <c r="N299" s="55">
        <v>0</v>
      </c>
      <c r="O299" s="55">
        <v>0</v>
      </c>
      <c r="P299" s="55">
        <v>0</v>
      </c>
      <c r="Q299" s="55">
        <v>0</v>
      </c>
      <c r="R299" s="55">
        <v>0</v>
      </c>
      <c r="S299" s="56">
        <v>0</v>
      </c>
      <c r="BU299" s="5"/>
      <c r="BV299" s="5"/>
      <c r="BW299" s="5"/>
      <c r="BX299" s="5"/>
      <c r="BY299" s="5"/>
      <c r="BZ299" s="5"/>
      <c r="CU299" s="5"/>
      <c r="CV299" s="5"/>
      <c r="CW299" s="5"/>
      <c r="CX299" s="5"/>
      <c r="CY299" s="5"/>
      <c r="CZ299" s="5"/>
    </row>
    <row r="300" spans="1:104" s="6" customFormat="1" x14ac:dyDescent="0.2">
      <c r="A300" s="155" t="s">
        <v>254</v>
      </c>
      <c r="B300" s="387">
        <f t="shared" si="37"/>
        <v>10</v>
      </c>
      <c r="C300" s="55">
        <v>0</v>
      </c>
      <c r="D300" s="55">
        <v>0</v>
      </c>
      <c r="E300" s="55">
        <v>0</v>
      </c>
      <c r="F300" s="55">
        <v>0</v>
      </c>
      <c r="G300" s="55">
        <v>0</v>
      </c>
      <c r="H300" s="55">
        <v>0</v>
      </c>
      <c r="I300" s="55">
        <v>0</v>
      </c>
      <c r="J300" s="55">
        <v>0</v>
      </c>
      <c r="K300" s="55">
        <v>0</v>
      </c>
      <c r="L300" s="55">
        <v>0</v>
      </c>
      <c r="M300" s="55">
        <v>0</v>
      </c>
      <c r="N300" s="55">
        <v>0</v>
      </c>
      <c r="O300" s="55">
        <v>0</v>
      </c>
      <c r="P300" s="55">
        <v>1</v>
      </c>
      <c r="Q300" s="55">
        <v>2</v>
      </c>
      <c r="R300" s="55">
        <v>3</v>
      </c>
      <c r="S300" s="56">
        <v>4</v>
      </c>
      <c r="BU300" s="5"/>
      <c r="BV300" s="5"/>
      <c r="BW300" s="5"/>
      <c r="BX300" s="5"/>
      <c r="BY300" s="5"/>
      <c r="BZ300" s="5"/>
      <c r="CU300" s="5"/>
      <c r="CV300" s="5"/>
      <c r="CW300" s="5"/>
      <c r="CX300" s="5"/>
      <c r="CY300" s="5"/>
      <c r="CZ300" s="5"/>
    </row>
    <row r="301" spans="1:104" s="6" customFormat="1" x14ac:dyDescent="0.2">
      <c r="A301" s="152" t="s">
        <v>69</v>
      </c>
      <c r="B301" s="387">
        <f t="shared" si="37"/>
        <v>0</v>
      </c>
      <c r="C301" s="43">
        <v>0</v>
      </c>
      <c r="D301" s="43">
        <v>0</v>
      </c>
      <c r="E301" s="43">
        <v>0</v>
      </c>
      <c r="F301" s="43">
        <v>0</v>
      </c>
      <c r="G301" s="43">
        <v>0</v>
      </c>
      <c r="H301" s="43">
        <v>0</v>
      </c>
      <c r="I301" s="43">
        <v>0</v>
      </c>
      <c r="J301" s="43">
        <v>0</v>
      </c>
      <c r="K301" s="43">
        <v>0</v>
      </c>
      <c r="L301" s="43">
        <v>0</v>
      </c>
      <c r="M301" s="43">
        <v>0</v>
      </c>
      <c r="N301" s="43">
        <v>0</v>
      </c>
      <c r="O301" s="43">
        <v>0</v>
      </c>
      <c r="P301" s="43">
        <v>0</v>
      </c>
      <c r="Q301" s="43">
        <v>0</v>
      </c>
      <c r="R301" s="43">
        <v>0</v>
      </c>
      <c r="S301" s="39">
        <v>0</v>
      </c>
      <c r="BU301" s="5"/>
      <c r="BV301" s="5"/>
      <c r="BW301" s="5"/>
      <c r="BX301" s="5"/>
      <c r="BY301" s="5"/>
      <c r="BZ301" s="5"/>
      <c r="CU301" s="5"/>
      <c r="CV301" s="5"/>
      <c r="CW301" s="5"/>
      <c r="CX301" s="5"/>
      <c r="CY301" s="5"/>
      <c r="CZ301" s="5"/>
    </row>
    <row r="302" spans="1:104" s="6" customFormat="1" ht="15" x14ac:dyDescent="0.25">
      <c r="A302" s="155" t="s">
        <v>255</v>
      </c>
      <c r="B302" s="387">
        <f t="shared" si="37"/>
        <v>29</v>
      </c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>
        <v>6</v>
      </c>
      <c r="Q302" s="43">
        <v>5</v>
      </c>
      <c r="R302" s="43">
        <v>6</v>
      </c>
      <c r="S302" s="39">
        <v>12</v>
      </c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3"/>
      <c r="BV302" s="3"/>
      <c r="BW302" s="3"/>
      <c r="BX302" s="3"/>
      <c r="BY302" s="5"/>
      <c r="BZ302" s="5"/>
      <c r="CU302" s="5"/>
      <c r="CV302" s="5"/>
      <c r="CW302" s="5"/>
      <c r="CX302" s="5"/>
      <c r="CY302" s="5"/>
      <c r="CZ302" s="5"/>
    </row>
    <row r="303" spans="1:104" s="6" customFormat="1" ht="15" x14ac:dyDescent="0.25">
      <c r="A303" s="155" t="s">
        <v>256</v>
      </c>
      <c r="B303" s="387">
        <f t="shared" si="37"/>
        <v>266</v>
      </c>
      <c r="C303" s="43">
        <v>4</v>
      </c>
      <c r="D303" s="43">
        <v>9</v>
      </c>
      <c r="E303" s="43">
        <v>9</v>
      </c>
      <c r="F303" s="43">
        <v>4</v>
      </c>
      <c r="G303" s="43">
        <v>0</v>
      </c>
      <c r="H303" s="43">
        <v>0</v>
      </c>
      <c r="I303" s="43">
        <v>0</v>
      </c>
      <c r="J303" s="43">
        <v>0</v>
      </c>
      <c r="K303" s="43">
        <v>0</v>
      </c>
      <c r="L303" s="43">
        <v>0</v>
      </c>
      <c r="M303" s="43">
        <v>6</v>
      </c>
      <c r="N303" s="43">
        <v>2</v>
      </c>
      <c r="O303" s="43">
        <v>14</v>
      </c>
      <c r="P303" s="43">
        <v>78</v>
      </c>
      <c r="Q303" s="43">
        <v>57</v>
      </c>
      <c r="R303" s="43">
        <v>47</v>
      </c>
      <c r="S303" s="39">
        <v>36</v>
      </c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3"/>
      <c r="BV303" s="3"/>
      <c r="BW303" s="3"/>
      <c r="BX303" s="3"/>
      <c r="BY303" s="5"/>
      <c r="BZ303" s="5"/>
      <c r="CU303" s="5"/>
      <c r="CV303" s="5"/>
      <c r="CW303" s="5"/>
      <c r="CX303" s="5"/>
      <c r="CY303" s="5"/>
      <c r="CZ303" s="5"/>
    </row>
    <row r="304" spans="1:104" s="6" customFormat="1" ht="15" x14ac:dyDescent="0.25">
      <c r="A304" s="152" t="s">
        <v>70</v>
      </c>
      <c r="B304" s="387">
        <f t="shared" si="37"/>
        <v>0</v>
      </c>
      <c r="C304" s="55">
        <v>0</v>
      </c>
      <c r="D304" s="55">
        <v>0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0</v>
      </c>
      <c r="P304" s="55">
        <v>0</v>
      </c>
      <c r="Q304" s="55">
        <v>0</v>
      </c>
      <c r="R304" s="55">
        <v>0</v>
      </c>
      <c r="S304" s="56">
        <v>0</v>
      </c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3"/>
      <c r="BV304" s="3"/>
      <c r="BW304" s="3"/>
      <c r="BX304" s="3"/>
      <c r="BY304" s="5"/>
      <c r="BZ304" s="5"/>
      <c r="CU304" s="5"/>
      <c r="CV304" s="5"/>
      <c r="CW304" s="5"/>
      <c r="CX304" s="5"/>
      <c r="CY304" s="5"/>
      <c r="CZ304" s="5"/>
    </row>
    <row r="305" spans="1:104" s="6" customFormat="1" ht="15" x14ac:dyDescent="0.25">
      <c r="A305" s="328" t="s">
        <v>173</v>
      </c>
      <c r="B305" s="387">
        <f t="shared" si="37"/>
        <v>0</v>
      </c>
      <c r="C305" s="55">
        <v>0</v>
      </c>
      <c r="D305" s="55">
        <v>0</v>
      </c>
      <c r="E305" s="55">
        <v>0</v>
      </c>
      <c r="F305" s="55">
        <v>0</v>
      </c>
      <c r="G305" s="55">
        <v>0</v>
      </c>
      <c r="H305" s="55">
        <v>0</v>
      </c>
      <c r="I305" s="55">
        <v>0</v>
      </c>
      <c r="J305" s="55">
        <v>0</v>
      </c>
      <c r="K305" s="55">
        <v>0</v>
      </c>
      <c r="L305" s="55">
        <v>0</v>
      </c>
      <c r="M305" s="55">
        <v>0</v>
      </c>
      <c r="N305" s="55">
        <v>0</v>
      </c>
      <c r="O305" s="55">
        <v>0</v>
      </c>
      <c r="P305" s="55">
        <v>0</v>
      </c>
      <c r="Q305" s="55">
        <v>0</v>
      </c>
      <c r="R305" s="55">
        <v>0</v>
      </c>
      <c r="S305" s="56">
        <v>0</v>
      </c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3"/>
      <c r="BV305" s="3"/>
      <c r="BW305" s="3"/>
      <c r="BX305" s="3"/>
      <c r="BY305" s="5"/>
      <c r="BZ305" s="5"/>
      <c r="CU305" s="5"/>
      <c r="CV305" s="5"/>
      <c r="CW305" s="5"/>
      <c r="CX305" s="5"/>
      <c r="CY305" s="5"/>
      <c r="CZ305" s="5"/>
    </row>
    <row r="306" spans="1:104" s="6" customFormat="1" ht="15" x14ac:dyDescent="0.25">
      <c r="A306" s="230" t="s">
        <v>257</v>
      </c>
      <c r="B306" s="387">
        <f t="shared" si="37"/>
        <v>0</v>
      </c>
      <c r="C306" s="55">
        <v>0</v>
      </c>
      <c r="D306" s="55">
        <v>0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0</v>
      </c>
      <c r="P306" s="55">
        <v>0</v>
      </c>
      <c r="Q306" s="55">
        <v>0</v>
      </c>
      <c r="R306" s="55">
        <v>0</v>
      </c>
      <c r="S306" s="56">
        <v>0</v>
      </c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3"/>
      <c r="BV306" s="3"/>
      <c r="BW306" s="3"/>
      <c r="BX306" s="3"/>
      <c r="BY306" s="5"/>
      <c r="BZ306" s="5"/>
      <c r="CU306" s="5"/>
      <c r="CV306" s="5"/>
      <c r="CW306" s="5"/>
      <c r="CX306" s="5"/>
      <c r="CY306" s="5"/>
      <c r="CZ306" s="5"/>
    </row>
    <row r="307" spans="1:104" s="6" customFormat="1" ht="15" x14ac:dyDescent="0.25">
      <c r="A307" s="230" t="s">
        <v>58</v>
      </c>
      <c r="B307" s="387">
        <f t="shared" si="37"/>
        <v>0</v>
      </c>
      <c r="C307" s="55">
        <v>0</v>
      </c>
      <c r="D307" s="55">
        <v>0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v>0</v>
      </c>
      <c r="R307" s="55">
        <v>0</v>
      </c>
      <c r="S307" s="56">
        <v>0</v>
      </c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3"/>
      <c r="BV307" s="3"/>
      <c r="BW307" s="3"/>
      <c r="BX307" s="3"/>
      <c r="BY307" s="5"/>
      <c r="BZ307" s="5"/>
      <c r="CU307" s="5"/>
      <c r="CV307" s="5"/>
      <c r="CW307" s="5"/>
      <c r="CX307" s="5"/>
      <c r="CY307" s="5"/>
      <c r="CZ307" s="5"/>
    </row>
    <row r="308" spans="1:104" s="6" customFormat="1" ht="15" x14ac:dyDescent="0.25">
      <c r="A308" s="230" t="s">
        <v>177</v>
      </c>
      <c r="B308" s="399">
        <f t="shared" si="37"/>
        <v>0</v>
      </c>
      <c r="C308" s="91">
        <v>0</v>
      </c>
      <c r="D308" s="91">
        <v>0</v>
      </c>
      <c r="E308" s="91">
        <v>0</v>
      </c>
      <c r="F308" s="91">
        <v>0</v>
      </c>
      <c r="G308" s="91">
        <v>0</v>
      </c>
      <c r="H308" s="91">
        <v>0</v>
      </c>
      <c r="I308" s="91">
        <v>0</v>
      </c>
      <c r="J308" s="91">
        <v>0</v>
      </c>
      <c r="K308" s="91">
        <v>0</v>
      </c>
      <c r="L308" s="91">
        <v>0</v>
      </c>
      <c r="M308" s="91">
        <v>0</v>
      </c>
      <c r="N308" s="91">
        <v>0</v>
      </c>
      <c r="O308" s="91">
        <v>0</v>
      </c>
      <c r="P308" s="91">
        <v>0</v>
      </c>
      <c r="Q308" s="91">
        <v>0</v>
      </c>
      <c r="R308" s="91">
        <v>0</v>
      </c>
      <c r="S308" s="86">
        <v>0</v>
      </c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3"/>
      <c r="BV308" s="3"/>
      <c r="BW308" s="3"/>
      <c r="BX308" s="3"/>
      <c r="BY308" s="5"/>
      <c r="BZ308" s="5"/>
      <c r="CU308" s="5"/>
      <c r="CV308" s="5"/>
      <c r="CW308" s="5"/>
      <c r="CX308" s="5"/>
      <c r="CY308" s="5"/>
      <c r="CZ308" s="5"/>
    </row>
    <row r="309" spans="1:104" s="6" customFormat="1" ht="15" x14ac:dyDescent="0.25">
      <c r="A309" s="1409" t="s">
        <v>258</v>
      </c>
      <c r="B309" s="401">
        <f>SUM(C309:S309)</f>
        <v>29</v>
      </c>
      <c r="C309" s="213">
        <v>0</v>
      </c>
      <c r="D309" s="213">
        <v>0</v>
      </c>
      <c r="E309" s="213">
        <v>0</v>
      </c>
      <c r="F309" s="213">
        <v>0</v>
      </c>
      <c r="G309" s="213">
        <v>0</v>
      </c>
      <c r="H309" s="213">
        <v>0</v>
      </c>
      <c r="I309" s="213">
        <v>0</v>
      </c>
      <c r="J309" s="213">
        <v>0</v>
      </c>
      <c r="K309" s="213">
        <v>0</v>
      </c>
      <c r="L309" s="213">
        <v>0</v>
      </c>
      <c r="M309" s="213">
        <v>1</v>
      </c>
      <c r="N309" s="213">
        <v>0</v>
      </c>
      <c r="O309" s="213">
        <v>1</v>
      </c>
      <c r="P309" s="213">
        <v>3</v>
      </c>
      <c r="Q309" s="213">
        <v>5</v>
      </c>
      <c r="R309" s="213">
        <v>7</v>
      </c>
      <c r="S309" s="78">
        <v>12</v>
      </c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3"/>
      <c r="BV309" s="3"/>
      <c r="BW309" s="3"/>
      <c r="BX309" s="3"/>
      <c r="BY309" s="5"/>
      <c r="BZ309" s="5"/>
      <c r="CU309" s="5"/>
      <c r="CV309" s="5"/>
      <c r="CW309" s="5"/>
      <c r="CX309" s="5"/>
      <c r="CY309" s="5"/>
      <c r="CZ309" s="5"/>
    </row>
    <row r="310" spans="1:104" s="6" customFormat="1" ht="15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3"/>
      <c r="BV310" s="3"/>
      <c r="BW310" s="3"/>
      <c r="BX310" s="3"/>
      <c r="BY310" s="3"/>
      <c r="BZ310" s="3"/>
      <c r="CU310" s="3"/>
      <c r="CV310" s="3"/>
      <c r="CW310" s="3"/>
      <c r="CX310" s="3"/>
      <c r="CY310" s="3"/>
      <c r="CZ310" s="3"/>
    </row>
    <row r="311" spans="1:104" s="6" customFormat="1" x14ac:dyDescent="0.2">
      <c r="BU311" s="5"/>
      <c r="BV311" s="5"/>
      <c r="BW311" s="5"/>
      <c r="BX311" s="5"/>
      <c r="BY311" s="15"/>
      <c r="BZ311" s="15"/>
      <c r="CU311" s="15"/>
      <c r="CV311" s="15"/>
      <c r="CW311" s="15"/>
      <c r="CX311" s="15"/>
      <c r="CY311" s="15"/>
      <c r="CZ311" s="15"/>
    </row>
    <row r="312" spans="1:104" s="6" customFormat="1" x14ac:dyDescent="0.2">
      <c r="BU312" s="5"/>
      <c r="BV312" s="5"/>
      <c r="BW312" s="5"/>
      <c r="BX312" s="5"/>
      <c r="BY312" s="15"/>
      <c r="BZ312" s="15"/>
      <c r="CU312" s="15"/>
      <c r="CV312" s="15"/>
      <c r="CW312" s="15"/>
      <c r="CX312" s="15"/>
      <c r="CY312" s="15"/>
      <c r="CZ312" s="15"/>
    </row>
    <row r="313" spans="1:104" s="6" customFormat="1" x14ac:dyDescent="0.2">
      <c r="BU313" s="5"/>
      <c r="BV313" s="5"/>
      <c r="BW313" s="5"/>
      <c r="BX313" s="5"/>
      <c r="BY313" s="15"/>
      <c r="BZ313" s="15"/>
      <c r="CU313" s="15"/>
      <c r="CV313" s="15"/>
      <c r="CW313" s="15"/>
      <c r="CX313" s="15"/>
      <c r="CY313" s="15"/>
      <c r="CZ313" s="15"/>
    </row>
    <row r="314" spans="1:104" s="6" customFormat="1" x14ac:dyDescent="0.2">
      <c r="BU314" s="5"/>
      <c r="BV314" s="5"/>
      <c r="BW314" s="5"/>
      <c r="BX314" s="5"/>
      <c r="BY314" s="15"/>
      <c r="BZ314" s="15"/>
      <c r="CU314" s="15"/>
      <c r="CV314" s="15"/>
      <c r="CW314" s="15"/>
      <c r="CX314" s="15"/>
      <c r="CY314" s="15"/>
      <c r="CZ314" s="15"/>
    </row>
    <row r="315" spans="1:104" s="6" customFormat="1" x14ac:dyDescent="0.2">
      <c r="BU315" s="5"/>
      <c r="BV315" s="5"/>
      <c r="BW315" s="5"/>
      <c r="BX315" s="5"/>
      <c r="BY315" s="15"/>
      <c r="BZ315" s="15"/>
      <c r="CU315" s="15"/>
      <c r="CV315" s="15"/>
      <c r="CW315" s="15"/>
      <c r="CX315" s="15"/>
      <c r="CY315" s="15"/>
      <c r="CZ315" s="15"/>
    </row>
    <row r="316" spans="1:104" s="6" customFormat="1" x14ac:dyDescent="0.2">
      <c r="BU316" s="5"/>
      <c r="BV316" s="5"/>
      <c r="BW316" s="5"/>
      <c r="BX316" s="5"/>
      <c r="BY316" s="15"/>
      <c r="BZ316" s="15"/>
      <c r="CU316" s="15"/>
      <c r="CV316" s="15"/>
      <c r="CW316" s="15"/>
      <c r="CX316" s="15"/>
      <c r="CY316" s="15"/>
      <c r="CZ316" s="15"/>
    </row>
    <row r="317" spans="1:104" s="6" customFormat="1" x14ac:dyDescent="0.2">
      <c r="BU317" s="5"/>
      <c r="BV317" s="5"/>
      <c r="BW317" s="5"/>
      <c r="BX317" s="5"/>
      <c r="BY317" s="15"/>
      <c r="BZ317" s="15"/>
      <c r="CU317" s="15"/>
      <c r="CV317" s="15"/>
      <c r="CW317" s="15"/>
      <c r="CX317" s="15"/>
      <c r="CY317" s="15"/>
      <c r="CZ317" s="15"/>
    </row>
    <row r="318" spans="1:104" s="6" customFormat="1" x14ac:dyDescent="0.2">
      <c r="BU318" s="5"/>
      <c r="BV318" s="5"/>
      <c r="BW318" s="5"/>
      <c r="BX318" s="5"/>
      <c r="BY318" s="15"/>
      <c r="BZ318" s="15"/>
      <c r="CU318" s="15"/>
      <c r="CV318" s="15"/>
      <c r="CW318" s="15"/>
      <c r="CX318" s="15"/>
      <c r="CY318" s="15"/>
      <c r="CZ318" s="15"/>
    </row>
    <row r="319" spans="1:104" s="6" customFormat="1" x14ac:dyDescent="0.2">
      <c r="BU319" s="5"/>
      <c r="BV319" s="5"/>
      <c r="BW319" s="5"/>
      <c r="BX319" s="5"/>
      <c r="BY319" s="15"/>
      <c r="BZ319" s="15"/>
      <c r="CU319" s="15"/>
      <c r="CV319" s="15"/>
      <c r="CW319" s="15"/>
      <c r="CX319" s="15"/>
      <c r="CY319" s="15"/>
      <c r="CZ319" s="15"/>
    </row>
    <row r="320" spans="1:104" s="6" customFormat="1" x14ac:dyDescent="0.2">
      <c r="BU320" s="5"/>
      <c r="BV320" s="5"/>
      <c r="BW320" s="5"/>
      <c r="BX320" s="5"/>
      <c r="BY320" s="15"/>
      <c r="BZ320" s="15"/>
      <c r="CU320" s="15"/>
      <c r="CV320" s="15"/>
      <c r="CW320" s="15"/>
      <c r="CX320" s="15"/>
      <c r="CY320" s="15"/>
      <c r="CZ320" s="15"/>
    </row>
    <row r="321" spans="73:130" x14ac:dyDescent="0.2"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6"/>
      <c r="DY321" s="6"/>
      <c r="DZ321" s="6"/>
    </row>
    <row r="322" spans="73:130" x14ac:dyDescent="0.2"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</row>
    <row r="323" spans="73:130" x14ac:dyDescent="0.2"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</row>
    <row r="324" spans="73:130" x14ac:dyDescent="0.2">
      <c r="BU324" s="6"/>
      <c r="BV324" s="6"/>
      <c r="BW324" s="6"/>
      <c r="BX324" s="6"/>
      <c r="BY324" s="6"/>
      <c r="BZ324" s="6"/>
      <c r="CG324" s="9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</row>
    <row r="329" spans="73:130" x14ac:dyDescent="0.2">
      <c r="BU329" s="6"/>
      <c r="BV329" s="6"/>
      <c r="BW329" s="6"/>
      <c r="BX329" s="6"/>
      <c r="BY329" s="6"/>
      <c r="BZ329" s="6"/>
      <c r="CA329" s="32" t="str">
        <f t="shared" ref="CA329:CA340" si="38">IF(CG329=1,"*El Total de Beneficiarios no puede superar el Total por Sexo. ","")</f>
        <v/>
      </c>
      <c r="CG329" s="33">
        <f>IF(AR329&gt;C329,1,0)</f>
        <v>0</v>
      </c>
      <c r="CH329" s="9"/>
      <c r="CI329" s="9"/>
      <c r="CJ329" s="9"/>
      <c r="CK329" s="9"/>
      <c r="CL329" s="9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</row>
    <row r="330" spans="73:130" x14ac:dyDescent="0.2">
      <c r="BU330" s="6"/>
      <c r="BV330" s="6"/>
      <c r="BW330" s="6"/>
      <c r="BX330" s="6"/>
      <c r="BY330" s="6"/>
      <c r="BZ330" s="6"/>
      <c r="CA330" s="32" t="str">
        <f t="shared" si="38"/>
        <v/>
      </c>
      <c r="CG330" s="33">
        <f t="shared" ref="CG330:CG340" si="39">IF(AR330&gt;C330,1,0)</f>
        <v>0</v>
      </c>
      <c r="CH330" s="9"/>
      <c r="CI330" s="9"/>
      <c r="CJ330" s="9"/>
      <c r="CK330" s="9"/>
      <c r="CL330" s="9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</row>
    <row r="331" spans="73:130" x14ac:dyDescent="0.2">
      <c r="BU331" s="6"/>
      <c r="BV331" s="6"/>
      <c r="BW331" s="6"/>
      <c r="BX331" s="6"/>
      <c r="BY331" s="6"/>
      <c r="BZ331" s="6"/>
      <c r="CA331" s="32" t="str">
        <f t="shared" si="38"/>
        <v/>
      </c>
      <c r="CG331" s="33">
        <f t="shared" si="39"/>
        <v>0</v>
      </c>
      <c r="CH331" s="9"/>
      <c r="CI331" s="9"/>
      <c r="CJ331" s="9"/>
      <c r="CK331" s="9"/>
      <c r="CL331" s="9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</row>
    <row r="332" spans="73:130" x14ac:dyDescent="0.2">
      <c r="BU332" s="6"/>
      <c r="BV332" s="6"/>
      <c r="BW332" s="6"/>
      <c r="BX332" s="6"/>
      <c r="BY332" s="6"/>
      <c r="BZ332" s="6"/>
      <c r="CA332" s="32" t="str">
        <f t="shared" si="38"/>
        <v/>
      </c>
      <c r="CG332" s="33">
        <f t="shared" si="39"/>
        <v>0</v>
      </c>
      <c r="CH332" s="9"/>
      <c r="CI332" s="9"/>
      <c r="CJ332" s="9"/>
      <c r="CK332" s="9"/>
      <c r="CL332" s="9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</row>
    <row r="333" spans="73:130" x14ac:dyDescent="0.2">
      <c r="BU333" s="6"/>
      <c r="BV333" s="6"/>
      <c r="BW333" s="6"/>
      <c r="BX333" s="6"/>
      <c r="BY333" s="6"/>
      <c r="BZ333" s="6"/>
      <c r="CA333" s="32" t="str">
        <f t="shared" si="38"/>
        <v/>
      </c>
      <c r="CG333" s="33">
        <f t="shared" si="39"/>
        <v>0</v>
      </c>
      <c r="CH333" s="9"/>
      <c r="CI333" s="9"/>
      <c r="CJ333" s="9"/>
      <c r="CK333" s="9"/>
      <c r="CL333" s="9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</row>
    <row r="334" spans="73:130" x14ac:dyDescent="0.2">
      <c r="BU334" s="6"/>
      <c r="BV334" s="6"/>
      <c r="BW334" s="6"/>
      <c r="BX334" s="6"/>
      <c r="BY334" s="6"/>
      <c r="BZ334" s="6"/>
      <c r="CA334" s="32" t="str">
        <f t="shared" si="38"/>
        <v/>
      </c>
      <c r="CG334" s="33">
        <f t="shared" si="39"/>
        <v>0</v>
      </c>
      <c r="CH334" s="9"/>
      <c r="CI334" s="9"/>
      <c r="CJ334" s="9"/>
      <c r="CK334" s="9"/>
      <c r="CL334" s="9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</row>
    <row r="335" spans="73:130" x14ac:dyDescent="0.2">
      <c r="BU335" s="6"/>
      <c r="BV335" s="6"/>
      <c r="BW335" s="6"/>
      <c r="BX335" s="6"/>
      <c r="BY335" s="6"/>
      <c r="BZ335" s="6"/>
      <c r="CA335" s="32" t="str">
        <f t="shared" si="38"/>
        <v/>
      </c>
      <c r="CG335" s="33">
        <f t="shared" si="39"/>
        <v>0</v>
      </c>
      <c r="CH335" s="9"/>
      <c r="CI335" s="9"/>
      <c r="CJ335" s="9"/>
      <c r="CK335" s="9"/>
      <c r="CL335" s="9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</row>
    <row r="336" spans="73:130" x14ac:dyDescent="0.2">
      <c r="BU336" s="6"/>
      <c r="BV336" s="6"/>
      <c r="BW336" s="6"/>
      <c r="BX336" s="6"/>
      <c r="BY336" s="6"/>
      <c r="BZ336" s="6"/>
      <c r="CA336" s="32" t="str">
        <f t="shared" si="38"/>
        <v/>
      </c>
      <c r="CG336" s="33">
        <f t="shared" si="39"/>
        <v>0</v>
      </c>
      <c r="CH336" s="9"/>
      <c r="CI336" s="9"/>
      <c r="CJ336" s="9"/>
      <c r="CK336" s="9"/>
      <c r="CL336" s="9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</row>
    <row r="337" spans="1:130" x14ac:dyDescent="0.2">
      <c r="CA337" s="32" t="str">
        <f t="shared" si="38"/>
        <v/>
      </c>
      <c r="CG337" s="33">
        <f t="shared" si="39"/>
        <v>0</v>
      </c>
      <c r="CH337" s="9"/>
      <c r="CI337" s="9"/>
      <c r="CJ337" s="9"/>
      <c r="CK337" s="9"/>
      <c r="CL337" s="9"/>
    </row>
    <row r="338" spans="1:130" x14ac:dyDescent="0.2">
      <c r="CA338" s="32" t="str">
        <f t="shared" si="38"/>
        <v/>
      </c>
      <c r="CG338" s="33">
        <f t="shared" si="39"/>
        <v>0</v>
      </c>
      <c r="CH338" s="9"/>
      <c r="CI338" s="9"/>
      <c r="CJ338" s="9"/>
      <c r="CK338" s="9"/>
      <c r="CL338" s="9"/>
    </row>
    <row r="339" spans="1:130" x14ac:dyDescent="0.2">
      <c r="CA339" s="32" t="str">
        <f t="shared" si="38"/>
        <v/>
      </c>
      <c r="CG339" s="33">
        <f t="shared" si="39"/>
        <v>0</v>
      </c>
      <c r="CH339" s="9"/>
      <c r="CI339" s="9"/>
      <c r="CJ339" s="9"/>
      <c r="CK339" s="9"/>
      <c r="CL339" s="9"/>
    </row>
    <row r="340" spans="1:130" x14ac:dyDescent="0.2">
      <c r="CA340" s="32" t="str">
        <f t="shared" si="38"/>
        <v/>
      </c>
      <c r="CG340" s="33">
        <f t="shared" si="39"/>
        <v>0</v>
      </c>
      <c r="CH340" s="9"/>
      <c r="CI340" s="9"/>
      <c r="CJ340" s="9"/>
      <c r="CK340" s="9"/>
      <c r="CL340" s="9"/>
    </row>
    <row r="341" spans="1:130" x14ac:dyDescent="0.2">
      <c r="CG341" s="9"/>
      <c r="CH341" s="9"/>
      <c r="CI341" s="9"/>
      <c r="CJ341" s="9"/>
      <c r="CK341" s="9"/>
      <c r="CL341" s="9"/>
    </row>
    <row r="342" spans="1:130" x14ac:dyDescent="0.2">
      <c r="CG342" s="9"/>
      <c r="CH342" s="9"/>
      <c r="CI342" s="9"/>
      <c r="CJ342" s="9"/>
      <c r="CK342" s="9"/>
      <c r="CL342" s="9"/>
    </row>
    <row r="343" spans="1:130" x14ac:dyDescent="0.2">
      <c r="CG343" s="9"/>
      <c r="CH343" s="9"/>
      <c r="CI343" s="9"/>
      <c r="CJ343" s="9"/>
      <c r="CK343" s="9"/>
      <c r="CL343" s="9"/>
    </row>
    <row r="344" spans="1:130" x14ac:dyDescent="0.2">
      <c r="CG344" s="9"/>
      <c r="CH344" s="9"/>
      <c r="CI344" s="9"/>
      <c r="CJ344" s="9"/>
      <c r="CK344" s="9"/>
      <c r="CL344" s="9"/>
    </row>
    <row r="345" spans="1:130" x14ac:dyDescent="0.2">
      <c r="CA345" s="32" t="str">
        <f t="shared" ref="CA345:CA356" si="40">IF(CG345=1,"*El Total de Beneficiarios no puede superar el Total por Sexo. ","")</f>
        <v/>
      </c>
      <c r="CG345" s="33">
        <f t="shared" ref="CG345:CG356" si="41">IF(AR345&gt;C345,1,0)</f>
        <v>0</v>
      </c>
      <c r="CH345" s="9"/>
      <c r="CI345" s="9"/>
      <c r="CJ345" s="9"/>
      <c r="CK345" s="9"/>
      <c r="CL345" s="9"/>
    </row>
    <row r="346" spans="1:130" s="402" customFormat="1" ht="15" x14ac:dyDescent="0.25">
      <c r="A346" s="402">
        <f>SUM(B13:B24,C29:C50,B60,B68,B76,B96:E96,B104:E104,B112:E112,B116:B117,B121:B123,C127:L142,B148:B176,B177,B194,B205,B214,B217:B220,B248,B253:B255,B259:B285,B289:B309)</f>
        <v>11688</v>
      </c>
      <c r="B346" s="402">
        <f>SUM(CG6:CZ309)</f>
        <v>0</v>
      </c>
      <c r="BU346" s="403"/>
      <c r="BV346" s="403"/>
      <c r="BW346" s="403"/>
      <c r="BX346" s="403"/>
      <c r="BY346" s="404"/>
      <c r="BZ346" s="404"/>
      <c r="CA346" s="32" t="str">
        <f t="shared" si="40"/>
        <v/>
      </c>
      <c r="CB346" s="4"/>
      <c r="CC346" s="4"/>
      <c r="CD346" s="4"/>
      <c r="CE346" s="4"/>
      <c r="CF346" s="4"/>
      <c r="CG346" s="33">
        <f t="shared" si="41"/>
        <v>0</v>
      </c>
      <c r="CH346" s="9"/>
      <c r="CI346" s="9"/>
      <c r="CJ346" s="9"/>
      <c r="CK346" s="9"/>
      <c r="CL346" s="9"/>
      <c r="CM346" s="4"/>
      <c r="CN346" s="4"/>
      <c r="CO346" s="4"/>
      <c r="CP346" s="4"/>
      <c r="CQ346" s="4"/>
      <c r="CR346" s="4"/>
      <c r="CS346" s="4"/>
      <c r="CT346" s="4"/>
      <c r="CU346" s="404"/>
      <c r="CV346" s="404"/>
      <c r="CW346" s="404"/>
      <c r="CX346" s="404"/>
      <c r="CY346" s="404"/>
      <c r="CZ346" s="404"/>
      <c r="DA346" s="403"/>
      <c r="DB346" s="403"/>
      <c r="DC346" s="403"/>
      <c r="DD346" s="403"/>
      <c r="DE346" s="403"/>
      <c r="DF346" s="403"/>
      <c r="DG346" s="403"/>
      <c r="DH346" s="403"/>
      <c r="DI346" s="403"/>
      <c r="DJ346" s="403"/>
      <c r="DK346" s="403"/>
      <c r="DL346" s="403"/>
      <c r="DM346" s="403"/>
      <c r="DN346" s="403"/>
      <c r="DO346" s="403"/>
      <c r="DP346" s="403"/>
      <c r="DQ346" s="403"/>
      <c r="DR346" s="403"/>
      <c r="DS346" s="403"/>
      <c r="DT346" s="403"/>
      <c r="DU346" s="403"/>
      <c r="DV346" s="403"/>
      <c r="DW346" s="403"/>
      <c r="DX346" s="403"/>
      <c r="DY346" s="403"/>
      <c r="DZ346" s="403"/>
    </row>
    <row r="347" spans="1:130" x14ac:dyDescent="0.2">
      <c r="CA347" s="32" t="str">
        <f t="shared" si="40"/>
        <v/>
      </c>
      <c r="CG347" s="33">
        <f t="shared" si="41"/>
        <v>0</v>
      </c>
      <c r="CH347" s="9"/>
      <c r="CI347" s="9"/>
      <c r="CJ347" s="9"/>
      <c r="CK347" s="9"/>
      <c r="CL347" s="9"/>
    </row>
    <row r="348" spans="1:130" x14ac:dyDescent="0.2">
      <c r="CA348" s="32" t="str">
        <f t="shared" si="40"/>
        <v/>
      </c>
      <c r="CG348" s="33">
        <f t="shared" si="41"/>
        <v>0</v>
      </c>
      <c r="CH348" s="9"/>
      <c r="CI348" s="9"/>
      <c r="CJ348" s="9"/>
      <c r="CK348" s="9"/>
      <c r="CL348" s="9"/>
    </row>
    <row r="349" spans="1:130" x14ac:dyDescent="0.2">
      <c r="CA349" s="32" t="str">
        <f t="shared" si="40"/>
        <v/>
      </c>
      <c r="CG349" s="33">
        <f t="shared" si="41"/>
        <v>0</v>
      </c>
      <c r="CH349" s="9"/>
      <c r="CI349" s="9"/>
      <c r="CJ349" s="9"/>
      <c r="CK349" s="9"/>
      <c r="CL349" s="9"/>
    </row>
    <row r="350" spans="1:130" x14ac:dyDescent="0.2">
      <c r="CA350" s="32" t="str">
        <f t="shared" si="40"/>
        <v/>
      </c>
      <c r="CG350" s="33">
        <f t="shared" si="41"/>
        <v>0</v>
      </c>
      <c r="CH350" s="9"/>
      <c r="CI350" s="9"/>
      <c r="CJ350" s="9"/>
      <c r="CK350" s="9"/>
      <c r="CL350" s="9"/>
    </row>
    <row r="351" spans="1:130" x14ac:dyDescent="0.2">
      <c r="CA351" s="32" t="str">
        <f t="shared" si="40"/>
        <v/>
      </c>
      <c r="CG351" s="33">
        <f t="shared" si="41"/>
        <v>0</v>
      </c>
      <c r="CH351" s="9"/>
      <c r="CI351" s="9"/>
      <c r="CJ351" s="9"/>
      <c r="CK351" s="9"/>
      <c r="CL351" s="9"/>
    </row>
    <row r="352" spans="1:130" x14ac:dyDescent="0.2">
      <c r="CA352" s="32" t="str">
        <f t="shared" si="40"/>
        <v/>
      </c>
      <c r="CG352" s="33">
        <f t="shared" si="41"/>
        <v>0</v>
      </c>
      <c r="CH352" s="9"/>
      <c r="CI352" s="9"/>
      <c r="CJ352" s="9"/>
      <c r="CK352" s="9"/>
      <c r="CL352" s="9"/>
    </row>
    <row r="353" spans="79:90" s="6" customFormat="1" x14ac:dyDescent="0.2">
      <c r="CA353" s="32" t="str">
        <f t="shared" si="40"/>
        <v/>
      </c>
      <c r="CB353" s="4"/>
      <c r="CC353" s="4"/>
      <c r="CD353" s="4"/>
      <c r="CE353" s="4"/>
      <c r="CF353" s="4"/>
      <c r="CG353" s="33">
        <f t="shared" si="41"/>
        <v>0</v>
      </c>
      <c r="CH353" s="9"/>
      <c r="CI353" s="9"/>
      <c r="CJ353" s="9"/>
      <c r="CK353" s="9"/>
      <c r="CL353" s="9"/>
    </row>
    <row r="354" spans="79:90" s="6" customFormat="1" x14ac:dyDescent="0.2">
      <c r="CA354" s="32" t="str">
        <f t="shared" si="40"/>
        <v/>
      </c>
      <c r="CB354" s="4"/>
      <c r="CC354" s="4"/>
      <c r="CD354" s="4"/>
      <c r="CE354" s="4"/>
      <c r="CF354" s="4"/>
      <c r="CG354" s="33">
        <f t="shared" si="41"/>
        <v>0</v>
      </c>
      <c r="CH354" s="9"/>
      <c r="CI354" s="9"/>
      <c r="CJ354" s="9"/>
      <c r="CK354" s="9"/>
      <c r="CL354" s="9"/>
    </row>
    <row r="355" spans="79:90" s="6" customFormat="1" x14ac:dyDescent="0.2">
      <c r="CA355" s="32" t="str">
        <f t="shared" si="40"/>
        <v/>
      </c>
      <c r="CB355" s="4"/>
      <c r="CC355" s="4"/>
      <c r="CD355" s="4"/>
      <c r="CE355" s="4"/>
      <c r="CF355" s="4"/>
      <c r="CG355" s="33">
        <f t="shared" si="41"/>
        <v>0</v>
      </c>
      <c r="CH355" s="9"/>
      <c r="CI355" s="9"/>
      <c r="CJ355" s="9"/>
      <c r="CK355" s="9"/>
      <c r="CL355" s="9"/>
    </row>
    <row r="356" spans="79:90" s="6" customFormat="1" x14ac:dyDescent="0.2">
      <c r="CA356" s="32" t="str">
        <f t="shared" si="40"/>
        <v/>
      </c>
      <c r="CB356" s="4"/>
      <c r="CC356" s="4"/>
      <c r="CD356" s="4"/>
      <c r="CE356" s="4"/>
      <c r="CF356" s="4"/>
      <c r="CG356" s="33">
        <f t="shared" si="41"/>
        <v>0</v>
      </c>
      <c r="CH356" s="9"/>
      <c r="CI356" s="9"/>
      <c r="CJ356" s="9"/>
      <c r="CK356" s="9"/>
      <c r="CL356" s="9"/>
    </row>
    <row r="357" spans="79:90" s="6" customFormat="1" x14ac:dyDescent="0.2">
      <c r="CA357" s="4"/>
      <c r="CB357" s="4"/>
      <c r="CC357" s="4"/>
      <c r="CD357" s="4"/>
      <c r="CE357" s="4"/>
      <c r="CF357" s="4"/>
      <c r="CG357" s="9"/>
      <c r="CH357" s="9"/>
      <c r="CI357" s="9"/>
      <c r="CJ357" s="9"/>
      <c r="CK357" s="9"/>
      <c r="CL357" s="9"/>
    </row>
    <row r="358" spans="79:90" s="6" customFormat="1" x14ac:dyDescent="0.2">
      <c r="CA358" s="4"/>
      <c r="CB358" s="4"/>
      <c r="CC358" s="4"/>
      <c r="CD358" s="4"/>
      <c r="CE358" s="4"/>
      <c r="CF358" s="4"/>
      <c r="CG358" s="9"/>
      <c r="CH358" s="9"/>
      <c r="CI358" s="9"/>
      <c r="CJ358" s="9"/>
      <c r="CK358" s="9"/>
      <c r="CL358" s="9"/>
    </row>
    <row r="359" spans="79:90" s="6" customFormat="1" x14ac:dyDescent="0.2">
      <c r="CA359" s="4"/>
      <c r="CB359" s="4"/>
      <c r="CC359" s="4"/>
      <c r="CD359" s="4"/>
      <c r="CE359" s="4"/>
      <c r="CF359" s="4"/>
      <c r="CG359" s="9"/>
      <c r="CH359" s="9"/>
      <c r="CI359" s="9"/>
      <c r="CJ359" s="9"/>
      <c r="CK359" s="9"/>
      <c r="CL359" s="9"/>
    </row>
    <row r="360" spans="79:90" s="6" customFormat="1" x14ac:dyDescent="0.2">
      <c r="CA360" s="4"/>
      <c r="CB360" s="4"/>
      <c r="CC360" s="4"/>
      <c r="CD360" s="4"/>
      <c r="CE360" s="4"/>
      <c r="CF360" s="4"/>
      <c r="CG360" s="9"/>
      <c r="CH360" s="9"/>
      <c r="CI360" s="9"/>
      <c r="CJ360" s="9"/>
      <c r="CK360" s="9"/>
      <c r="CL360" s="9"/>
    </row>
    <row r="361" spans="79:90" s="6" customFormat="1" x14ac:dyDescent="0.2">
      <c r="CA361" s="32" t="str">
        <f>IF(CG361=1,"*El Total de Beneficiarios no puede superar el Total por Sexo. ","")</f>
        <v/>
      </c>
      <c r="CB361" s="4"/>
      <c r="CC361" s="4"/>
      <c r="CD361" s="4"/>
      <c r="CE361" s="4"/>
      <c r="CF361" s="4"/>
      <c r="CG361" s="33">
        <f>IF(AR361&gt;C361,1,0)</f>
        <v>0</v>
      </c>
      <c r="CH361" s="9"/>
      <c r="CI361" s="9"/>
      <c r="CJ361" s="9"/>
      <c r="CK361" s="9"/>
      <c r="CL361" s="9"/>
    </row>
    <row r="362" spans="79:90" s="6" customFormat="1" x14ac:dyDescent="0.2">
      <c r="CA362" s="32" t="str">
        <f>IF(CG362=1,"*El Total de Beneficiarios no puede superar el Total por Sexo. ","")</f>
        <v/>
      </c>
      <c r="CB362" s="4"/>
      <c r="CC362" s="4"/>
      <c r="CD362" s="4"/>
      <c r="CE362" s="4"/>
      <c r="CF362" s="4"/>
      <c r="CG362" s="33">
        <f>IF(AR362&gt;C362,1,0)</f>
        <v>0</v>
      </c>
      <c r="CH362" s="9"/>
      <c r="CI362" s="9"/>
      <c r="CJ362" s="9"/>
      <c r="CK362" s="9"/>
      <c r="CL362" s="9"/>
    </row>
    <row r="363" spans="79:90" s="6" customFormat="1" x14ac:dyDescent="0.2">
      <c r="CA363" s="32" t="str">
        <f>IF(CG363=1,"*El Total de Beneficiarios no puede superar el Total por Sexo. ","")</f>
        <v/>
      </c>
      <c r="CB363" s="4"/>
      <c r="CC363" s="4"/>
      <c r="CD363" s="4"/>
      <c r="CE363" s="4"/>
      <c r="CF363" s="4"/>
      <c r="CG363" s="33">
        <f>IF(AR363&gt;C363,1,0)</f>
        <v>0</v>
      </c>
      <c r="CH363" s="9"/>
      <c r="CI363" s="9"/>
      <c r="CJ363" s="9"/>
      <c r="CK363" s="9"/>
      <c r="CL363" s="9"/>
    </row>
    <row r="364" spans="79:90" s="6" customFormat="1" x14ac:dyDescent="0.2">
      <c r="CA364" s="32" t="str">
        <f>IF(CG364=1,"*El Total de Beneficiarios no puede superar el Total por Sexo. ","")</f>
        <v/>
      </c>
      <c r="CB364" s="4"/>
      <c r="CC364" s="4"/>
      <c r="CD364" s="4"/>
      <c r="CE364" s="4"/>
      <c r="CF364" s="4"/>
      <c r="CG364" s="33">
        <f>IF(AR364&gt;C364,1,0)</f>
        <v>0</v>
      </c>
      <c r="CH364" s="9"/>
      <c r="CI364" s="9"/>
      <c r="CJ364" s="9"/>
      <c r="CK364" s="9"/>
      <c r="CL364" s="9"/>
    </row>
    <row r="365" spans="79:90" s="6" customFormat="1" x14ac:dyDescent="0.2">
      <c r="CA365" s="4"/>
      <c r="CB365" s="4"/>
      <c r="CC365" s="4"/>
      <c r="CD365" s="4"/>
      <c r="CE365" s="4"/>
      <c r="CF365" s="4"/>
      <c r="CG365" s="9"/>
      <c r="CH365" s="9"/>
      <c r="CI365" s="9"/>
      <c r="CJ365" s="9"/>
      <c r="CK365" s="9"/>
      <c r="CL365" s="9"/>
    </row>
    <row r="366" spans="79:90" s="6" customFormat="1" x14ac:dyDescent="0.2">
      <c r="CA366" s="4"/>
      <c r="CB366" s="4"/>
      <c r="CC366" s="4"/>
      <c r="CD366" s="4"/>
      <c r="CE366" s="4"/>
      <c r="CF366" s="4"/>
      <c r="CG366" s="9"/>
      <c r="CH366" s="9"/>
      <c r="CI366" s="9"/>
      <c r="CJ366" s="9"/>
      <c r="CK366" s="9"/>
      <c r="CL366" s="9"/>
    </row>
    <row r="367" spans="79:90" s="6" customFormat="1" x14ac:dyDescent="0.2">
      <c r="CA367" s="4"/>
      <c r="CB367" s="4"/>
      <c r="CC367" s="4"/>
      <c r="CD367" s="4"/>
      <c r="CE367" s="4"/>
      <c r="CF367" s="4"/>
      <c r="CG367" s="9"/>
      <c r="CH367" s="9"/>
      <c r="CI367" s="9"/>
      <c r="CJ367" s="9"/>
      <c r="CK367" s="9"/>
      <c r="CL367" s="9"/>
    </row>
    <row r="368" spans="79:90" s="6" customFormat="1" x14ac:dyDescent="0.2">
      <c r="CA368" s="4"/>
      <c r="CB368" s="4"/>
      <c r="CC368" s="4"/>
      <c r="CD368" s="4"/>
      <c r="CE368" s="4"/>
      <c r="CF368" s="4"/>
      <c r="CG368" s="9"/>
      <c r="CH368" s="9"/>
      <c r="CI368" s="9"/>
      <c r="CJ368" s="9"/>
      <c r="CK368" s="9"/>
      <c r="CL368" s="9"/>
    </row>
    <row r="369" spans="73:130" x14ac:dyDescent="0.2"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9"/>
      <c r="CH369" s="9"/>
      <c r="CI369" s="9"/>
      <c r="CJ369" s="9"/>
      <c r="CK369" s="9"/>
      <c r="CL369" s="9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</row>
    <row r="370" spans="73:130" x14ac:dyDescent="0.2"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9"/>
      <c r="CH370" s="9"/>
      <c r="CI370" s="9"/>
      <c r="CJ370" s="9"/>
      <c r="CK370" s="9"/>
      <c r="CL370" s="9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</row>
    <row r="371" spans="73:130" x14ac:dyDescent="0.2"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9"/>
      <c r="CH371" s="9"/>
      <c r="CI371" s="9"/>
      <c r="CJ371" s="9"/>
      <c r="CK371" s="9"/>
      <c r="CL371" s="9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</row>
    <row r="372" spans="73:130" x14ac:dyDescent="0.2"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9"/>
      <c r="CH372" s="9"/>
      <c r="CI372" s="9"/>
      <c r="CJ372" s="9"/>
      <c r="CK372" s="9"/>
      <c r="CL372" s="9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</row>
    <row r="373" spans="73:130" x14ac:dyDescent="0.2"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9"/>
      <c r="CH373" s="9"/>
      <c r="CI373" s="9"/>
      <c r="CJ373" s="9"/>
      <c r="CK373" s="9"/>
      <c r="CL373" s="9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</row>
    <row r="374" spans="73:130" x14ac:dyDescent="0.2"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9"/>
      <c r="CH374" s="9"/>
      <c r="CI374" s="9"/>
      <c r="CJ374" s="9"/>
      <c r="CK374" s="9"/>
      <c r="CL374" s="9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</row>
    <row r="375" spans="73:130" x14ac:dyDescent="0.2"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9"/>
      <c r="CH375" s="9"/>
      <c r="CI375" s="9"/>
      <c r="CJ375" s="9"/>
      <c r="CK375" s="9"/>
      <c r="CL375" s="9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</row>
    <row r="376" spans="73:130" x14ac:dyDescent="0.2"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9"/>
      <c r="CH376" s="9"/>
      <c r="CI376" s="9"/>
      <c r="CJ376" s="9"/>
      <c r="CK376" s="9"/>
      <c r="CL376" s="9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</row>
    <row r="377" spans="73:130" x14ac:dyDescent="0.2"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9"/>
      <c r="CH377" s="9"/>
      <c r="CI377" s="9"/>
      <c r="CJ377" s="9"/>
      <c r="CK377" s="9"/>
      <c r="CL377" s="9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</row>
    <row r="378" spans="73:130" x14ac:dyDescent="0.2"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9"/>
      <c r="CH378" s="9"/>
      <c r="CI378" s="9"/>
      <c r="CJ378" s="9"/>
      <c r="CK378" s="9"/>
      <c r="CL378" s="9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</row>
    <row r="379" spans="73:130" x14ac:dyDescent="0.2"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9"/>
      <c r="CH379" s="9"/>
      <c r="CI379" s="9"/>
      <c r="CJ379" s="9"/>
      <c r="CK379" s="9"/>
      <c r="CL379" s="9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</row>
    <row r="380" spans="73:130" x14ac:dyDescent="0.2"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9"/>
      <c r="CH380" s="9"/>
      <c r="CI380" s="9"/>
      <c r="CJ380" s="9"/>
      <c r="CK380" s="9"/>
      <c r="CL380" s="9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</row>
    <row r="400" spans="73:130" ht="15" x14ac:dyDescent="0.25">
      <c r="BU400" s="6"/>
      <c r="BV400" s="6"/>
      <c r="BW400" s="6"/>
      <c r="BX400" s="6"/>
      <c r="BY400" s="6"/>
      <c r="BZ400" s="6"/>
      <c r="CA400" s="405"/>
      <c r="CB400" s="405"/>
      <c r="CC400" s="405"/>
      <c r="CD400" s="405"/>
      <c r="CE400" s="405"/>
      <c r="CF400" s="405"/>
      <c r="CG400" s="405"/>
      <c r="CH400" s="405"/>
      <c r="CI400" s="405"/>
      <c r="CJ400" s="405"/>
      <c r="CK400" s="405"/>
      <c r="CL400" s="405"/>
      <c r="CM400" s="405"/>
      <c r="CN400" s="405"/>
      <c r="CO400" s="405"/>
      <c r="CP400" s="405"/>
      <c r="CQ400" s="405"/>
      <c r="CR400" s="405"/>
      <c r="CS400" s="405"/>
      <c r="CT400" s="405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</row>
  </sheetData>
  <mergeCells count="147">
    <mergeCell ref="A287:A288"/>
    <mergeCell ref="B287:B288"/>
    <mergeCell ref="C287:S287"/>
    <mergeCell ref="A251:A252"/>
    <mergeCell ref="B251:B252"/>
    <mergeCell ref="C251:S251"/>
    <mergeCell ref="A257:A258"/>
    <mergeCell ref="B257:B258"/>
    <mergeCell ref="C257:S257"/>
    <mergeCell ref="A207:A209"/>
    <mergeCell ref="B207:B209"/>
    <mergeCell ref="C207:S208"/>
    <mergeCell ref="T207:X207"/>
    <mergeCell ref="T208:V208"/>
    <mergeCell ref="W208:X208"/>
    <mergeCell ref="A196:A198"/>
    <mergeCell ref="B196:B198"/>
    <mergeCell ref="C196:S197"/>
    <mergeCell ref="T196:X196"/>
    <mergeCell ref="T197:V197"/>
    <mergeCell ref="W197:X197"/>
    <mergeCell ref="A184:A186"/>
    <mergeCell ref="B184:B186"/>
    <mergeCell ref="C184:S185"/>
    <mergeCell ref="T184:X184"/>
    <mergeCell ref="T185:V185"/>
    <mergeCell ref="W185:X185"/>
    <mergeCell ref="AC146:AD146"/>
    <mergeCell ref="AE146:AF146"/>
    <mergeCell ref="AG146:AH146"/>
    <mergeCell ref="AM145:AO145"/>
    <mergeCell ref="E146:F146"/>
    <mergeCell ref="G146:H146"/>
    <mergeCell ref="I146:J146"/>
    <mergeCell ref="K146:L146"/>
    <mergeCell ref="M146:N146"/>
    <mergeCell ref="O146:P146"/>
    <mergeCell ref="Q146:R146"/>
    <mergeCell ref="S146:T146"/>
    <mergeCell ref="U146:V146"/>
    <mergeCell ref="AN146:AO146"/>
    <mergeCell ref="AI146:AJ146"/>
    <mergeCell ref="AK146:AL146"/>
    <mergeCell ref="AM146:AM147"/>
    <mergeCell ref="K125:L125"/>
    <mergeCell ref="A127:A130"/>
    <mergeCell ref="A131:A135"/>
    <mergeCell ref="A136:A141"/>
    <mergeCell ref="A145:A147"/>
    <mergeCell ref="B145:D146"/>
    <mergeCell ref="E145:AL145"/>
    <mergeCell ref="W146:X146"/>
    <mergeCell ref="Y146:Z146"/>
    <mergeCell ref="AA146:AB146"/>
    <mergeCell ref="A125:A126"/>
    <mergeCell ref="B125:B126"/>
    <mergeCell ref="C125:D125"/>
    <mergeCell ref="E125:F125"/>
    <mergeCell ref="G125:H125"/>
    <mergeCell ref="I125:J125"/>
    <mergeCell ref="A114:A115"/>
    <mergeCell ref="B114:B115"/>
    <mergeCell ref="C114:F114"/>
    <mergeCell ref="G114:H114"/>
    <mergeCell ref="A119:A120"/>
    <mergeCell ref="B119:B120"/>
    <mergeCell ref="C119:E119"/>
    <mergeCell ref="F119:F120"/>
    <mergeCell ref="G119:G120"/>
    <mergeCell ref="H119:K119"/>
    <mergeCell ref="J27:K27"/>
    <mergeCell ref="L27:M27"/>
    <mergeCell ref="T62:W62"/>
    <mergeCell ref="X62:Z62"/>
    <mergeCell ref="A70:A71"/>
    <mergeCell ref="B70:B71"/>
    <mergeCell ref="C70:S70"/>
    <mergeCell ref="T70:W70"/>
    <mergeCell ref="X70:Z70"/>
    <mergeCell ref="F53:F54"/>
    <mergeCell ref="G53:G54"/>
    <mergeCell ref="H53:H54"/>
    <mergeCell ref="A62:A63"/>
    <mergeCell ref="B62:B63"/>
    <mergeCell ref="C62:S62"/>
    <mergeCell ref="A29:B29"/>
    <mergeCell ref="A30:A48"/>
    <mergeCell ref="A52:A54"/>
    <mergeCell ref="B52:B54"/>
    <mergeCell ref="C52:F52"/>
    <mergeCell ref="G52:H52"/>
    <mergeCell ref="C53:C54"/>
    <mergeCell ref="D53:D54"/>
    <mergeCell ref="E53:E54"/>
    <mergeCell ref="AN27:AN28"/>
    <mergeCell ref="AO27:AO28"/>
    <mergeCell ref="AP27:AP28"/>
    <mergeCell ref="V27:W27"/>
    <mergeCell ref="X27:Y27"/>
    <mergeCell ref="Z27:AA27"/>
    <mergeCell ref="AB27:AC27"/>
    <mergeCell ref="AD27:AE27"/>
    <mergeCell ref="AF27:AG27"/>
    <mergeCell ref="N27:O27"/>
    <mergeCell ref="P27:Q27"/>
    <mergeCell ref="R27:S27"/>
    <mergeCell ref="T27:U27"/>
    <mergeCell ref="AN11:AN12"/>
    <mergeCell ref="AO11:AO12"/>
    <mergeCell ref="AP11:AP12"/>
    <mergeCell ref="A26:A28"/>
    <mergeCell ref="B26:B28"/>
    <mergeCell ref="C26:E27"/>
    <mergeCell ref="F26:AM26"/>
    <mergeCell ref="AN26:AQ26"/>
    <mergeCell ref="F27:G27"/>
    <mergeCell ref="H27:I27"/>
    <mergeCell ref="AC11:AD11"/>
    <mergeCell ref="AE11:AF11"/>
    <mergeCell ref="AG11:AH11"/>
    <mergeCell ref="AI11:AJ11"/>
    <mergeCell ref="AK11:AL11"/>
    <mergeCell ref="AM11:AM12"/>
    <mergeCell ref="AQ27:AQ28"/>
    <mergeCell ref="AH27:AI27"/>
    <mergeCell ref="AJ27:AK27"/>
    <mergeCell ref="AL27:AM27"/>
    <mergeCell ref="AR10:AR12"/>
    <mergeCell ref="AS10:AS12"/>
    <mergeCell ref="E11:F11"/>
    <mergeCell ref="G11:H11"/>
    <mergeCell ref="I11:J11"/>
    <mergeCell ref="K11:L11"/>
    <mergeCell ref="M11:N11"/>
    <mergeCell ref="O11:P11"/>
    <mergeCell ref="Q11:R11"/>
    <mergeCell ref="S11:T11"/>
    <mergeCell ref="A6:N6"/>
    <mergeCell ref="A10:A12"/>
    <mergeCell ref="B10:D11"/>
    <mergeCell ref="E10:AL10"/>
    <mergeCell ref="AM10:AP10"/>
    <mergeCell ref="AQ10:AQ12"/>
    <mergeCell ref="U11:V11"/>
    <mergeCell ref="W11:X11"/>
    <mergeCell ref="Y11:Z11"/>
    <mergeCell ref="AA11:AB11"/>
  </mergeCells>
  <dataValidations count="4">
    <dataValidation type="whole" operator="greaterThanOrEqual" allowBlank="1" showInputMessage="1" showErrorMessage="1" error="Valor no Permitido" sqref="C253:S255 B223:B247 C72:Z75 B79:E95 B99:E103 B107:E111 C116:H117 C121:K123 C127:L142 E13:AS24 F29:AQ50 C55:H59 C64:Z67 C289:S309 C187:X193 C199:X204 C210:X213 B217:B220 C259:S285 E148:AO182">
      <formula1>0</formula1>
    </dataValidation>
    <dataValidation allowBlank="1" showInputMessage="1" showErrorMessage="1" error="Valor no Permitido" sqref="T63 T71"/>
    <dataValidation allowBlank="1" sqref="CA1:CF52 BZ53:CE60 BZ114:CE117 CA61:CF113 BZ125:CE142 CA118:CF124 CT145:CY182 CA143:CF144 CA183:CF1048576"/>
    <dataValidation type="whole" allowBlank="1" showInputMessage="1" showErrorMessage="1" error="Valor no Permitido" sqref="F109 B130:B176 C60 F77:F80 CG118:CT124 F61 F69 CF53:CS60 CG1:CT52 W62 T76:Z76 CF114:CS117 CG61:CT113 CF125:CS142 E147:AL147 CG183:CT1048576 CZ145:DM182 CG143:CT144 C145:D176 C178:D182">
      <formula1>0</formula1>
      <formula2>1E+30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S400"/>
  <sheetViews>
    <sheetView topLeftCell="A180" workbookViewId="0">
      <selection activeCell="B195" sqref="B195"/>
    </sheetView>
  </sheetViews>
  <sheetFormatPr baseColWidth="10" defaultColWidth="11.42578125" defaultRowHeight="14.25" x14ac:dyDescent="0.2"/>
  <cols>
    <col min="1" max="1" width="49.85546875" style="6" customWidth="1"/>
    <col min="2" max="2" width="43.7109375" style="6" customWidth="1"/>
    <col min="3" max="3" width="16.28515625" style="6" customWidth="1"/>
    <col min="4" max="38" width="19.28515625" style="6" customWidth="1"/>
    <col min="39" max="40" width="12.7109375" style="6" customWidth="1"/>
    <col min="41" max="41" width="14.42578125" style="6" customWidth="1"/>
    <col min="42" max="42" width="12.7109375" style="6" customWidth="1"/>
    <col min="43" max="43" width="14.42578125" style="6" customWidth="1"/>
    <col min="44" max="44" width="12.42578125" style="6" customWidth="1"/>
    <col min="45" max="45" width="11.42578125" style="6"/>
    <col min="46" max="46" width="13.28515625" style="6" customWidth="1"/>
    <col min="47" max="47" width="11.42578125" style="6"/>
    <col min="48" max="48" width="12.28515625" style="6" customWidth="1"/>
    <col min="49" max="72" width="11.42578125" style="6" customWidth="1"/>
    <col min="73" max="73" width="11.42578125" style="5" customWidth="1"/>
    <col min="74" max="76" width="11" style="5" customWidth="1"/>
    <col min="77" max="77" width="11" style="15" customWidth="1"/>
    <col min="78" max="78" width="13.28515625" style="15" customWidth="1"/>
    <col min="79" max="98" width="13.28515625" style="4" hidden="1" customWidth="1"/>
    <col min="99" max="104" width="13.28515625" style="15" hidden="1" customWidth="1"/>
    <col min="105" max="105" width="0" style="5" hidden="1" customWidth="1"/>
    <col min="106" max="130" width="11.42578125" style="5"/>
    <col min="131" max="16384" width="11.42578125" style="6"/>
  </cols>
  <sheetData>
    <row r="1" spans="1:104" s="6" customFormat="1" ht="1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3"/>
      <c r="BV1" s="3"/>
      <c r="BW1" s="3"/>
      <c r="BX1" s="3"/>
      <c r="BY1" s="3"/>
      <c r="BZ1" s="3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5"/>
      <c r="CV1" s="5"/>
      <c r="CW1" s="5"/>
      <c r="CX1" s="5"/>
      <c r="CY1" s="5"/>
      <c r="CZ1" s="5"/>
    </row>
    <row r="2" spans="1:104" s="6" customFormat="1" ht="15" x14ac:dyDescent="0.25">
      <c r="A2" s="1" t="str">
        <f>CONCATENATE("COMUNA: ",[2]NOMBRE!B2," - ","( ",[2]NOMBRE!C2,[2]NOMBRE!D2,[2]NOMBRE!E2,[2]NOMBRE!F2,[2]NOMBRE!G2," )")</f>
        <v>COMUNA: LINARES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3"/>
      <c r="BV2" s="3"/>
      <c r="BW2" s="3"/>
      <c r="BX2" s="3"/>
      <c r="BY2" s="3"/>
      <c r="BZ2" s="3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5"/>
      <c r="CV2" s="5"/>
      <c r="CW2" s="5"/>
      <c r="CX2" s="5"/>
      <c r="CY2" s="5"/>
      <c r="CZ2" s="5"/>
    </row>
    <row r="3" spans="1:104" s="6" customFormat="1" ht="15" x14ac:dyDescent="0.25">
      <c r="A3" s="1" t="str">
        <f>CONCATENATE("ESTABLECIMIENTO/ESTRATEGIA: ",[2]NOMBRE!B3," - ","( ",[2]NOMBRE!C3,[2]NOMBRE!D3,[2]NOMBRE!E3,[2]NOMBRE!F3,[2]NOMBRE!G3,[2]NOMBRE!H3," )")</f>
        <v>ESTABLECIMIENTO/ESTRATEGIA: HOSPITAL PRESIDENTE CARLOS IBAÑEZ DEL CAMPO - ( 116108 )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3"/>
      <c r="BV3" s="3"/>
      <c r="BW3" s="3"/>
      <c r="BX3" s="3"/>
      <c r="BY3" s="3"/>
      <c r="BZ3" s="3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5"/>
      <c r="CV3" s="5"/>
      <c r="CW3" s="5"/>
      <c r="CX3" s="5"/>
      <c r="CY3" s="5"/>
      <c r="CZ3" s="5"/>
    </row>
    <row r="4" spans="1:104" s="6" customFormat="1" ht="15" x14ac:dyDescent="0.25">
      <c r="A4" s="1" t="str">
        <f>CONCATENATE("MES: ",[2]NOMBRE!B6," - ","( ",[2]NOMBRE!C6,[2]NOMBRE!D6,"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3"/>
      <c r="BV4" s="3"/>
      <c r="BW4" s="3"/>
      <c r="BX4" s="3"/>
      <c r="BY4" s="3"/>
      <c r="BZ4" s="3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5"/>
      <c r="CV4" s="5"/>
      <c r="CW4" s="5"/>
      <c r="CX4" s="5"/>
      <c r="CY4" s="5"/>
      <c r="CZ4" s="5"/>
    </row>
    <row r="5" spans="1:104" s="6" customFormat="1" ht="15" x14ac:dyDescent="0.25">
      <c r="A5" s="1" t="str">
        <f>CONCATENATE("AÑO: ",[2]NOMBRE!B7)</f>
        <v>AÑO: 2023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3"/>
      <c r="BV5" s="3"/>
      <c r="BW5" s="3"/>
      <c r="BX5" s="3"/>
      <c r="BY5" s="3"/>
      <c r="BZ5" s="3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5"/>
      <c r="CV5" s="5"/>
      <c r="CW5" s="5"/>
      <c r="CX5" s="5"/>
      <c r="CY5" s="5"/>
      <c r="CZ5" s="5"/>
    </row>
    <row r="6" spans="1:104" s="6" customFormat="1" ht="15" customHeight="1" x14ac:dyDescent="0.25">
      <c r="A6" s="1635" t="s">
        <v>1</v>
      </c>
      <c r="B6" s="1635"/>
      <c r="C6" s="1635"/>
      <c r="D6" s="1635"/>
      <c r="E6" s="1635"/>
      <c r="F6" s="1635"/>
      <c r="G6" s="1635"/>
      <c r="H6" s="1635"/>
      <c r="I6" s="1635"/>
      <c r="J6" s="1635"/>
      <c r="K6" s="1635"/>
      <c r="L6" s="1635"/>
      <c r="M6" s="1635"/>
      <c r="N6" s="1635"/>
      <c r="O6" s="7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3"/>
      <c r="BV6" s="3"/>
      <c r="BW6" s="3"/>
      <c r="BX6" s="3"/>
      <c r="BY6" s="3"/>
      <c r="BZ6" s="3"/>
      <c r="CA6" s="4"/>
      <c r="CB6" s="4"/>
      <c r="CC6" s="4"/>
      <c r="CD6" s="4"/>
      <c r="CE6" s="4"/>
      <c r="CF6" s="4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5"/>
      <c r="CV6" s="5"/>
      <c r="CW6" s="5"/>
      <c r="CX6" s="5"/>
      <c r="CY6" s="5"/>
      <c r="CZ6" s="5"/>
    </row>
    <row r="7" spans="1:104" s="6" customFormat="1" ht="15" x14ac:dyDescent="0.2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3"/>
      <c r="BV7" s="3"/>
      <c r="BW7" s="3"/>
      <c r="BX7" s="3"/>
      <c r="BY7" s="3"/>
      <c r="BZ7" s="3"/>
      <c r="CA7" s="4"/>
      <c r="CB7" s="4"/>
      <c r="CC7" s="4"/>
      <c r="CD7" s="4"/>
      <c r="CE7" s="4"/>
      <c r="CF7" s="4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5"/>
      <c r="CV7" s="5"/>
      <c r="CW7" s="5"/>
      <c r="CX7" s="5"/>
      <c r="CY7" s="5"/>
      <c r="CZ7" s="5"/>
    </row>
    <row r="8" spans="1:104" s="6" customFormat="1" ht="15" x14ac:dyDescent="0.25">
      <c r="A8" s="11" t="s">
        <v>2</v>
      </c>
      <c r="B8" s="10"/>
      <c r="C8" s="10"/>
      <c r="D8" s="10"/>
      <c r="E8" s="10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3"/>
      <c r="BV8" s="3"/>
      <c r="BW8" s="3"/>
      <c r="BX8" s="3"/>
      <c r="BY8" s="3"/>
      <c r="BZ8" s="3"/>
      <c r="CA8" s="4"/>
      <c r="CB8" s="4"/>
      <c r="CC8" s="4"/>
      <c r="CD8" s="4"/>
      <c r="CE8" s="4"/>
      <c r="CF8" s="4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5"/>
      <c r="CV8" s="5"/>
      <c r="CW8" s="5"/>
      <c r="CX8" s="5"/>
      <c r="CY8" s="5"/>
      <c r="CZ8" s="5"/>
    </row>
    <row r="9" spans="1:104" s="6" customFormat="1" ht="15" x14ac:dyDescent="0.25">
      <c r="A9" s="12" t="s">
        <v>3</v>
      </c>
      <c r="B9" s="13"/>
      <c r="C9" s="14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3"/>
      <c r="BV9" s="3"/>
      <c r="BW9" s="3"/>
      <c r="BX9" s="3"/>
      <c r="BY9" s="3"/>
      <c r="BZ9" s="3"/>
      <c r="CA9" s="4"/>
      <c r="CB9" s="4"/>
      <c r="CC9" s="4"/>
      <c r="CD9" s="4"/>
      <c r="CE9" s="4"/>
      <c r="CF9" s="4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5"/>
      <c r="CV9" s="5"/>
      <c r="CW9" s="5"/>
      <c r="CX9" s="5"/>
      <c r="CY9" s="5"/>
      <c r="CZ9" s="5"/>
    </row>
    <row r="10" spans="1:104" s="6" customFormat="1" ht="15" customHeight="1" x14ac:dyDescent="0.25">
      <c r="A10" s="1744" t="s">
        <v>4</v>
      </c>
      <c r="B10" s="1746" t="s">
        <v>5</v>
      </c>
      <c r="C10" s="1640"/>
      <c r="D10" s="1747"/>
      <c r="E10" s="1748" t="s">
        <v>6</v>
      </c>
      <c r="F10" s="1749"/>
      <c r="G10" s="1749"/>
      <c r="H10" s="1749"/>
      <c r="I10" s="1749"/>
      <c r="J10" s="1749"/>
      <c r="K10" s="1749"/>
      <c r="L10" s="1749"/>
      <c r="M10" s="1749"/>
      <c r="N10" s="1749"/>
      <c r="O10" s="1749"/>
      <c r="P10" s="1749"/>
      <c r="Q10" s="1749"/>
      <c r="R10" s="1749"/>
      <c r="S10" s="1749"/>
      <c r="T10" s="1749"/>
      <c r="U10" s="1749"/>
      <c r="V10" s="1749"/>
      <c r="W10" s="1749"/>
      <c r="X10" s="1749"/>
      <c r="Y10" s="1749"/>
      <c r="Z10" s="1749"/>
      <c r="AA10" s="1749"/>
      <c r="AB10" s="1749"/>
      <c r="AC10" s="1749"/>
      <c r="AD10" s="1749"/>
      <c r="AE10" s="1749"/>
      <c r="AF10" s="1749"/>
      <c r="AG10" s="1749"/>
      <c r="AH10" s="1749"/>
      <c r="AI10" s="1749"/>
      <c r="AJ10" s="1749"/>
      <c r="AK10" s="1749"/>
      <c r="AL10" s="1750"/>
      <c r="AM10" s="1751" t="s">
        <v>7</v>
      </c>
      <c r="AN10" s="1749"/>
      <c r="AO10" s="1749"/>
      <c r="AP10" s="1752"/>
      <c r="AQ10" s="1744" t="s">
        <v>8</v>
      </c>
      <c r="AR10" s="1744" t="s">
        <v>9</v>
      </c>
      <c r="AS10" s="1744" t="s">
        <v>10</v>
      </c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3"/>
      <c r="BV10" s="3"/>
      <c r="BW10" s="15"/>
      <c r="BX10" s="15"/>
      <c r="BY10" s="15"/>
      <c r="BZ10" s="15"/>
      <c r="CA10" s="4"/>
      <c r="CB10" s="4"/>
      <c r="CC10" s="4"/>
      <c r="CD10" s="4"/>
      <c r="CE10" s="4"/>
      <c r="CF10" s="4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5"/>
      <c r="CV10" s="5"/>
      <c r="CW10" s="5"/>
      <c r="CX10" s="5"/>
      <c r="CY10" s="5"/>
      <c r="CZ10" s="5"/>
    </row>
    <row r="11" spans="1:104" s="6" customFormat="1" ht="15" customHeight="1" x14ac:dyDescent="0.25">
      <c r="A11" s="1637"/>
      <c r="B11" s="1642"/>
      <c r="C11" s="1643"/>
      <c r="D11" s="1644"/>
      <c r="E11" s="1753" t="s">
        <v>11</v>
      </c>
      <c r="F11" s="1754"/>
      <c r="G11" s="1753" t="s">
        <v>12</v>
      </c>
      <c r="H11" s="1754"/>
      <c r="I11" s="1753" t="s">
        <v>13</v>
      </c>
      <c r="J11" s="1754"/>
      <c r="K11" s="1753" t="s">
        <v>14</v>
      </c>
      <c r="L11" s="1754"/>
      <c r="M11" s="1753" t="s">
        <v>15</v>
      </c>
      <c r="N11" s="1754"/>
      <c r="O11" s="1753" t="s">
        <v>16</v>
      </c>
      <c r="P11" s="1754"/>
      <c r="Q11" s="1753" t="s">
        <v>17</v>
      </c>
      <c r="R11" s="1754"/>
      <c r="S11" s="1753" t="s">
        <v>18</v>
      </c>
      <c r="T11" s="1754"/>
      <c r="U11" s="1753" t="s">
        <v>19</v>
      </c>
      <c r="V11" s="1754"/>
      <c r="W11" s="1753" t="s">
        <v>20</v>
      </c>
      <c r="X11" s="1754"/>
      <c r="Y11" s="1753" t="s">
        <v>21</v>
      </c>
      <c r="Z11" s="1754"/>
      <c r="AA11" s="1753" t="s">
        <v>22</v>
      </c>
      <c r="AB11" s="1754"/>
      <c r="AC11" s="1753" t="s">
        <v>23</v>
      </c>
      <c r="AD11" s="1754"/>
      <c r="AE11" s="1753" t="s">
        <v>24</v>
      </c>
      <c r="AF11" s="1754"/>
      <c r="AG11" s="1753" t="s">
        <v>25</v>
      </c>
      <c r="AH11" s="1754"/>
      <c r="AI11" s="1753" t="s">
        <v>26</v>
      </c>
      <c r="AJ11" s="1754"/>
      <c r="AK11" s="1748" t="s">
        <v>27</v>
      </c>
      <c r="AL11" s="1750"/>
      <c r="AM11" s="1637" t="s">
        <v>28</v>
      </c>
      <c r="AN11" s="1652" t="s">
        <v>29</v>
      </c>
      <c r="AO11" s="1654" t="s">
        <v>30</v>
      </c>
      <c r="AP11" s="1643" t="s">
        <v>31</v>
      </c>
      <c r="AQ11" s="1637"/>
      <c r="AR11" s="1637"/>
      <c r="AS11" s="1637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3"/>
      <c r="BV11" s="3"/>
      <c r="BW11" s="15"/>
      <c r="BX11" s="15"/>
      <c r="BY11" s="15"/>
      <c r="BZ11" s="15"/>
      <c r="CA11" s="4"/>
      <c r="CB11" s="4"/>
      <c r="CC11" s="4"/>
      <c r="CD11" s="4"/>
      <c r="CE11" s="4"/>
      <c r="CF11" s="4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5"/>
      <c r="CV11" s="5"/>
      <c r="CW11" s="5"/>
      <c r="CX11" s="5"/>
      <c r="CY11" s="5"/>
      <c r="CZ11" s="5"/>
    </row>
    <row r="12" spans="1:104" s="6" customFormat="1" ht="15" x14ac:dyDescent="0.25">
      <c r="A12" s="1745"/>
      <c r="B12" s="488" t="s">
        <v>32</v>
      </c>
      <c r="C12" s="489" t="s">
        <v>33</v>
      </c>
      <c r="D12" s="490" t="s">
        <v>34</v>
      </c>
      <c r="E12" s="488" t="s">
        <v>33</v>
      </c>
      <c r="F12" s="490" t="s">
        <v>34</v>
      </c>
      <c r="G12" s="488" t="s">
        <v>33</v>
      </c>
      <c r="H12" s="490" t="s">
        <v>34</v>
      </c>
      <c r="I12" s="488" t="s">
        <v>33</v>
      </c>
      <c r="J12" s="490" t="s">
        <v>34</v>
      </c>
      <c r="K12" s="488" t="s">
        <v>33</v>
      </c>
      <c r="L12" s="490" t="s">
        <v>34</v>
      </c>
      <c r="M12" s="488" t="s">
        <v>33</v>
      </c>
      <c r="N12" s="490" t="s">
        <v>34</v>
      </c>
      <c r="O12" s="488" t="s">
        <v>33</v>
      </c>
      <c r="P12" s="490" t="s">
        <v>34</v>
      </c>
      <c r="Q12" s="488" t="s">
        <v>33</v>
      </c>
      <c r="R12" s="490" t="s">
        <v>34</v>
      </c>
      <c r="S12" s="488" t="s">
        <v>33</v>
      </c>
      <c r="T12" s="490" t="s">
        <v>34</v>
      </c>
      <c r="U12" s="488" t="s">
        <v>33</v>
      </c>
      <c r="V12" s="490" t="s">
        <v>34</v>
      </c>
      <c r="W12" s="488" t="s">
        <v>33</v>
      </c>
      <c r="X12" s="490" t="s">
        <v>34</v>
      </c>
      <c r="Y12" s="488" t="s">
        <v>33</v>
      </c>
      <c r="Z12" s="490" t="s">
        <v>34</v>
      </c>
      <c r="AA12" s="488" t="s">
        <v>33</v>
      </c>
      <c r="AB12" s="490" t="s">
        <v>34</v>
      </c>
      <c r="AC12" s="488" t="s">
        <v>33</v>
      </c>
      <c r="AD12" s="490" t="s">
        <v>34</v>
      </c>
      <c r="AE12" s="488" t="s">
        <v>33</v>
      </c>
      <c r="AF12" s="490" t="s">
        <v>34</v>
      </c>
      <c r="AG12" s="488" t="s">
        <v>33</v>
      </c>
      <c r="AH12" s="490" t="s">
        <v>34</v>
      </c>
      <c r="AI12" s="488" t="s">
        <v>33</v>
      </c>
      <c r="AJ12" s="490" t="s">
        <v>34</v>
      </c>
      <c r="AK12" s="488" t="s">
        <v>33</v>
      </c>
      <c r="AL12" s="491" t="s">
        <v>34</v>
      </c>
      <c r="AM12" s="1745"/>
      <c r="AN12" s="1755"/>
      <c r="AO12" s="1756"/>
      <c r="AP12" s="1757"/>
      <c r="AQ12" s="1745"/>
      <c r="AR12" s="1745"/>
      <c r="AS12" s="174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3"/>
      <c r="BV12" s="3"/>
      <c r="BW12" s="15"/>
      <c r="BX12" s="15"/>
      <c r="BY12" s="15"/>
      <c r="BZ12" s="15"/>
      <c r="CA12" s="4"/>
      <c r="CB12" s="4"/>
      <c r="CC12" s="4"/>
      <c r="CD12" s="4"/>
      <c r="CE12" s="4"/>
      <c r="CF12" s="4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5"/>
      <c r="CV12" s="5"/>
      <c r="CW12" s="5"/>
      <c r="CX12" s="5"/>
      <c r="CY12" s="5"/>
      <c r="CZ12" s="5"/>
    </row>
    <row r="13" spans="1:104" s="6" customFormat="1" ht="15" x14ac:dyDescent="0.25">
      <c r="A13" s="492" t="s">
        <v>35</v>
      </c>
      <c r="B13" s="470">
        <f>SUM(C13:D13)</f>
        <v>0</v>
      </c>
      <c r="C13" s="493">
        <f>SUM(E13,G13,I13,K13,M13,O13,Q13,S13,U13,W13,Y13,AA13,AC13,AE13,AG13,AI13,AK13)</f>
        <v>0</v>
      </c>
      <c r="D13" s="494">
        <f>SUM(F13,H13,J13,L13,N13,P13,R13,T13,V13,X13,Z13,AB13,AD13,AF13,AH13,AJ13,AL13)</f>
        <v>0</v>
      </c>
      <c r="E13" s="495"/>
      <c r="F13" s="496"/>
      <c r="G13" s="495"/>
      <c r="H13" s="497"/>
      <c r="I13" s="495"/>
      <c r="J13" s="497"/>
      <c r="K13" s="495"/>
      <c r="L13" s="497"/>
      <c r="M13" s="495"/>
      <c r="N13" s="497"/>
      <c r="O13" s="495"/>
      <c r="P13" s="497"/>
      <c r="Q13" s="495"/>
      <c r="R13" s="497"/>
      <c r="S13" s="495"/>
      <c r="T13" s="497"/>
      <c r="U13" s="495"/>
      <c r="V13" s="497"/>
      <c r="W13" s="495"/>
      <c r="X13" s="497"/>
      <c r="Y13" s="495"/>
      <c r="Z13" s="497"/>
      <c r="AA13" s="495"/>
      <c r="AB13" s="497"/>
      <c r="AC13" s="495"/>
      <c r="AD13" s="497"/>
      <c r="AE13" s="495"/>
      <c r="AF13" s="497"/>
      <c r="AG13" s="495"/>
      <c r="AH13" s="497"/>
      <c r="AI13" s="495"/>
      <c r="AJ13" s="497"/>
      <c r="AK13" s="495"/>
      <c r="AL13" s="498"/>
      <c r="AM13" s="497"/>
      <c r="AN13" s="499"/>
      <c r="AO13" s="500"/>
      <c r="AP13" s="496"/>
      <c r="AQ13" s="497"/>
      <c r="AR13" s="497"/>
      <c r="AS13" s="497"/>
      <c r="AT13" s="30" t="str">
        <f>CA13&amp;CB13&amp;CC13&amp;CD13</f>
        <v/>
      </c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5"/>
      <c r="BF13" s="5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3"/>
      <c r="BV13" s="3"/>
      <c r="BW13" s="15"/>
      <c r="BX13" s="15"/>
      <c r="BY13" s="5"/>
      <c r="BZ13" s="5"/>
      <c r="CA13" s="32" t="str">
        <f t="shared" ref="CA13:CA18" si="0">IF(CG13=1,"* Total Ingresos debe ser igual a la suma de los Tipos de Estrategia. ","")</f>
        <v/>
      </c>
      <c r="CB13" s="32" t="str">
        <f t="shared" ref="CB13:CB18" si="1">IF(CH13=1," * El Número de personas con discapacidad NO DEBE superar el total de ingresos. ","")</f>
        <v/>
      </c>
      <c r="CC13" s="32" t="str">
        <f t="shared" ref="CC13:CC18" si="2">IF(CI13=1," * El Número de personas de pueblos originarios NO DEBE superar el total de ingresos. ","")</f>
        <v/>
      </c>
      <c r="CD13" s="32" t="str">
        <f t="shared" ref="CD13:CD18" si="3">IF(CJ13=1," * El Número de personas migrantes NO DEBE superar el total de ingresos. ","")</f>
        <v/>
      </c>
      <c r="CE13" s="32"/>
      <c r="CF13" s="32"/>
      <c r="CG13" s="33">
        <f>IF(B13&lt;&gt;SUM(AM13:AP13),1,0)</f>
        <v>0</v>
      </c>
      <c r="CH13" s="33">
        <f>IF(B13&lt;AQ13,1,0)</f>
        <v>0</v>
      </c>
      <c r="CI13" s="33">
        <f>IF(C13&lt;AR13,1,0)</f>
        <v>0</v>
      </c>
      <c r="CJ13" s="33">
        <f>IF(D13&lt;AS13,1,0)</f>
        <v>0</v>
      </c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5"/>
      <c r="CV13" s="5"/>
      <c r="CW13" s="5"/>
      <c r="CX13" s="5"/>
      <c r="CY13" s="5"/>
      <c r="CZ13" s="5"/>
    </row>
    <row r="14" spans="1:104" s="6" customFormat="1" ht="15" x14ac:dyDescent="0.25">
      <c r="A14" s="34" t="s">
        <v>36</v>
      </c>
      <c r="B14" s="35">
        <f t="shared" ref="B14:B24" si="4">SUM(C14:D14)</f>
        <v>0</v>
      </c>
      <c r="C14" s="36">
        <f t="shared" ref="C14:D24" si="5">SUM(E14,G14,I14,K14,M14,O14,Q14,S14,U14,W14,Y14,AA14,AC14,AE14,AG14,AI14,AK14)</f>
        <v>0</v>
      </c>
      <c r="D14" s="37">
        <f t="shared" si="5"/>
        <v>0</v>
      </c>
      <c r="E14" s="38"/>
      <c r="F14" s="39"/>
      <c r="G14" s="38"/>
      <c r="H14" s="40"/>
      <c r="I14" s="38"/>
      <c r="J14" s="40"/>
      <c r="K14" s="38"/>
      <c r="L14" s="40"/>
      <c r="M14" s="38"/>
      <c r="N14" s="40"/>
      <c r="O14" s="38"/>
      <c r="P14" s="40"/>
      <c r="Q14" s="38"/>
      <c r="R14" s="40"/>
      <c r="S14" s="38"/>
      <c r="T14" s="40"/>
      <c r="U14" s="38"/>
      <c r="V14" s="40"/>
      <c r="W14" s="38"/>
      <c r="X14" s="40"/>
      <c r="Y14" s="38"/>
      <c r="Z14" s="40"/>
      <c r="AA14" s="38"/>
      <c r="AB14" s="40"/>
      <c r="AC14" s="38"/>
      <c r="AD14" s="40"/>
      <c r="AE14" s="38"/>
      <c r="AF14" s="40"/>
      <c r="AG14" s="38"/>
      <c r="AH14" s="40"/>
      <c r="AI14" s="38"/>
      <c r="AJ14" s="40"/>
      <c r="AK14" s="38"/>
      <c r="AL14" s="41"/>
      <c r="AM14" s="40"/>
      <c r="AN14" s="42"/>
      <c r="AO14" s="43"/>
      <c r="AP14" s="39"/>
      <c r="AQ14" s="40"/>
      <c r="AR14" s="40"/>
      <c r="AS14" s="40"/>
      <c r="AT14" s="30" t="str">
        <f t="shared" ref="AT14:AT24" si="6">CA14&amp;CB14&amp;CC14&amp;CD14</f>
        <v/>
      </c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5"/>
      <c r="BF14" s="5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3"/>
      <c r="BV14" s="3"/>
      <c r="BW14" s="15"/>
      <c r="BX14" s="15"/>
      <c r="BY14" s="5"/>
      <c r="BZ14" s="5"/>
      <c r="CA14" s="32" t="str">
        <f t="shared" si="0"/>
        <v/>
      </c>
      <c r="CB14" s="32" t="str">
        <f t="shared" si="1"/>
        <v/>
      </c>
      <c r="CC14" s="32" t="str">
        <f t="shared" si="2"/>
        <v/>
      </c>
      <c r="CD14" s="32" t="str">
        <f t="shared" si="3"/>
        <v/>
      </c>
      <c r="CE14" s="32"/>
      <c r="CF14" s="32"/>
      <c r="CG14" s="33">
        <f t="shared" ref="CG14:CG24" si="7">IF(B14&lt;&gt;SUM(AM14:AP14),1,0)</f>
        <v>0</v>
      </c>
      <c r="CH14" s="33">
        <f t="shared" ref="CH14:CJ24" si="8">IF(B14&lt;AQ14,1,0)</f>
        <v>0</v>
      </c>
      <c r="CI14" s="33">
        <f t="shared" si="8"/>
        <v>0</v>
      </c>
      <c r="CJ14" s="33">
        <f t="shared" si="8"/>
        <v>0</v>
      </c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5"/>
      <c r="CV14" s="5"/>
      <c r="CW14" s="5"/>
      <c r="CX14" s="5"/>
      <c r="CY14" s="5"/>
      <c r="CZ14" s="5"/>
    </row>
    <row r="15" spans="1:104" s="6" customFormat="1" ht="21" x14ac:dyDescent="0.25">
      <c r="A15" s="44" t="s">
        <v>37</v>
      </c>
      <c r="B15" s="45">
        <f t="shared" si="4"/>
        <v>0</v>
      </c>
      <c r="C15" s="46">
        <f t="shared" si="5"/>
        <v>0</v>
      </c>
      <c r="D15" s="47">
        <f t="shared" si="5"/>
        <v>0</v>
      </c>
      <c r="E15" s="48"/>
      <c r="F15" s="49"/>
      <c r="G15" s="48"/>
      <c r="H15" s="50"/>
      <c r="I15" s="48"/>
      <c r="J15" s="50"/>
      <c r="K15" s="48"/>
      <c r="L15" s="50"/>
      <c r="M15" s="38"/>
      <c r="N15" s="40"/>
      <c r="O15" s="38"/>
      <c r="P15" s="40"/>
      <c r="Q15" s="51"/>
      <c r="R15" s="52"/>
      <c r="S15" s="51"/>
      <c r="T15" s="52"/>
      <c r="U15" s="51"/>
      <c r="V15" s="52"/>
      <c r="W15" s="51"/>
      <c r="X15" s="52"/>
      <c r="Y15" s="51"/>
      <c r="Z15" s="52"/>
      <c r="AA15" s="51"/>
      <c r="AB15" s="52"/>
      <c r="AC15" s="51"/>
      <c r="AD15" s="52"/>
      <c r="AE15" s="51"/>
      <c r="AF15" s="52"/>
      <c r="AG15" s="51"/>
      <c r="AH15" s="52"/>
      <c r="AI15" s="51"/>
      <c r="AJ15" s="52"/>
      <c r="AK15" s="51"/>
      <c r="AL15" s="53"/>
      <c r="AM15" s="52"/>
      <c r="AN15" s="54"/>
      <c r="AO15" s="55"/>
      <c r="AP15" s="56"/>
      <c r="AQ15" s="52"/>
      <c r="AR15" s="52"/>
      <c r="AS15" s="52"/>
      <c r="AT15" s="30" t="str">
        <f t="shared" si="6"/>
        <v/>
      </c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5"/>
      <c r="BF15" s="5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3"/>
      <c r="BV15" s="3"/>
      <c r="BW15" s="15"/>
      <c r="BX15" s="15"/>
      <c r="BY15" s="5"/>
      <c r="BZ15" s="5"/>
      <c r="CA15" s="32" t="str">
        <f t="shared" si="0"/>
        <v/>
      </c>
      <c r="CB15" s="32" t="str">
        <f t="shared" si="1"/>
        <v/>
      </c>
      <c r="CC15" s="32" t="str">
        <f t="shared" si="2"/>
        <v/>
      </c>
      <c r="CD15" s="32" t="str">
        <f t="shared" si="3"/>
        <v/>
      </c>
      <c r="CE15" s="32"/>
      <c r="CF15" s="32"/>
      <c r="CG15" s="33">
        <f t="shared" si="7"/>
        <v>0</v>
      </c>
      <c r="CH15" s="33">
        <f t="shared" si="8"/>
        <v>0</v>
      </c>
      <c r="CI15" s="33">
        <f t="shared" si="8"/>
        <v>0</v>
      </c>
      <c r="CJ15" s="33">
        <f t="shared" si="8"/>
        <v>0</v>
      </c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5"/>
      <c r="CV15" s="5"/>
      <c r="CW15" s="5"/>
      <c r="CX15" s="5"/>
      <c r="CY15" s="5"/>
      <c r="CZ15" s="5"/>
    </row>
    <row r="16" spans="1:104" s="6" customFormat="1" ht="15" x14ac:dyDescent="0.25">
      <c r="A16" s="57" t="s">
        <v>38</v>
      </c>
      <c r="B16" s="58">
        <f t="shared" si="4"/>
        <v>0</v>
      </c>
      <c r="C16" s="59">
        <f t="shared" si="5"/>
        <v>0</v>
      </c>
      <c r="D16" s="60">
        <f t="shared" si="5"/>
        <v>0</v>
      </c>
      <c r="E16" s="51"/>
      <c r="F16" s="56"/>
      <c r="G16" s="51"/>
      <c r="H16" s="52"/>
      <c r="I16" s="51"/>
      <c r="J16" s="52"/>
      <c r="K16" s="51"/>
      <c r="L16" s="52"/>
      <c r="M16" s="51"/>
      <c r="N16" s="52"/>
      <c r="O16" s="51"/>
      <c r="P16" s="52"/>
      <c r="Q16" s="51"/>
      <c r="R16" s="52"/>
      <c r="S16" s="51"/>
      <c r="T16" s="52"/>
      <c r="U16" s="51"/>
      <c r="V16" s="52"/>
      <c r="W16" s="51"/>
      <c r="X16" s="52"/>
      <c r="Y16" s="51"/>
      <c r="Z16" s="52"/>
      <c r="AA16" s="51"/>
      <c r="AB16" s="52"/>
      <c r="AC16" s="51"/>
      <c r="AD16" s="52"/>
      <c r="AE16" s="51"/>
      <c r="AF16" s="52"/>
      <c r="AG16" s="51"/>
      <c r="AH16" s="52"/>
      <c r="AI16" s="51"/>
      <c r="AJ16" s="52"/>
      <c r="AK16" s="51"/>
      <c r="AL16" s="53"/>
      <c r="AM16" s="52"/>
      <c r="AN16" s="54"/>
      <c r="AO16" s="55"/>
      <c r="AP16" s="56"/>
      <c r="AQ16" s="52"/>
      <c r="AR16" s="52"/>
      <c r="AS16" s="52"/>
      <c r="AT16" s="30" t="str">
        <f t="shared" si="6"/>
        <v/>
      </c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5"/>
      <c r="BF16" s="5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3"/>
      <c r="BV16" s="3"/>
      <c r="BW16" s="15"/>
      <c r="BX16" s="15"/>
      <c r="BY16" s="5"/>
      <c r="BZ16" s="5"/>
      <c r="CA16" s="32" t="str">
        <f t="shared" si="0"/>
        <v/>
      </c>
      <c r="CB16" s="32" t="str">
        <f t="shared" si="1"/>
        <v/>
      </c>
      <c r="CC16" s="32" t="str">
        <f t="shared" si="2"/>
        <v/>
      </c>
      <c r="CD16" s="32" t="str">
        <f t="shared" si="3"/>
        <v/>
      </c>
      <c r="CE16" s="32"/>
      <c r="CF16" s="32"/>
      <c r="CG16" s="33">
        <f t="shared" si="7"/>
        <v>0</v>
      </c>
      <c r="CH16" s="33">
        <f t="shared" si="8"/>
        <v>0</v>
      </c>
      <c r="CI16" s="33">
        <f t="shared" si="8"/>
        <v>0</v>
      </c>
      <c r="CJ16" s="33">
        <f t="shared" si="8"/>
        <v>0</v>
      </c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5"/>
      <c r="CV16" s="5"/>
      <c r="CW16" s="5"/>
      <c r="CX16" s="5"/>
      <c r="CY16" s="5"/>
      <c r="CZ16" s="5"/>
    </row>
    <row r="17" spans="1:104" s="6" customFormat="1" ht="15" x14ac:dyDescent="0.25">
      <c r="A17" s="44" t="s">
        <v>39</v>
      </c>
      <c r="B17" s="61">
        <f t="shared" si="4"/>
        <v>0</v>
      </c>
      <c r="C17" s="62">
        <f t="shared" si="5"/>
        <v>0</v>
      </c>
      <c r="D17" s="60">
        <f t="shared" si="5"/>
        <v>0</v>
      </c>
      <c r="E17" s="63"/>
      <c r="F17" s="52"/>
      <c r="G17" s="51"/>
      <c r="H17" s="52"/>
      <c r="I17" s="51"/>
      <c r="J17" s="52"/>
      <c r="K17" s="51"/>
      <c r="L17" s="52"/>
      <c r="M17" s="51"/>
      <c r="N17" s="52"/>
      <c r="O17" s="51"/>
      <c r="P17" s="52"/>
      <c r="Q17" s="51"/>
      <c r="R17" s="52"/>
      <c r="S17" s="51"/>
      <c r="T17" s="52"/>
      <c r="U17" s="51"/>
      <c r="V17" s="52"/>
      <c r="W17" s="51"/>
      <c r="X17" s="52"/>
      <c r="Y17" s="51"/>
      <c r="Z17" s="52"/>
      <c r="AA17" s="51"/>
      <c r="AB17" s="52"/>
      <c r="AC17" s="51"/>
      <c r="AD17" s="52"/>
      <c r="AE17" s="51"/>
      <c r="AF17" s="52"/>
      <c r="AG17" s="51"/>
      <c r="AH17" s="52"/>
      <c r="AI17" s="51"/>
      <c r="AJ17" s="52"/>
      <c r="AK17" s="51"/>
      <c r="AL17" s="53"/>
      <c r="AM17" s="64"/>
      <c r="AN17" s="54"/>
      <c r="AO17" s="55"/>
      <c r="AP17" s="56"/>
      <c r="AQ17" s="64"/>
      <c r="AR17" s="64"/>
      <c r="AS17" s="64"/>
      <c r="AT17" s="30" t="str">
        <f t="shared" si="6"/>
        <v/>
      </c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5"/>
      <c r="BF17" s="5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3"/>
      <c r="BV17" s="3"/>
      <c r="BW17" s="15"/>
      <c r="BX17" s="15"/>
      <c r="BY17" s="5"/>
      <c r="BZ17" s="5"/>
      <c r="CA17" s="32" t="str">
        <f t="shared" si="0"/>
        <v/>
      </c>
      <c r="CB17" s="32" t="str">
        <f t="shared" si="1"/>
        <v/>
      </c>
      <c r="CC17" s="32" t="str">
        <f t="shared" si="2"/>
        <v/>
      </c>
      <c r="CD17" s="32" t="str">
        <f t="shared" si="3"/>
        <v/>
      </c>
      <c r="CE17" s="32"/>
      <c r="CF17" s="32"/>
      <c r="CG17" s="33">
        <f t="shared" si="7"/>
        <v>0</v>
      </c>
      <c r="CH17" s="33">
        <f t="shared" si="8"/>
        <v>0</v>
      </c>
      <c r="CI17" s="33">
        <f t="shared" si="8"/>
        <v>0</v>
      </c>
      <c r="CJ17" s="33">
        <f t="shared" si="8"/>
        <v>0</v>
      </c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5"/>
      <c r="CV17" s="5"/>
      <c r="CW17" s="5"/>
      <c r="CX17" s="5"/>
      <c r="CY17" s="5"/>
      <c r="CZ17" s="5"/>
    </row>
    <row r="18" spans="1:104" s="6" customFormat="1" ht="15" x14ac:dyDescent="0.25">
      <c r="A18" s="44" t="s">
        <v>40</v>
      </c>
      <c r="B18" s="65">
        <f t="shared" si="4"/>
        <v>0</v>
      </c>
      <c r="C18" s="501">
        <f t="shared" si="5"/>
        <v>0</v>
      </c>
      <c r="D18" s="67">
        <f t="shared" si="5"/>
        <v>0</v>
      </c>
      <c r="E18" s="68"/>
      <c r="F18" s="430"/>
      <c r="G18" s="438"/>
      <c r="H18" s="502"/>
      <c r="I18" s="438"/>
      <c r="J18" s="502"/>
      <c r="K18" s="51"/>
      <c r="L18" s="52"/>
      <c r="M18" s="51"/>
      <c r="N18" s="52"/>
      <c r="O18" s="434"/>
      <c r="P18" s="419"/>
      <c r="Q18" s="434"/>
      <c r="R18" s="419"/>
      <c r="S18" s="434"/>
      <c r="T18" s="419"/>
      <c r="U18" s="434"/>
      <c r="V18" s="419"/>
      <c r="W18" s="434"/>
      <c r="X18" s="419"/>
      <c r="Y18" s="434"/>
      <c r="Z18" s="419"/>
      <c r="AA18" s="434"/>
      <c r="AB18" s="419"/>
      <c r="AC18" s="434"/>
      <c r="AD18" s="419"/>
      <c r="AE18" s="434"/>
      <c r="AF18" s="419"/>
      <c r="AG18" s="434"/>
      <c r="AH18" s="419"/>
      <c r="AI18" s="434"/>
      <c r="AJ18" s="419"/>
      <c r="AK18" s="434"/>
      <c r="AL18" s="418"/>
      <c r="AM18" s="75"/>
      <c r="AN18" s="431"/>
      <c r="AO18" s="435"/>
      <c r="AP18" s="78"/>
      <c r="AQ18" s="75"/>
      <c r="AR18" s="75"/>
      <c r="AS18" s="75"/>
      <c r="AT18" s="30" t="str">
        <f t="shared" si="6"/>
        <v/>
      </c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5"/>
      <c r="BF18" s="5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3"/>
      <c r="BV18" s="3"/>
      <c r="BW18" s="15"/>
      <c r="BX18" s="15"/>
      <c r="BY18" s="5"/>
      <c r="BZ18" s="5"/>
      <c r="CA18" s="32" t="str">
        <f t="shared" si="0"/>
        <v/>
      </c>
      <c r="CB18" s="32" t="str">
        <f t="shared" si="1"/>
        <v/>
      </c>
      <c r="CC18" s="32" t="str">
        <f t="shared" si="2"/>
        <v/>
      </c>
      <c r="CD18" s="32" t="str">
        <f t="shared" si="3"/>
        <v/>
      </c>
      <c r="CE18" s="32"/>
      <c r="CF18" s="32"/>
      <c r="CG18" s="33">
        <f t="shared" si="7"/>
        <v>0</v>
      </c>
      <c r="CH18" s="33">
        <f t="shared" si="8"/>
        <v>0</v>
      </c>
      <c r="CI18" s="33">
        <f t="shared" si="8"/>
        <v>0</v>
      </c>
      <c r="CJ18" s="33">
        <f t="shared" si="8"/>
        <v>0</v>
      </c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5"/>
      <c r="CV18" s="5"/>
      <c r="CW18" s="5"/>
      <c r="CX18" s="5"/>
      <c r="CY18" s="5"/>
      <c r="CZ18" s="5"/>
    </row>
    <row r="19" spans="1:104" s="6" customFormat="1" ht="15" x14ac:dyDescent="0.25">
      <c r="A19" s="492" t="s">
        <v>41</v>
      </c>
      <c r="B19" s="65">
        <f t="shared" si="4"/>
        <v>0</v>
      </c>
      <c r="C19" s="79">
        <f t="shared" si="5"/>
        <v>0</v>
      </c>
      <c r="D19" s="494">
        <f t="shared" si="5"/>
        <v>0</v>
      </c>
      <c r="E19" s="470">
        <f>SUM(E20:E24)</f>
        <v>0</v>
      </c>
      <c r="F19" s="494">
        <f t="shared" ref="F19:AS19" si="9">SUM(F20:F24)</f>
        <v>0</v>
      </c>
      <c r="G19" s="470">
        <f t="shared" si="9"/>
        <v>0</v>
      </c>
      <c r="H19" s="503">
        <f t="shared" si="9"/>
        <v>0</v>
      </c>
      <c r="I19" s="470">
        <f t="shared" si="9"/>
        <v>0</v>
      </c>
      <c r="J19" s="503">
        <f t="shared" si="9"/>
        <v>0</v>
      </c>
      <c r="K19" s="470">
        <f t="shared" si="9"/>
        <v>0</v>
      </c>
      <c r="L19" s="503">
        <f t="shared" si="9"/>
        <v>0</v>
      </c>
      <c r="M19" s="470">
        <f t="shared" si="9"/>
        <v>0</v>
      </c>
      <c r="N19" s="503">
        <f t="shared" si="9"/>
        <v>0</v>
      </c>
      <c r="O19" s="470">
        <f t="shared" si="9"/>
        <v>0</v>
      </c>
      <c r="P19" s="503">
        <f t="shared" si="9"/>
        <v>0</v>
      </c>
      <c r="Q19" s="470">
        <f t="shared" si="9"/>
        <v>0</v>
      </c>
      <c r="R19" s="503">
        <f t="shared" si="9"/>
        <v>0</v>
      </c>
      <c r="S19" s="470">
        <f t="shared" si="9"/>
        <v>0</v>
      </c>
      <c r="T19" s="503">
        <f t="shared" si="9"/>
        <v>0</v>
      </c>
      <c r="U19" s="470">
        <f t="shared" si="9"/>
        <v>0</v>
      </c>
      <c r="V19" s="503">
        <f t="shared" si="9"/>
        <v>0</v>
      </c>
      <c r="W19" s="470">
        <f t="shared" si="9"/>
        <v>0</v>
      </c>
      <c r="X19" s="503">
        <f t="shared" si="9"/>
        <v>0</v>
      </c>
      <c r="Y19" s="470">
        <f t="shared" si="9"/>
        <v>0</v>
      </c>
      <c r="Z19" s="503">
        <f t="shared" si="9"/>
        <v>0</v>
      </c>
      <c r="AA19" s="470">
        <f t="shared" si="9"/>
        <v>0</v>
      </c>
      <c r="AB19" s="503">
        <f t="shared" si="9"/>
        <v>0</v>
      </c>
      <c r="AC19" s="470">
        <f t="shared" si="9"/>
        <v>0</v>
      </c>
      <c r="AD19" s="503">
        <f t="shared" si="9"/>
        <v>0</v>
      </c>
      <c r="AE19" s="470">
        <f t="shared" si="9"/>
        <v>0</v>
      </c>
      <c r="AF19" s="503">
        <f t="shared" si="9"/>
        <v>0</v>
      </c>
      <c r="AG19" s="470">
        <f t="shared" si="9"/>
        <v>0</v>
      </c>
      <c r="AH19" s="503">
        <f t="shared" si="9"/>
        <v>0</v>
      </c>
      <c r="AI19" s="470">
        <f t="shared" si="9"/>
        <v>0</v>
      </c>
      <c r="AJ19" s="503">
        <f t="shared" si="9"/>
        <v>0</v>
      </c>
      <c r="AK19" s="470">
        <f t="shared" si="9"/>
        <v>0</v>
      </c>
      <c r="AL19" s="472">
        <f t="shared" si="9"/>
        <v>0</v>
      </c>
      <c r="AM19" s="503">
        <f t="shared" si="9"/>
        <v>0</v>
      </c>
      <c r="AN19" s="504">
        <f t="shared" si="9"/>
        <v>0</v>
      </c>
      <c r="AO19" s="493">
        <f t="shared" si="9"/>
        <v>0</v>
      </c>
      <c r="AP19" s="494">
        <f t="shared" si="9"/>
        <v>0</v>
      </c>
      <c r="AQ19" s="503">
        <f t="shared" si="9"/>
        <v>0</v>
      </c>
      <c r="AR19" s="503">
        <f t="shared" si="9"/>
        <v>0</v>
      </c>
      <c r="AS19" s="503">
        <f t="shared" si="9"/>
        <v>0</v>
      </c>
      <c r="AT19" s="30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3"/>
      <c r="BV19" s="3"/>
      <c r="BW19" s="15"/>
      <c r="BX19" s="15"/>
      <c r="BY19" s="5"/>
      <c r="BZ19" s="5"/>
      <c r="CA19" s="32"/>
      <c r="CB19" s="32"/>
      <c r="CC19" s="32"/>
      <c r="CD19" s="32"/>
      <c r="CE19" s="32"/>
      <c r="CF19" s="32"/>
      <c r="CG19" s="33"/>
      <c r="CH19" s="33"/>
      <c r="CI19" s="33"/>
      <c r="CJ19" s="33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5"/>
      <c r="CV19" s="5"/>
      <c r="CW19" s="5"/>
      <c r="CX19" s="5"/>
      <c r="CY19" s="5"/>
      <c r="CZ19" s="5"/>
    </row>
    <row r="20" spans="1:104" s="6" customFormat="1" ht="15" x14ac:dyDescent="0.25">
      <c r="A20" s="505" t="s">
        <v>42</v>
      </c>
      <c r="B20" s="61">
        <f t="shared" si="4"/>
        <v>0</v>
      </c>
      <c r="C20" s="59">
        <f t="shared" si="5"/>
        <v>0</v>
      </c>
      <c r="D20" s="506">
        <f t="shared" si="5"/>
        <v>0</v>
      </c>
      <c r="E20" s="85"/>
      <c r="F20" s="86"/>
      <c r="G20" s="85"/>
      <c r="H20" s="87"/>
      <c r="I20" s="85"/>
      <c r="J20" s="87"/>
      <c r="K20" s="85"/>
      <c r="L20" s="87"/>
      <c r="M20" s="85"/>
      <c r="N20" s="87"/>
      <c r="O20" s="85"/>
      <c r="P20" s="87"/>
      <c r="Q20" s="85"/>
      <c r="R20" s="87"/>
      <c r="S20" s="85"/>
      <c r="T20" s="87"/>
      <c r="U20" s="85"/>
      <c r="V20" s="87"/>
      <c r="W20" s="85"/>
      <c r="X20" s="87"/>
      <c r="Y20" s="85"/>
      <c r="Z20" s="87"/>
      <c r="AA20" s="85"/>
      <c r="AB20" s="87"/>
      <c r="AC20" s="85"/>
      <c r="AD20" s="87"/>
      <c r="AE20" s="85"/>
      <c r="AF20" s="87"/>
      <c r="AG20" s="85"/>
      <c r="AH20" s="87"/>
      <c r="AI20" s="85"/>
      <c r="AJ20" s="87"/>
      <c r="AK20" s="85"/>
      <c r="AL20" s="88"/>
      <c r="AM20" s="507"/>
      <c r="AN20" s="90"/>
      <c r="AO20" s="91"/>
      <c r="AP20" s="86"/>
      <c r="AQ20" s="507"/>
      <c r="AR20" s="507"/>
      <c r="AS20" s="507"/>
      <c r="AT20" s="30" t="str">
        <f t="shared" si="6"/>
        <v/>
      </c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5"/>
      <c r="BF20" s="5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3"/>
      <c r="BV20" s="3"/>
      <c r="BW20" s="15"/>
      <c r="BX20" s="15"/>
      <c r="BY20" s="5"/>
      <c r="BZ20" s="5"/>
      <c r="CA20" s="32" t="str">
        <f>IF(CG20=1,"* Total Egresos debe ser igual a la suma de los Tipos de Estrategia. ","")</f>
        <v/>
      </c>
      <c r="CB20" s="32" t="str">
        <f>IF(CH20=1," * El Número de personas con discapacidad NO DEBE superar el total de egresos. ","")</f>
        <v/>
      </c>
      <c r="CC20" s="32" t="str">
        <f>IF(CI20=1," * El Número de personas de pueblos originarios NO DEBE superar el total de egresos. ","")</f>
        <v/>
      </c>
      <c r="CD20" s="32" t="str">
        <f>IF(CJ20=1," * El Número de personas migrantes NO DEBE superar el total de egresos. ","")</f>
        <v/>
      </c>
      <c r="CE20" s="32"/>
      <c r="CF20" s="32"/>
      <c r="CG20" s="33">
        <f t="shared" si="7"/>
        <v>0</v>
      </c>
      <c r="CH20" s="33">
        <f t="shared" si="8"/>
        <v>0</v>
      </c>
      <c r="CI20" s="33">
        <f t="shared" si="8"/>
        <v>0</v>
      </c>
      <c r="CJ20" s="33">
        <f t="shared" si="8"/>
        <v>0</v>
      </c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5"/>
      <c r="CV20" s="5"/>
      <c r="CW20" s="5"/>
      <c r="CX20" s="5"/>
      <c r="CY20" s="5"/>
      <c r="CZ20" s="5"/>
    </row>
    <row r="21" spans="1:104" s="6" customFormat="1" ht="15" x14ac:dyDescent="0.25">
      <c r="A21" s="44" t="s">
        <v>43</v>
      </c>
      <c r="B21" s="58">
        <f t="shared" si="4"/>
        <v>0</v>
      </c>
      <c r="C21" s="62">
        <f t="shared" si="5"/>
        <v>0</v>
      </c>
      <c r="D21" s="47">
        <f t="shared" si="5"/>
        <v>0</v>
      </c>
      <c r="E21" s="51"/>
      <c r="F21" s="56"/>
      <c r="G21" s="51"/>
      <c r="H21" s="52"/>
      <c r="I21" s="51"/>
      <c r="J21" s="52"/>
      <c r="K21" s="51"/>
      <c r="L21" s="52"/>
      <c r="M21" s="51"/>
      <c r="N21" s="52"/>
      <c r="O21" s="51"/>
      <c r="P21" s="52"/>
      <c r="Q21" s="51"/>
      <c r="R21" s="52"/>
      <c r="S21" s="51"/>
      <c r="T21" s="52"/>
      <c r="U21" s="51"/>
      <c r="V21" s="52"/>
      <c r="W21" s="51"/>
      <c r="X21" s="52"/>
      <c r="Y21" s="51"/>
      <c r="Z21" s="52"/>
      <c r="AA21" s="51"/>
      <c r="AB21" s="52"/>
      <c r="AC21" s="51"/>
      <c r="AD21" s="52"/>
      <c r="AE21" s="51"/>
      <c r="AF21" s="52"/>
      <c r="AG21" s="51"/>
      <c r="AH21" s="52"/>
      <c r="AI21" s="51"/>
      <c r="AJ21" s="52"/>
      <c r="AK21" s="51"/>
      <c r="AL21" s="53"/>
      <c r="AM21" s="92"/>
      <c r="AN21" s="54"/>
      <c r="AO21" s="55"/>
      <c r="AP21" s="56"/>
      <c r="AQ21" s="92"/>
      <c r="AR21" s="92"/>
      <c r="AS21" s="92"/>
      <c r="AT21" s="30" t="str">
        <f t="shared" si="6"/>
        <v/>
      </c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5"/>
      <c r="BF21" s="5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3"/>
      <c r="BV21" s="3"/>
      <c r="BW21" s="15"/>
      <c r="BX21" s="15"/>
      <c r="BY21" s="5"/>
      <c r="BZ21" s="5"/>
      <c r="CA21" s="32" t="str">
        <f>IF(CG21=1,"* Total Egresos debe ser igual a la suma de los Tipos de Estrategia. ","")</f>
        <v/>
      </c>
      <c r="CB21" s="32" t="str">
        <f>IF(CH21=1," * El Número de personas con discapacidad NO DEBE superar el total de egresos. ","")</f>
        <v/>
      </c>
      <c r="CC21" s="32" t="str">
        <f>IF(CI21=1," * El Número de personas de pueblos originarios NO DEBE superar el total de egresos. ","")</f>
        <v/>
      </c>
      <c r="CD21" s="32" t="str">
        <f>IF(CJ21=1," * El Número de personas migrantes NO DEBE superar el total de egresos. ","")</f>
        <v/>
      </c>
      <c r="CE21" s="32"/>
      <c r="CF21" s="32"/>
      <c r="CG21" s="33">
        <f t="shared" si="7"/>
        <v>0</v>
      </c>
      <c r="CH21" s="33">
        <f t="shared" si="8"/>
        <v>0</v>
      </c>
      <c r="CI21" s="33">
        <f t="shared" si="8"/>
        <v>0</v>
      </c>
      <c r="CJ21" s="33">
        <f t="shared" si="8"/>
        <v>0</v>
      </c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5"/>
      <c r="CV21" s="5"/>
      <c r="CW21" s="5"/>
      <c r="CX21" s="5"/>
      <c r="CY21" s="5"/>
      <c r="CZ21" s="5"/>
    </row>
    <row r="22" spans="1:104" s="6" customFormat="1" ht="15" x14ac:dyDescent="0.25">
      <c r="A22" s="93" t="s">
        <v>44</v>
      </c>
      <c r="B22" s="94">
        <f t="shared" si="4"/>
        <v>0</v>
      </c>
      <c r="C22" s="95">
        <f t="shared" si="5"/>
        <v>0</v>
      </c>
      <c r="D22" s="96">
        <f t="shared" si="5"/>
        <v>0</v>
      </c>
      <c r="E22" s="63"/>
      <c r="F22" s="97"/>
      <c r="G22" s="63"/>
      <c r="H22" s="98"/>
      <c r="I22" s="63"/>
      <c r="J22" s="98"/>
      <c r="K22" s="63"/>
      <c r="L22" s="98"/>
      <c r="M22" s="63"/>
      <c r="N22" s="98"/>
      <c r="O22" s="63"/>
      <c r="P22" s="98"/>
      <c r="Q22" s="63"/>
      <c r="R22" s="98"/>
      <c r="S22" s="63"/>
      <c r="T22" s="98"/>
      <c r="U22" s="63"/>
      <c r="V22" s="98"/>
      <c r="W22" s="63"/>
      <c r="X22" s="98"/>
      <c r="Y22" s="63"/>
      <c r="Z22" s="98"/>
      <c r="AA22" s="63"/>
      <c r="AB22" s="98"/>
      <c r="AC22" s="63"/>
      <c r="AD22" s="98"/>
      <c r="AE22" s="63"/>
      <c r="AF22" s="98"/>
      <c r="AG22" s="63"/>
      <c r="AH22" s="98"/>
      <c r="AI22" s="63"/>
      <c r="AJ22" s="98"/>
      <c r="AK22" s="63"/>
      <c r="AL22" s="99"/>
      <c r="AM22" s="100"/>
      <c r="AN22" s="101"/>
      <c r="AO22" s="102"/>
      <c r="AP22" s="97"/>
      <c r="AQ22" s="100"/>
      <c r="AR22" s="100"/>
      <c r="AS22" s="100"/>
      <c r="AT22" s="30" t="str">
        <f t="shared" si="6"/>
        <v/>
      </c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5"/>
      <c r="BF22" s="5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3"/>
      <c r="BV22" s="3"/>
      <c r="BW22" s="15"/>
      <c r="BX22" s="15"/>
      <c r="BY22" s="5"/>
      <c r="BZ22" s="5"/>
      <c r="CA22" s="32" t="str">
        <f>IF(CG22=1,"* Total Egresos debe ser igual a la suma de los Tipos de Estrategia. ","")</f>
        <v/>
      </c>
      <c r="CB22" s="32" t="str">
        <f>IF(CH22=1," * El Número de personas con discapacidad NO DEBE superar el total de egresos. ","")</f>
        <v/>
      </c>
      <c r="CC22" s="32" t="str">
        <f>IF(CI22=1," * El Número de personas de pueblos originarios NO DEBE superar el total de egresos. ","")</f>
        <v/>
      </c>
      <c r="CD22" s="32" t="str">
        <f>IF(CJ22=1," * El Número de personas migrantes NO DEBE superar el total de egresos. ","")</f>
        <v/>
      </c>
      <c r="CE22" s="32"/>
      <c r="CF22" s="32"/>
      <c r="CG22" s="33">
        <f t="shared" si="7"/>
        <v>0</v>
      </c>
      <c r="CH22" s="33">
        <f t="shared" si="8"/>
        <v>0</v>
      </c>
      <c r="CI22" s="33">
        <f t="shared" si="8"/>
        <v>0</v>
      </c>
      <c r="CJ22" s="33">
        <f t="shared" si="8"/>
        <v>0</v>
      </c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5"/>
      <c r="CV22" s="5"/>
      <c r="CW22" s="5"/>
      <c r="CX22" s="5"/>
      <c r="CY22" s="5"/>
      <c r="CZ22" s="5"/>
    </row>
    <row r="23" spans="1:104" s="6" customFormat="1" ht="15" x14ac:dyDescent="0.25">
      <c r="A23" s="103" t="s">
        <v>45</v>
      </c>
      <c r="B23" s="58">
        <f t="shared" si="4"/>
        <v>0</v>
      </c>
      <c r="C23" s="62">
        <f t="shared" si="5"/>
        <v>0</v>
      </c>
      <c r="D23" s="47">
        <f t="shared" si="5"/>
        <v>0</v>
      </c>
      <c r="E23" s="51"/>
      <c r="F23" s="56"/>
      <c r="G23" s="51"/>
      <c r="H23" s="52"/>
      <c r="I23" s="51"/>
      <c r="J23" s="52"/>
      <c r="K23" s="51"/>
      <c r="L23" s="52"/>
      <c r="M23" s="51"/>
      <c r="N23" s="52"/>
      <c r="O23" s="51"/>
      <c r="P23" s="52"/>
      <c r="Q23" s="51"/>
      <c r="R23" s="52"/>
      <c r="S23" s="51"/>
      <c r="T23" s="52"/>
      <c r="U23" s="51"/>
      <c r="V23" s="52"/>
      <c r="W23" s="51"/>
      <c r="X23" s="52"/>
      <c r="Y23" s="51"/>
      <c r="Z23" s="52"/>
      <c r="AA23" s="51"/>
      <c r="AB23" s="52"/>
      <c r="AC23" s="51"/>
      <c r="AD23" s="52"/>
      <c r="AE23" s="51"/>
      <c r="AF23" s="52"/>
      <c r="AG23" s="51"/>
      <c r="AH23" s="52"/>
      <c r="AI23" s="51"/>
      <c r="AJ23" s="52"/>
      <c r="AK23" s="51"/>
      <c r="AL23" s="53"/>
      <c r="AM23" s="92"/>
      <c r="AN23" s="54"/>
      <c r="AO23" s="55"/>
      <c r="AP23" s="56"/>
      <c r="AQ23" s="92"/>
      <c r="AR23" s="92"/>
      <c r="AS23" s="92"/>
      <c r="AT23" s="30" t="str">
        <f t="shared" si="6"/>
        <v/>
      </c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5"/>
      <c r="BF23" s="5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3"/>
      <c r="BV23" s="3"/>
      <c r="BW23" s="15"/>
      <c r="BX23" s="15"/>
      <c r="BY23" s="5"/>
      <c r="BZ23" s="5"/>
      <c r="CA23" s="32" t="str">
        <f>IF(CG23=1,"* Total Egresos debe ser igual a la suma de los Tipos de Estrategia. ","")</f>
        <v/>
      </c>
      <c r="CB23" s="32" t="str">
        <f>IF(CH23=1," * El Número de personas con discapacidad NO DEBE superar el total de egresos. ","")</f>
        <v/>
      </c>
      <c r="CC23" s="32" t="str">
        <f>IF(CI23=1," * El Número de personas de pueblos originarios NO DEBE superar el total de egresos. ","")</f>
        <v/>
      </c>
      <c r="CD23" s="32" t="str">
        <f>IF(CJ23=1," * El Número de personas migrantes NO DEBE superar el total de egresos. ","")</f>
        <v/>
      </c>
      <c r="CE23" s="32"/>
      <c r="CF23" s="32"/>
      <c r="CG23" s="33">
        <f t="shared" si="7"/>
        <v>0</v>
      </c>
      <c r="CH23" s="33">
        <f t="shared" si="8"/>
        <v>0</v>
      </c>
      <c r="CI23" s="33">
        <f t="shared" si="8"/>
        <v>0</v>
      </c>
      <c r="CJ23" s="33">
        <f t="shared" si="8"/>
        <v>0</v>
      </c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5"/>
      <c r="CV23" s="5"/>
      <c r="CW23" s="5"/>
      <c r="CX23" s="5"/>
      <c r="CY23" s="5"/>
      <c r="CZ23" s="5"/>
    </row>
    <row r="24" spans="1:104" s="6" customFormat="1" ht="15" x14ac:dyDescent="0.25">
      <c r="A24" s="104" t="s">
        <v>46</v>
      </c>
      <c r="B24" s="65">
        <f t="shared" si="4"/>
        <v>0</v>
      </c>
      <c r="C24" s="79">
        <f t="shared" si="5"/>
        <v>0</v>
      </c>
      <c r="D24" s="423">
        <f t="shared" si="5"/>
        <v>0</v>
      </c>
      <c r="E24" s="434"/>
      <c r="F24" s="421"/>
      <c r="G24" s="434"/>
      <c r="H24" s="419"/>
      <c r="I24" s="434"/>
      <c r="J24" s="419"/>
      <c r="K24" s="434"/>
      <c r="L24" s="419"/>
      <c r="M24" s="434"/>
      <c r="N24" s="419"/>
      <c r="O24" s="434"/>
      <c r="P24" s="419"/>
      <c r="Q24" s="434"/>
      <c r="R24" s="419"/>
      <c r="S24" s="434"/>
      <c r="T24" s="419"/>
      <c r="U24" s="434"/>
      <c r="V24" s="419"/>
      <c r="W24" s="434"/>
      <c r="X24" s="419"/>
      <c r="Y24" s="434"/>
      <c r="Z24" s="419"/>
      <c r="AA24" s="434"/>
      <c r="AB24" s="419"/>
      <c r="AC24" s="434"/>
      <c r="AD24" s="419"/>
      <c r="AE24" s="434"/>
      <c r="AF24" s="419"/>
      <c r="AG24" s="434"/>
      <c r="AH24" s="419"/>
      <c r="AI24" s="434"/>
      <c r="AJ24" s="419"/>
      <c r="AK24" s="434"/>
      <c r="AL24" s="418"/>
      <c r="AM24" s="419"/>
      <c r="AN24" s="431"/>
      <c r="AO24" s="435"/>
      <c r="AP24" s="421"/>
      <c r="AQ24" s="419"/>
      <c r="AR24" s="419"/>
      <c r="AS24" s="419"/>
      <c r="AT24" s="30" t="str">
        <f t="shared" si="6"/>
        <v/>
      </c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5"/>
      <c r="BF24" s="5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3"/>
      <c r="BV24" s="3"/>
      <c r="BW24" s="15"/>
      <c r="BX24" s="15"/>
      <c r="BY24" s="5"/>
      <c r="BZ24" s="5"/>
      <c r="CA24" s="32" t="str">
        <f>IF(CG24=1,"* Total Egresos debe ser igual a la suma de los Tipos de Estrategia. ","")</f>
        <v/>
      </c>
      <c r="CB24" s="32" t="str">
        <f>IF(CH24=1," * El Número de personas con discapacidad NO DEBE superar el total de egresos. ","")</f>
        <v/>
      </c>
      <c r="CC24" s="32" t="str">
        <f>IF(CI24=1," * El Número de personas de pueblos originarios NO DEBE superar el total de egresos. ","")</f>
        <v/>
      </c>
      <c r="CD24" s="32" t="str">
        <f>IF(CJ24=1," * El Número de personas migrantes NO DEBE superar el total de egresos. ","")</f>
        <v/>
      </c>
      <c r="CE24" s="32"/>
      <c r="CF24" s="32"/>
      <c r="CG24" s="33">
        <f t="shared" si="7"/>
        <v>0</v>
      </c>
      <c r="CH24" s="33">
        <f t="shared" si="8"/>
        <v>0</v>
      </c>
      <c r="CI24" s="33">
        <f t="shared" si="8"/>
        <v>0</v>
      </c>
      <c r="CJ24" s="33">
        <f t="shared" si="8"/>
        <v>0</v>
      </c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5"/>
      <c r="CV24" s="5"/>
      <c r="CW24" s="5"/>
      <c r="CX24" s="5"/>
      <c r="CY24" s="5"/>
      <c r="CZ24" s="5"/>
    </row>
    <row r="25" spans="1:104" s="6" customFormat="1" ht="15" x14ac:dyDescent="0.25">
      <c r="A25" s="107" t="s">
        <v>47</v>
      </c>
      <c r="B25" s="108"/>
      <c r="C25" s="5"/>
      <c r="D25" s="108"/>
      <c r="E25" s="108"/>
      <c r="F25" s="5"/>
      <c r="G25" s="5"/>
      <c r="H25" s="5"/>
      <c r="I25" s="5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3"/>
      <c r="BV25" s="3"/>
      <c r="BW25" s="3"/>
      <c r="BX25" s="3"/>
      <c r="BY25" s="3"/>
      <c r="BZ25" s="3"/>
      <c r="CA25" s="32"/>
      <c r="CB25" s="32"/>
      <c r="CC25" s="32"/>
      <c r="CD25" s="32"/>
      <c r="CE25" s="32"/>
      <c r="CF25" s="32"/>
      <c r="CG25" s="33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3"/>
      <c r="CV25" s="5"/>
      <c r="CW25" s="5"/>
      <c r="CX25" s="5"/>
      <c r="CY25" s="5"/>
      <c r="CZ25" s="5"/>
    </row>
    <row r="26" spans="1:104" s="6" customFormat="1" ht="15" x14ac:dyDescent="0.25">
      <c r="A26" s="1758" t="s">
        <v>48</v>
      </c>
      <c r="B26" s="1744" t="s">
        <v>49</v>
      </c>
      <c r="C26" s="1746" t="s">
        <v>5</v>
      </c>
      <c r="D26" s="1640"/>
      <c r="E26" s="1747"/>
      <c r="F26" s="1748" t="s">
        <v>6</v>
      </c>
      <c r="G26" s="1749"/>
      <c r="H26" s="1749"/>
      <c r="I26" s="1749"/>
      <c r="J26" s="1749"/>
      <c r="K26" s="1749"/>
      <c r="L26" s="1749"/>
      <c r="M26" s="1749"/>
      <c r="N26" s="1749"/>
      <c r="O26" s="1749"/>
      <c r="P26" s="1749"/>
      <c r="Q26" s="1749"/>
      <c r="R26" s="1749"/>
      <c r="S26" s="1749"/>
      <c r="T26" s="1749"/>
      <c r="U26" s="1749"/>
      <c r="V26" s="1749"/>
      <c r="W26" s="1749"/>
      <c r="X26" s="1749"/>
      <c r="Y26" s="1749"/>
      <c r="Z26" s="1749"/>
      <c r="AA26" s="1749"/>
      <c r="AB26" s="1749"/>
      <c r="AC26" s="1749"/>
      <c r="AD26" s="1749"/>
      <c r="AE26" s="1749"/>
      <c r="AF26" s="1749"/>
      <c r="AG26" s="1749"/>
      <c r="AH26" s="1749"/>
      <c r="AI26" s="1749"/>
      <c r="AJ26" s="1749"/>
      <c r="AK26" s="1749"/>
      <c r="AL26" s="1749"/>
      <c r="AM26" s="1750"/>
      <c r="AN26" s="1751" t="s">
        <v>7</v>
      </c>
      <c r="AO26" s="1749"/>
      <c r="AP26" s="1749"/>
      <c r="AQ26" s="1752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109"/>
      <c r="BS26" s="109"/>
      <c r="BT26" s="109"/>
      <c r="BU26" s="15"/>
      <c r="BV26" s="15"/>
      <c r="BW26" s="15"/>
      <c r="BX26" s="15"/>
      <c r="BY26" s="15"/>
      <c r="BZ26" s="15"/>
      <c r="CA26" s="32"/>
      <c r="CB26" s="32"/>
      <c r="CC26" s="32"/>
      <c r="CD26" s="32"/>
      <c r="CE26" s="32"/>
      <c r="CF26" s="32"/>
      <c r="CG26" s="33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5"/>
      <c r="CV26" s="5"/>
      <c r="CW26" s="5"/>
      <c r="CX26" s="5"/>
      <c r="CY26" s="5"/>
      <c r="CZ26" s="5"/>
    </row>
    <row r="27" spans="1:104" s="6" customFormat="1" ht="15" customHeight="1" x14ac:dyDescent="0.25">
      <c r="A27" s="1658"/>
      <c r="B27" s="1637"/>
      <c r="C27" s="1760"/>
      <c r="D27" s="1757"/>
      <c r="E27" s="1761"/>
      <c r="F27" s="1753" t="s">
        <v>11</v>
      </c>
      <c r="G27" s="1754"/>
      <c r="H27" s="1753" t="s">
        <v>12</v>
      </c>
      <c r="I27" s="1754"/>
      <c r="J27" s="1753" t="s">
        <v>13</v>
      </c>
      <c r="K27" s="1754"/>
      <c r="L27" s="1753" t="s">
        <v>14</v>
      </c>
      <c r="M27" s="1754"/>
      <c r="N27" s="1753" t="s">
        <v>15</v>
      </c>
      <c r="O27" s="1754"/>
      <c r="P27" s="1753" t="s">
        <v>16</v>
      </c>
      <c r="Q27" s="1754"/>
      <c r="R27" s="1753" t="s">
        <v>17</v>
      </c>
      <c r="S27" s="1754"/>
      <c r="T27" s="1753" t="s">
        <v>18</v>
      </c>
      <c r="U27" s="1754"/>
      <c r="V27" s="1753" t="s">
        <v>19</v>
      </c>
      <c r="W27" s="1754"/>
      <c r="X27" s="1753" t="s">
        <v>20</v>
      </c>
      <c r="Y27" s="1754"/>
      <c r="Z27" s="1753" t="s">
        <v>21</v>
      </c>
      <c r="AA27" s="1754"/>
      <c r="AB27" s="1753" t="s">
        <v>22</v>
      </c>
      <c r="AC27" s="1754"/>
      <c r="AD27" s="1753" t="s">
        <v>23</v>
      </c>
      <c r="AE27" s="1754"/>
      <c r="AF27" s="1753" t="s">
        <v>24</v>
      </c>
      <c r="AG27" s="1754"/>
      <c r="AH27" s="1753" t="s">
        <v>25</v>
      </c>
      <c r="AI27" s="1754"/>
      <c r="AJ27" s="1753" t="s">
        <v>26</v>
      </c>
      <c r="AK27" s="1754"/>
      <c r="AL27" s="1748" t="s">
        <v>27</v>
      </c>
      <c r="AM27" s="1749"/>
      <c r="AN27" s="1664" t="s">
        <v>50</v>
      </c>
      <c r="AO27" s="1666" t="s">
        <v>29</v>
      </c>
      <c r="AP27" s="1668" t="s">
        <v>30</v>
      </c>
      <c r="AQ27" s="1662" t="s">
        <v>31</v>
      </c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109"/>
      <c r="BS27" s="109"/>
      <c r="BT27" s="109"/>
      <c r="BU27" s="15"/>
      <c r="BV27" s="15"/>
      <c r="BW27" s="15"/>
      <c r="BX27" s="15"/>
      <c r="BY27" s="15"/>
      <c r="BZ27" s="15"/>
      <c r="CA27" s="4"/>
      <c r="CB27" s="4"/>
      <c r="CC27" s="4"/>
      <c r="CD27" s="4"/>
      <c r="CE27" s="4"/>
      <c r="CF27" s="4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5"/>
      <c r="CV27" s="5"/>
      <c r="CW27" s="5"/>
      <c r="CX27" s="5"/>
      <c r="CY27" s="5"/>
      <c r="CZ27" s="5"/>
    </row>
    <row r="28" spans="1:104" s="6" customFormat="1" ht="15" x14ac:dyDescent="0.25">
      <c r="A28" s="1759"/>
      <c r="B28" s="1745"/>
      <c r="C28" s="508" t="s">
        <v>32</v>
      </c>
      <c r="D28" s="508" t="s">
        <v>33</v>
      </c>
      <c r="E28" s="508" t="s">
        <v>34</v>
      </c>
      <c r="F28" s="488" t="s">
        <v>33</v>
      </c>
      <c r="G28" s="490" t="s">
        <v>34</v>
      </c>
      <c r="H28" s="488" t="s">
        <v>33</v>
      </c>
      <c r="I28" s="490" t="s">
        <v>34</v>
      </c>
      <c r="J28" s="488" t="s">
        <v>33</v>
      </c>
      <c r="K28" s="490" t="s">
        <v>34</v>
      </c>
      <c r="L28" s="488" t="s">
        <v>33</v>
      </c>
      <c r="M28" s="490" t="s">
        <v>34</v>
      </c>
      <c r="N28" s="509" t="s">
        <v>33</v>
      </c>
      <c r="O28" s="490" t="s">
        <v>34</v>
      </c>
      <c r="P28" s="488" t="s">
        <v>33</v>
      </c>
      <c r="Q28" s="490" t="s">
        <v>34</v>
      </c>
      <c r="R28" s="488" t="s">
        <v>33</v>
      </c>
      <c r="S28" s="490" t="s">
        <v>34</v>
      </c>
      <c r="T28" s="488" t="s">
        <v>33</v>
      </c>
      <c r="U28" s="490" t="s">
        <v>34</v>
      </c>
      <c r="V28" s="488" t="s">
        <v>33</v>
      </c>
      <c r="W28" s="490" t="s">
        <v>34</v>
      </c>
      <c r="X28" s="488" t="s">
        <v>33</v>
      </c>
      <c r="Y28" s="490" t="s">
        <v>34</v>
      </c>
      <c r="Z28" s="488" t="s">
        <v>33</v>
      </c>
      <c r="AA28" s="490" t="s">
        <v>34</v>
      </c>
      <c r="AB28" s="488" t="s">
        <v>33</v>
      </c>
      <c r="AC28" s="490" t="s">
        <v>34</v>
      </c>
      <c r="AD28" s="488" t="s">
        <v>33</v>
      </c>
      <c r="AE28" s="490" t="s">
        <v>34</v>
      </c>
      <c r="AF28" s="488" t="s">
        <v>33</v>
      </c>
      <c r="AG28" s="490" t="s">
        <v>34</v>
      </c>
      <c r="AH28" s="488" t="s">
        <v>33</v>
      </c>
      <c r="AI28" s="490" t="s">
        <v>34</v>
      </c>
      <c r="AJ28" s="488" t="s">
        <v>33</v>
      </c>
      <c r="AK28" s="490" t="s">
        <v>34</v>
      </c>
      <c r="AL28" s="488" t="s">
        <v>33</v>
      </c>
      <c r="AM28" s="510" t="s">
        <v>34</v>
      </c>
      <c r="AN28" s="1763"/>
      <c r="AO28" s="1764"/>
      <c r="AP28" s="1765"/>
      <c r="AQ28" s="1762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109"/>
      <c r="BS28" s="109"/>
      <c r="BT28" s="109"/>
      <c r="BU28" s="15"/>
      <c r="BV28" s="15"/>
      <c r="BW28" s="15"/>
      <c r="BX28" s="15"/>
      <c r="BY28" s="15"/>
      <c r="BZ28" s="15"/>
      <c r="CA28" s="4"/>
      <c r="CB28" s="4"/>
      <c r="CC28" s="4"/>
      <c r="CD28" s="4"/>
      <c r="CE28" s="4"/>
      <c r="CF28" s="4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5"/>
      <c r="CV28" s="5"/>
      <c r="CW28" s="5"/>
      <c r="CX28" s="5"/>
      <c r="CY28" s="5"/>
      <c r="CZ28" s="5"/>
    </row>
    <row r="29" spans="1:104" s="6" customFormat="1" ht="15" x14ac:dyDescent="0.25">
      <c r="A29" s="1748" t="s">
        <v>51</v>
      </c>
      <c r="B29" s="1752"/>
      <c r="C29" s="511">
        <f>SUM(D29:E29)</f>
        <v>0</v>
      </c>
      <c r="D29" s="512">
        <f>+F29+H29+J29+L29+N29+P29+R29+T29+V29+X29+Z29+AB29+AD29+AF29+AH29+AJ29+AL29</f>
        <v>0</v>
      </c>
      <c r="E29" s="512">
        <f>+G29+I29+K29+M29+O29+Q29+S29+U29+W29+Y29+AA29+AC29+AE29+AG29+AI29+AK29+AM29</f>
        <v>0</v>
      </c>
      <c r="F29" s="513"/>
      <c r="G29" s="514"/>
      <c r="H29" s="513"/>
      <c r="I29" s="515"/>
      <c r="J29" s="513"/>
      <c r="K29" s="515"/>
      <c r="L29" s="513"/>
      <c r="M29" s="514"/>
      <c r="N29" s="516"/>
      <c r="O29" s="515"/>
      <c r="P29" s="516"/>
      <c r="Q29" s="515"/>
      <c r="R29" s="516"/>
      <c r="S29" s="515"/>
      <c r="T29" s="516"/>
      <c r="U29" s="515"/>
      <c r="V29" s="516"/>
      <c r="W29" s="515"/>
      <c r="X29" s="516"/>
      <c r="Y29" s="515"/>
      <c r="Z29" s="516"/>
      <c r="AA29" s="515"/>
      <c r="AB29" s="516"/>
      <c r="AC29" s="515"/>
      <c r="AD29" s="516"/>
      <c r="AE29" s="515"/>
      <c r="AF29" s="516"/>
      <c r="AG29" s="515"/>
      <c r="AH29" s="516"/>
      <c r="AI29" s="515"/>
      <c r="AJ29" s="516"/>
      <c r="AK29" s="515"/>
      <c r="AL29" s="516"/>
      <c r="AM29" s="517"/>
      <c r="AN29" s="518"/>
      <c r="AO29" s="516"/>
      <c r="AP29" s="516"/>
      <c r="AQ29" s="515"/>
      <c r="AR29" s="30" t="str">
        <f>CA29&amp;CB29&amp;CC29&amp;CD29</f>
        <v/>
      </c>
      <c r="AS29" s="31"/>
      <c r="AT29" s="31"/>
      <c r="AU29" s="31"/>
      <c r="AV29" s="31"/>
      <c r="AW29" s="31"/>
      <c r="AX29" s="31"/>
      <c r="AY29" s="31"/>
      <c r="AZ29" s="31"/>
      <c r="BA29" s="5"/>
      <c r="BB29" s="5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109"/>
      <c r="BS29" s="109"/>
      <c r="BT29" s="109"/>
      <c r="BU29" s="5"/>
      <c r="BV29" s="5"/>
      <c r="BW29" s="5"/>
      <c r="BX29" s="5"/>
      <c r="BY29" s="5"/>
      <c r="BZ29" s="5"/>
      <c r="CA29" s="32" t="str">
        <f>IF(CG29=1,"* Existen patologías que son mayores al Total de Ingresos-Persona. ","")</f>
        <v/>
      </c>
      <c r="CB29" s="32" t="str">
        <f>IF(CH29=1,"* EN Rehabilitación Infantil Existen Patologías que son Mayores a los Ingresos-Personas. ","")</f>
        <v/>
      </c>
      <c r="CC29" s="32" t="str">
        <f>IF(CI29=1,"* En RBC existen Patologías que son mayores a los Ingresos-Personas. ","")</f>
        <v/>
      </c>
      <c r="CD29" s="32" t="str">
        <f>IF(CJ29=1,"* En RI Existen Patologías que son mayores a los Ingresos-Personas. ","")</f>
        <v/>
      </c>
      <c r="CE29" s="32" t="str">
        <f>IF(CK29=1,"* En RR existen patologías que son mayores a los Ingresos-Persona. ","")</f>
        <v/>
      </c>
      <c r="CF29" s="32"/>
      <c r="CG29" s="33">
        <f>IF(C29&lt;MAX(C30:C48),1,0)</f>
        <v>0</v>
      </c>
      <c r="CH29" s="33">
        <f>IF(AN29&lt;MAX(AN30:AN48),1,0)</f>
        <v>0</v>
      </c>
      <c r="CI29" s="33">
        <f>IF(AO29&lt;MAX(AO30:AO48),1,0)</f>
        <v>0</v>
      </c>
      <c r="CJ29" s="33">
        <f>IF(AP29&lt;MAX(AP30:AP48),1,0)</f>
        <v>0</v>
      </c>
      <c r="CK29" s="33">
        <f>IF(AQ29&lt;MAX(AQ30:AQ48),1,0)</f>
        <v>0</v>
      </c>
      <c r="CL29" s="33"/>
      <c r="CM29" s="9"/>
      <c r="CN29" s="9"/>
      <c r="CO29" s="9"/>
      <c r="CP29" s="9"/>
      <c r="CQ29" s="9"/>
      <c r="CR29" s="9"/>
      <c r="CS29" s="9"/>
      <c r="CT29" s="9"/>
      <c r="CU29" s="5"/>
      <c r="CV29" s="5"/>
      <c r="CW29" s="5"/>
      <c r="CX29" s="5"/>
      <c r="CY29" s="5"/>
      <c r="CZ29" s="5"/>
    </row>
    <row r="30" spans="1:104" s="6" customFormat="1" ht="15" x14ac:dyDescent="0.25">
      <c r="A30" s="1774" t="s">
        <v>52</v>
      </c>
      <c r="B30" s="121" t="s">
        <v>53</v>
      </c>
      <c r="C30" s="122">
        <f>SUM(D30:E30)</f>
        <v>0</v>
      </c>
      <c r="D30" s="519">
        <f t="shared" ref="D30:E50" si="10">+F30+H30+J30+L30+N30+P30+R30+T30+V30+X30+Z30+AB30+AD30+AF30+AH30+AJ30+AL30</f>
        <v>0</v>
      </c>
      <c r="E30" s="519">
        <f t="shared" si="10"/>
        <v>0</v>
      </c>
      <c r="F30" s="124"/>
      <c r="G30" s="125"/>
      <c r="H30" s="124"/>
      <c r="I30" s="126"/>
      <c r="J30" s="124"/>
      <c r="K30" s="126"/>
      <c r="L30" s="124"/>
      <c r="M30" s="125"/>
      <c r="N30" s="127"/>
      <c r="O30" s="126"/>
      <c r="P30" s="127"/>
      <c r="Q30" s="126"/>
      <c r="R30" s="127"/>
      <c r="S30" s="126"/>
      <c r="T30" s="127"/>
      <c r="U30" s="126"/>
      <c r="V30" s="127"/>
      <c r="W30" s="126"/>
      <c r="X30" s="127"/>
      <c r="Y30" s="126"/>
      <c r="Z30" s="127"/>
      <c r="AA30" s="126"/>
      <c r="AB30" s="127"/>
      <c r="AC30" s="126"/>
      <c r="AD30" s="127"/>
      <c r="AE30" s="126"/>
      <c r="AF30" s="127"/>
      <c r="AG30" s="126"/>
      <c r="AH30" s="127"/>
      <c r="AI30" s="126"/>
      <c r="AJ30" s="127"/>
      <c r="AK30" s="126"/>
      <c r="AL30" s="127"/>
      <c r="AM30" s="128"/>
      <c r="AN30" s="129"/>
      <c r="AO30" s="127"/>
      <c r="AP30" s="127"/>
      <c r="AQ30" s="126"/>
      <c r="AR30" s="30" t="str">
        <f t="shared" ref="AR30:AR50" si="11">CA30&amp;CB30&amp;CC30&amp;CD30</f>
        <v/>
      </c>
      <c r="AS30" s="31"/>
      <c r="AT30" s="31"/>
      <c r="AU30" s="31"/>
      <c r="AV30" s="31"/>
      <c r="AW30" s="31"/>
      <c r="AX30" s="31"/>
      <c r="AY30" s="31"/>
      <c r="AZ30" s="31"/>
      <c r="BA30" s="5"/>
      <c r="BB30" s="5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109"/>
      <c r="BS30" s="109"/>
      <c r="BT30" s="109"/>
      <c r="BU30" s="5"/>
      <c r="BV30" s="15"/>
      <c r="BW30" s="15"/>
      <c r="BX30" s="15"/>
      <c r="BY30" s="15"/>
      <c r="BZ30" s="15"/>
      <c r="CA30" s="32" t="str">
        <f>IF(CG30=1," * El total de Ingresos debe ser igual a la suma de los Tipos de Estrategia. ","")</f>
        <v/>
      </c>
      <c r="CB30" s="4"/>
      <c r="CC30" s="4"/>
      <c r="CD30" s="4"/>
      <c r="CE30" s="4"/>
      <c r="CF30" s="4"/>
      <c r="CG30" s="33">
        <f>IF(SUM(AN30:AQ30)=C30,0,1)</f>
        <v>0</v>
      </c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5"/>
      <c r="CV30" s="5"/>
      <c r="CW30" s="5"/>
      <c r="CX30" s="5"/>
      <c r="CY30" s="5"/>
      <c r="CZ30" s="5"/>
    </row>
    <row r="31" spans="1:104" s="6" customFormat="1" ht="15" x14ac:dyDescent="0.25">
      <c r="A31" s="1680"/>
      <c r="B31" s="121" t="s">
        <v>54</v>
      </c>
      <c r="C31" s="130">
        <f t="shared" ref="C31:C48" si="12">SUM(D31:E31)</f>
        <v>0</v>
      </c>
      <c r="D31" s="131">
        <f t="shared" si="10"/>
        <v>0</v>
      </c>
      <c r="E31" s="131">
        <f t="shared" si="10"/>
        <v>0</v>
      </c>
      <c r="F31" s="132"/>
      <c r="G31" s="133"/>
      <c r="H31" s="132"/>
      <c r="I31" s="134"/>
      <c r="J31" s="132"/>
      <c r="K31" s="134"/>
      <c r="L31" s="132"/>
      <c r="M31" s="133"/>
      <c r="N31" s="135"/>
      <c r="O31" s="134"/>
      <c r="P31" s="135"/>
      <c r="Q31" s="134"/>
      <c r="R31" s="135"/>
      <c r="S31" s="134"/>
      <c r="T31" s="135"/>
      <c r="U31" s="134"/>
      <c r="V31" s="135"/>
      <c r="W31" s="134"/>
      <c r="X31" s="135"/>
      <c r="Y31" s="134"/>
      <c r="Z31" s="135"/>
      <c r="AA31" s="134"/>
      <c r="AB31" s="135"/>
      <c r="AC31" s="134"/>
      <c r="AD31" s="135"/>
      <c r="AE31" s="134"/>
      <c r="AF31" s="135"/>
      <c r="AG31" s="134"/>
      <c r="AH31" s="135"/>
      <c r="AI31" s="134"/>
      <c r="AJ31" s="135"/>
      <c r="AK31" s="134"/>
      <c r="AL31" s="135"/>
      <c r="AM31" s="136"/>
      <c r="AN31" s="137"/>
      <c r="AO31" s="135"/>
      <c r="AP31" s="135"/>
      <c r="AQ31" s="134"/>
      <c r="AR31" s="30" t="str">
        <f t="shared" si="11"/>
        <v/>
      </c>
      <c r="AS31" s="31"/>
      <c r="AT31" s="31"/>
      <c r="AU31" s="31"/>
      <c r="AV31" s="31"/>
      <c r="AW31" s="31"/>
      <c r="AX31" s="31"/>
      <c r="AY31" s="31"/>
      <c r="AZ31" s="31"/>
      <c r="BA31" s="5"/>
      <c r="BB31" s="5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109"/>
      <c r="BS31" s="109"/>
      <c r="BT31" s="109"/>
      <c r="BU31" s="5"/>
      <c r="BV31" s="15"/>
      <c r="BW31" s="15"/>
      <c r="BX31" s="15"/>
      <c r="BY31" s="15"/>
      <c r="BZ31" s="15"/>
      <c r="CA31" s="32" t="str">
        <f t="shared" ref="CA31:CA52" si="13">IF(CG31=1," * El total de Ingresos debe ser igual a la suma de los Tipos de Estrategia. ","")</f>
        <v/>
      </c>
      <c r="CB31" s="4"/>
      <c r="CC31" s="4"/>
      <c r="CD31" s="4"/>
      <c r="CE31" s="4"/>
      <c r="CF31" s="4"/>
      <c r="CG31" s="33">
        <f t="shared" ref="CG31:CG50" si="14">IF(SUM(AN31:AQ31)=C31,0,1)</f>
        <v>0</v>
      </c>
      <c r="CH31" s="9"/>
      <c r="CI31" s="9"/>
      <c r="CJ31" s="9"/>
      <c r="CK31" s="9"/>
      <c r="CL31" s="33"/>
      <c r="CM31" s="33"/>
      <c r="CN31" s="33"/>
      <c r="CO31" s="33"/>
      <c r="CP31" s="33"/>
      <c r="CQ31" s="33"/>
      <c r="CR31" s="33"/>
      <c r="CS31" s="33"/>
      <c r="CT31" s="33"/>
      <c r="CU31" s="5"/>
      <c r="CV31" s="5"/>
      <c r="CW31" s="5"/>
      <c r="CX31" s="5"/>
      <c r="CY31" s="5"/>
      <c r="CZ31" s="5"/>
    </row>
    <row r="32" spans="1:104" s="6" customFormat="1" ht="15" x14ac:dyDescent="0.25">
      <c r="A32" s="1680"/>
      <c r="B32" s="138" t="s">
        <v>55</v>
      </c>
      <c r="C32" s="139">
        <f t="shared" si="12"/>
        <v>0</v>
      </c>
      <c r="D32" s="131">
        <f t="shared" si="10"/>
        <v>0</v>
      </c>
      <c r="E32" s="131">
        <f t="shared" si="10"/>
        <v>0</v>
      </c>
      <c r="F32" s="132"/>
      <c r="G32" s="133"/>
      <c r="H32" s="132"/>
      <c r="I32" s="134"/>
      <c r="J32" s="132"/>
      <c r="K32" s="134"/>
      <c r="L32" s="132"/>
      <c r="M32" s="133"/>
      <c r="N32" s="135"/>
      <c r="O32" s="134"/>
      <c r="P32" s="135"/>
      <c r="Q32" s="134"/>
      <c r="R32" s="135"/>
      <c r="S32" s="134"/>
      <c r="T32" s="135"/>
      <c r="U32" s="134"/>
      <c r="V32" s="135"/>
      <c r="W32" s="134"/>
      <c r="X32" s="135"/>
      <c r="Y32" s="134"/>
      <c r="Z32" s="135"/>
      <c r="AA32" s="134"/>
      <c r="AB32" s="135"/>
      <c r="AC32" s="134"/>
      <c r="AD32" s="135"/>
      <c r="AE32" s="134"/>
      <c r="AF32" s="135"/>
      <c r="AG32" s="134"/>
      <c r="AH32" s="135"/>
      <c r="AI32" s="134"/>
      <c r="AJ32" s="135"/>
      <c r="AK32" s="134"/>
      <c r="AL32" s="135"/>
      <c r="AM32" s="136"/>
      <c r="AN32" s="137"/>
      <c r="AO32" s="135"/>
      <c r="AP32" s="135"/>
      <c r="AQ32" s="134"/>
      <c r="AR32" s="30" t="str">
        <f t="shared" si="11"/>
        <v/>
      </c>
      <c r="AS32" s="31"/>
      <c r="AT32" s="31"/>
      <c r="AU32" s="31"/>
      <c r="AV32" s="31"/>
      <c r="AW32" s="31"/>
      <c r="AX32" s="31"/>
      <c r="AY32" s="31"/>
      <c r="AZ32" s="31"/>
      <c r="BA32" s="5"/>
      <c r="BB32" s="5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109"/>
      <c r="BS32" s="109"/>
      <c r="BT32" s="109"/>
      <c r="BU32" s="5"/>
      <c r="BV32" s="15"/>
      <c r="BW32" s="15"/>
      <c r="BX32" s="15"/>
      <c r="BY32" s="15"/>
      <c r="BZ32" s="15"/>
      <c r="CA32" s="32" t="str">
        <f t="shared" si="13"/>
        <v/>
      </c>
      <c r="CB32" s="4"/>
      <c r="CC32" s="4"/>
      <c r="CD32" s="4"/>
      <c r="CE32" s="4"/>
      <c r="CF32" s="4"/>
      <c r="CG32" s="33">
        <f t="shared" si="14"/>
        <v>0</v>
      </c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5"/>
      <c r="CV32" s="5"/>
      <c r="CW32" s="5"/>
      <c r="CX32" s="5"/>
      <c r="CY32" s="5"/>
      <c r="CZ32" s="5"/>
    </row>
    <row r="33" spans="1:104" s="6" customFormat="1" x14ac:dyDescent="0.2">
      <c r="A33" s="1680"/>
      <c r="B33" s="138" t="s">
        <v>56</v>
      </c>
      <c r="C33" s="139">
        <f t="shared" si="12"/>
        <v>0</v>
      </c>
      <c r="D33" s="131">
        <f t="shared" si="10"/>
        <v>0</v>
      </c>
      <c r="E33" s="131">
        <f t="shared" si="10"/>
        <v>0</v>
      </c>
      <c r="F33" s="132"/>
      <c r="G33" s="133"/>
      <c r="H33" s="132"/>
      <c r="I33" s="134"/>
      <c r="J33" s="132"/>
      <c r="K33" s="134"/>
      <c r="L33" s="132"/>
      <c r="M33" s="133"/>
      <c r="N33" s="135"/>
      <c r="O33" s="134"/>
      <c r="P33" s="135"/>
      <c r="Q33" s="134"/>
      <c r="R33" s="135"/>
      <c r="S33" s="134"/>
      <c r="T33" s="135"/>
      <c r="U33" s="134"/>
      <c r="V33" s="135"/>
      <c r="W33" s="134"/>
      <c r="X33" s="135"/>
      <c r="Y33" s="134"/>
      <c r="Z33" s="135"/>
      <c r="AA33" s="134"/>
      <c r="AB33" s="135"/>
      <c r="AC33" s="134"/>
      <c r="AD33" s="135"/>
      <c r="AE33" s="134"/>
      <c r="AF33" s="135"/>
      <c r="AG33" s="134"/>
      <c r="AH33" s="135"/>
      <c r="AI33" s="134"/>
      <c r="AJ33" s="135"/>
      <c r="AK33" s="134"/>
      <c r="AL33" s="135"/>
      <c r="AM33" s="136"/>
      <c r="AN33" s="137"/>
      <c r="AO33" s="135"/>
      <c r="AP33" s="135"/>
      <c r="AQ33" s="134"/>
      <c r="AR33" s="30" t="str">
        <f t="shared" si="11"/>
        <v/>
      </c>
      <c r="AS33" s="5"/>
      <c r="AT33" s="5"/>
      <c r="AU33" s="5"/>
      <c r="AV33" s="5"/>
      <c r="AW33" s="5"/>
      <c r="AX33" s="5"/>
      <c r="AY33" s="5"/>
      <c r="AZ33" s="5"/>
      <c r="BA33" s="5"/>
      <c r="BB33" s="5"/>
      <c r="BR33" s="109"/>
      <c r="BS33" s="109"/>
      <c r="BT33" s="109"/>
      <c r="BU33" s="5"/>
      <c r="BV33" s="15"/>
      <c r="BW33" s="15"/>
      <c r="BX33" s="15"/>
      <c r="BY33" s="15"/>
      <c r="BZ33" s="15"/>
      <c r="CA33" s="32" t="str">
        <f t="shared" si="13"/>
        <v/>
      </c>
      <c r="CB33" s="4"/>
      <c r="CC33" s="4"/>
      <c r="CD33" s="4"/>
      <c r="CE33" s="4"/>
      <c r="CF33" s="4"/>
      <c r="CG33" s="33">
        <f t="shared" si="14"/>
        <v>0</v>
      </c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5"/>
      <c r="CV33" s="5"/>
      <c r="CW33" s="5"/>
      <c r="CX33" s="5"/>
      <c r="CY33" s="5"/>
      <c r="CZ33" s="5"/>
    </row>
    <row r="34" spans="1:104" s="6" customFormat="1" x14ac:dyDescent="0.2">
      <c r="A34" s="1680"/>
      <c r="B34" s="138" t="s">
        <v>57</v>
      </c>
      <c r="C34" s="139">
        <f t="shared" si="12"/>
        <v>0</v>
      </c>
      <c r="D34" s="131">
        <f t="shared" si="10"/>
        <v>0</v>
      </c>
      <c r="E34" s="131">
        <f t="shared" si="10"/>
        <v>0</v>
      </c>
      <c r="F34" s="132"/>
      <c r="G34" s="133"/>
      <c r="H34" s="132"/>
      <c r="I34" s="134"/>
      <c r="J34" s="132"/>
      <c r="K34" s="134"/>
      <c r="L34" s="132"/>
      <c r="M34" s="133"/>
      <c r="N34" s="135"/>
      <c r="O34" s="134"/>
      <c r="P34" s="135"/>
      <c r="Q34" s="134"/>
      <c r="R34" s="135"/>
      <c r="S34" s="134"/>
      <c r="T34" s="135"/>
      <c r="U34" s="134"/>
      <c r="V34" s="135"/>
      <c r="W34" s="134"/>
      <c r="X34" s="135"/>
      <c r="Y34" s="134"/>
      <c r="Z34" s="135"/>
      <c r="AA34" s="134"/>
      <c r="AB34" s="135"/>
      <c r="AC34" s="134"/>
      <c r="AD34" s="135"/>
      <c r="AE34" s="134"/>
      <c r="AF34" s="135"/>
      <c r="AG34" s="134"/>
      <c r="AH34" s="135"/>
      <c r="AI34" s="134"/>
      <c r="AJ34" s="135"/>
      <c r="AK34" s="134"/>
      <c r="AL34" s="135"/>
      <c r="AM34" s="136"/>
      <c r="AN34" s="137"/>
      <c r="AO34" s="135"/>
      <c r="AP34" s="135"/>
      <c r="AQ34" s="134"/>
      <c r="AR34" s="30" t="str">
        <f t="shared" si="11"/>
        <v/>
      </c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S34" s="109"/>
      <c r="BT34" s="109"/>
      <c r="BU34" s="5"/>
      <c r="BV34" s="15"/>
      <c r="BW34" s="15"/>
      <c r="BX34" s="15"/>
      <c r="BY34" s="15"/>
      <c r="BZ34" s="15"/>
      <c r="CA34" s="32" t="str">
        <f t="shared" si="13"/>
        <v/>
      </c>
      <c r="CB34" s="4"/>
      <c r="CC34" s="4"/>
      <c r="CD34" s="4"/>
      <c r="CE34" s="4"/>
      <c r="CF34" s="4"/>
      <c r="CG34" s="33">
        <f t="shared" si="14"/>
        <v>0</v>
      </c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5"/>
      <c r="CV34" s="5"/>
      <c r="CW34" s="5"/>
      <c r="CX34" s="5"/>
      <c r="CY34" s="5"/>
      <c r="CZ34" s="5"/>
    </row>
    <row r="35" spans="1:104" s="6" customFormat="1" x14ac:dyDescent="0.2">
      <c r="A35" s="1680"/>
      <c r="B35" s="138" t="s">
        <v>58</v>
      </c>
      <c r="C35" s="139">
        <f t="shared" si="12"/>
        <v>0</v>
      </c>
      <c r="D35" s="131">
        <f t="shared" si="10"/>
        <v>0</v>
      </c>
      <c r="E35" s="131">
        <f t="shared" si="10"/>
        <v>0</v>
      </c>
      <c r="F35" s="132"/>
      <c r="G35" s="133"/>
      <c r="H35" s="132"/>
      <c r="I35" s="134"/>
      <c r="J35" s="132"/>
      <c r="K35" s="134"/>
      <c r="L35" s="132"/>
      <c r="M35" s="133"/>
      <c r="N35" s="135"/>
      <c r="O35" s="134"/>
      <c r="P35" s="135"/>
      <c r="Q35" s="134"/>
      <c r="R35" s="135"/>
      <c r="S35" s="134"/>
      <c r="T35" s="135"/>
      <c r="U35" s="134"/>
      <c r="V35" s="135"/>
      <c r="W35" s="134"/>
      <c r="X35" s="135"/>
      <c r="Y35" s="134"/>
      <c r="Z35" s="135"/>
      <c r="AA35" s="134"/>
      <c r="AB35" s="135"/>
      <c r="AC35" s="134"/>
      <c r="AD35" s="135"/>
      <c r="AE35" s="134"/>
      <c r="AF35" s="135"/>
      <c r="AG35" s="134"/>
      <c r="AH35" s="135"/>
      <c r="AI35" s="134"/>
      <c r="AJ35" s="135"/>
      <c r="AK35" s="134"/>
      <c r="AL35" s="135"/>
      <c r="AM35" s="136"/>
      <c r="AN35" s="137"/>
      <c r="AO35" s="135"/>
      <c r="AP35" s="135"/>
      <c r="AQ35" s="134"/>
      <c r="AR35" s="30" t="str">
        <f t="shared" si="11"/>
        <v/>
      </c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S35" s="109"/>
      <c r="BT35" s="109"/>
      <c r="BU35" s="5"/>
      <c r="BV35" s="15"/>
      <c r="BW35" s="15"/>
      <c r="BX35" s="15"/>
      <c r="BY35" s="15"/>
      <c r="BZ35" s="15"/>
      <c r="CA35" s="32" t="str">
        <f t="shared" si="13"/>
        <v/>
      </c>
      <c r="CB35" s="4"/>
      <c r="CC35" s="4"/>
      <c r="CD35" s="4"/>
      <c r="CE35" s="4"/>
      <c r="CF35" s="4"/>
      <c r="CG35" s="33">
        <f t="shared" si="14"/>
        <v>0</v>
      </c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5"/>
      <c r="CV35" s="5"/>
      <c r="CW35" s="5"/>
      <c r="CX35" s="5"/>
      <c r="CY35" s="5"/>
      <c r="CZ35" s="5"/>
    </row>
    <row r="36" spans="1:104" s="6" customFormat="1" x14ac:dyDescent="0.2">
      <c r="A36" s="1680"/>
      <c r="B36" s="140" t="s">
        <v>59</v>
      </c>
      <c r="C36" s="141">
        <f t="shared" si="12"/>
        <v>0</v>
      </c>
      <c r="D36" s="131">
        <f t="shared" si="10"/>
        <v>0</v>
      </c>
      <c r="E36" s="131">
        <f t="shared" si="10"/>
        <v>0</v>
      </c>
      <c r="F36" s="132"/>
      <c r="G36" s="133"/>
      <c r="H36" s="132"/>
      <c r="I36" s="134"/>
      <c r="J36" s="132"/>
      <c r="K36" s="134"/>
      <c r="L36" s="132"/>
      <c r="M36" s="133"/>
      <c r="N36" s="135"/>
      <c r="O36" s="134"/>
      <c r="P36" s="135"/>
      <c r="Q36" s="134"/>
      <c r="R36" s="135"/>
      <c r="S36" s="134"/>
      <c r="T36" s="135"/>
      <c r="U36" s="134"/>
      <c r="V36" s="135"/>
      <c r="W36" s="134"/>
      <c r="X36" s="135"/>
      <c r="Y36" s="134"/>
      <c r="Z36" s="135"/>
      <c r="AA36" s="134"/>
      <c r="AB36" s="135"/>
      <c r="AC36" s="134"/>
      <c r="AD36" s="135"/>
      <c r="AE36" s="134"/>
      <c r="AF36" s="135"/>
      <c r="AG36" s="134"/>
      <c r="AH36" s="135"/>
      <c r="AI36" s="134"/>
      <c r="AJ36" s="135"/>
      <c r="AK36" s="134"/>
      <c r="AL36" s="135"/>
      <c r="AM36" s="136"/>
      <c r="AN36" s="137"/>
      <c r="AO36" s="135"/>
      <c r="AP36" s="135"/>
      <c r="AQ36" s="134"/>
      <c r="AR36" s="30" t="str">
        <f t="shared" si="11"/>
        <v/>
      </c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S36" s="109"/>
      <c r="BT36" s="109"/>
      <c r="BU36" s="5"/>
      <c r="BV36" s="15"/>
      <c r="BW36" s="15"/>
      <c r="BX36" s="15"/>
      <c r="BY36" s="15"/>
      <c r="BZ36" s="15"/>
      <c r="CA36" s="32" t="str">
        <f t="shared" si="13"/>
        <v/>
      </c>
      <c r="CB36" s="4"/>
      <c r="CC36" s="4"/>
      <c r="CD36" s="4"/>
      <c r="CE36" s="4"/>
      <c r="CF36" s="4"/>
      <c r="CG36" s="33">
        <f t="shared" si="14"/>
        <v>0</v>
      </c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5"/>
      <c r="CV36" s="5"/>
      <c r="CW36" s="5"/>
      <c r="CX36" s="5"/>
      <c r="CY36" s="5"/>
      <c r="CZ36" s="5"/>
    </row>
    <row r="37" spans="1:104" s="6" customFormat="1" x14ac:dyDescent="0.2">
      <c r="A37" s="1680"/>
      <c r="B37" s="142" t="s">
        <v>60</v>
      </c>
      <c r="C37" s="143">
        <f t="shared" si="12"/>
        <v>0</v>
      </c>
      <c r="D37" s="131">
        <f t="shared" si="10"/>
        <v>0</v>
      </c>
      <c r="E37" s="131">
        <f t="shared" si="10"/>
        <v>0</v>
      </c>
      <c r="F37" s="132"/>
      <c r="G37" s="133"/>
      <c r="H37" s="132"/>
      <c r="I37" s="134"/>
      <c r="J37" s="132"/>
      <c r="K37" s="134"/>
      <c r="L37" s="132"/>
      <c r="M37" s="133"/>
      <c r="N37" s="135"/>
      <c r="O37" s="134"/>
      <c r="P37" s="135"/>
      <c r="Q37" s="134"/>
      <c r="R37" s="135"/>
      <c r="S37" s="134"/>
      <c r="T37" s="135"/>
      <c r="U37" s="134"/>
      <c r="V37" s="135"/>
      <c r="W37" s="134"/>
      <c r="X37" s="135"/>
      <c r="Y37" s="134"/>
      <c r="Z37" s="135"/>
      <c r="AA37" s="134"/>
      <c r="AB37" s="135"/>
      <c r="AC37" s="134"/>
      <c r="AD37" s="135"/>
      <c r="AE37" s="134"/>
      <c r="AF37" s="135"/>
      <c r="AG37" s="134"/>
      <c r="AH37" s="135"/>
      <c r="AI37" s="134"/>
      <c r="AJ37" s="135"/>
      <c r="AK37" s="134"/>
      <c r="AL37" s="135"/>
      <c r="AM37" s="136"/>
      <c r="AN37" s="137"/>
      <c r="AO37" s="135"/>
      <c r="AP37" s="135"/>
      <c r="AQ37" s="134"/>
      <c r="AR37" s="30" t="str">
        <f t="shared" si="11"/>
        <v/>
      </c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S37" s="109"/>
      <c r="BT37" s="109"/>
      <c r="BU37" s="5"/>
      <c r="BV37" s="15"/>
      <c r="BW37" s="15"/>
      <c r="BX37" s="15"/>
      <c r="BY37" s="15"/>
      <c r="BZ37" s="15"/>
      <c r="CA37" s="32" t="str">
        <f t="shared" si="13"/>
        <v/>
      </c>
      <c r="CB37" s="4"/>
      <c r="CC37" s="4"/>
      <c r="CD37" s="4"/>
      <c r="CE37" s="4"/>
      <c r="CF37" s="4"/>
      <c r="CG37" s="33">
        <f t="shared" si="14"/>
        <v>0</v>
      </c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5"/>
      <c r="CV37" s="5"/>
      <c r="CW37" s="5"/>
      <c r="CX37" s="5"/>
      <c r="CY37" s="5"/>
      <c r="CZ37" s="5"/>
    </row>
    <row r="38" spans="1:104" s="6" customFormat="1" x14ac:dyDescent="0.2">
      <c r="A38" s="1680"/>
      <c r="B38" s="144" t="s">
        <v>61</v>
      </c>
      <c r="C38" s="145">
        <f t="shared" si="12"/>
        <v>0</v>
      </c>
      <c r="D38" s="131">
        <f t="shared" si="10"/>
        <v>0</v>
      </c>
      <c r="E38" s="131">
        <f t="shared" si="10"/>
        <v>0</v>
      </c>
      <c r="F38" s="132"/>
      <c r="G38" s="133"/>
      <c r="H38" s="132"/>
      <c r="I38" s="134"/>
      <c r="J38" s="132"/>
      <c r="K38" s="134"/>
      <c r="L38" s="132"/>
      <c r="M38" s="133"/>
      <c r="N38" s="135"/>
      <c r="O38" s="134"/>
      <c r="P38" s="135"/>
      <c r="Q38" s="134"/>
      <c r="R38" s="135"/>
      <c r="S38" s="134"/>
      <c r="T38" s="135"/>
      <c r="U38" s="134"/>
      <c r="V38" s="135"/>
      <c r="W38" s="134"/>
      <c r="X38" s="135"/>
      <c r="Y38" s="134"/>
      <c r="Z38" s="135"/>
      <c r="AA38" s="134"/>
      <c r="AB38" s="135"/>
      <c r="AC38" s="134"/>
      <c r="AD38" s="135"/>
      <c r="AE38" s="134"/>
      <c r="AF38" s="135"/>
      <c r="AG38" s="134"/>
      <c r="AH38" s="135"/>
      <c r="AI38" s="134"/>
      <c r="AJ38" s="135"/>
      <c r="AK38" s="134"/>
      <c r="AL38" s="135"/>
      <c r="AM38" s="136"/>
      <c r="AN38" s="137"/>
      <c r="AO38" s="135"/>
      <c r="AP38" s="135"/>
      <c r="AQ38" s="134"/>
      <c r="AR38" s="30" t="str">
        <f t="shared" si="11"/>
        <v/>
      </c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S38" s="109"/>
      <c r="BT38" s="109"/>
      <c r="BU38" s="5"/>
      <c r="BV38" s="15"/>
      <c r="BW38" s="15"/>
      <c r="BX38" s="15"/>
      <c r="BY38" s="15"/>
      <c r="BZ38" s="15"/>
      <c r="CA38" s="32" t="str">
        <f t="shared" si="13"/>
        <v/>
      </c>
      <c r="CB38" s="4"/>
      <c r="CC38" s="4"/>
      <c r="CD38" s="4"/>
      <c r="CE38" s="4"/>
      <c r="CF38" s="4"/>
      <c r="CG38" s="33">
        <f t="shared" si="14"/>
        <v>0</v>
      </c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5"/>
      <c r="CV38" s="5"/>
      <c r="CW38" s="5"/>
      <c r="CX38" s="5"/>
      <c r="CY38" s="5"/>
      <c r="CZ38" s="5"/>
    </row>
    <row r="39" spans="1:104" s="6" customFormat="1" x14ac:dyDescent="0.2">
      <c r="A39" s="1680"/>
      <c r="B39" s="142" t="s">
        <v>62</v>
      </c>
      <c r="C39" s="143">
        <f t="shared" si="12"/>
        <v>0</v>
      </c>
      <c r="D39" s="131">
        <f t="shared" si="10"/>
        <v>0</v>
      </c>
      <c r="E39" s="131">
        <f t="shared" si="10"/>
        <v>0</v>
      </c>
      <c r="F39" s="132"/>
      <c r="G39" s="133"/>
      <c r="H39" s="132"/>
      <c r="I39" s="134"/>
      <c r="J39" s="132"/>
      <c r="K39" s="134"/>
      <c r="L39" s="132"/>
      <c r="M39" s="133"/>
      <c r="N39" s="135"/>
      <c r="O39" s="134"/>
      <c r="P39" s="135"/>
      <c r="Q39" s="134"/>
      <c r="R39" s="135"/>
      <c r="S39" s="134"/>
      <c r="T39" s="135"/>
      <c r="U39" s="134"/>
      <c r="V39" s="135"/>
      <c r="W39" s="134"/>
      <c r="X39" s="135"/>
      <c r="Y39" s="134"/>
      <c r="Z39" s="135"/>
      <c r="AA39" s="134"/>
      <c r="AB39" s="135"/>
      <c r="AC39" s="134"/>
      <c r="AD39" s="135"/>
      <c r="AE39" s="134"/>
      <c r="AF39" s="135"/>
      <c r="AG39" s="134"/>
      <c r="AH39" s="135"/>
      <c r="AI39" s="134"/>
      <c r="AJ39" s="135"/>
      <c r="AK39" s="134"/>
      <c r="AL39" s="135"/>
      <c r="AM39" s="136"/>
      <c r="AN39" s="137"/>
      <c r="AO39" s="135"/>
      <c r="AP39" s="135"/>
      <c r="AQ39" s="134"/>
      <c r="AR39" s="30" t="str">
        <f t="shared" si="11"/>
        <v/>
      </c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S39" s="109"/>
      <c r="BT39" s="109"/>
      <c r="BU39" s="5"/>
      <c r="BV39" s="15"/>
      <c r="BW39" s="15"/>
      <c r="BX39" s="15"/>
      <c r="BY39" s="15"/>
      <c r="BZ39" s="15"/>
      <c r="CA39" s="32" t="str">
        <f t="shared" si="13"/>
        <v/>
      </c>
      <c r="CB39" s="4"/>
      <c r="CC39" s="4"/>
      <c r="CD39" s="4"/>
      <c r="CE39" s="4"/>
      <c r="CF39" s="4"/>
      <c r="CG39" s="33">
        <f t="shared" si="14"/>
        <v>0</v>
      </c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5"/>
      <c r="CV39" s="5"/>
      <c r="CW39" s="5"/>
      <c r="CX39" s="5"/>
      <c r="CY39" s="5"/>
      <c r="CZ39" s="5"/>
    </row>
    <row r="40" spans="1:104" s="6" customFormat="1" x14ac:dyDescent="0.2">
      <c r="A40" s="1680"/>
      <c r="B40" s="142" t="s">
        <v>63</v>
      </c>
      <c r="C40" s="143">
        <f t="shared" si="12"/>
        <v>0</v>
      </c>
      <c r="D40" s="131">
        <f t="shared" si="10"/>
        <v>0</v>
      </c>
      <c r="E40" s="131">
        <f t="shared" si="10"/>
        <v>0</v>
      </c>
      <c r="F40" s="132"/>
      <c r="G40" s="133"/>
      <c r="H40" s="132"/>
      <c r="I40" s="134"/>
      <c r="J40" s="132"/>
      <c r="K40" s="134"/>
      <c r="L40" s="132"/>
      <c r="M40" s="133"/>
      <c r="N40" s="135"/>
      <c r="O40" s="134"/>
      <c r="P40" s="135"/>
      <c r="Q40" s="134"/>
      <c r="R40" s="135"/>
      <c r="S40" s="134"/>
      <c r="T40" s="135"/>
      <c r="U40" s="134"/>
      <c r="V40" s="135"/>
      <c r="W40" s="134"/>
      <c r="X40" s="135"/>
      <c r="Y40" s="134"/>
      <c r="Z40" s="135"/>
      <c r="AA40" s="134"/>
      <c r="AB40" s="135"/>
      <c r="AC40" s="134"/>
      <c r="AD40" s="135"/>
      <c r="AE40" s="134"/>
      <c r="AF40" s="135"/>
      <c r="AG40" s="134"/>
      <c r="AH40" s="135"/>
      <c r="AI40" s="134"/>
      <c r="AJ40" s="135"/>
      <c r="AK40" s="134"/>
      <c r="AL40" s="135"/>
      <c r="AM40" s="136"/>
      <c r="AN40" s="137"/>
      <c r="AO40" s="135"/>
      <c r="AP40" s="135"/>
      <c r="AQ40" s="134"/>
      <c r="AR40" s="30" t="str">
        <f t="shared" si="11"/>
        <v/>
      </c>
      <c r="BS40" s="109"/>
      <c r="BT40" s="109"/>
      <c r="BU40" s="5"/>
      <c r="BV40" s="15"/>
      <c r="BW40" s="15"/>
      <c r="BX40" s="15"/>
      <c r="BY40" s="15"/>
      <c r="BZ40" s="15"/>
      <c r="CA40" s="32" t="str">
        <f t="shared" si="13"/>
        <v/>
      </c>
      <c r="CB40" s="4"/>
      <c r="CC40" s="4"/>
      <c r="CD40" s="4"/>
      <c r="CE40" s="4"/>
      <c r="CF40" s="4"/>
      <c r="CG40" s="33">
        <f t="shared" si="14"/>
        <v>0</v>
      </c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5"/>
      <c r="CV40" s="5"/>
      <c r="CW40" s="5"/>
      <c r="CX40" s="5"/>
      <c r="CY40" s="5"/>
      <c r="CZ40" s="5"/>
    </row>
    <row r="41" spans="1:104" s="6" customFormat="1" x14ac:dyDescent="0.2">
      <c r="A41" s="1680"/>
      <c r="B41" s="146" t="s">
        <v>64</v>
      </c>
      <c r="C41" s="147">
        <f t="shared" si="12"/>
        <v>0</v>
      </c>
      <c r="D41" s="131">
        <f t="shared" si="10"/>
        <v>0</v>
      </c>
      <c r="E41" s="131">
        <f t="shared" si="10"/>
        <v>0</v>
      </c>
      <c r="F41" s="132"/>
      <c r="G41" s="133"/>
      <c r="H41" s="132"/>
      <c r="I41" s="134"/>
      <c r="J41" s="132"/>
      <c r="K41" s="134"/>
      <c r="L41" s="132"/>
      <c r="M41" s="133"/>
      <c r="N41" s="135"/>
      <c r="O41" s="134"/>
      <c r="P41" s="135"/>
      <c r="Q41" s="134"/>
      <c r="R41" s="135"/>
      <c r="S41" s="134"/>
      <c r="T41" s="135"/>
      <c r="U41" s="134"/>
      <c r="V41" s="135"/>
      <c r="W41" s="134"/>
      <c r="X41" s="135"/>
      <c r="Y41" s="134"/>
      <c r="Z41" s="135"/>
      <c r="AA41" s="134"/>
      <c r="AB41" s="135"/>
      <c r="AC41" s="134"/>
      <c r="AD41" s="135"/>
      <c r="AE41" s="134"/>
      <c r="AF41" s="135"/>
      <c r="AG41" s="134"/>
      <c r="AH41" s="135"/>
      <c r="AI41" s="134"/>
      <c r="AJ41" s="135"/>
      <c r="AK41" s="134"/>
      <c r="AL41" s="135"/>
      <c r="AM41" s="136"/>
      <c r="AN41" s="137"/>
      <c r="AO41" s="135"/>
      <c r="AP41" s="135"/>
      <c r="AQ41" s="134"/>
      <c r="AR41" s="30" t="str">
        <f t="shared" si="11"/>
        <v/>
      </c>
      <c r="BS41" s="109"/>
      <c r="BT41" s="109"/>
      <c r="BU41" s="5"/>
      <c r="BV41" s="15"/>
      <c r="BW41" s="15"/>
      <c r="BX41" s="15"/>
      <c r="BY41" s="15"/>
      <c r="BZ41" s="15"/>
      <c r="CA41" s="32" t="str">
        <f t="shared" si="13"/>
        <v/>
      </c>
      <c r="CB41" s="4"/>
      <c r="CC41" s="4"/>
      <c r="CD41" s="4"/>
      <c r="CE41" s="4"/>
      <c r="CF41" s="4"/>
      <c r="CG41" s="33">
        <f t="shared" si="14"/>
        <v>0</v>
      </c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5"/>
      <c r="CV41" s="5"/>
      <c r="CW41" s="5"/>
      <c r="CX41" s="5"/>
      <c r="CY41" s="5"/>
      <c r="CZ41" s="5"/>
    </row>
    <row r="42" spans="1:104" s="6" customFormat="1" x14ac:dyDescent="0.2">
      <c r="A42" s="1680"/>
      <c r="B42" s="140" t="s">
        <v>65</v>
      </c>
      <c r="C42" s="148">
        <f t="shared" si="12"/>
        <v>0</v>
      </c>
      <c r="D42" s="149">
        <f t="shared" si="10"/>
        <v>0</v>
      </c>
      <c r="E42" s="149">
        <f t="shared" si="10"/>
        <v>0</v>
      </c>
      <c r="F42" s="132"/>
      <c r="G42" s="133"/>
      <c r="H42" s="132"/>
      <c r="I42" s="133"/>
      <c r="J42" s="132"/>
      <c r="K42" s="134"/>
      <c r="L42" s="132"/>
      <c r="M42" s="133"/>
      <c r="N42" s="135"/>
      <c r="O42" s="133"/>
      <c r="P42" s="150"/>
      <c r="Q42" s="133"/>
      <c r="R42" s="150"/>
      <c r="S42" s="133"/>
      <c r="T42" s="150"/>
      <c r="U42" s="133"/>
      <c r="V42" s="150"/>
      <c r="W42" s="133"/>
      <c r="X42" s="150"/>
      <c r="Y42" s="133"/>
      <c r="Z42" s="150"/>
      <c r="AA42" s="133"/>
      <c r="AB42" s="150"/>
      <c r="AC42" s="133"/>
      <c r="AD42" s="150"/>
      <c r="AE42" s="133"/>
      <c r="AF42" s="150"/>
      <c r="AG42" s="133"/>
      <c r="AH42" s="150"/>
      <c r="AI42" s="133"/>
      <c r="AJ42" s="150"/>
      <c r="AK42" s="133"/>
      <c r="AL42" s="150"/>
      <c r="AM42" s="151"/>
      <c r="AN42" s="137"/>
      <c r="AO42" s="135"/>
      <c r="AP42" s="150"/>
      <c r="AQ42" s="133"/>
      <c r="AR42" s="30" t="str">
        <f t="shared" si="11"/>
        <v/>
      </c>
      <c r="BS42" s="109"/>
      <c r="BT42" s="109"/>
      <c r="BU42" s="5"/>
      <c r="BV42" s="15"/>
      <c r="BW42" s="15"/>
      <c r="BX42" s="15"/>
      <c r="BY42" s="15"/>
      <c r="BZ42" s="15"/>
      <c r="CA42" s="32" t="str">
        <f t="shared" si="13"/>
        <v/>
      </c>
      <c r="CB42" s="4"/>
      <c r="CC42" s="4"/>
      <c r="CD42" s="4"/>
      <c r="CE42" s="4"/>
      <c r="CF42" s="4"/>
      <c r="CG42" s="33">
        <f t="shared" si="14"/>
        <v>0</v>
      </c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5"/>
      <c r="CV42" s="5"/>
      <c r="CW42" s="5"/>
      <c r="CX42" s="5"/>
      <c r="CY42" s="5"/>
      <c r="CZ42" s="5"/>
    </row>
    <row r="43" spans="1:104" s="6" customFormat="1" x14ac:dyDescent="0.2">
      <c r="A43" s="1680"/>
      <c r="B43" s="152" t="s">
        <v>66</v>
      </c>
      <c r="C43" s="153">
        <f t="shared" si="12"/>
        <v>0</v>
      </c>
      <c r="D43" s="154">
        <f t="shared" si="10"/>
        <v>0</v>
      </c>
      <c r="E43" s="154">
        <f t="shared" si="10"/>
        <v>0</v>
      </c>
      <c r="F43" s="132"/>
      <c r="G43" s="133"/>
      <c r="H43" s="132"/>
      <c r="I43" s="133"/>
      <c r="J43" s="132"/>
      <c r="K43" s="134"/>
      <c r="L43" s="132"/>
      <c r="M43" s="133"/>
      <c r="N43" s="135"/>
      <c r="O43" s="133"/>
      <c r="P43" s="150"/>
      <c r="Q43" s="133"/>
      <c r="R43" s="150"/>
      <c r="S43" s="133"/>
      <c r="T43" s="150"/>
      <c r="U43" s="133"/>
      <c r="V43" s="150"/>
      <c r="W43" s="133"/>
      <c r="X43" s="150"/>
      <c r="Y43" s="133"/>
      <c r="Z43" s="150"/>
      <c r="AA43" s="133"/>
      <c r="AB43" s="150"/>
      <c r="AC43" s="133"/>
      <c r="AD43" s="150"/>
      <c r="AE43" s="133"/>
      <c r="AF43" s="150"/>
      <c r="AG43" s="133"/>
      <c r="AH43" s="150"/>
      <c r="AI43" s="133"/>
      <c r="AJ43" s="150"/>
      <c r="AK43" s="133"/>
      <c r="AL43" s="150"/>
      <c r="AM43" s="151"/>
      <c r="AN43" s="137"/>
      <c r="AO43" s="135"/>
      <c r="AP43" s="150"/>
      <c r="AQ43" s="133"/>
      <c r="AR43" s="30" t="str">
        <f t="shared" si="11"/>
        <v/>
      </c>
      <c r="BS43" s="109"/>
      <c r="BT43" s="109"/>
      <c r="BU43" s="5"/>
      <c r="BV43" s="15"/>
      <c r="BW43" s="15"/>
      <c r="BX43" s="15"/>
      <c r="BY43" s="15"/>
      <c r="BZ43" s="15"/>
      <c r="CA43" s="32" t="str">
        <f t="shared" si="13"/>
        <v/>
      </c>
      <c r="CB43" s="4"/>
      <c r="CC43" s="4"/>
      <c r="CD43" s="4"/>
      <c r="CE43" s="4"/>
      <c r="CF43" s="4"/>
      <c r="CG43" s="33">
        <f t="shared" si="14"/>
        <v>0</v>
      </c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5"/>
      <c r="CV43" s="5"/>
      <c r="CW43" s="5"/>
      <c r="CX43" s="5"/>
      <c r="CY43" s="5"/>
      <c r="CZ43" s="5"/>
    </row>
    <row r="44" spans="1:104" s="6" customFormat="1" x14ac:dyDescent="0.2">
      <c r="A44" s="1680"/>
      <c r="B44" s="155" t="s">
        <v>67</v>
      </c>
      <c r="C44" s="153">
        <f t="shared" si="12"/>
        <v>0</v>
      </c>
      <c r="D44" s="154">
        <f t="shared" si="10"/>
        <v>0</v>
      </c>
      <c r="E44" s="154">
        <f t="shared" si="10"/>
        <v>0</v>
      </c>
      <c r="F44" s="132"/>
      <c r="G44" s="133"/>
      <c r="H44" s="132"/>
      <c r="I44" s="133"/>
      <c r="J44" s="132"/>
      <c r="K44" s="134"/>
      <c r="L44" s="132"/>
      <c r="M44" s="133"/>
      <c r="N44" s="135"/>
      <c r="O44" s="133"/>
      <c r="P44" s="150"/>
      <c r="Q44" s="133"/>
      <c r="R44" s="150"/>
      <c r="S44" s="133"/>
      <c r="T44" s="150"/>
      <c r="U44" s="133"/>
      <c r="V44" s="150"/>
      <c r="W44" s="133"/>
      <c r="X44" s="150"/>
      <c r="Y44" s="133"/>
      <c r="Z44" s="150"/>
      <c r="AA44" s="133"/>
      <c r="AB44" s="150"/>
      <c r="AC44" s="133"/>
      <c r="AD44" s="150"/>
      <c r="AE44" s="133"/>
      <c r="AF44" s="150"/>
      <c r="AG44" s="133"/>
      <c r="AH44" s="150"/>
      <c r="AI44" s="133"/>
      <c r="AJ44" s="150"/>
      <c r="AK44" s="133"/>
      <c r="AL44" s="150"/>
      <c r="AM44" s="151"/>
      <c r="AN44" s="137"/>
      <c r="AO44" s="135"/>
      <c r="AP44" s="150"/>
      <c r="AQ44" s="133"/>
      <c r="AR44" s="30" t="str">
        <f t="shared" si="11"/>
        <v/>
      </c>
      <c r="BS44" s="109"/>
      <c r="BT44" s="109"/>
      <c r="BU44" s="5"/>
      <c r="BV44" s="15"/>
      <c r="BW44" s="15"/>
      <c r="BX44" s="15"/>
      <c r="BY44" s="15"/>
      <c r="BZ44" s="15"/>
      <c r="CA44" s="32" t="str">
        <f t="shared" si="13"/>
        <v/>
      </c>
      <c r="CB44" s="4"/>
      <c r="CC44" s="4"/>
      <c r="CD44" s="4"/>
      <c r="CE44" s="4"/>
      <c r="CF44" s="4"/>
      <c r="CG44" s="33">
        <f t="shared" si="14"/>
        <v>0</v>
      </c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5"/>
      <c r="CV44" s="5"/>
      <c r="CW44" s="5"/>
      <c r="CX44" s="5"/>
      <c r="CY44" s="5"/>
      <c r="CZ44" s="5"/>
    </row>
    <row r="45" spans="1:104" s="6" customFormat="1" x14ac:dyDescent="0.2">
      <c r="A45" s="1680"/>
      <c r="B45" s="152" t="s">
        <v>68</v>
      </c>
      <c r="C45" s="153">
        <f t="shared" si="12"/>
        <v>0</v>
      </c>
      <c r="D45" s="154">
        <f t="shared" si="10"/>
        <v>0</v>
      </c>
      <c r="E45" s="154">
        <f t="shared" si="10"/>
        <v>0</v>
      </c>
      <c r="F45" s="132"/>
      <c r="G45" s="133"/>
      <c r="H45" s="132"/>
      <c r="I45" s="133"/>
      <c r="J45" s="132"/>
      <c r="K45" s="134"/>
      <c r="L45" s="132"/>
      <c r="M45" s="133"/>
      <c r="N45" s="135"/>
      <c r="O45" s="133"/>
      <c r="P45" s="150"/>
      <c r="Q45" s="133"/>
      <c r="R45" s="150"/>
      <c r="S45" s="133"/>
      <c r="T45" s="150"/>
      <c r="U45" s="133"/>
      <c r="V45" s="150"/>
      <c r="W45" s="133"/>
      <c r="X45" s="150"/>
      <c r="Y45" s="133"/>
      <c r="Z45" s="150"/>
      <c r="AA45" s="133"/>
      <c r="AB45" s="150"/>
      <c r="AC45" s="133"/>
      <c r="AD45" s="150"/>
      <c r="AE45" s="133"/>
      <c r="AF45" s="150"/>
      <c r="AG45" s="133"/>
      <c r="AH45" s="150"/>
      <c r="AI45" s="133"/>
      <c r="AJ45" s="150"/>
      <c r="AK45" s="133"/>
      <c r="AL45" s="150"/>
      <c r="AM45" s="151"/>
      <c r="AN45" s="137"/>
      <c r="AO45" s="135"/>
      <c r="AP45" s="150"/>
      <c r="AQ45" s="133"/>
      <c r="AR45" s="30" t="str">
        <f t="shared" si="11"/>
        <v/>
      </c>
      <c r="BS45" s="109"/>
      <c r="BT45" s="109"/>
      <c r="BU45" s="5"/>
      <c r="BV45" s="15"/>
      <c r="BW45" s="15"/>
      <c r="BX45" s="15"/>
      <c r="BY45" s="15"/>
      <c r="BZ45" s="15"/>
      <c r="CA45" s="32" t="str">
        <f t="shared" si="13"/>
        <v/>
      </c>
      <c r="CB45" s="4"/>
      <c r="CC45" s="4"/>
      <c r="CD45" s="4"/>
      <c r="CE45" s="4"/>
      <c r="CF45" s="4"/>
      <c r="CG45" s="33">
        <f t="shared" si="14"/>
        <v>0</v>
      </c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5"/>
      <c r="CV45" s="5"/>
      <c r="CW45" s="5"/>
      <c r="CX45" s="5"/>
      <c r="CY45" s="5"/>
      <c r="CZ45" s="5"/>
    </row>
    <row r="46" spans="1:104" s="6" customFormat="1" x14ac:dyDescent="0.2">
      <c r="A46" s="1680"/>
      <c r="B46" s="152" t="s">
        <v>69</v>
      </c>
      <c r="C46" s="153">
        <f t="shared" si="12"/>
        <v>0</v>
      </c>
      <c r="D46" s="154">
        <f t="shared" si="10"/>
        <v>0</v>
      </c>
      <c r="E46" s="154">
        <f t="shared" si="10"/>
        <v>0</v>
      </c>
      <c r="F46" s="132"/>
      <c r="G46" s="133"/>
      <c r="H46" s="132"/>
      <c r="I46" s="133"/>
      <c r="J46" s="132"/>
      <c r="K46" s="134"/>
      <c r="L46" s="132"/>
      <c r="M46" s="133"/>
      <c r="N46" s="135"/>
      <c r="O46" s="133"/>
      <c r="P46" s="150"/>
      <c r="Q46" s="133"/>
      <c r="R46" s="150"/>
      <c r="S46" s="133"/>
      <c r="T46" s="150"/>
      <c r="U46" s="133"/>
      <c r="V46" s="150"/>
      <c r="W46" s="133"/>
      <c r="X46" s="150"/>
      <c r="Y46" s="133"/>
      <c r="Z46" s="150"/>
      <c r="AA46" s="133"/>
      <c r="AB46" s="150"/>
      <c r="AC46" s="133"/>
      <c r="AD46" s="150"/>
      <c r="AE46" s="133"/>
      <c r="AF46" s="150"/>
      <c r="AG46" s="133"/>
      <c r="AH46" s="150"/>
      <c r="AI46" s="133"/>
      <c r="AJ46" s="150"/>
      <c r="AK46" s="133"/>
      <c r="AL46" s="150"/>
      <c r="AM46" s="151"/>
      <c r="AN46" s="137"/>
      <c r="AO46" s="135"/>
      <c r="AP46" s="150"/>
      <c r="AQ46" s="133"/>
      <c r="AR46" s="30" t="str">
        <f t="shared" si="11"/>
        <v/>
      </c>
      <c r="BS46" s="109"/>
      <c r="BT46" s="109"/>
      <c r="BU46" s="5"/>
      <c r="BV46" s="15"/>
      <c r="BW46" s="15"/>
      <c r="BX46" s="15"/>
      <c r="BY46" s="15"/>
      <c r="BZ46" s="15"/>
      <c r="CA46" s="32" t="str">
        <f t="shared" si="13"/>
        <v/>
      </c>
      <c r="CB46" s="4"/>
      <c r="CC46" s="4"/>
      <c r="CD46" s="4"/>
      <c r="CE46" s="4"/>
      <c r="CF46" s="4"/>
      <c r="CG46" s="33">
        <f t="shared" si="14"/>
        <v>0</v>
      </c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5"/>
      <c r="CV46" s="5"/>
      <c r="CW46" s="5"/>
      <c r="CX46" s="5"/>
      <c r="CY46" s="5"/>
      <c r="CZ46" s="5"/>
    </row>
    <row r="47" spans="1:104" s="6" customFormat="1" x14ac:dyDescent="0.2">
      <c r="A47" s="1680"/>
      <c r="B47" s="152" t="s">
        <v>70</v>
      </c>
      <c r="C47" s="156">
        <f t="shared" si="12"/>
        <v>0</v>
      </c>
      <c r="D47" s="157">
        <f t="shared" si="10"/>
        <v>0</v>
      </c>
      <c r="E47" s="157">
        <f t="shared" si="10"/>
        <v>0</v>
      </c>
      <c r="F47" s="158"/>
      <c r="G47" s="159"/>
      <c r="H47" s="158"/>
      <c r="I47" s="159"/>
      <c r="J47" s="158"/>
      <c r="K47" s="160"/>
      <c r="L47" s="158"/>
      <c r="M47" s="159"/>
      <c r="N47" s="161"/>
      <c r="O47" s="159"/>
      <c r="P47" s="162"/>
      <c r="Q47" s="159"/>
      <c r="R47" s="162"/>
      <c r="S47" s="159"/>
      <c r="T47" s="162"/>
      <c r="U47" s="159"/>
      <c r="V47" s="162"/>
      <c r="W47" s="159"/>
      <c r="X47" s="162"/>
      <c r="Y47" s="159"/>
      <c r="Z47" s="162"/>
      <c r="AA47" s="159"/>
      <c r="AB47" s="162"/>
      <c r="AC47" s="159"/>
      <c r="AD47" s="162"/>
      <c r="AE47" s="159"/>
      <c r="AF47" s="162"/>
      <c r="AG47" s="159"/>
      <c r="AH47" s="162"/>
      <c r="AI47" s="159"/>
      <c r="AJ47" s="162"/>
      <c r="AK47" s="159"/>
      <c r="AL47" s="162"/>
      <c r="AM47" s="163"/>
      <c r="AN47" s="164"/>
      <c r="AO47" s="161"/>
      <c r="AP47" s="162"/>
      <c r="AQ47" s="159"/>
      <c r="AR47" s="30" t="str">
        <f t="shared" si="11"/>
        <v/>
      </c>
      <c r="BS47" s="109"/>
      <c r="BT47" s="109"/>
      <c r="BU47" s="5"/>
      <c r="BV47" s="15"/>
      <c r="BW47" s="15"/>
      <c r="BX47" s="15"/>
      <c r="BY47" s="15"/>
      <c r="BZ47" s="15"/>
      <c r="CA47" s="32" t="str">
        <f t="shared" si="13"/>
        <v/>
      </c>
      <c r="CB47" s="4"/>
      <c r="CC47" s="4"/>
      <c r="CD47" s="4"/>
      <c r="CE47" s="4"/>
      <c r="CF47" s="4"/>
      <c r="CG47" s="33">
        <f t="shared" si="14"/>
        <v>0</v>
      </c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5"/>
      <c r="CV47" s="5"/>
      <c r="CW47" s="5"/>
      <c r="CX47" s="5"/>
      <c r="CY47" s="5"/>
      <c r="CZ47" s="5"/>
    </row>
    <row r="48" spans="1:104" s="6" customFormat="1" x14ac:dyDescent="0.2">
      <c r="A48" s="1775"/>
      <c r="B48" s="165" t="s">
        <v>71</v>
      </c>
      <c r="C48" s="166">
        <f t="shared" si="12"/>
        <v>0</v>
      </c>
      <c r="D48" s="167">
        <f t="shared" si="10"/>
        <v>0</v>
      </c>
      <c r="E48" s="167">
        <f t="shared" si="10"/>
        <v>0</v>
      </c>
      <c r="F48" s="168"/>
      <c r="G48" s="169"/>
      <c r="H48" s="168"/>
      <c r="I48" s="169"/>
      <c r="J48" s="168"/>
      <c r="K48" s="170"/>
      <c r="L48" s="168"/>
      <c r="M48" s="169"/>
      <c r="N48" s="171"/>
      <c r="O48" s="169"/>
      <c r="P48" s="172"/>
      <c r="Q48" s="169"/>
      <c r="R48" s="172"/>
      <c r="S48" s="169"/>
      <c r="T48" s="172"/>
      <c r="U48" s="169"/>
      <c r="V48" s="172"/>
      <c r="W48" s="169"/>
      <c r="X48" s="172"/>
      <c r="Y48" s="169"/>
      <c r="Z48" s="172"/>
      <c r="AA48" s="169"/>
      <c r="AB48" s="172"/>
      <c r="AC48" s="169"/>
      <c r="AD48" s="172"/>
      <c r="AE48" s="169"/>
      <c r="AF48" s="172"/>
      <c r="AG48" s="169"/>
      <c r="AH48" s="172"/>
      <c r="AI48" s="169"/>
      <c r="AJ48" s="172"/>
      <c r="AK48" s="169"/>
      <c r="AL48" s="172"/>
      <c r="AM48" s="173"/>
      <c r="AN48" s="174"/>
      <c r="AO48" s="171"/>
      <c r="AP48" s="172"/>
      <c r="AQ48" s="169"/>
      <c r="AR48" s="30" t="str">
        <f t="shared" si="11"/>
        <v/>
      </c>
      <c r="BS48" s="109"/>
      <c r="BT48" s="109"/>
      <c r="BU48" s="5"/>
      <c r="BV48" s="15"/>
      <c r="BW48" s="15"/>
      <c r="BX48" s="15"/>
      <c r="BY48" s="15"/>
      <c r="BZ48" s="15"/>
      <c r="CA48" s="32" t="str">
        <f t="shared" si="13"/>
        <v/>
      </c>
      <c r="CB48" s="4"/>
      <c r="CC48" s="4"/>
      <c r="CD48" s="4"/>
      <c r="CE48" s="4"/>
      <c r="CF48" s="4"/>
      <c r="CG48" s="33">
        <f t="shared" si="14"/>
        <v>0</v>
      </c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5"/>
      <c r="CV48" s="5"/>
      <c r="CW48" s="5"/>
      <c r="CX48" s="5"/>
      <c r="CY48" s="5"/>
      <c r="CZ48" s="5"/>
    </row>
    <row r="49" spans="1:130" x14ac:dyDescent="0.2">
      <c r="A49" s="520" t="s">
        <v>72</v>
      </c>
      <c r="B49" s="176"/>
      <c r="C49" s="177">
        <f>SUM(D49:E49)</f>
        <v>0</v>
      </c>
      <c r="D49" s="149">
        <f t="shared" si="10"/>
        <v>0</v>
      </c>
      <c r="E49" s="149">
        <f t="shared" si="10"/>
        <v>0</v>
      </c>
      <c r="F49" s="124"/>
      <c r="G49" s="125"/>
      <c r="H49" s="124"/>
      <c r="I49" s="126"/>
      <c r="J49" s="124"/>
      <c r="K49" s="126"/>
      <c r="L49" s="124"/>
      <c r="M49" s="125"/>
      <c r="N49" s="127"/>
      <c r="O49" s="126"/>
      <c r="P49" s="127"/>
      <c r="Q49" s="126"/>
      <c r="R49" s="127"/>
      <c r="S49" s="126"/>
      <c r="T49" s="127"/>
      <c r="U49" s="126"/>
      <c r="V49" s="127"/>
      <c r="W49" s="126"/>
      <c r="X49" s="127"/>
      <c r="Y49" s="126"/>
      <c r="Z49" s="127"/>
      <c r="AA49" s="126"/>
      <c r="AB49" s="127"/>
      <c r="AC49" s="126"/>
      <c r="AD49" s="127"/>
      <c r="AE49" s="126"/>
      <c r="AF49" s="127"/>
      <c r="AG49" s="126"/>
      <c r="AH49" s="127"/>
      <c r="AI49" s="126"/>
      <c r="AJ49" s="127"/>
      <c r="AK49" s="126"/>
      <c r="AL49" s="127"/>
      <c r="AM49" s="128"/>
      <c r="AN49" s="129"/>
      <c r="AO49" s="127"/>
      <c r="AP49" s="127"/>
      <c r="AQ49" s="126"/>
      <c r="AR49" s="30" t="str">
        <f t="shared" si="11"/>
        <v/>
      </c>
      <c r="BS49" s="109"/>
      <c r="BT49" s="109"/>
      <c r="BV49" s="15"/>
      <c r="BW49" s="15"/>
      <c r="BX49" s="15"/>
      <c r="CA49" s="32" t="str">
        <f t="shared" si="13"/>
        <v/>
      </c>
      <c r="CG49" s="33">
        <f t="shared" si="14"/>
        <v>0</v>
      </c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5"/>
      <c r="CV49" s="5"/>
      <c r="CW49" s="5"/>
      <c r="CX49" s="5"/>
      <c r="CY49" s="5"/>
      <c r="CZ49" s="5"/>
    </row>
    <row r="50" spans="1:130" x14ac:dyDescent="0.2">
      <c r="A50" s="178" t="s">
        <v>73</v>
      </c>
      <c r="B50" s="179"/>
      <c r="C50" s="180">
        <f>SUM(D50:E50)</f>
        <v>0</v>
      </c>
      <c r="D50" s="181">
        <f t="shared" si="10"/>
        <v>0</v>
      </c>
      <c r="E50" s="181">
        <f t="shared" si="10"/>
        <v>0</v>
      </c>
      <c r="F50" s="168"/>
      <c r="G50" s="169"/>
      <c r="H50" s="168"/>
      <c r="I50" s="170"/>
      <c r="J50" s="168"/>
      <c r="K50" s="170"/>
      <c r="L50" s="168"/>
      <c r="M50" s="169"/>
      <c r="N50" s="171"/>
      <c r="O50" s="170"/>
      <c r="P50" s="171"/>
      <c r="Q50" s="170"/>
      <c r="R50" s="171"/>
      <c r="S50" s="170"/>
      <c r="T50" s="171"/>
      <c r="U50" s="170"/>
      <c r="V50" s="171"/>
      <c r="W50" s="170"/>
      <c r="X50" s="171"/>
      <c r="Y50" s="170"/>
      <c r="Z50" s="171"/>
      <c r="AA50" s="170"/>
      <c r="AB50" s="171"/>
      <c r="AC50" s="170"/>
      <c r="AD50" s="171"/>
      <c r="AE50" s="170"/>
      <c r="AF50" s="171"/>
      <c r="AG50" s="170"/>
      <c r="AH50" s="171"/>
      <c r="AI50" s="170"/>
      <c r="AJ50" s="171"/>
      <c r="AK50" s="170"/>
      <c r="AL50" s="171"/>
      <c r="AM50" s="182"/>
      <c r="AN50" s="174"/>
      <c r="AO50" s="171"/>
      <c r="AP50" s="171"/>
      <c r="AQ50" s="170"/>
      <c r="AR50" s="30" t="str">
        <f t="shared" si="11"/>
        <v/>
      </c>
      <c r="BS50" s="109"/>
      <c r="BT50" s="109"/>
      <c r="BV50" s="15"/>
      <c r="BW50" s="15"/>
      <c r="BX50" s="15"/>
      <c r="CA50" s="32" t="str">
        <f t="shared" si="13"/>
        <v/>
      </c>
      <c r="CG50" s="33">
        <f t="shared" si="14"/>
        <v>0</v>
      </c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5"/>
      <c r="CV50" s="5"/>
      <c r="CW50" s="5"/>
      <c r="CX50" s="5"/>
      <c r="CY50" s="5"/>
      <c r="CZ50" s="5"/>
    </row>
    <row r="51" spans="1:130" x14ac:dyDescent="0.2">
      <c r="A51" s="107" t="s">
        <v>74</v>
      </c>
      <c r="B51" s="11"/>
      <c r="C51" s="183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CA51" s="32" t="str">
        <f t="shared" si="13"/>
        <v/>
      </c>
      <c r="CG51" s="33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5"/>
      <c r="CV51" s="5"/>
      <c r="CW51" s="5"/>
      <c r="CX51" s="5"/>
      <c r="CY51" s="5"/>
      <c r="CZ51" s="5"/>
    </row>
    <row r="52" spans="1:130" x14ac:dyDescent="0.2">
      <c r="A52" s="1774" t="s">
        <v>75</v>
      </c>
      <c r="B52" s="1744" t="s">
        <v>76</v>
      </c>
      <c r="C52" s="1749" t="s">
        <v>7</v>
      </c>
      <c r="D52" s="1749"/>
      <c r="E52" s="1749"/>
      <c r="F52" s="1750"/>
      <c r="G52" s="1776" t="s">
        <v>77</v>
      </c>
      <c r="H52" s="1768"/>
      <c r="I52" s="184"/>
      <c r="AI52" s="109"/>
      <c r="AJ52" s="109"/>
      <c r="BY52" s="5"/>
      <c r="CA52" s="32" t="str">
        <f t="shared" si="13"/>
        <v/>
      </c>
      <c r="CG52" s="33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5"/>
      <c r="CV52" s="5"/>
      <c r="CW52" s="5"/>
      <c r="CX52" s="5"/>
      <c r="CY52" s="5"/>
      <c r="CZ52" s="5"/>
    </row>
    <row r="53" spans="1:130" ht="14.25" customHeight="1" x14ac:dyDescent="0.2">
      <c r="A53" s="1680"/>
      <c r="B53" s="1637"/>
      <c r="C53" s="1644" t="s">
        <v>50</v>
      </c>
      <c r="D53" s="1683" t="s">
        <v>29</v>
      </c>
      <c r="E53" s="1654" t="s">
        <v>30</v>
      </c>
      <c r="F53" s="1675" t="s">
        <v>31</v>
      </c>
      <c r="G53" s="1772" t="s">
        <v>78</v>
      </c>
      <c r="H53" s="1773" t="s">
        <v>79</v>
      </c>
      <c r="AH53" s="109"/>
      <c r="AI53" s="109"/>
      <c r="BT53" s="5"/>
      <c r="BZ53" s="32"/>
      <c r="CF53" s="33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5"/>
      <c r="CU53" s="5"/>
      <c r="CV53" s="5"/>
      <c r="CW53" s="5"/>
      <c r="CX53" s="5"/>
      <c r="CY53" s="5"/>
      <c r="CZ53" s="5"/>
      <c r="DZ53" s="6"/>
    </row>
    <row r="54" spans="1:130" x14ac:dyDescent="0.2">
      <c r="A54" s="1775"/>
      <c r="B54" s="1745"/>
      <c r="C54" s="1761"/>
      <c r="D54" s="1777"/>
      <c r="E54" s="1756"/>
      <c r="F54" s="1771"/>
      <c r="G54" s="1772"/>
      <c r="H54" s="1773"/>
      <c r="AH54" s="109"/>
      <c r="AI54" s="109"/>
      <c r="BT54" s="5"/>
      <c r="BZ54" s="32"/>
      <c r="CF54" s="33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5"/>
      <c r="CU54" s="5"/>
      <c r="CV54" s="5"/>
      <c r="CW54" s="5"/>
      <c r="CX54" s="5"/>
      <c r="CY54" s="5"/>
      <c r="CZ54" s="5"/>
      <c r="DZ54" s="6"/>
    </row>
    <row r="55" spans="1:130" x14ac:dyDescent="0.2">
      <c r="A55" s="185" t="s">
        <v>80</v>
      </c>
      <c r="B55" s="186">
        <f>SUM(C55:F55)</f>
        <v>0</v>
      </c>
      <c r="C55" s="187"/>
      <c r="D55" s="188"/>
      <c r="E55" s="189"/>
      <c r="F55" s="190"/>
      <c r="G55" s="187"/>
      <c r="H55" s="187"/>
      <c r="AH55" s="109"/>
      <c r="AI55" s="109"/>
      <c r="BT55" s="5"/>
      <c r="BY55" s="5"/>
      <c r="BZ55" s="32" t="str">
        <f>IF(CF55=1," * El total de Ingresos debe ser igual a la suma de los Tipos de Estrategia. ","")</f>
        <v/>
      </c>
      <c r="CF55" s="33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5"/>
      <c r="CU55" s="5"/>
      <c r="CV55" s="5"/>
      <c r="CW55" s="5"/>
      <c r="CX55" s="5"/>
      <c r="CY55" s="5"/>
      <c r="CZ55" s="5"/>
      <c r="DZ55" s="6"/>
    </row>
    <row r="56" spans="1:130" x14ac:dyDescent="0.2">
      <c r="A56" s="155" t="s">
        <v>81</v>
      </c>
      <c r="B56" s="186">
        <f>SUM(C56:F56)</f>
        <v>0</v>
      </c>
      <c r="C56" s="191"/>
      <c r="D56" s="188"/>
      <c r="E56" s="189"/>
      <c r="F56" s="192"/>
      <c r="G56" s="191"/>
      <c r="H56" s="191"/>
      <c r="AH56" s="109"/>
      <c r="AI56" s="109"/>
      <c r="BT56" s="5"/>
      <c r="BY56" s="5"/>
      <c r="BZ56" s="32" t="str">
        <f>IF(CF56=1," * El total de Ingresos debe ser igual a la suma de los Tipos de Estrategia. ","")</f>
        <v/>
      </c>
      <c r="CF56" s="33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5"/>
      <c r="CU56" s="5"/>
      <c r="CV56" s="5"/>
      <c r="CW56" s="5"/>
      <c r="CX56" s="5"/>
      <c r="CY56" s="5"/>
      <c r="CZ56" s="5"/>
      <c r="DZ56" s="6"/>
    </row>
    <row r="57" spans="1:130" x14ac:dyDescent="0.2">
      <c r="A57" s="155" t="s">
        <v>82</v>
      </c>
      <c r="B57" s="186">
        <f>SUM(C57:F57)</f>
        <v>0</v>
      </c>
      <c r="C57" s="191"/>
      <c r="D57" s="188"/>
      <c r="E57" s="189"/>
      <c r="F57" s="192"/>
      <c r="G57" s="191"/>
      <c r="H57" s="191"/>
      <c r="AH57" s="109"/>
      <c r="AI57" s="109"/>
      <c r="BT57" s="5"/>
      <c r="BY57" s="5"/>
      <c r="BZ57" s="4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5"/>
      <c r="CU57" s="5"/>
      <c r="CV57" s="5"/>
      <c r="CW57" s="5"/>
      <c r="CX57" s="5"/>
      <c r="CY57" s="5"/>
      <c r="CZ57" s="5"/>
      <c r="DZ57" s="6"/>
    </row>
    <row r="58" spans="1:130" x14ac:dyDescent="0.2">
      <c r="A58" s="155" t="s">
        <v>83</v>
      </c>
      <c r="B58" s="186">
        <f>SUM(C58:F58)</f>
        <v>0</v>
      </c>
      <c r="C58" s="191"/>
      <c r="D58" s="188"/>
      <c r="E58" s="189"/>
      <c r="F58" s="192"/>
      <c r="G58" s="191"/>
      <c r="H58" s="191"/>
      <c r="AH58" s="109"/>
      <c r="AI58" s="109"/>
      <c r="BT58" s="5"/>
      <c r="BY58" s="5"/>
      <c r="BZ58" s="4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5"/>
      <c r="CU58" s="5"/>
      <c r="CV58" s="5"/>
      <c r="CW58" s="5"/>
      <c r="CX58" s="5"/>
      <c r="CY58" s="5"/>
      <c r="CZ58" s="5"/>
      <c r="DZ58" s="6"/>
    </row>
    <row r="59" spans="1:130" x14ac:dyDescent="0.2">
      <c r="A59" s="155" t="s">
        <v>84</v>
      </c>
      <c r="B59" s="186">
        <f>SUM(C59:F59)</f>
        <v>0</v>
      </c>
      <c r="C59" s="193"/>
      <c r="D59" s="194"/>
      <c r="E59" s="195"/>
      <c r="F59" s="196"/>
      <c r="G59" s="193"/>
      <c r="H59" s="193"/>
      <c r="AH59" s="109"/>
      <c r="AI59" s="109"/>
      <c r="BT59" s="5"/>
      <c r="BY59" s="5"/>
      <c r="BZ59" s="4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5"/>
      <c r="CU59" s="5"/>
      <c r="CV59" s="5"/>
      <c r="CW59" s="5"/>
      <c r="CX59" s="5"/>
      <c r="CY59" s="5"/>
      <c r="CZ59" s="5"/>
      <c r="DZ59" s="6"/>
    </row>
    <row r="60" spans="1:130" x14ac:dyDescent="0.2">
      <c r="A60" s="521" t="s">
        <v>5</v>
      </c>
      <c r="B60" s="522">
        <f t="shared" ref="B60:G60" si="15">SUM(B55:B59)</f>
        <v>0</v>
      </c>
      <c r="C60" s="199">
        <f t="shared" si="15"/>
        <v>0</v>
      </c>
      <c r="D60" s="200">
        <f t="shared" si="15"/>
        <v>0</v>
      </c>
      <c r="E60" s="201">
        <f t="shared" si="15"/>
        <v>0</v>
      </c>
      <c r="F60" s="202">
        <f t="shared" si="15"/>
        <v>0</v>
      </c>
      <c r="G60" s="199">
        <f t="shared" si="15"/>
        <v>0</v>
      </c>
      <c r="H60" s="199">
        <f>SUM(H55:H59)</f>
        <v>0</v>
      </c>
      <c r="AH60" s="109"/>
      <c r="AI60" s="109"/>
      <c r="BT60" s="5"/>
      <c r="BZ60" s="4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5"/>
      <c r="CU60" s="5"/>
      <c r="CV60" s="5"/>
      <c r="CW60" s="5"/>
      <c r="CX60" s="5"/>
      <c r="CY60" s="5"/>
      <c r="CZ60" s="5"/>
      <c r="DZ60" s="6"/>
    </row>
    <row r="61" spans="1:130" x14ac:dyDescent="0.2">
      <c r="A61" s="107" t="s">
        <v>85</v>
      </c>
      <c r="D61" s="11"/>
      <c r="E61" s="11"/>
      <c r="F61" s="11"/>
      <c r="G61" s="11"/>
      <c r="H61" s="11"/>
      <c r="I61" s="11"/>
      <c r="J61" s="11"/>
      <c r="K61" s="11"/>
      <c r="CA61" s="32"/>
      <c r="CB61" s="32"/>
      <c r="CC61" s="32"/>
      <c r="CD61" s="32"/>
      <c r="CE61" s="32"/>
      <c r="CF61" s="32"/>
      <c r="CG61" s="33"/>
      <c r="CH61" s="33"/>
      <c r="CI61" s="33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5"/>
      <c r="CV61" s="5"/>
      <c r="CW61" s="5"/>
      <c r="CX61" s="5"/>
      <c r="CY61" s="5"/>
      <c r="CZ61" s="5"/>
    </row>
    <row r="62" spans="1:130" x14ac:dyDescent="0.2">
      <c r="A62" s="1758" t="s">
        <v>75</v>
      </c>
      <c r="B62" s="1747" t="s">
        <v>76</v>
      </c>
      <c r="C62" s="1769" t="s">
        <v>6</v>
      </c>
      <c r="D62" s="1769"/>
      <c r="E62" s="1769"/>
      <c r="F62" s="1769"/>
      <c r="G62" s="1769"/>
      <c r="H62" s="1769"/>
      <c r="I62" s="1769"/>
      <c r="J62" s="1769"/>
      <c r="K62" s="1769"/>
      <c r="L62" s="1769"/>
      <c r="M62" s="1769"/>
      <c r="N62" s="1769"/>
      <c r="O62" s="1769"/>
      <c r="P62" s="1769"/>
      <c r="Q62" s="1769"/>
      <c r="R62" s="1769"/>
      <c r="S62" s="1770"/>
      <c r="T62" s="1749" t="s">
        <v>7</v>
      </c>
      <c r="U62" s="1749"/>
      <c r="V62" s="1749"/>
      <c r="W62" s="1752"/>
      <c r="X62" s="1766" t="s">
        <v>86</v>
      </c>
      <c r="Y62" s="1767"/>
      <c r="Z62" s="1768"/>
      <c r="AA62" s="11"/>
      <c r="AB62" s="11"/>
      <c r="BY62" s="5"/>
      <c r="BZ62" s="5"/>
      <c r="CA62" s="32"/>
      <c r="CB62" s="32"/>
      <c r="CC62" s="32"/>
      <c r="CD62" s="32"/>
      <c r="CE62" s="32"/>
      <c r="CF62" s="32"/>
      <c r="CG62" s="33"/>
      <c r="CH62" s="33"/>
      <c r="CI62" s="33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</row>
    <row r="63" spans="1:130" ht="21" x14ac:dyDescent="0.2">
      <c r="A63" s="1759"/>
      <c r="B63" s="1761"/>
      <c r="C63" s="524" t="s">
        <v>11</v>
      </c>
      <c r="D63" s="524" t="s">
        <v>12</v>
      </c>
      <c r="E63" s="524" t="s">
        <v>13</v>
      </c>
      <c r="F63" s="524" t="s">
        <v>14</v>
      </c>
      <c r="G63" s="524" t="s">
        <v>15</v>
      </c>
      <c r="H63" s="524" t="s">
        <v>16</v>
      </c>
      <c r="I63" s="524" t="s">
        <v>17</v>
      </c>
      <c r="J63" s="524" t="s">
        <v>18</v>
      </c>
      <c r="K63" s="524" t="s">
        <v>19</v>
      </c>
      <c r="L63" s="524" t="s">
        <v>20</v>
      </c>
      <c r="M63" s="524" t="s">
        <v>21</v>
      </c>
      <c r="N63" s="524" t="s">
        <v>22</v>
      </c>
      <c r="O63" s="524" t="s">
        <v>23</v>
      </c>
      <c r="P63" s="524" t="s">
        <v>24</v>
      </c>
      <c r="Q63" s="524" t="s">
        <v>25</v>
      </c>
      <c r="R63" s="524" t="s">
        <v>26</v>
      </c>
      <c r="S63" s="473" t="s">
        <v>27</v>
      </c>
      <c r="T63" s="488" t="s">
        <v>50</v>
      </c>
      <c r="U63" s="509" t="s">
        <v>29</v>
      </c>
      <c r="V63" s="489" t="s">
        <v>87</v>
      </c>
      <c r="W63" s="489" t="s">
        <v>31</v>
      </c>
      <c r="X63" s="525" t="s">
        <v>88</v>
      </c>
      <c r="Y63" s="490" t="s">
        <v>89</v>
      </c>
      <c r="Z63" s="490" t="s">
        <v>79</v>
      </c>
      <c r="AA63" s="8"/>
      <c r="BK63" s="8"/>
      <c r="BY63" s="5"/>
      <c r="BZ63" s="5"/>
      <c r="CA63" s="32"/>
      <c r="CB63" s="32"/>
      <c r="CC63" s="32"/>
      <c r="CD63" s="32"/>
      <c r="CE63" s="32"/>
      <c r="CF63" s="32"/>
      <c r="CG63" s="33"/>
      <c r="CH63" s="33"/>
      <c r="CI63" s="33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DA63" s="15"/>
      <c r="DB63" s="15"/>
      <c r="DC63" s="15"/>
      <c r="DD63" s="15"/>
      <c r="DE63" s="15"/>
      <c r="DF63" s="15"/>
      <c r="DG63" s="15"/>
      <c r="DH63" s="15"/>
      <c r="DI63" s="15"/>
      <c r="DJ63" s="15"/>
    </row>
    <row r="64" spans="1:130" x14ac:dyDescent="0.2">
      <c r="A64" s="185" t="s">
        <v>81</v>
      </c>
      <c r="B64" s="206">
        <f>SUM(C64:S64)</f>
        <v>0</v>
      </c>
      <c r="C64" s="207"/>
      <c r="D64" s="191"/>
      <c r="E64" s="191"/>
      <c r="F64" s="191"/>
      <c r="G64" s="191"/>
      <c r="H64" s="191"/>
      <c r="I64" s="191"/>
      <c r="J64" s="191"/>
      <c r="K64" s="191"/>
      <c r="L64" s="191"/>
      <c r="M64" s="191"/>
      <c r="N64" s="191"/>
      <c r="O64" s="191"/>
      <c r="P64" s="191"/>
      <c r="Q64" s="191"/>
      <c r="R64" s="191"/>
      <c r="S64" s="208"/>
      <c r="T64" s="42"/>
      <c r="U64" s="43"/>
      <c r="V64" s="43"/>
      <c r="W64" s="39"/>
      <c r="X64" s="209"/>
      <c r="Y64" s="209"/>
      <c r="Z64" s="209"/>
      <c r="AA64" s="8"/>
      <c r="BK64" s="8"/>
      <c r="BY64" s="5"/>
      <c r="BZ64" s="5"/>
      <c r="CA64" s="32"/>
      <c r="CB64" s="32"/>
      <c r="CC64" s="32"/>
      <c r="CD64" s="32"/>
      <c r="CE64" s="32"/>
      <c r="CF64" s="32"/>
      <c r="CG64" s="33"/>
      <c r="CH64" s="33"/>
      <c r="CI64" s="33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DA64" s="15"/>
      <c r="DB64" s="15"/>
      <c r="DC64" s="15"/>
      <c r="DD64" s="15"/>
      <c r="DE64" s="15"/>
      <c r="DF64" s="15"/>
      <c r="DG64" s="15"/>
      <c r="DH64" s="15"/>
      <c r="DI64" s="15"/>
      <c r="DJ64" s="15"/>
    </row>
    <row r="65" spans="1:115" s="6" customFormat="1" x14ac:dyDescent="0.2">
      <c r="A65" s="155" t="s">
        <v>82</v>
      </c>
      <c r="B65" s="210">
        <f>SUM(C65:S65)</f>
        <v>0</v>
      </c>
      <c r="C65" s="207"/>
      <c r="D65" s="191"/>
      <c r="E65" s="191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208"/>
      <c r="T65" s="54"/>
      <c r="U65" s="55"/>
      <c r="V65" s="55"/>
      <c r="W65" s="56"/>
      <c r="X65" s="92"/>
      <c r="Y65" s="92"/>
      <c r="Z65" s="92"/>
      <c r="AA65" s="8"/>
      <c r="BK65" s="8"/>
      <c r="BU65" s="5"/>
      <c r="BV65" s="5"/>
      <c r="BW65" s="5"/>
      <c r="BX65" s="5"/>
      <c r="BY65" s="5"/>
      <c r="BZ65" s="5"/>
      <c r="CA65" s="32"/>
      <c r="CB65" s="32"/>
      <c r="CC65" s="32"/>
      <c r="CD65" s="32"/>
      <c r="CE65" s="32"/>
      <c r="CF65" s="32"/>
      <c r="CG65" s="33"/>
      <c r="CH65" s="33"/>
      <c r="CI65" s="33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5"/>
    </row>
    <row r="66" spans="1:115" s="6" customFormat="1" x14ac:dyDescent="0.2">
      <c r="A66" s="155" t="s">
        <v>83</v>
      </c>
      <c r="B66" s="210">
        <f>SUM(C66:S66)</f>
        <v>0</v>
      </c>
      <c r="C66" s="207"/>
      <c r="D66" s="191"/>
      <c r="E66" s="191"/>
      <c r="F66" s="191"/>
      <c r="G66" s="191"/>
      <c r="H66" s="191"/>
      <c r="I66" s="191"/>
      <c r="J66" s="191"/>
      <c r="K66" s="191"/>
      <c r="L66" s="191"/>
      <c r="M66" s="191"/>
      <c r="N66" s="191"/>
      <c r="O66" s="191"/>
      <c r="P66" s="191"/>
      <c r="Q66" s="191"/>
      <c r="R66" s="191"/>
      <c r="S66" s="208"/>
      <c r="T66" s="54"/>
      <c r="U66" s="55"/>
      <c r="V66" s="55"/>
      <c r="W66" s="56"/>
      <c r="X66" s="92"/>
      <c r="Y66" s="92"/>
      <c r="Z66" s="92"/>
      <c r="AA66" s="8"/>
      <c r="BK66" s="8"/>
      <c r="BU66" s="5"/>
      <c r="BV66" s="5"/>
      <c r="BW66" s="5"/>
      <c r="BX66" s="5"/>
      <c r="BY66" s="5"/>
      <c r="BZ66" s="5"/>
      <c r="CA66" s="4"/>
      <c r="CB66" s="4"/>
      <c r="CC66" s="4"/>
      <c r="CD66" s="4"/>
      <c r="CE66" s="4"/>
      <c r="CF66" s="4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5"/>
    </row>
    <row r="67" spans="1:115" s="6" customFormat="1" x14ac:dyDescent="0.2">
      <c r="A67" s="155" t="s">
        <v>84</v>
      </c>
      <c r="B67" s="211">
        <f>SUM(C67:S67)</f>
        <v>0</v>
      </c>
      <c r="C67" s="207"/>
      <c r="D67" s="191"/>
      <c r="E67" s="19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208"/>
      <c r="T67" s="212"/>
      <c r="U67" s="213"/>
      <c r="V67" s="213"/>
      <c r="W67" s="78"/>
      <c r="X67" s="75"/>
      <c r="Y67" s="75"/>
      <c r="Z67" s="75"/>
      <c r="AA67" s="8"/>
      <c r="BK67" s="8"/>
      <c r="BU67" s="5"/>
      <c r="BV67" s="5"/>
      <c r="BW67" s="5"/>
      <c r="BX67" s="5"/>
      <c r="BY67" s="5"/>
      <c r="BZ67" s="5"/>
      <c r="CA67" s="4"/>
      <c r="CB67" s="4"/>
      <c r="CC67" s="4"/>
      <c r="CD67" s="4"/>
      <c r="CE67" s="4"/>
      <c r="CF67" s="4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5"/>
    </row>
    <row r="68" spans="1:115" s="6" customFormat="1" x14ac:dyDescent="0.2">
      <c r="A68" s="526" t="s">
        <v>5</v>
      </c>
      <c r="B68" s="527">
        <f>SUM(B64:B67)</f>
        <v>0</v>
      </c>
      <c r="C68" s="528">
        <f>SUM(C64:C67)</f>
        <v>0</v>
      </c>
      <c r="D68" s="528">
        <f t="shared" ref="D68:Z68" si="16">SUM(D64:D67)</f>
        <v>0</v>
      </c>
      <c r="E68" s="528">
        <f t="shared" si="16"/>
        <v>0</v>
      </c>
      <c r="F68" s="528">
        <f t="shared" si="16"/>
        <v>0</v>
      </c>
      <c r="G68" s="528">
        <f t="shared" si="16"/>
        <v>0</v>
      </c>
      <c r="H68" s="528">
        <f t="shared" si="16"/>
        <v>0</v>
      </c>
      <c r="I68" s="528">
        <f t="shared" si="16"/>
        <v>0</v>
      </c>
      <c r="J68" s="528">
        <f t="shared" si="16"/>
        <v>0</v>
      </c>
      <c r="K68" s="528">
        <f t="shared" si="16"/>
        <v>0</v>
      </c>
      <c r="L68" s="528">
        <f t="shared" si="16"/>
        <v>0</v>
      </c>
      <c r="M68" s="528">
        <f t="shared" si="16"/>
        <v>0</v>
      </c>
      <c r="N68" s="528">
        <f t="shared" si="16"/>
        <v>0</v>
      </c>
      <c r="O68" s="528">
        <f t="shared" si="16"/>
        <v>0</v>
      </c>
      <c r="P68" s="528">
        <f t="shared" si="16"/>
        <v>0</v>
      </c>
      <c r="Q68" s="528">
        <f t="shared" si="16"/>
        <v>0</v>
      </c>
      <c r="R68" s="528">
        <f t="shared" si="16"/>
        <v>0</v>
      </c>
      <c r="S68" s="474">
        <f t="shared" si="16"/>
        <v>0</v>
      </c>
      <c r="T68" s="529">
        <f t="shared" si="16"/>
        <v>0</v>
      </c>
      <c r="U68" s="528">
        <f t="shared" si="16"/>
        <v>0</v>
      </c>
      <c r="V68" s="528">
        <f t="shared" si="16"/>
        <v>0</v>
      </c>
      <c r="W68" s="528">
        <f t="shared" si="16"/>
        <v>0</v>
      </c>
      <c r="X68" s="528">
        <f t="shared" si="16"/>
        <v>0</v>
      </c>
      <c r="Y68" s="528">
        <f t="shared" si="16"/>
        <v>0</v>
      </c>
      <c r="Z68" s="474">
        <f t="shared" si="16"/>
        <v>0</v>
      </c>
      <c r="AA68" s="8"/>
      <c r="BK68" s="8"/>
      <c r="BU68" s="5"/>
      <c r="BV68" s="5"/>
      <c r="BW68" s="5"/>
      <c r="BX68" s="5"/>
      <c r="BY68" s="5"/>
      <c r="BZ68" s="5"/>
      <c r="CA68" s="4"/>
      <c r="CB68" s="4"/>
      <c r="CC68" s="4"/>
      <c r="CD68" s="4"/>
      <c r="CE68" s="4"/>
      <c r="CF68" s="4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5"/>
    </row>
    <row r="69" spans="1:115" s="6" customFormat="1" x14ac:dyDescent="0.2">
      <c r="A69" s="107" t="s">
        <v>90</v>
      </c>
      <c r="D69" s="8"/>
      <c r="E69" s="8"/>
      <c r="F69" s="8"/>
      <c r="G69" s="8"/>
      <c r="H69" s="8"/>
      <c r="I69" s="8"/>
      <c r="J69" s="8"/>
      <c r="K69" s="8"/>
      <c r="AU69" s="8"/>
      <c r="BU69" s="5"/>
      <c r="BV69" s="5"/>
      <c r="BW69" s="5"/>
      <c r="BX69" s="5"/>
      <c r="BY69" s="15"/>
      <c r="BZ69" s="15"/>
      <c r="CA69" s="4"/>
      <c r="CB69" s="4"/>
      <c r="CC69" s="4"/>
      <c r="CD69" s="4"/>
      <c r="CE69" s="4"/>
      <c r="CF69" s="4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</row>
    <row r="70" spans="1:115" s="6" customFormat="1" x14ac:dyDescent="0.2">
      <c r="A70" s="1758" t="s">
        <v>75</v>
      </c>
      <c r="B70" s="1744" t="s">
        <v>76</v>
      </c>
      <c r="C70" s="1769" t="s">
        <v>6</v>
      </c>
      <c r="D70" s="1769"/>
      <c r="E70" s="1769"/>
      <c r="F70" s="1769"/>
      <c r="G70" s="1769"/>
      <c r="H70" s="1769"/>
      <c r="I70" s="1769"/>
      <c r="J70" s="1769"/>
      <c r="K70" s="1769"/>
      <c r="L70" s="1769"/>
      <c r="M70" s="1769"/>
      <c r="N70" s="1769"/>
      <c r="O70" s="1769"/>
      <c r="P70" s="1769"/>
      <c r="Q70" s="1769"/>
      <c r="R70" s="1769"/>
      <c r="S70" s="1770"/>
      <c r="T70" s="1748" t="s">
        <v>7</v>
      </c>
      <c r="U70" s="1749"/>
      <c r="V70" s="1749"/>
      <c r="W70" s="1752"/>
      <c r="X70" s="1766" t="s">
        <v>86</v>
      </c>
      <c r="Y70" s="1767"/>
      <c r="Z70" s="1768"/>
      <c r="AA70" s="8"/>
      <c r="AB70" s="8"/>
      <c r="BL70" s="8"/>
      <c r="BU70" s="5"/>
      <c r="BV70" s="5"/>
      <c r="BW70" s="5"/>
      <c r="BX70" s="5"/>
      <c r="BY70" s="5"/>
      <c r="BZ70" s="5"/>
      <c r="CA70" s="4"/>
      <c r="CB70" s="4"/>
      <c r="CC70" s="4"/>
      <c r="CD70" s="4"/>
      <c r="CE70" s="4"/>
      <c r="CF70" s="4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</row>
    <row r="71" spans="1:115" s="6" customFormat="1" ht="21" x14ac:dyDescent="0.2">
      <c r="A71" s="1759"/>
      <c r="B71" s="1745"/>
      <c r="C71" s="524" t="s">
        <v>11</v>
      </c>
      <c r="D71" s="524" t="s">
        <v>12</v>
      </c>
      <c r="E71" s="524" t="s">
        <v>13</v>
      </c>
      <c r="F71" s="524" t="s">
        <v>14</v>
      </c>
      <c r="G71" s="524" t="s">
        <v>15</v>
      </c>
      <c r="H71" s="524" t="s">
        <v>16</v>
      </c>
      <c r="I71" s="524" t="s">
        <v>17</v>
      </c>
      <c r="J71" s="524" t="s">
        <v>18</v>
      </c>
      <c r="K71" s="524" t="s">
        <v>19</v>
      </c>
      <c r="L71" s="524" t="s">
        <v>20</v>
      </c>
      <c r="M71" s="524" t="s">
        <v>21</v>
      </c>
      <c r="N71" s="524" t="s">
        <v>22</v>
      </c>
      <c r="O71" s="524" t="s">
        <v>23</v>
      </c>
      <c r="P71" s="524" t="s">
        <v>24</v>
      </c>
      <c r="Q71" s="524" t="s">
        <v>25</v>
      </c>
      <c r="R71" s="524" t="s">
        <v>26</v>
      </c>
      <c r="S71" s="473" t="s">
        <v>27</v>
      </c>
      <c r="T71" s="488" t="s">
        <v>50</v>
      </c>
      <c r="U71" s="509" t="s">
        <v>29</v>
      </c>
      <c r="V71" s="489" t="s">
        <v>87</v>
      </c>
      <c r="W71" s="489" t="s">
        <v>31</v>
      </c>
      <c r="X71" s="525" t="s">
        <v>88</v>
      </c>
      <c r="Y71" s="490" t="s">
        <v>89</v>
      </c>
      <c r="Z71" s="490" t="s">
        <v>79</v>
      </c>
      <c r="AA71" s="8"/>
      <c r="BK71" s="8"/>
      <c r="BU71" s="5"/>
      <c r="BV71" s="5"/>
      <c r="BW71" s="5"/>
      <c r="BX71" s="5"/>
      <c r="BY71" s="5"/>
      <c r="BZ71" s="5"/>
      <c r="CA71" s="4"/>
      <c r="CB71" s="4"/>
      <c r="CC71" s="4"/>
      <c r="CD71" s="4"/>
      <c r="CE71" s="4"/>
      <c r="CF71" s="4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5"/>
    </row>
    <row r="72" spans="1:115" s="6" customFormat="1" x14ac:dyDescent="0.2">
      <c r="A72" s="185" t="s">
        <v>81</v>
      </c>
      <c r="B72" s="206">
        <f>SUM(C72:S72)</f>
        <v>0</v>
      </c>
      <c r="C72" s="207"/>
      <c r="D72" s="191"/>
      <c r="E72" s="191"/>
      <c r="F72" s="191"/>
      <c r="G72" s="191"/>
      <c r="H72" s="191"/>
      <c r="I72" s="191"/>
      <c r="J72" s="191"/>
      <c r="K72" s="191"/>
      <c r="L72" s="191"/>
      <c r="M72" s="191"/>
      <c r="N72" s="191"/>
      <c r="O72" s="191"/>
      <c r="P72" s="191"/>
      <c r="Q72" s="191"/>
      <c r="R72" s="191"/>
      <c r="S72" s="208"/>
      <c r="T72" s="38"/>
      <c r="U72" s="42"/>
      <c r="V72" s="43"/>
      <c r="W72" s="43"/>
      <c r="X72" s="209"/>
      <c r="Y72" s="209"/>
      <c r="Z72" s="209"/>
      <c r="AA72" s="8"/>
      <c r="BK72" s="8"/>
      <c r="BU72" s="5"/>
      <c r="BV72" s="5"/>
      <c r="BW72" s="5"/>
      <c r="BX72" s="5"/>
      <c r="BY72" s="5"/>
      <c r="BZ72" s="5"/>
      <c r="CA72" s="4"/>
      <c r="CB72" s="4"/>
      <c r="CC72" s="4"/>
      <c r="CD72" s="4"/>
      <c r="CE72" s="4"/>
      <c r="CF72" s="4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5"/>
    </row>
    <row r="73" spans="1:115" s="6" customFormat="1" x14ac:dyDescent="0.2">
      <c r="A73" s="155" t="s">
        <v>82</v>
      </c>
      <c r="B73" s="210">
        <f>SUM(C73:S73)</f>
        <v>0</v>
      </c>
      <c r="C73" s="207"/>
      <c r="D73" s="191"/>
      <c r="E73" s="19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208"/>
      <c r="T73" s="51"/>
      <c r="U73" s="54"/>
      <c r="V73" s="55"/>
      <c r="W73" s="55"/>
      <c r="X73" s="92"/>
      <c r="Y73" s="92"/>
      <c r="Z73" s="92"/>
      <c r="AA73" s="8"/>
      <c r="BK73" s="8"/>
      <c r="BU73" s="5"/>
      <c r="BV73" s="5"/>
      <c r="BW73" s="5"/>
      <c r="BX73" s="5"/>
      <c r="BY73" s="5"/>
      <c r="BZ73" s="5"/>
      <c r="CA73" s="4"/>
      <c r="CB73" s="4"/>
      <c r="CC73" s="4"/>
      <c r="CD73" s="4"/>
      <c r="CE73" s="4"/>
      <c r="CF73" s="4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5"/>
    </row>
    <row r="74" spans="1:115" s="6" customFormat="1" x14ac:dyDescent="0.2">
      <c r="A74" s="155" t="s">
        <v>83</v>
      </c>
      <c r="B74" s="210">
        <f>SUM(C74:S74)</f>
        <v>0</v>
      </c>
      <c r="C74" s="207"/>
      <c r="D74" s="191"/>
      <c r="E74" s="191"/>
      <c r="F74" s="191"/>
      <c r="G74" s="191"/>
      <c r="H74" s="191"/>
      <c r="I74" s="191"/>
      <c r="J74" s="191"/>
      <c r="K74" s="191"/>
      <c r="L74" s="191"/>
      <c r="M74" s="191"/>
      <c r="N74" s="191"/>
      <c r="O74" s="191"/>
      <c r="P74" s="191"/>
      <c r="Q74" s="191"/>
      <c r="R74" s="191"/>
      <c r="S74" s="208"/>
      <c r="T74" s="51"/>
      <c r="U74" s="54"/>
      <c r="V74" s="55"/>
      <c r="W74" s="55"/>
      <c r="X74" s="92"/>
      <c r="Y74" s="92"/>
      <c r="Z74" s="92"/>
      <c r="AA74" s="8"/>
      <c r="BK74" s="8"/>
      <c r="BU74" s="5"/>
      <c r="BV74" s="5"/>
      <c r="BW74" s="5"/>
      <c r="BX74" s="5"/>
      <c r="BY74" s="5"/>
      <c r="BZ74" s="5"/>
      <c r="CA74" s="4"/>
      <c r="CB74" s="4"/>
      <c r="CC74" s="4"/>
      <c r="CD74" s="4"/>
      <c r="CE74" s="4"/>
      <c r="CF74" s="4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5"/>
    </row>
    <row r="75" spans="1:115" s="6" customFormat="1" x14ac:dyDescent="0.2">
      <c r="A75" s="155" t="s">
        <v>84</v>
      </c>
      <c r="B75" s="211">
        <f>SUM(C75:S75)</f>
        <v>0</v>
      </c>
      <c r="C75" s="207"/>
      <c r="D75" s="191"/>
      <c r="E75" s="191"/>
      <c r="F75" s="191"/>
      <c r="G75" s="191"/>
      <c r="H75" s="191"/>
      <c r="I75" s="191"/>
      <c r="J75" s="191"/>
      <c r="K75" s="191"/>
      <c r="L75" s="191"/>
      <c r="M75" s="191"/>
      <c r="N75" s="191"/>
      <c r="O75" s="191"/>
      <c r="P75" s="191"/>
      <c r="Q75" s="191"/>
      <c r="R75" s="191"/>
      <c r="S75" s="208"/>
      <c r="T75" s="219"/>
      <c r="U75" s="212"/>
      <c r="V75" s="213"/>
      <c r="W75" s="213"/>
      <c r="X75" s="75"/>
      <c r="Y75" s="75"/>
      <c r="Z75" s="75"/>
      <c r="AA75" s="8"/>
      <c r="BK75" s="8"/>
      <c r="BU75" s="5"/>
      <c r="BV75" s="5"/>
      <c r="BW75" s="5"/>
      <c r="BX75" s="5"/>
      <c r="BY75" s="5"/>
      <c r="BZ75" s="5"/>
      <c r="CA75" s="4"/>
      <c r="CB75" s="4"/>
      <c r="CC75" s="4"/>
      <c r="CD75" s="4"/>
      <c r="CE75" s="4"/>
      <c r="CF75" s="4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5"/>
    </row>
    <row r="76" spans="1:115" s="6" customFormat="1" x14ac:dyDescent="0.2">
      <c r="A76" s="526" t="s">
        <v>5</v>
      </c>
      <c r="B76" s="527">
        <f>SUM(B72:B75)</f>
        <v>0</v>
      </c>
      <c r="C76" s="528">
        <f>SUM(C72:C75)</f>
        <v>0</v>
      </c>
      <c r="D76" s="528">
        <f t="shared" ref="D76:R76" si="17">SUM(D72:D75)</f>
        <v>0</v>
      </c>
      <c r="E76" s="528">
        <f t="shared" si="17"/>
        <v>0</v>
      </c>
      <c r="F76" s="528">
        <f t="shared" si="17"/>
        <v>0</v>
      </c>
      <c r="G76" s="528">
        <f t="shared" si="17"/>
        <v>0</v>
      </c>
      <c r="H76" s="528">
        <f t="shared" si="17"/>
        <v>0</v>
      </c>
      <c r="I76" s="528">
        <f t="shared" si="17"/>
        <v>0</v>
      </c>
      <c r="J76" s="528">
        <f t="shared" si="17"/>
        <v>0</v>
      </c>
      <c r="K76" s="528">
        <f t="shared" si="17"/>
        <v>0</v>
      </c>
      <c r="L76" s="528">
        <f t="shared" si="17"/>
        <v>0</v>
      </c>
      <c r="M76" s="528">
        <f t="shared" si="17"/>
        <v>0</v>
      </c>
      <c r="N76" s="528">
        <f t="shared" si="17"/>
        <v>0</v>
      </c>
      <c r="O76" s="528">
        <f t="shared" si="17"/>
        <v>0</v>
      </c>
      <c r="P76" s="528">
        <f t="shared" si="17"/>
        <v>0</v>
      </c>
      <c r="Q76" s="528">
        <f t="shared" si="17"/>
        <v>0</v>
      </c>
      <c r="R76" s="528">
        <f t="shared" si="17"/>
        <v>0</v>
      </c>
      <c r="S76" s="474">
        <f>SUM(S72:S75)</f>
        <v>0</v>
      </c>
      <c r="T76" s="530">
        <f>SUM(T72:T75)</f>
        <v>0</v>
      </c>
      <c r="U76" s="530">
        <f t="shared" ref="U76:Z76" si="18">SUM(U72:U75)</f>
        <v>0</v>
      </c>
      <c r="V76" s="530">
        <f t="shared" si="18"/>
        <v>0</v>
      </c>
      <c r="W76" s="530">
        <f t="shared" si="18"/>
        <v>0</v>
      </c>
      <c r="X76" s="530">
        <f t="shared" si="18"/>
        <v>0</v>
      </c>
      <c r="Y76" s="530">
        <f t="shared" si="18"/>
        <v>0</v>
      </c>
      <c r="Z76" s="530">
        <f t="shared" si="18"/>
        <v>0</v>
      </c>
      <c r="AA76" s="8"/>
      <c r="BK76" s="8"/>
      <c r="BU76" s="5"/>
      <c r="BV76" s="5"/>
      <c r="BW76" s="5"/>
      <c r="BX76" s="5"/>
      <c r="BY76" s="5"/>
      <c r="BZ76" s="5"/>
      <c r="CA76" s="4"/>
      <c r="CB76" s="4"/>
      <c r="CC76" s="4"/>
      <c r="CD76" s="4"/>
      <c r="CE76" s="4"/>
      <c r="CF76" s="4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5"/>
    </row>
    <row r="77" spans="1:115" s="6" customFormat="1" x14ac:dyDescent="0.2">
      <c r="A77" s="221" t="s">
        <v>91</v>
      </c>
      <c r="B77" s="222"/>
      <c r="C77" s="223"/>
      <c r="D77" s="224"/>
      <c r="F77" s="8"/>
      <c r="G77" s="8"/>
      <c r="I77" s="8"/>
      <c r="J77" s="8"/>
      <c r="K77" s="8"/>
      <c r="AU77" s="8"/>
      <c r="BU77" s="5"/>
      <c r="BV77" s="5"/>
      <c r="BW77" s="5"/>
      <c r="BX77" s="5"/>
      <c r="BY77" s="15"/>
      <c r="BZ77" s="15"/>
      <c r="CA77" s="4"/>
      <c r="CB77" s="4"/>
      <c r="CC77" s="4"/>
      <c r="CD77" s="4"/>
      <c r="CE77" s="4"/>
      <c r="CF77" s="4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</row>
    <row r="78" spans="1:115" s="6" customFormat="1" ht="31.5" x14ac:dyDescent="0.2">
      <c r="A78" s="531" t="s">
        <v>92</v>
      </c>
      <c r="B78" s="488" t="s">
        <v>50</v>
      </c>
      <c r="C78" s="532" t="s">
        <v>93</v>
      </c>
      <c r="D78" s="533" t="s">
        <v>94</v>
      </c>
      <c r="E78" s="534" t="s">
        <v>95</v>
      </c>
      <c r="F78" s="8"/>
      <c r="H78" s="8"/>
      <c r="I78" s="8"/>
      <c r="J78" s="8"/>
      <c r="AT78" s="8"/>
      <c r="BU78" s="5"/>
      <c r="BV78" s="5"/>
      <c r="BW78" s="5"/>
      <c r="BX78" s="15"/>
      <c r="BY78" s="15"/>
      <c r="BZ78" s="15"/>
      <c r="CA78" s="4"/>
      <c r="CB78" s="4"/>
      <c r="CC78" s="4"/>
      <c r="CD78" s="4"/>
      <c r="CE78" s="4"/>
      <c r="CF78" s="4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</row>
    <row r="79" spans="1:115" s="6" customFormat="1" x14ac:dyDescent="0.2">
      <c r="A79" s="229" t="s">
        <v>96</v>
      </c>
      <c r="B79" s="38"/>
      <c r="C79" s="42"/>
      <c r="D79" s="43"/>
      <c r="E79" s="40"/>
      <c r="F79" s="8"/>
      <c r="H79" s="8"/>
      <c r="I79" s="8"/>
      <c r="J79" s="8"/>
      <c r="AT79" s="8"/>
      <c r="BU79" s="5"/>
      <c r="BV79" s="5"/>
      <c r="BW79" s="5"/>
      <c r="BX79" s="15"/>
      <c r="BY79" s="15"/>
      <c r="BZ79" s="15"/>
      <c r="CA79" s="4"/>
      <c r="CB79" s="4"/>
      <c r="CC79" s="4"/>
      <c r="CD79" s="4"/>
      <c r="CE79" s="4"/>
      <c r="CF79" s="4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</row>
    <row r="80" spans="1:115" s="6" customFormat="1" x14ac:dyDescent="0.2">
      <c r="A80" s="229" t="s">
        <v>97</v>
      </c>
      <c r="B80" s="51"/>
      <c r="C80" s="54"/>
      <c r="D80" s="55"/>
      <c r="E80" s="52"/>
      <c r="F80" s="8"/>
      <c r="H80" s="8"/>
      <c r="I80" s="8"/>
      <c r="J80" s="8"/>
      <c r="AT80" s="8"/>
      <c r="BU80" s="5"/>
      <c r="BV80" s="5"/>
      <c r="BW80" s="5"/>
      <c r="BX80" s="15"/>
      <c r="BY80" s="15"/>
      <c r="BZ80" s="15"/>
      <c r="CA80" s="4"/>
      <c r="CB80" s="4"/>
      <c r="CC80" s="4"/>
      <c r="CD80" s="4"/>
      <c r="CE80" s="4"/>
      <c r="CF80" s="4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</row>
    <row r="81" spans="1:104" s="6" customFormat="1" x14ac:dyDescent="0.2">
      <c r="A81" s="229" t="s">
        <v>98</v>
      </c>
      <c r="B81" s="51"/>
      <c r="C81" s="54"/>
      <c r="D81" s="55"/>
      <c r="E81" s="52"/>
      <c r="F81" s="8"/>
      <c r="H81" s="8"/>
      <c r="I81" s="8"/>
      <c r="J81" s="8"/>
      <c r="AT81" s="8"/>
      <c r="BU81" s="5"/>
      <c r="BV81" s="5"/>
      <c r="BW81" s="5"/>
      <c r="BX81" s="15"/>
      <c r="BY81" s="15"/>
      <c r="BZ81" s="15"/>
      <c r="CA81" s="4"/>
      <c r="CB81" s="4"/>
      <c r="CC81" s="4"/>
      <c r="CD81" s="4"/>
      <c r="CE81" s="4"/>
      <c r="CF81" s="4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5"/>
      <c r="CV81" s="5"/>
      <c r="CW81" s="5"/>
      <c r="CX81" s="5"/>
      <c r="CY81" s="5"/>
      <c r="CZ81" s="5"/>
    </row>
    <row r="82" spans="1:104" s="6" customFormat="1" ht="21" x14ac:dyDescent="0.2">
      <c r="A82" s="230" t="s">
        <v>99</v>
      </c>
      <c r="B82" s="51"/>
      <c r="C82" s="54"/>
      <c r="D82" s="55"/>
      <c r="E82" s="52"/>
      <c r="F82" s="8"/>
      <c r="H82" s="8"/>
      <c r="I82" s="8"/>
      <c r="J82" s="8"/>
      <c r="AT82" s="8"/>
      <c r="BU82" s="5"/>
      <c r="BV82" s="5"/>
      <c r="BW82" s="5"/>
      <c r="BX82" s="15"/>
      <c r="BY82" s="15"/>
      <c r="BZ82" s="15"/>
      <c r="CA82" s="4"/>
      <c r="CB82" s="4"/>
      <c r="CC82" s="4"/>
      <c r="CD82" s="4"/>
      <c r="CE82" s="4"/>
      <c r="CF82" s="4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5"/>
      <c r="CV82" s="5"/>
      <c r="CW82" s="5"/>
      <c r="CX82" s="5"/>
      <c r="CY82" s="5"/>
      <c r="CZ82" s="5"/>
    </row>
    <row r="83" spans="1:104" s="6" customFormat="1" x14ac:dyDescent="0.2">
      <c r="A83" s="229" t="s">
        <v>100</v>
      </c>
      <c r="B83" s="85"/>
      <c r="C83" s="101"/>
      <c r="D83" s="91"/>
      <c r="E83" s="87"/>
      <c r="F83" s="8"/>
      <c r="H83" s="8"/>
      <c r="I83" s="8"/>
      <c r="J83" s="8"/>
      <c r="AT83" s="8"/>
      <c r="BU83" s="5"/>
      <c r="BV83" s="5"/>
      <c r="BW83" s="5"/>
      <c r="BX83" s="15"/>
      <c r="BY83" s="15"/>
      <c r="BZ83" s="15"/>
      <c r="CA83" s="4"/>
      <c r="CB83" s="4"/>
      <c r="CC83" s="4"/>
      <c r="CD83" s="4"/>
      <c r="CE83" s="4"/>
      <c r="CF83" s="4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5"/>
      <c r="CV83" s="5"/>
      <c r="CW83" s="5"/>
      <c r="CX83" s="5"/>
      <c r="CY83" s="5"/>
      <c r="CZ83" s="5"/>
    </row>
    <row r="84" spans="1:104" s="6" customFormat="1" x14ac:dyDescent="0.2">
      <c r="A84" s="229" t="s">
        <v>101</v>
      </c>
      <c r="B84" s="85"/>
      <c r="C84" s="54"/>
      <c r="D84" s="91"/>
      <c r="E84" s="87"/>
      <c r="F84" s="8"/>
      <c r="H84" s="8"/>
      <c r="I84" s="8"/>
      <c r="J84" s="8"/>
      <c r="AT84" s="8"/>
      <c r="BU84" s="5"/>
      <c r="BV84" s="5"/>
      <c r="BW84" s="5"/>
      <c r="BX84" s="15"/>
      <c r="BY84" s="15"/>
      <c r="BZ84" s="15"/>
      <c r="CA84" s="4"/>
      <c r="CB84" s="4"/>
      <c r="CC84" s="4"/>
      <c r="CD84" s="4"/>
      <c r="CE84" s="4"/>
      <c r="CF84" s="4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5"/>
      <c r="CV84" s="5"/>
      <c r="CW84" s="5"/>
      <c r="CX84" s="5"/>
      <c r="CY84" s="5"/>
      <c r="CZ84" s="5"/>
    </row>
    <row r="85" spans="1:104" s="6" customFormat="1" x14ac:dyDescent="0.2">
      <c r="A85" s="229" t="s">
        <v>102</v>
      </c>
      <c r="B85" s="85"/>
      <c r="C85" s="54"/>
      <c r="D85" s="91"/>
      <c r="E85" s="87"/>
      <c r="F85" s="8"/>
      <c r="H85" s="8"/>
      <c r="I85" s="8"/>
      <c r="J85" s="8"/>
      <c r="AT85" s="8"/>
      <c r="BU85" s="5"/>
      <c r="BV85" s="5"/>
      <c r="BW85" s="5"/>
      <c r="BX85" s="15"/>
      <c r="BY85" s="15"/>
      <c r="BZ85" s="15"/>
      <c r="CA85" s="4"/>
      <c r="CB85" s="4"/>
      <c r="CC85" s="4"/>
      <c r="CD85" s="4"/>
      <c r="CE85" s="4"/>
      <c r="CF85" s="4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5"/>
      <c r="CV85" s="5"/>
      <c r="CW85" s="5"/>
      <c r="CX85" s="5"/>
      <c r="CY85" s="5"/>
      <c r="CZ85" s="5"/>
    </row>
    <row r="86" spans="1:104" s="6" customFormat="1" x14ac:dyDescent="0.2">
      <c r="A86" s="229" t="s">
        <v>103</v>
      </c>
      <c r="B86" s="85"/>
      <c r="C86" s="54"/>
      <c r="D86" s="91"/>
      <c r="E86" s="87"/>
      <c r="F86" s="8"/>
      <c r="H86" s="8"/>
      <c r="I86" s="8"/>
      <c r="J86" s="8"/>
      <c r="AT86" s="8"/>
      <c r="BU86" s="5"/>
      <c r="BV86" s="5"/>
      <c r="BW86" s="5"/>
      <c r="BX86" s="15"/>
      <c r="BY86" s="15"/>
      <c r="BZ86" s="15"/>
      <c r="CA86" s="4"/>
      <c r="CB86" s="4"/>
      <c r="CC86" s="4"/>
      <c r="CD86" s="4"/>
      <c r="CE86" s="4"/>
      <c r="CF86" s="4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5"/>
      <c r="CV86" s="5"/>
      <c r="CW86" s="5"/>
      <c r="CX86" s="5"/>
      <c r="CY86" s="5"/>
      <c r="CZ86" s="5"/>
    </row>
    <row r="87" spans="1:104" s="6" customFormat="1" x14ac:dyDescent="0.2">
      <c r="A87" s="229" t="s">
        <v>104</v>
      </c>
      <c r="B87" s="85"/>
      <c r="C87" s="54"/>
      <c r="D87" s="91"/>
      <c r="E87" s="87"/>
      <c r="F87" s="8"/>
      <c r="H87" s="8"/>
      <c r="I87" s="8"/>
      <c r="J87" s="8"/>
      <c r="AT87" s="8"/>
      <c r="BU87" s="5"/>
      <c r="BV87" s="5"/>
      <c r="BW87" s="5"/>
      <c r="BX87" s="15"/>
      <c r="BY87" s="15"/>
      <c r="BZ87" s="15"/>
      <c r="CA87" s="4"/>
      <c r="CB87" s="4"/>
      <c r="CC87" s="4"/>
      <c r="CD87" s="4"/>
      <c r="CE87" s="4"/>
      <c r="CF87" s="4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5"/>
      <c r="CV87" s="5"/>
      <c r="CW87" s="5"/>
      <c r="CX87" s="5"/>
      <c r="CY87" s="5"/>
      <c r="CZ87" s="5"/>
    </row>
    <row r="88" spans="1:104" s="6" customFormat="1" x14ac:dyDescent="0.2">
      <c r="A88" s="231" t="s">
        <v>105</v>
      </c>
      <c r="B88" s="85"/>
      <c r="C88" s="54"/>
      <c r="D88" s="91"/>
      <c r="E88" s="87"/>
      <c r="F88" s="8"/>
      <c r="H88" s="8"/>
      <c r="I88" s="8"/>
      <c r="J88" s="8"/>
      <c r="AT88" s="8"/>
      <c r="BU88" s="5"/>
      <c r="BV88" s="5"/>
      <c r="BW88" s="5"/>
      <c r="BX88" s="15"/>
      <c r="BY88" s="15"/>
      <c r="BZ88" s="15"/>
      <c r="CA88" s="4"/>
      <c r="CB88" s="4"/>
      <c r="CC88" s="4"/>
      <c r="CD88" s="4"/>
      <c r="CE88" s="4"/>
      <c r="CF88" s="4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5"/>
      <c r="CV88" s="5"/>
      <c r="CW88" s="5"/>
      <c r="CX88" s="5"/>
      <c r="CY88" s="5"/>
      <c r="CZ88" s="5"/>
    </row>
    <row r="89" spans="1:104" s="6" customFormat="1" x14ac:dyDescent="0.2">
      <c r="A89" s="229" t="s">
        <v>106</v>
      </c>
      <c r="B89" s="85"/>
      <c r="C89" s="54"/>
      <c r="D89" s="91"/>
      <c r="E89" s="87"/>
      <c r="F89" s="8"/>
      <c r="H89" s="8"/>
      <c r="I89" s="8"/>
      <c r="J89" s="8"/>
      <c r="AT89" s="8"/>
      <c r="BU89" s="5"/>
      <c r="BV89" s="5"/>
      <c r="BW89" s="5"/>
      <c r="BX89" s="15"/>
      <c r="BY89" s="15"/>
      <c r="BZ89" s="15"/>
      <c r="CA89" s="4"/>
      <c r="CB89" s="4"/>
      <c r="CC89" s="4"/>
      <c r="CD89" s="4"/>
      <c r="CE89" s="4"/>
      <c r="CF89" s="4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5"/>
      <c r="CV89" s="5"/>
      <c r="CW89" s="5"/>
      <c r="CX89" s="5"/>
      <c r="CY89" s="5"/>
      <c r="CZ89" s="5"/>
    </row>
    <row r="90" spans="1:104" s="6" customFormat="1" x14ac:dyDescent="0.2">
      <c r="A90" s="229" t="s">
        <v>107</v>
      </c>
      <c r="B90" s="85"/>
      <c r="C90" s="54"/>
      <c r="D90" s="91"/>
      <c r="E90" s="87"/>
      <c r="F90" s="8"/>
      <c r="H90" s="8"/>
      <c r="I90" s="8"/>
      <c r="J90" s="8"/>
      <c r="AT90" s="8"/>
      <c r="BU90" s="5"/>
      <c r="BV90" s="5"/>
      <c r="BW90" s="5"/>
      <c r="BX90" s="15"/>
      <c r="BY90" s="15"/>
      <c r="BZ90" s="15"/>
      <c r="CA90" s="4"/>
      <c r="CB90" s="4"/>
      <c r="CC90" s="4"/>
      <c r="CD90" s="4"/>
      <c r="CE90" s="4"/>
      <c r="CF90" s="4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5"/>
      <c r="CV90" s="5"/>
      <c r="CW90" s="5"/>
      <c r="CX90" s="5"/>
      <c r="CY90" s="5"/>
      <c r="CZ90" s="5"/>
    </row>
    <row r="91" spans="1:104" s="6" customFormat="1" x14ac:dyDescent="0.2">
      <c r="A91" s="230" t="s">
        <v>108</v>
      </c>
      <c r="B91" s="85"/>
      <c r="C91" s="54"/>
      <c r="D91" s="91"/>
      <c r="E91" s="87"/>
      <c r="F91" s="8"/>
      <c r="H91" s="8"/>
      <c r="I91" s="8"/>
      <c r="J91" s="8"/>
      <c r="AT91" s="8"/>
      <c r="BU91" s="5"/>
      <c r="BV91" s="5"/>
      <c r="BW91" s="5"/>
      <c r="BX91" s="15"/>
      <c r="BY91" s="15"/>
      <c r="BZ91" s="15"/>
      <c r="CA91" s="4"/>
      <c r="CB91" s="4"/>
      <c r="CC91" s="4"/>
      <c r="CD91" s="4"/>
      <c r="CE91" s="4"/>
      <c r="CF91" s="4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5"/>
      <c r="CV91" s="5"/>
      <c r="CW91" s="5"/>
      <c r="CX91" s="5"/>
      <c r="CY91" s="5"/>
      <c r="CZ91" s="5"/>
    </row>
    <row r="92" spans="1:104" s="6" customFormat="1" x14ac:dyDescent="0.2">
      <c r="A92" s="232" t="s">
        <v>109</v>
      </c>
      <c r="B92" s="85"/>
      <c r="C92" s="54"/>
      <c r="D92" s="91"/>
      <c r="E92" s="87"/>
      <c r="F92" s="8"/>
      <c r="H92" s="8"/>
      <c r="I92" s="8"/>
      <c r="J92" s="8"/>
      <c r="AT92" s="8"/>
      <c r="BU92" s="5"/>
      <c r="BV92" s="5"/>
      <c r="BW92" s="5"/>
      <c r="BX92" s="15"/>
      <c r="BY92" s="15"/>
      <c r="BZ92" s="15"/>
      <c r="CA92" s="4"/>
      <c r="CB92" s="4"/>
      <c r="CC92" s="4"/>
      <c r="CD92" s="4"/>
      <c r="CE92" s="4"/>
      <c r="CF92" s="4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5"/>
      <c r="CV92" s="5"/>
      <c r="CW92" s="5"/>
      <c r="CX92" s="5"/>
      <c r="CY92" s="5"/>
      <c r="CZ92" s="5"/>
    </row>
    <row r="93" spans="1:104" s="6" customFormat="1" x14ac:dyDescent="0.2">
      <c r="A93" s="233" t="s">
        <v>110</v>
      </c>
      <c r="B93" s="85"/>
      <c r="C93" s="54"/>
      <c r="D93" s="91"/>
      <c r="E93" s="87"/>
      <c r="F93" s="8"/>
      <c r="H93" s="8"/>
      <c r="I93" s="8"/>
      <c r="J93" s="8"/>
      <c r="AT93" s="8"/>
      <c r="BU93" s="5"/>
      <c r="BV93" s="5"/>
      <c r="BW93" s="5"/>
      <c r="BX93" s="15"/>
      <c r="BY93" s="15"/>
      <c r="BZ93" s="15"/>
      <c r="CA93" s="4"/>
      <c r="CB93" s="4"/>
      <c r="CC93" s="4"/>
      <c r="CD93" s="4"/>
      <c r="CE93" s="4"/>
      <c r="CF93" s="4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5"/>
      <c r="CV93" s="5"/>
      <c r="CW93" s="5"/>
      <c r="CX93" s="5"/>
      <c r="CY93" s="5"/>
      <c r="CZ93" s="5"/>
    </row>
    <row r="94" spans="1:104" s="6" customFormat="1" ht="21.75" x14ac:dyDescent="0.2">
      <c r="A94" s="229" t="s">
        <v>111</v>
      </c>
      <c r="B94" s="85"/>
      <c r="C94" s="54"/>
      <c r="D94" s="91"/>
      <c r="E94" s="87"/>
      <c r="F94" s="8"/>
      <c r="H94" s="8"/>
      <c r="I94" s="8"/>
      <c r="J94" s="8"/>
      <c r="AT94" s="8"/>
      <c r="BU94" s="5"/>
      <c r="BV94" s="5"/>
      <c r="BW94" s="5"/>
      <c r="BX94" s="15"/>
      <c r="BY94" s="15"/>
      <c r="BZ94" s="15"/>
      <c r="CA94" s="4"/>
      <c r="CB94" s="4"/>
      <c r="CC94" s="4"/>
      <c r="CD94" s="4"/>
      <c r="CE94" s="4"/>
      <c r="CF94" s="4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5"/>
      <c r="CV94" s="5"/>
      <c r="CW94" s="5"/>
      <c r="CX94" s="5"/>
      <c r="CY94" s="5"/>
      <c r="CZ94" s="5"/>
    </row>
    <row r="95" spans="1:104" s="6" customFormat="1" x14ac:dyDescent="0.2">
      <c r="A95" s="229" t="s">
        <v>112</v>
      </c>
      <c r="B95" s="85"/>
      <c r="C95" s="54"/>
      <c r="D95" s="91"/>
      <c r="E95" s="87"/>
      <c r="F95" s="8"/>
      <c r="H95" s="8"/>
      <c r="I95" s="8"/>
      <c r="J95" s="8"/>
      <c r="AT95" s="8"/>
      <c r="BU95" s="5"/>
      <c r="BV95" s="5"/>
      <c r="BW95" s="5"/>
      <c r="BX95" s="15"/>
      <c r="BY95" s="15"/>
      <c r="BZ95" s="15"/>
      <c r="CA95" s="4"/>
      <c r="CB95" s="4"/>
      <c r="CC95" s="4"/>
      <c r="CD95" s="4"/>
      <c r="CE95" s="4"/>
      <c r="CF95" s="4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5"/>
      <c r="CV95" s="5"/>
      <c r="CW95" s="5"/>
      <c r="CX95" s="5"/>
      <c r="CY95" s="5"/>
      <c r="CZ95" s="5"/>
    </row>
    <row r="96" spans="1:104" s="6" customFormat="1" x14ac:dyDescent="0.2">
      <c r="A96" s="535" t="s">
        <v>5</v>
      </c>
      <c r="B96" s="530">
        <f>SUM(B79:B95)</f>
        <v>0</v>
      </c>
      <c r="C96" s="536">
        <f>SUM(C79:C95)</f>
        <v>0</v>
      </c>
      <c r="D96" s="537">
        <f>SUM(D79:D95)</f>
        <v>0</v>
      </c>
      <c r="E96" s="538">
        <f>SUM(E79:E95)</f>
        <v>0</v>
      </c>
      <c r="F96" s="8"/>
      <c r="H96" s="8"/>
      <c r="I96" s="8"/>
      <c r="J96" s="8"/>
      <c r="AT96" s="8"/>
      <c r="BU96" s="5"/>
      <c r="BV96" s="5"/>
      <c r="BW96" s="5"/>
      <c r="BX96" s="15"/>
      <c r="BY96" s="15"/>
      <c r="BZ96" s="15"/>
      <c r="CA96" s="4"/>
      <c r="CB96" s="4"/>
      <c r="CC96" s="4"/>
      <c r="CD96" s="4"/>
      <c r="CE96" s="4"/>
      <c r="CF96" s="4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5"/>
      <c r="CV96" s="5"/>
      <c r="CW96" s="5"/>
      <c r="CX96" s="5"/>
      <c r="CY96" s="5"/>
      <c r="CZ96" s="5"/>
    </row>
    <row r="97" spans="1:104" s="6" customFormat="1" x14ac:dyDescent="0.2">
      <c r="A97" s="238" t="s">
        <v>113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BU97" s="5"/>
      <c r="BV97" s="5"/>
      <c r="BW97" s="5"/>
      <c r="BX97" s="15"/>
      <c r="BY97" s="15"/>
      <c r="BZ97" s="15"/>
      <c r="CA97" s="4"/>
      <c r="CB97" s="4"/>
      <c r="CC97" s="4"/>
      <c r="CD97" s="4"/>
      <c r="CE97" s="4"/>
      <c r="CF97" s="4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5"/>
      <c r="CV97" s="5"/>
      <c r="CW97" s="5"/>
      <c r="CX97" s="5"/>
      <c r="CY97" s="5"/>
      <c r="CZ97" s="5"/>
    </row>
    <row r="98" spans="1:104" s="6" customFormat="1" ht="31.5" x14ac:dyDescent="0.3">
      <c r="A98" s="539" t="s">
        <v>75</v>
      </c>
      <c r="B98" s="489" t="s">
        <v>50</v>
      </c>
      <c r="C98" s="532" t="s">
        <v>93</v>
      </c>
      <c r="D98" s="533" t="s">
        <v>94</v>
      </c>
      <c r="E98" s="534" t="s">
        <v>95</v>
      </c>
      <c r="F98" s="240"/>
      <c r="G98" s="10"/>
      <c r="H98" s="10"/>
      <c r="I98" s="10"/>
      <c r="J98" s="10"/>
      <c r="K98" s="10"/>
      <c r="L98" s="10"/>
      <c r="M98" s="10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BU98" s="5"/>
      <c r="BV98" s="5"/>
      <c r="BW98" s="5"/>
      <c r="BX98" s="15"/>
      <c r="BY98" s="15"/>
      <c r="BZ98" s="15"/>
      <c r="CA98" s="4"/>
      <c r="CB98" s="4"/>
      <c r="CC98" s="4"/>
      <c r="CD98" s="4"/>
      <c r="CE98" s="4"/>
      <c r="CF98" s="4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5"/>
      <c r="CV98" s="5"/>
      <c r="CW98" s="5"/>
      <c r="CX98" s="5"/>
      <c r="CY98" s="5"/>
      <c r="CZ98" s="5"/>
    </row>
    <row r="99" spans="1:104" s="6" customFormat="1" x14ac:dyDescent="0.2">
      <c r="A99" s="540" t="s">
        <v>81</v>
      </c>
      <c r="B99" s="55"/>
      <c r="C99" s="54"/>
      <c r="D99" s="55"/>
      <c r="E99" s="52"/>
      <c r="F99" s="10"/>
      <c r="G99" s="10"/>
      <c r="H99" s="10"/>
      <c r="I99" s="10"/>
      <c r="J99" s="10"/>
      <c r="K99" s="10"/>
      <c r="L99" s="10"/>
      <c r="M99" s="10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BU99" s="5"/>
      <c r="BV99" s="5"/>
      <c r="BW99" s="5"/>
      <c r="BX99" s="15"/>
      <c r="BY99" s="15"/>
      <c r="BZ99" s="15"/>
      <c r="CA99" s="4"/>
      <c r="CB99" s="4"/>
      <c r="CC99" s="4"/>
      <c r="CD99" s="4"/>
      <c r="CE99" s="4"/>
      <c r="CF99" s="4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5"/>
      <c r="CV99" s="5"/>
      <c r="CW99" s="5"/>
      <c r="CX99" s="5"/>
      <c r="CY99" s="5"/>
      <c r="CZ99" s="5"/>
    </row>
    <row r="100" spans="1:104" s="6" customFormat="1" x14ac:dyDescent="0.2">
      <c r="A100" s="242" t="s">
        <v>82</v>
      </c>
      <c r="B100" s="55"/>
      <c r="C100" s="54"/>
      <c r="D100" s="55"/>
      <c r="E100" s="52"/>
      <c r="F100" s="10"/>
      <c r="G100" s="10"/>
      <c r="H100" s="10"/>
      <c r="I100" s="10"/>
      <c r="J100" s="10"/>
      <c r="K100" s="10"/>
      <c r="L100" s="10"/>
      <c r="M100" s="10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BU100" s="5"/>
      <c r="BV100" s="5"/>
      <c r="BW100" s="5"/>
      <c r="BX100" s="15"/>
      <c r="BY100" s="15"/>
      <c r="BZ100" s="15"/>
      <c r="CA100" s="4"/>
      <c r="CB100" s="4"/>
      <c r="CC100" s="4"/>
      <c r="CD100" s="4"/>
      <c r="CE100" s="4"/>
      <c r="CF100" s="4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5"/>
      <c r="CV100" s="5"/>
      <c r="CW100" s="5"/>
      <c r="CX100" s="5"/>
      <c r="CY100" s="5"/>
      <c r="CZ100" s="5"/>
    </row>
    <row r="101" spans="1:104" s="6" customFormat="1" x14ac:dyDescent="0.2">
      <c r="A101" s="242" t="s">
        <v>83</v>
      </c>
      <c r="B101" s="55"/>
      <c r="C101" s="54"/>
      <c r="D101" s="55"/>
      <c r="E101" s="52"/>
      <c r="F101" s="10"/>
      <c r="G101" s="10"/>
      <c r="H101" s="10"/>
      <c r="I101" s="10"/>
      <c r="J101" s="10"/>
      <c r="K101" s="10"/>
      <c r="L101" s="10"/>
      <c r="M101" s="10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BU101" s="5"/>
      <c r="BV101" s="5"/>
      <c r="BW101" s="5"/>
      <c r="BX101" s="15"/>
      <c r="BY101" s="15"/>
      <c r="BZ101" s="15"/>
      <c r="CA101" s="4"/>
      <c r="CB101" s="4"/>
      <c r="CC101" s="4"/>
      <c r="CD101" s="4"/>
      <c r="CE101" s="4"/>
      <c r="CF101" s="4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5"/>
      <c r="CV101" s="5"/>
      <c r="CW101" s="5"/>
      <c r="CX101" s="5"/>
      <c r="CY101" s="5"/>
      <c r="CZ101" s="5"/>
    </row>
    <row r="102" spans="1:104" s="6" customFormat="1" x14ac:dyDescent="0.2">
      <c r="A102" s="242" t="s">
        <v>84</v>
      </c>
      <c r="B102" s="55"/>
      <c r="C102" s="54"/>
      <c r="D102" s="55"/>
      <c r="E102" s="52"/>
      <c r="F102" s="10"/>
      <c r="G102" s="10"/>
      <c r="H102" s="10"/>
      <c r="I102" s="10"/>
      <c r="J102" s="10"/>
      <c r="K102" s="10"/>
      <c r="L102" s="10"/>
      <c r="M102" s="10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BU102" s="5"/>
      <c r="BV102" s="5"/>
      <c r="BW102" s="5"/>
      <c r="BX102" s="15"/>
      <c r="BY102" s="15"/>
      <c r="BZ102" s="15"/>
      <c r="CA102" s="4"/>
      <c r="CB102" s="4"/>
      <c r="CC102" s="4"/>
      <c r="CD102" s="4"/>
      <c r="CE102" s="4"/>
      <c r="CF102" s="4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5"/>
      <c r="CV102" s="5"/>
      <c r="CW102" s="5"/>
      <c r="CX102" s="5"/>
      <c r="CY102" s="5"/>
      <c r="CZ102" s="5"/>
    </row>
    <row r="103" spans="1:104" s="6" customFormat="1" x14ac:dyDescent="0.2">
      <c r="A103" s="243" t="s">
        <v>114</v>
      </c>
      <c r="B103" s="213"/>
      <c r="C103" s="212"/>
      <c r="D103" s="213"/>
      <c r="E103" s="244"/>
      <c r="F103" s="10"/>
      <c r="G103" s="10"/>
      <c r="H103" s="10"/>
      <c r="I103" s="10"/>
      <c r="J103" s="10"/>
      <c r="K103" s="10"/>
      <c r="L103" s="10"/>
      <c r="M103" s="10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BU103" s="5"/>
      <c r="BV103" s="5"/>
      <c r="BW103" s="5"/>
      <c r="BX103" s="15"/>
      <c r="BY103" s="15"/>
      <c r="BZ103" s="15"/>
      <c r="CA103" s="4"/>
      <c r="CB103" s="4"/>
      <c r="CC103" s="4"/>
      <c r="CD103" s="4"/>
      <c r="CE103" s="4"/>
      <c r="CF103" s="4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5"/>
      <c r="CV103" s="5"/>
      <c r="CW103" s="5"/>
      <c r="CX103" s="5"/>
      <c r="CY103" s="5"/>
      <c r="CZ103" s="5"/>
    </row>
    <row r="104" spans="1:104" s="6" customFormat="1" x14ac:dyDescent="0.2">
      <c r="A104" s="521" t="s">
        <v>5</v>
      </c>
      <c r="B104" s="537">
        <f>SUM(B99:B103)</f>
        <v>0</v>
      </c>
      <c r="C104" s="536">
        <f>SUM(C99:C103)</f>
        <v>0</v>
      </c>
      <c r="D104" s="537">
        <f>SUM(D99:D103)</f>
        <v>0</v>
      </c>
      <c r="E104" s="538">
        <f>SUM(E99:E103)</f>
        <v>0</v>
      </c>
      <c r="F104" s="10"/>
      <c r="G104" s="10"/>
      <c r="H104" s="10"/>
      <c r="I104" s="10"/>
      <c r="J104" s="10"/>
      <c r="K104" s="10"/>
      <c r="L104" s="10"/>
      <c r="M104" s="10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BU104" s="5"/>
      <c r="BV104" s="5"/>
      <c r="BW104" s="5"/>
      <c r="BX104" s="15"/>
      <c r="BY104" s="15"/>
      <c r="BZ104" s="15"/>
      <c r="CA104" s="4"/>
      <c r="CB104" s="4"/>
      <c r="CC104" s="4"/>
      <c r="CD104" s="4"/>
      <c r="CE104" s="4"/>
      <c r="CF104" s="4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5"/>
      <c r="CV104" s="5"/>
      <c r="CW104" s="5"/>
      <c r="CX104" s="5"/>
      <c r="CY104" s="5"/>
      <c r="CZ104" s="5"/>
    </row>
    <row r="105" spans="1:104" s="6" customFormat="1" x14ac:dyDescent="0.2">
      <c r="A105" s="238" t="s">
        <v>115</v>
      </c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BU105" s="5"/>
      <c r="BV105" s="5"/>
      <c r="BW105" s="5"/>
      <c r="BX105" s="5"/>
      <c r="BY105" s="15"/>
      <c r="BZ105" s="15"/>
      <c r="CA105" s="4"/>
      <c r="CB105" s="4"/>
      <c r="CC105" s="4"/>
      <c r="CD105" s="4"/>
      <c r="CE105" s="4"/>
      <c r="CF105" s="4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5"/>
      <c r="CV105" s="5"/>
      <c r="CW105" s="5"/>
      <c r="CX105" s="5"/>
      <c r="CY105" s="5"/>
      <c r="CZ105" s="5"/>
    </row>
    <row r="106" spans="1:104" s="6" customFormat="1" ht="31.5" x14ac:dyDescent="0.2">
      <c r="A106" s="539" t="s">
        <v>75</v>
      </c>
      <c r="B106" s="489" t="s">
        <v>50</v>
      </c>
      <c r="C106" s="532" t="s">
        <v>93</v>
      </c>
      <c r="D106" s="533" t="s">
        <v>94</v>
      </c>
      <c r="E106" s="534" t="s">
        <v>95</v>
      </c>
      <c r="F106" s="10"/>
      <c r="G106" s="10"/>
      <c r="H106" s="10"/>
      <c r="I106" s="10"/>
      <c r="J106" s="10"/>
      <c r="K106" s="10"/>
      <c r="L106" s="10"/>
      <c r="M106" s="10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BU106" s="5"/>
      <c r="BV106" s="5"/>
      <c r="BW106" s="5"/>
      <c r="BX106" s="15"/>
      <c r="BY106" s="15"/>
      <c r="BZ106" s="15"/>
      <c r="CA106" s="4"/>
      <c r="CB106" s="4"/>
      <c r="CC106" s="4"/>
      <c r="CD106" s="4"/>
      <c r="CE106" s="4"/>
      <c r="CF106" s="4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5"/>
      <c r="CV106" s="5"/>
      <c r="CW106" s="5"/>
      <c r="CX106" s="5"/>
      <c r="CY106" s="5"/>
      <c r="CZ106" s="5"/>
    </row>
    <row r="107" spans="1:104" s="6" customFormat="1" x14ac:dyDescent="0.2">
      <c r="A107" s="540" t="s">
        <v>116</v>
      </c>
      <c r="B107" s="55"/>
      <c r="C107" s="54"/>
      <c r="D107" s="55"/>
      <c r="E107" s="52"/>
      <c r="F107" s="10"/>
      <c r="G107" s="10"/>
      <c r="H107" s="10"/>
      <c r="I107" s="10"/>
      <c r="J107" s="10"/>
      <c r="K107" s="10"/>
      <c r="L107" s="10"/>
      <c r="M107" s="10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BU107" s="5"/>
      <c r="BV107" s="5"/>
      <c r="BW107" s="5"/>
      <c r="BX107" s="15"/>
      <c r="BY107" s="15"/>
      <c r="BZ107" s="15"/>
      <c r="CA107" s="4"/>
      <c r="CB107" s="4"/>
      <c r="CC107" s="4"/>
      <c r="CD107" s="4"/>
      <c r="CE107" s="4"/>
      <c r="CF107" s="4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5"/>
      <c r="CV107" s="5"/>
      <c r="CW107" s="5"/>
      <c r="CX107" s="5"/>
      <c r="CY107" s="5"/>
      <c r="CZ107" s="5"/>
    </row>
    <row r="108" spans="1:104" s="6" customFormat="1" x14ac:dyDescent="0.2">
      <c r="A108" s="242" t="s">
        <v>82</v>
      </c>
      <c r="B108" s="55"/>
      <c r="C108" s="54"/>
      <c r="D108" s="55"/>
      <c r="E108" s="52"/>
      <c r="F108" s="10"/>
      <c r="G108" s="10"/>
      <c r="H108" s="10"/>
      <c r="I108" s="10"/>
      <c r="J108" s="10"/>
      <c r="K108" s="10"/>
      <c r="L108" s="10"/>
      <c r="M108" s="10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BU108" s="5"/>
      <c r="BV108" s="5"/>
      <c r="BW108" s="5"/>
      <c r="BX108" s="15"/>
      <c r="BY108" s="15"/>
      <c r="BZ108" s="15"/>
      <c r="CA108" s="4"/>
      <c r="CB108" s="4"/>
      <c r="CC108" s="4"/>
      <c r="CD108" s="4"/>
      <c r="CE108" s="4"/>
      <c r="CF108" s="4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5"/>
      <c r="CV108" s="5"/>
      <c r="CW108" s="5"/>
      <c r="CX108" s="5"/>
      <c r="CY108" s="5"/>
      <c r="CZ108" s="5"/>
    </row>
    <row r="109" spans="1:104" s="6" customFormat="1" x14ac:dyDescent="0.2">
      <c r="A109" s="242" t="s">
        <v>117</v>
      </c>
      <c r="B109" s="55"/>
      <c r="C109" s="54"/>
      <c r="D109" s="55"/>
      <c r="E109" s="52"/>
      <c r="F109" s="10"/>
      <c r="G109" s="10"/>
      <c r="H109" s="10"/>
      <c r="I109" s="10"/>
      <c r="J109" s="10"/>
      <c r="K109" s="10"/>
      <c r="L109" s="10"/>
      <c r="M109" s="10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BU109" s="5"/>
      <c r="BV109" s="5"/>
      <c r="BW109" s="5"/>
      <c r="BX109" s="15"/>
      <c r="BY109" s="15"/>
      <c r="BZ109" s="15"/>
      <c r="CA109" s="4"/>
      <c r="CB109" s="4"/>
      <c r="CC109" s="4"/>
      <c r="CD109" s="4"/>
      <c r="CE109" s="4"/>
      <c r="CF109" s="4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5"/>
      <c r="CV109" s="5"/>
      <c r="CW109" s="5"/>
      <c r="CX109" s="5"/>
      <c r="CY109" s="5"/>
      <c r="CZ109" s="5"/>
    </row>
    <row r="110" spans="1:104" s="6" customFormat="1" x14ac:dyDescent="0.2">
      <c r="A110" s="242" t="s">
        <v>84</v>
      </c>
      <c r="B110" s="55"/>
      <c r="C110" s="54"/>
      <c r="D110" s="55"/>
      <c r="E110" s="52"/>
      <c r="F110" s="10"/>
      <c r="G110" s="10"/>
      <c r="H110" s="10"/>
      <c r="I110" s="10"/>
      <c r="J110" s="10"/>
      <c r="K110" s="10"/>
      <c r="L110" s="10"/>
      <c r="M110" s="10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BU110" s="5"/>
      <c r="BV110" s="5"/>
      <c r="BW110" s="5"/>
      <c r="BX110" s="15"/>
      <c r="BY110" s="15"/>
      <c r="BZ110" s="15"/>
      <c r="CA110" s="4"/>
      <c r="CB110" s="4"/>
      <c r="CC110" s="4"/>
      <c r="CD110" s="4"/>
      <c r="CE110" s="4"/>
      <c r="CF110" s="4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5"/>
      <c r="CV110" s="5"/>
      <c r="CW110" s="5"/>
      <c r="CX110" s="5"/>
      <c r="CY110" s="5"/>
      <c r="CZ110" s="5"/>
    </row>
    <row r="111" spans="1:104" s="6" customFormat="1" x14ac:dyDescent="0.2">
      <c r="A111" s="243" t="s">
        <v>118</v>
      </c>
      <c r="B111" s="213"/>
      <c r="C111" s="212"/>
      <c r="D111" s="213"/>
      <c r="E111" s="244"/>
      <c r="F111" s="10"/>
      <c r="G111" s="10"/>
      <c r="H111" s="10"/>
      <c r="I111" s="10"/>
      <c r="J111" s="10"/>
      <c r="K111" s="10"/>
      <c r="L111" s="10"/>
      <c r="M111" s="10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BU111" s="5"/>
      <c r="BV111" s="5"/>
      <c r="BW111" s="5"/>
      <c r="BX111" s="15"/>
      <c r="BY111" s="15"/>
      <c r="BZ111" s="15"/>
      <c r="CA111" s="4"/>
      <c r="CB111" s="4"/>
      <c r="CC111" s="4"/>
      <c r="CD111" s="4"/>
      <c r="CE111" s="4"/>
      <c r="CF111" s="4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5"/>
      <c r="CV111" s="5"/>
      <c r="CW111" s="5"/>
      <c r="CX111" s="5"/>
      <c r="CY111" s="5"/>
      <c r="CZ111" s="5"/>
    </row>
    <row r="112" spans="1:104" s="6" customFormat="1" ht="15" x14ac:dyDescent="0.25">
      <c r="A112" s="526" t="s">
        <v>5</v>
      </c>
      <c r="B112" s="537">
        <f>SUM(B107:B111)</f>
        <v>0</v>
      </c>
      <c r="C112" s="536">
        <f>SUM(C107:C111)</f>
        <v>0</v>
      </c>
      <c r="D112" s="537">
        <f>SUM(D107:D111)</f>
        <v>0</v>
      </c>
      <c r="E112" s="538">
        <f>SUM(E107:E111)</f>
        <v>0</v>
      </c>
      <c r="F112" s="10"/>
      <c r="G112" s="10"/>
      <c r="H112" s="10"/>
      <c r="I112" s="10"/>
      <c r="J112" s="10"/>
      <c r="K112" s="10"/>
      <c r="L112" s="10"/>
      <c r="M112" s="10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3"/>
      <c r="BV112" s="3"/>
      <c r="BW112" s="3"/>
      <c r="BX112" s="15"/>
      <c r="BY112" s="3"/>
      <c r="BZ112" s="15"/>
      <c r="CA112" s="4"/>
      <c r="CB112" s="4"/>
      <c r="CC112" s="4"/>
      <c r="CD112" s="4"/>
      <c r="CE112" s="4"/>
      <c r="CF112" s="4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5"/>
      <c r="CV112" s="5"/>
      <c r="CW112" s="5"/>
      <c r="CX112" s="5"/>
      <c r="CY112" s="5"/>
      <c r="CZ112" s="5"/>
    </row>
    <row r="113" spans="1:130" ht="15" x14ac:dyDescent="0.25">
      <c r="A113" s="221" t="s">
        <v>119</v>
      </c>
      <c r="B113" s="2"/>
      <c r="C113" s="2"/>
      <c r="D113" s="245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3"/>
      <c r="BV113" s="3"/>
      <c r="BW113" s="3"/>
      <c r="BX113" s="3"/>
      <c r="BY113" s="5"/>
      <c r="BZ113" s="5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3"/>
      <c r="CV113" s="3"/>
      <c r="CW113" s="3"/>
      <c r="CX113" s="3"/>
      <c r="CY113" s="3"/>
      <c r="CZ113" s="3"/>
    </row>
    <row r="114" spans="1:130" x14ac:dyDescent="0.2">
      <c r="A114" s="1778" t="s">
        <v>120</v>
      </c>
      <c r="B114" s="1780" t="s">
        <v>5</v>
      </c>
      <c r="C114" s="1748" t="s">
        <v>7</v>
      </c>
      <c r="D114" s="1749"/>
      <c r="E114" s="1749"/>
      <c r="F114" s="1750"/>
      <c r="G114" s="1776" t="s">
        <v>121</v>
      </c>
      <c r="H114" s="1768"/>
      <c r="I114" s="10"/>
      <c r="J114" s="10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T114" s="5"/>
      <c r="BW114" s="432"/>
      <c r="BX114" s="432"/>
      <c r="BZ114" s="4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433"/>
      <c r="CU114" s="433"/>
      <c r="CV114" s="433"/>
      <c r="CW114" s="433"/>
      <c r="CX114" s="433"/>
      <c r="CY114" s="432"/>
      <c r="CZ114" s="5"/>
      <c r="DZ114" s="6"/>
    </row>
    <row r="115" spans="1:130" ht="21" x14ac:dyDescent="0.25">
      <c r="A115" s="1779"/>
      <c r="B115" s="1781"/>
      <c r="C115" s="488" t="s">
        <v>50</v>
      </c>
      <c r="D115" s="509" t="s">
        <v>29</v>
      </c>
      <c r="E115" s="489" t="s">
        <v>30</v>
      </c>
      <c r="F115" s="465" t="s">
        <v>31</v>
      </c>
      <c r="G115" s="490" t="s">
        <v>88</v>
      </c>
      <c r="H115" s="490" t="s">
        <v>89</v>
      </c>
      <c r="I115" s="10"/>
      <c r="J115" s="10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3"/>
      <c r="BU115" s="3"/>
      <c r="BV115" s="3"/>
      <c r="BW115" s="15"/>
      <c r="BX115" s="3"/>
      <c r="BZ115" s="4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3"/>
      <c r="CU115" s="3"/>
      <c r="CV115" s="3"/>
      <c r="CW115" s="3"/>
      <c r="CX115" s="3"/>
      <c r="CY115" s="5"/>
      <c r="CZ115" s="5"/>
      <c r="DZ115" s="6"/>
    </row>
    <row r="116" spans="1:130" ht="15" x14ac:dyDescent="0.25">
      <c r="A116" s="541" t="s">
        <v>122</v>
      </c>
      <c r="B116" s="542">
        <f>SUM(C116:F116)</f>
        <v>0</v>
      </c>
      <c r="C116" s="467"/>
      <c r="D116" s="481"/>
      <c r="E116" s="385"/>
      <c r="F116" s="543"/>
      <c r="G116" s="475"/>
      <c r="H116" s="468"/>
      <c r="I116" s="10"/>
      <c r="J116" s="10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544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3"/>
      <c r="BU116" s="15"/>
      <c r="BV116" s="15"/>
      <c r="BW116" s="15"/>
      <c r="BX116" s="3"/>
      <c r="BZ116" s="4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3"/>
      <c r="CU116" s="3"/>
      <c r="CV116" s="3"/>
      <c r="CW116" s="3"/>
      <c r="CX116" s="3"/>
      <c r="CY116" s="5"/>
      <c r="CZ116" s="5"/>
      <c r="DZ116" s="6"/>
    </row>
    <row r="117" spans="1:130" ht="15" x14ac:dyDescent="0.25">
      <c r="A117" s="545" t="s">
        <v>123</v>
      </c>
      <c r="B117" s="546">
        <f>SUM(C117:F117)</f>
        <v>0</v>
      </c>
      <c r="C117" s="434"/>
      <c r="D117" s="431"/>
      <c r="E117" s="435"/>
      <c r="F117" s="418"/>
      <c r="G117" s="421"/>
      <c r="H117" s="419"/>
      <c r="I117" s="266"/>
      <c r="J117" s="266"/>
      <c r="K117" s="267"/>
      <c r="L117" s="267"/>
      <c r="M117" s="267"/>
      <c r="N117" s="267"/>
      <c r="O117" s="267"/>
      <c r="P117" s="267"/>
      <c r="Q117" s="267"/>
      <c r="R117" s="267"/>
      <c r="S117" s="267"/>
      <c r="T117" s="267"/>
      <c r="U117" s="267"/>
      <c r="V117" s="267"/>
      <c r="W117" s="267"/>
      <c r="X117" s="267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3"/>
      <c r="BU117" s="15"/>
      <c r="BV117" s="15"/>
      <c r="BW117" s="15"/>
      <c r="BX117" s="3"/>
      <c r="BZ117" s="4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3"/>
      <c r="CU117" s="3"/>
      <c r="CV117" s="3"/>
      <c r="CW117" s="3"/>
      <c r="CX117" s="3"/>
      <c r="CY117" s="5"/>
      <c r="CZ117" s="5"/>
      <c r="DZ117" s="6"/>
    </row>
    <row r="118" spans="1:130" ht="15" x14ac:dyDescent="0.25">
      <c r="A118" s="13" t="s">
        <v>124</v>
      </c>
      <c r="B118" s="2"/>
      <c r="C118" s="2"/>
      <c r="D118" s="268"/>
      <c r="E118" s="458"/>
      <c r="F118" s="459"/>
      <c r="G118" s="460"/>
      <c r="H118" s="461"/>
      <c r="I118" s="273"/>
      <c r="J118" s="273"/>
      <c r="K118" s="273"/>
      <c r="L118" s="273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5"/>
      <c r="BG118" s="5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3"/>
      <c r="BV118" s="3"/>
      <c r="BW118" s="3"/>
      <c r="BX118" s="3"/>
      <c r="BY118" s="3"/>
      <c r="BZ118" s="3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3"/>
      <c r="CV118" s="3"/>
      <c r="CW118" s="3"/>
      <c r="CX118" s="3"/>
      <c r="CY118" s="3"/>
      <c r="CZ118" s="3"/>
    </row>
    <row r="119" spans="1:130" ht="15" x14ac:dyDescent="0.25">
      <c r="A119" s="1774" t="s">
        <v>125</v>
      </c>
      <c r="B119" s="1744" t="s">
        <v>5</v>
      </c>
      <c r="C119" s="1753" t="s">
        <v>126</v>
      </c>
      <c r="D119" s="1782"/>
      <c r="E119" s="1754"/>
      <c r="F119" s="1783" t="s">
        <v>127</v>
      </c>
      <c r="G119" s="1784" t="s">
        <v>128</v>
      </c>
      <c r="H119" s="1751" t="s">
        <v>7</v>
      </c>
      <c r="I119" s="1749"/>
      <c r="J119" s="1749"/>
      <c r="K119" s="1752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5"/>
      <c r="BF119" s="5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3"/>
      <c r="BV119" s="3"/>
      <c r="BW119" s="3"/>
      <c r="BX119" s="15"/>
      <c r="BY119" s="3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3"/>
      <c r="CV119" s="3"/>
      <c r="CW119" s="3"/>
      <c r="CX119" s="3"/>
      <c r="CY119" s="3"/>
      <c r="CZ119" s="5"/>
    </row>
    <row r="120" spans="1:130" ht="42" x14ac:dyDescent="0.25">
      <c r="A120" s="1775"/>
      <c r="B120" s="1745"/>
      <c r="C120" s="463" t="s">
        <v>129</v>
      </c>
      <c r="D120" s="547" t="s">
        <v>130</v>
      </c>
      <c r="E120" s="490" t="s">
        <v>131</v>
      </c>
      <c r="F120" s="1783"/>
      <c r="G120" s="1784"/>
      <c r="H120" s="508" t="s">
        <v>50</v>
      </c>
      <c r="I120" s="490" t="s">
        <v>29</v>
      </c>
      <c r="J120" s="508" t="s">
        <v>30</v>
      </c>
      <c r="K120" s="508" t="s">
        <v>31</v>
      </c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5"/>
      <c r="BF120" s="5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3"/>
      <c r="BV120" s="3"/>
      <c r="BW120" s="3"/>
      <c r="BX120" s="15"/>
      <c r="BY120" s="3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3"/>
      <c r="CV120" s="3"/>
      <c r="CW120" s="3"/>
      <c r="CX120" s="3"/>
      <c r="CY120" s="3"/>
      <c r="CZ120" s="5"/>
    </row>
    <row r="121" spans="1:130" ht="15" x14ac:dyDescent="0.25">
      <c r="A121" s="548" t="s">
        <v>52</v>
      </c>
      <c r="B121" s="549">
        <f>SUM(C121:G121)</f>
        <v>0</v>
      </c>
      <c r="C121" s="467"/>
      <c r="D121" s="476"/>
      <c r="E121" s="475"/>
      <c r="F121" s="476"/>
      <c r="G121" s="550"/>
      <c r="H121" s="476"/>
      <c r="I121" s="475"/>
      <c r="J121" s="476"/>
      <c r="K121" s="476"/>
      <c r="L121" s="283" t="str">
        <f>CA121</f>
        <v/>
      </c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5"/>
      <c r="X121" s="5"/>
      <c r="Y121" s="5"/>
      <c r="Z121" s="5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5"/>
      <c r="BF121" s="5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3"/>
      <c r="BV121" s="3"/>
      <c r="BW121" s="3"/>
      <c r="BX121" s="15"/>
      <c r="BY121" s="3"/>
      <c r="BZ121" s="5"/>
      <c r="CA121" s="32" t="str">
        <f>IF(CG121=1,"* Total Personas debe ser igual que según Tipo estrategia. ","")</f>
        <v/>
      </c>
      <c r="CB121" s="32"/>
      <c r="CC121" s="32"/>
      <c r="CD121" s="32"/>
      <c r="CE121" s="32"/>
      <c r="CF121" s="32"/>
      <c r="CG121" s="33">
        <f>IF(B121&lt;&gt;SUM(H121:K121),1,0)</f>
        <v>0</v>
      </c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3"/>
      <c r="CV121" s="3"/>
      <c r="CW121" s="3"/>
      <c r="CX121" s="3"/>
      <c r="CY121" s="3"/>
      <c r="CZ121" s="5"/>
    </row>
    <row r="122" spans="1:130" ht="15" x14ac:dyDescent="0.25">
      <c r="A122" s="230" t="s">
        <v>72</v>
      </c>
      <c r="B122" s="284">
        <f>SUM(C122:G122)</f>
        <v>0</v>
      </c>
      <c r="C122" s="51"/>
      <c r="D122" s="92"/>
      <c r="E122" s="56"/>
      <c r="F122" s="92"/>
      <c r="G122" s="285"/>
      <c r="H122" s="92"/>
      <c r="I122" s="56"/>
      <c r="J122" s="92"/>
      <c r="K122" s="92"/>
      <c r="L122" s="283" t="str">
        <f>CA122</f>
        <v/>
      </c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5"/>
      <c r="X122" s="5"/>
      <c r="Y122" s="5"/>
      <c r="Z122" s="5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5"/>
      <c r="BF122" s="5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3"/>
      <c r="BV122" s="3"/>
      <c r="BW122" s="3"/>
      <c r="BX122" s="15"/>
      <c r="BY122" s="3"/>
      <c r="BZ122" s="5"/>
      <c r="CA122" s="32" t="str">
        <f>IF(CG122=1,"* Total Personas debe ser igual que según Tipo estrategia. ","")</f>
        <v/>
      </c>
      <c r="CB122" s="32"/>
      <c r="CC122" s="32"/>
      <c r="CD122" s="32"/>
      <c r="CE122" s="32"/>
      <c r="CF122" s="32"/>
      <c r="CG122" s="33">
        <f>IF(B122&lt;&gt;SUM(H122:K122),1,0)</f>
        <v>0</v>
      </c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3"/>
      <c r="CV122" s="3"/>
      <c r="CW122" s="3"/>
      <c r="CX122" s="3"/>
      <c r="CY122" s="3"/>
      <c r="CZ122" s="5"/>
    </row>
    <row r="123" spans="1:130" ht="15" x14ac:dyDescent="0.25">
      <c r="A123" s="286" t="s">
        <v>73</v>
      </c>
      <c r="B123" s="287">
        <f>SUM(C123:G123)</f>
        <v>0</v>
      </c>
      <c r="C123" s="219"/>
      <c r="D123" s="75"/>
      <c r="E123" s="78"/>
      <c r="F123" s="75"/>
      <c r="G123" s="288"/>
      <c r="H123" s="75"/>
      <c r="I123" s="78"/>
      <c r="J123" s="75"/>
      <c r="K123" s="75"/>
      <c r="L123" s="283" t="str">
        <f>CA123</f>
        <v/>
      </c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5"/>
      <c r="X123" s="5"/>
      <c r="Y123" s="5"/>
      <c r="Z123" s="5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5"/>
      <c r="BF123" s="5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3"/>
      <c r="BV123" s="3"/>
      <c r="BW123" s="3"/>
      <c r="BX123" s="15"/>
      <c r="BY123" s="3"/>
      <c r="BZ123" s="5"/>
      <c r="CA123" s="32" t="str">
        <f>IF(CG123=1,"* Total Personas debe ser igual que según Tipo estrategia. ","")</f>
        <v/>
      </c>
      <c r="CB123" s="32"/>
      <c r="CC123" s="32"/>
      <c r="CD123" s="32"/>
      <c r="CE123" s="32"/>
      <c r="CF123" s="32"/>
      <c r="CG123" s="33">
        <f>IF(B123&lt;&gt;SUM(H123:K123),1,0)</f>
        <v>0</v>
      </c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3"/>
      <c r="CV123" s="3"/>
      <c r="CW123" s="3"/>
      <c r="CX123" s="3"/>
      <c r="CY123" s="3"/>
      <c r="CZ123" s="5"/>
    </row>
    <row r="124" spans="1:130" ht="15" x14ac:dyDescent="0.25">
      <c r="A124" s="238" t="s">
        <v>132</v>
      </c>
      <c r="B124" s="2"/>
      <c r="C124" s="2"/>
      <c r="D124" s="245"/>
      <c r="E124" s="245"/>
      <c r="F124" s="245"/>
      <c r="G124" s="245"/>
      <c r="H124" s="245"/>
      <c r="I124" s="245"/>
      <c r="J124" s="245"/>
      <c r="K124" s="245"/>
      <c r="L124" s="24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5"/>
      <c r="BG124" s="5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3"/>
      <c r="BV124" s="3"/>
      <c r="BW124" s="3"/>
      <c r="BX124" s="3"/>
      <c r="BY124" s="3"/>
      <c r="BZ124" s="3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5"/>
      <c r="CV124" s="5"/>
      <c r="CW124" s="5"/>
      <c r="CX124" s="5"/>
      <c r="CY124" s="5"/>
      <c r="CZ124" s="5"/>
    </row>
    <row r="125" spans="1:130" ht="15" customHeight="1" x14ac:dyDescent="0.25">
      <c r="A125" s="1791" t="s">
        <v>133</v>
      </c>
      <c r="B125" s="1792" t="s">
        <v>134</v>
      </c>
      <c r="C125" s="1793" t="s">
        <v>135</v>
      </c>
      <c r="D125" s="1794"/>
      <c r="E125" s="1793" t="s">
        <v>136</v>
      </c>
      <c r="F125" s="1794"/>
      <c r="G125" s="1795" t="s">
        <v>137</v>
      </c>
      <c r="H125" s="1794"/>
      <c r="I125" s="1793" t="s">
        <v>138</v>
      </c>
      <c r="J125" s="1796"/>
      <c r="K125" s="1785" t="s">
        <v>139</v>
      </c>
      <c r="L125" s="1786"/>
      <c r="M125" s="267"/>
      <c r="N125" s="267"/>
      <c r="O125" s="267"/>
      <c r="P125" s="267"/>
      <c r="Q125" s="267"/>
      <c r="R125" s="267"/>
      <c r="S125" s="267"/>
      <c r="T125" s="267"/>
      <c r="U125" s="267"/>
      <c r="V125" s="267"/>
      <c r="W125" s="267"/>
      <c r="X125" s="267"/>
      <c r="Y125" s="267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5"/>
      <c r="BD125" s="5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3"/>
      <c r="BU125" s="3"/>
      <c r="BV125" s="15"/>
      <c r="BW125" s="15"/>
      <c r="BX125" s="15"/>
      <c r="BZ125" s="4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5"/>
      <c r="CU125" s="5"/>
      <c r="CV125" s="5"/>
      <c r="CW125" s="5"/>
      <c r="CX125" s="5"/>
      <c r="CY125" s="5"/>
      <c r="CZ125" s="5"/>
      <c r="DZ125" s="6"/>
    </row>
    <row r="126" spans="1:130" s="436" customFormat="1" ht="21" x14ac:dyDescent="0.25">
      <c r="A126" s="1775"/>
      <c r="B126" s="1745"/>
      <c r="C126" s="552" t="s">
        <v>140</v>
      </c>
      <c r="D126" s="553" t="s">
        <v>141</v>
      </c>
      <c r="E126" s="552" t="s">
        <v>140</v>
      </c>
      <c r="F126" s="553" t="s">
        <v>141</v>
      </c>
      <c r="G126" s="552" t="s">
        <v>140</v>
      </c>
      <c r="H126" s="554" t="s">
        <v>141</v>
      </c>
      <c r="I126" s="552" t="s">
        <v>140</v>
      </c>
      <c r="J126" s="555" t="s">
        <v>141</v>
      </c>
      <c r="K126" s="553" t="s">
        <v>88</v>
      </c>
      <c r="L126" s="553" t="s">
        <v>89</v>
      </c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5"/>
      <c r="BD126" s="5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3"/>
      <c r="BU126" s="3"/>
      <c r="BV126" s="15"/>
      <c r="BW126" s="15"/>
      <c r="BX126" s="15"/>
      <c r="BY126" s="15"/>
      <c r="BZ126" s="4"/>
      <c r="CA126" s="4"/>
      <c r="CB126" s="4"/>
      <c r="CC126" s="4"/>
      <c r="CD126" s="4"/>
      <c r="CE126" s="4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5"/>
      <c r="CU126" s="5"/>
      <c r="CV126" s="5"/>
      <c r="CW126" s="5"/>
      <c r="CX126" s="5"/>
      <c r="CY126" s="5"/>
      <c r="CZ126" s="432"/>
      <c r="DA126" s="432"/>
      <c r="DB126" s="432"/>
      <c r="DC126" s="432"/>
      <c r="DD126" s="432"/>
      <c r="DE126" s="432"/>
      <c r="DF126" s="432"/>
      <c r="DG126" s="432"/>
      <c r="DH126" s="432"/>
      <c r="DI126" s="432"/>
      <c r="DJ126" s="432"/>
      <c r="DK126" s="432"/>
      <c r="DL126" s="432"/>
      <c r="DM126" s="432"/>
      <c r="DN126" s="432"/>
      <c r="DO126" s="432"/>
      <c r="DP126" s="432"/>
      <c r="DQ126" s="432"/>
      <c r="DR126" s="432"/>
      <c r="DS126" s="432"/>
      <c r="DT126" s="432"/>
      <c r="DU126" s="432"/>
      <c r="DV126" s="432"/>
      <c r="DW126" s="432"/>
      <c r="DX126" s="432"/>
      <c r="DY126" s="432"/>
    </row>
    <row r="127" spans="1:130" ht="15" x14ac:dyDescent="0.25">
      <c r="A127" s="1744" t="s">
        <v>142</v>
      </c>
      <c r="B127" s="548" t="s">
        <v>143</v>
      </c>
      <c r="C127" s="556"/>
      <c r="D127" s="557"/>
      <c r="E127" s="556"/>
      <c r="F127" s="557"/>
      <c r="G127" s="556"/>
      <c r="H127" s="557"/>
      <c r="I127" s="556"/>
      <c r="J127" s="558"/>
      <c r="K127" s="56"/>
      <c r="L127" s="557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5"/>
      <c r="BD127" s="5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3"/>
      <c r="BU127" s="3"/>
      <c r="BV127" s="15"/>
      <c r="BW127" s="15"/>
      <c r="BX127" s="15"/>
      <c r="BZ127" s="4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5"/>
      <c r="CU127" s="5"/>
      <c r="CV127" s="5"/>
      <c r="CW127" s="5"/>
      <c r="CX127" s="5"/>
      <c r="CY127" s="5"/>
      <c r="CZ127" s="5"/>
      <c r="DZ127" s="6"/>
    </row>
    <row r="128" spans="1:130" ht="21" x14ac:dyDescent="0.2">
      <c r="A128" s="1637"/>
      <c r="B128" s="230" t="s">
        <v>144</v>
      </c>
      <c r="C128" s="51"/>
      <c r="D128" s="56"/>
      <c r="E128" s="51"/>
      <c r="F128" s="56"/>
      <c r="G128" s="51"/>
      <c r="H128" s="56"/>
      <c r="I128" s="51"/>
      <c r="J128" s="298"/>
      <c r="K128" s="56"/>
      <c r="L128" s="56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5"/>
      <c r="BD128" s="5"/>
      <c r="BT128" s="5"/>
      <c r="BV128" s="15"/>
      <c r="BW128" s="15"/>
      <c r="BX128" s="15"/>
      <c r="BZ128" s="4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15"/>
      <c r="CY128" s="5"/>
      <c r="CZ128" s="5"/>
      <c r="DZ128" s="6"/>
    </row>
    <row r="129" spans="1:130" x14ac:dyDescent="0.2">
      <c r="A129" s="1637"/>
      <c r="B129" s="230" t="s">
        <v>145</v>
      </c>
      <c r="C129" s="51"/>
      <c r="D129" s="56"/>
      <c r="E129" s="51"/>
      <c r="F129" s="56"/>
      <c r="G129" s="51"/>
      <c r="H129" s="56"/>
      <c r="I129" s="51"/>
      <c r="J129" s="298"/>
      <c r="K129" s="56"/>
      <c r="L129" s="56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5"/>
      <c r="BD129" s="5"/>
      <c r="BT129" s="5"/>
      <c r="BV129" s="15"/>
      <c r="BW129" s="15"/>
      <c r="BX129" s="15"/>
      <c r="BZ129" s="4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15"/>
      <c r="CY129" s="5"/>
      <c r="CZ129" s="5"/>
      <c r="DZ129" s="6"/>
    </row>
    <row r="130" spans="1:130" x14ac:dyDescent="0.2">
      <c r="A130" s="1745"/>
      <c r="B130" s="230" t="s">
        <v>146</v>
      </c>
      <c r="C130" s="219"/>
      <c r="D130" s="78"/>
      <c r="E130" s="219"/>
      <c r="F130" s="78"/>
      <c r="G130" s="219"/>
      <c r="H130" s="78"/>
      <c r="I130" s="219"/>
      <c r="J130" s="299"/>
      <c r="K130" s="78"/>
      <c r="L130" s="7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5"/>
      <c r="BD130" s="5"/>
      <c r="BT130" s="5"/>
      <c r="BV130" s="15"/>
      <c r="BW130" s="15"/>
      <c r="BX130" s="15"/>
      <c r="BZ130" s="4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15"/>
      <c r="CZ130" s="5"/>
      <c r="DZ130" s="6"/>
    </row>
    <row r="131" spans="1:130" x14ac:dyDescent="0.2">
      <c r="A131" s="1787" t="s">
        <v>147</v>
      </c>
      <c r="B131" s="559" t="s">
        <v>148</v>
      </c>
      <c r="C131" s="556"/>
      <c r="D131" s="557"/>
      <c r="E131" s="556"/>
      <c r="F131" s="557"/>
      <c r="G131" s="556"/>
      <c r="H131" s="557"/>
      <c r="I131" s="556"/>
      <c r="J131" s="558"/>
      <c r="K131" s="557"/>
      <c r="L131" s="557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5"/>
      <c r="BD131" s="5"/>
      <c r="BT131" s="5"/>
      <c r="BV131" s="15"/>
      <c r="BW131" s="15"/>
      <c r="BX131" s="15"/>
      <c r="BZ131" s="4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15"/>
      <c r="CY131" s="5"/>
      <c r="CZ131" s="5"/>
      <c r="DZ131" s="6"/>
    </row>
    <row r="132" spans="1:130" x14ac:dyDescent="0.2">
      <c r="A132" s="1788"/>
      <c r="B132" s="230" t="s">
        <v>149</v>
      </c>
      <c r="C132" s="51"/>
      <c r="D132" s="56"/>
      <c r="E132" s="51"/>
      <c r="F132" s="56"/>
      <c r="G132" s="51"/>
      <c r="H132" s="56"/>
      <c r="I132" s="51"/>
      <c r="J132" s="298"/>
      <c r="K132" s="56"/>
      <c r="L132" s="56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5"/>
      <c r="BD132" s="5"/>
      <c r="BT132" s="5"/>
      <c r="BV132" s="15"/>
      <c r="BW132" s="15"/>
      <c r="BX132" s="15"/>
      <c r="BZ132" s="4"/>
      <c r="CF132" s="9"/>
      <c r="CG132" s="437"/>
      <c r="CH132" s="437"/>
      <c r="CI132" s="437"/>
      <c r="CJ132" s="437"/>
      <c r="CK132" s="437"/>
      <c r="CL132" s="437"/>
      <c r="CM132" s="437"/>
      <c r="CN132" s="437"/>
      <c r="CO132" s="437"/>
      <c r="CP132" s="437"/>
      <c r="CQ132" s="437"/>
      <c r="CR132" s="437"/>
      <c r="CS132" s="437"/>
      <c r="CT132" s="15"/>
      <c r="CY132" s="5"/>
      <c r="CZ132" s="5"/>
      <c r="DZ132" s="6"/>
    </row>
    <row r="133" spans="1:130" x14ac:dyDescent="0.2">
      <c r="A133" s="1788"/>
      <c r="B133" s="230" t="s">
        <v>146</v>
      </c>
      <c r="C133" s="51"/>
      <c r="D133" s="56"/>
      <c r="E133" s="51"/>
      <c r="F133" s="56"/>
      <c r="G133" s="51"/>
      <c r="H133" s="56"/>
      <c r="I133" s="51"/>
      <c r="J133" s="298"/>
      <c r="K133" s="56"/>
      <c r="L133" s="56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5"/>
      <c r="BD133" s="5"/>
      <c r="BT133" s="5"/>
      <c r="BV133" s="15"/>
      <c r="BW133" s="15"/>
      <c r="BX133" s="15"/>
      <c r="BZ133" s="4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15"/>
      <c r="CY133" s="5"/>
      <c r="CZ133" s="5"/>
      <c r="DZ133" s="6"/>
    </row>
    <row r="134" spans="1:130" x14ac:dyDescent="0.2">
      <c r="A134" s="1788"/>
      <c r="B134" s="301" t="s">
        <v>150</v>
      </c>
      <c r="C134" s="85"/>
      <c r="D134" s="86"/>
      <c r="E134" s="85"/>
      <c r="F134" s="86"/>
      <c r="G134" s="85"/>
      <c r="H134" s="86"/>
      <c r="I134" s="85"/>
      <c r="J134" s="302"/>
      <c r="K134" s="86"/>
      <c r="L134" s="86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5"/>
      <c r="BD134" s="5"/>
      <c r="BT134" s="5"/>
      <c r="BV134" s="15"/>
      <c r="BW134" s="15"/>
      <c r="BX134" s="15"/>
      <c r="BZ134" s="4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15"/>
      <c r="CY134" s="5"/>
      <c r="CZ134" s="5"/>
      <c r="DZ134" s="6"/>
    </row>
    <row r="135" spans="1:130" x14ac:dyDescent="0.2">
      <c r="A135" s="1788"/>
      <c r="B135" s="286" t="s">
        <v>151</v>
      </c>
      <c r="C135" s="219"/>
      <c r="D135" s="78"/>
      <c r="E135" s="219"/>
      <c r="F135" s="78"/>
      <c r="G135" s="219"/>
      <c r="H135" s="78"/>
      <c r="I135" s="219"/>
      <c r="J135" s="299"/>
      <c r="K135" s="78"/>
      <c r="L135" s="7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5"/>
      <c r="BD135" s="5"/>
      <c r="BT135" s="5"/>
      <c r="BV135" s="15"/>
      <c r="BW135" s="15"/>
      <c r="BX135" s="15"/>
      <c r="BZ135" s="4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15"/>
      <c r="CY135" s="5"/>
      <c r="CZ135" s="5"/>
      <c r="DZ135" s="6"/>
    </row>
    <row r="136" spans="1:130" ht="14.25" customHeight="1" x14ac:dyDescent="0.2">
      <c r="A136" s="1744" t="s">
        <v>152</v>
      </c>
      <c r="B136" s="559" t="s">
        <v>153</v>
      </c>
      <c r="C136" s="556"/>
      <c r="D136" s="557"/>
      <c r="E136" s="556"/>
      <c r="F136" s="557"/>
      <c r="G136" s="556"/>
      <c r="H136" s="557"/>
      <c r="I136" s="556"/>
      <c r="J136" s="558"/>
      <c r="K136" s="557"/>
      <c r="L136" s="557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5"/>
      <c r="BD136" s="5"/>
      <c r="BT136" s="5"/>
      <c r="BV136" s="15"/>
      <c r="BW136" s="15"/>
      <c r="BX136" s="15"/>
      <c r="BZ136" s="4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5"/>
      <c r="CU136" s="5"/>
      <c r="CV136" s="5"/>
      <c r="CW136" s="5"/>
      <c r="CX136" s="5"/>
      <c r="CY136" s="5"/>
      <c r="CZ136" s="5"/>
      <c r="DZ136" s="6"/>
    </row>
    <row r="137" spans="1:130" x14ac:dyDescent="0.2">
      <c r="A137" s="1637"/>
      <c r="B137" s="230" t="s">
        <v>149</v>
      </c>
      <c r="C137" s="51"/>
      <c r="D137" s="56"/>
      <c r="E137" s="51"/>
      <c r="F137" s="56"/>
      <c r="G137" s="51"/>
      <c r="H137" s="56"/>
      <c r="I137" s="51"/>
      <c r="J137" s="298"/>
      <c r="K137" s="56"/>
      <c r="L137" s="56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5"/>
      <c r="BD137" s="5"/>
      <c r="BT137" s="5"/>
      <c r="BV137" s="15"/>
      <c r="BW137" s="15"/>
      <c r="BX137" s="15"/>
      <c r="BZ137" s="4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5"/>
      <c r="CU137" s="5"/>
      <c r="CV137" s="5"/>
      <c r="CW137" s="5"/>
      <c r="CX137" s="5"/>
      <c r="CY137" s="5"/>
      <c r="CZ137" s="5"/>
      <c r="DZ137" s="6"/>
    </row>
    <row r="138" spans="1:130" x14ac:dyDescent="0.2">
      <c r="A138" s="1637"/>
      <c r="B138" s="230" t="s">
        <v>146</v>
      </c>
      <c r="C138" s="51"/>
      <c r="D138" s="56"/>
      <c r="E138" s="51"/>
      <c r="F138" s="56"/>
      <c r="G138" s="51"/>
      <c r="H138" s="56"/>
      <c r="I138" s="51"/>
      <c r="J138" s="298"/>
      <c r="K138" s="56"/>
      <c r="L138" s="56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5"/>
      <c r="BD138" s="5"/>
      <c r="BT138" s="5"/>
      <c r="BV138" s="15"/>
      <c r="BW138" s="15"/>
      <c r="BX138" s="15"/>
      <c r="BZ138" s="4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5"/>
      <c r="CU138" s="5"/>
      <c r="CV138" s="5"/>
      <c r="CW138" s="5"/>
      <c r="CX138" s="5"/>
      <c r="CY138" s="5"/>
      <c r="CZ138" s="5"/>
      <c r="DZ138" s="6"/>
    </row>
    <row r="139" spans="1:130" x14ac:dyDescent="0.2">
      <c r="A139" s="1637"/>
      <c r="B139" s="230" t="s">
        <v>154</v>
      </c>
      <c r="C139" s="51"/>
      <c r="D139" s="56"/>
      <c r="E139" s="51"/>
      <c r="F139" s="56"/>
      <c r="G139" s="51"/>
      <c r="H139" s="56"/>
      <c r="I139" s="51"/>
      <c r="J139" s="298"/>
      <c r="K139" s="56"/>
      <c r="L139" s="56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5"/>
      <c r="BD139" s="5"/>
      <c r="BT139" s="5"/>
      <c r="BV139" s="15"/>
      <c r="BW139" s="15"/>
      <c r="BX139" s="15"/>
      <c r="BZ139" s="32"/>
      <c r="CA139" s="32"/>
      <c r="CB139" s="32"/>
      <c r="CC139" s="32"/>
      <c r="CD139" s="32"/>
      <c r="CE139" s="32"/>
      <c r="CF139" s="33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5"/>
      <c r="CU139" s="5"/>
      <c r="CV139" s="5"/>
      <c r="CW139" s="5"/>
      <c r="CX139" s="5"/>
      <c r="CY139" s="5"/>
      <c r="CZ139" s="5"/>
      <c r="DZ139" s="6"/>
    </row>
    <row r="140" spans="1:130" x14ac:dyDescent="0.2">
      <c r="A140" s="1637"/>
      <c r="B140" s="230" t="s">
        <v>150</v>
      </c>
      <c r="C140" s="51"/>
      <c r="D140" s="56"/>
      <c r="E140" s="51"/>
      <c r="F140" s="56"/>
      <c r="G140" s="51"/>
      <c r="H140" s="56"/>
      <c r="I140" s="51"/>
      <c r="J140" s="298"/>
      <c r="K140" s="56"/>
      <c r="L140" s="56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5"/>
      <c r="BD140" s="5"/>
      <c r="BT140" s="5"/>
      <c r="BV140" s="15"/>
      <c r="BW140" s="15"/>
      <c r="BX140" s="15"/>
      <c r="BZ140" s="32"/>
      <c r="CA140" s="32"/>
      <c r="CB140" s="32"/>
      <c r="CC140" s="32"/>
      <c r="CD140" s="32"/>
      <c r="CE140" s="32"/>
      <c r="CF140" s="33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5"/>
      <c r="CU140" s="5"/>
      <c r="CV140" s="5"/>
      <c r="CW140" s="5"/>
      <c r="CX140" s="5"/>
      <c r="CY140" s="5"/>
      <c r="CZ140" s="5"/>
      <c r="DZ140" s="6"/>
    </row>
    <row r="141" spans="1:130" x14ac:dyDescent="0.2">
      <c r="A141" s="1745"/>
      <c r="B141" s="286" t="s">
        <v>151</v>
      </c>
      <c r="C141" s="63"/>
      <c r="D141" s="97"/>
      <c r="E141" s="63"/>
      <c r="F141" s="97"/>
      <c r="G141" s="63"/>
      <c r="H141" s="97"/>
      <c r="I141" s="63"/>
      <c r="J141" s="303"/>
      <c r="K141" s="97"/>
      <c r="L141" s="97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5"/>
      <c r="BD141" s="5"/>
      <c r="BT141" s="5"/>
      <c r="BV141" s="15"/>
      <c r="BW141" s="15"/>
      <c r="BX141" s="15"/>
      <c r="BZ141" s="32"/>
      <c r="CA141" s="32"/>
      <c r="CB141" s="32"/>
      <c r="CC141" s="32"/>
      <c r="CD141" s="32"/>
      <c r="CE141" s="32"/>
      <c r="CF141" s="33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5"/>
      <c r="CU141" s="5"/>
      <c r="CV141" s="5"/>
      <c r="CW141" s="5"/>
      <c r="CX141" s="5"/>
      <c r="CY141" s="5"/>
      <c r="CZ141" s="5"/>
      <c r="DZ141" s="6"/>
    </row>
    <row r="142" spans="1:130" x14ac:dyDescent="0.2">
      <c r="A142" s="561" t="s">
        <v>155</v>
      </c>
      <c r="B142" s="562" t="s">
        <v>145</v>
      </c>
      <c r="C142" s="563"/>
      <c r="D142" s="564"/>
      <c r="E142" s="563"/>
      <c r="F142" s="564"/>
      <c r="G142" s="563"/>
      <c r="H142" s="564"/>
      <c r="I142" s="563"/>
      <c r="J142" s="565"/>
      <c r="K142" s="564"/>
      <c r="L142" s="564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5"/>
      <c r="BD142" s="5"/>
      <c r="BT142" s="5"/>
      <c r="BV142" s="15"/>
      <c r="BW142" s="15"/>
      <c r="BX142" s="15"/>
      <c r="BZ142" s="4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5"/>
      <c r="CU142" s="5"/>
      <c r="CV142" s="5"/>
      <c r="CW142" s="5"/>
      <c r="CX142" s="5"/>
      <c r="CY142" s="5"/>
      <c r="CZ142" s="5"/>
      <c r="DZ142" s="6"/>
    </row>
    <row r="143" spans="1:130" x14ac:dyDescent="0.2">
      <c r="A143" s="11" t="s">
        <v>156</v>
      </c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5"/>
      <c r="CV143" s="5"/>
      <c r="CW143" s="5"/>
      <c r="CX143" s="5"/>
      <c r="CY143" s="5"/>
      <c r="CZ143" s="5"/>
    </row>
    <row r="144" spans="1:130" x14ac:dyDescent="0.2">
      <c r="A144" s="107" t="s">
        <v>157</v>
      </c>
      <c r="B144" s="309"/>
      <c r="C144" s="10"/>
      <c r="D144" s="310"/>
      <c r="E144" s="411"/>
      <c r="F144" s="310"/>
      <c r="G144" s="411"/>
      <c r="H144" s="411"/>
      <c r="I144" s="310"/>
      <c r="J144" s="412"/>
      <c r="K144" s="412"/>
      <c r="L144" s="412"/>
      <c r="M144" s="412"/>
      <c r="N144" s="412"/>
      <c r="O144" s="413"/>
      <c r="P144" s="413"/>
      <c r="Q144" s="413"/>
      <c r="R144" s="414"/>
      <c r="S144" s="14"/>
      <c r="T144" s="413"/>
      <c r="U144" s="413"/>
      <c r="V144" s="414"/>
      <c r="W144" s="457"/>
      <c r="X144" s="14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CA144" s="32"/>
      <c r="CB144" s="32"/>
      <c r="CC144" s="32"/>
      <c r="CD144" s="32"/>
      <c r="CE144" s="32"/>
      <c r="CF144" s="32"/>
      <c r="CG144" s="33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5"/>
      <c r="CV144" s="5"/>
      <c r="CW144" s="5"/>
      <c r="CX144" s="5"/>
      <c r="CY144" s="5"/>
      <c r="CZ144" s="5"/>
    </row>
    <row r="145" spans="1:149" ht="15" customHeight="1" x14ac:dyDescent="0.2">
      <c r="A145" s="1780" t="s">
        <v>35</v>
      </c>
      <c r="B145" s="1746" t="s">
        <v>5</v>
      </c>
      <c r="C145" s="1640"/>
      <c r="D145" s="1747"/>
      <c r="E145" s="1789" t="s">
        <v>158</v>
      </c>
      <c r="F145" s="1705"/>
      <c r="G145" s="1705"/>
      <c r="H145" s="1705"/>
      <c r="I145" s="1705"/>
      <c r="J145" s="1705"/>
      <c r="K145" s="1705"/>
      <c r="L145" s="1705"/>
      <c r="M145" s="1705"/>
      <c r="N145" s="1705"/>
      <c r="O145" s="1705"/>
      <c r="P145" s="1705"/>
      <c r="Q145" s="1705"/>
      <c r="R145" s="1705"/>
      <c r="S145" s="1705"/>
      <c r="T145" s="1705"/>
      <c r="U145" s="1705"/>
      <c r="V145" s="1705"/>
      <c r="W145" s="1705"/>
      <c r="X145" s="1705"/>
      <c r="Y145" s="1705"/>
      <c r="Z145" s="1705"/>
      <c r="AA145" s="1705"/>
      <c r="AB145" s="1705"/>
      <c r="AC145" s="1705"/>
      <c r="AD145" s="1705"/>
      <c r="AE145" s="1705"/>
      <c r="AF145" s="1705"/>
      <c r="AG145" s="1705"/>
      <c r="AH145" s="1705"/>
      <c r="AI145" s="1705"/>
      <c r="AJ145" s="1705"/>
      <c r="AK145" s="1705"/>
      <c r="AL145" s="1790"/>
      <c r="AM145" s="1797" t="s">
        <v>159</v>
      </c>
      <c r="AN145" s="1797"/>
      <c r="AO145" s="1798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U145" s="109"/>
      <c r="BV145" s="109"/>
      <c r="BW145" s="15"/>
      <c r="BX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5"/>
      <c r="CR145" s="5"/>
      <c r="CS145" s="5"/>
      <c r="CT145" s="32"/>
      <c r="CU145" s="32"/>
      <c r="CV145" s="32"/>
      <c r="CW145" s="32"/>
      <c r="CX145" s="32"/>
      <c r="CY145" s="32"/>
      <c r="CZ145" s="33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</row>
    <row r="146" spans="1:149" ht="15" customHeight="1" x14ac:dyDescent="0.2">
      <c r="A146" s="1702"/>
      <c r="B146" s="1760"/>
      <c r="C146" s="1757"/>
      <c r="D146" s="1761"/>
      <c r="E146" s="1783" t="s">
        <v>160</v>
      </c>
      <c r="F146" s="1783"/>
      <c r="G146" s="1799" t="s">
        <v>161</v>
      </c>
      <c r="H146" s="1799"/>
      <c r="I146" s="1799" t="s">
        <v>13</v>
      </c>
      <c r="J146" s="1799"/>
      <c r="K146" s="1799" t="s">
        <v>162</v>
      </c>
      <c r="L146" s="1799"/>
      <c r="M146" s="1783" t="s">
        <v>15</v>
      </c>
      <c r="N146" s="1783"/>
      <c r="O146" s="1783" t="s">
        <v>16</v>
      </c>
      <c r="P146" s="1783"/>
      <c r="Q146" s="1783" t="s">
        <v>17</v>
      </c>
      <c r="R146" s="1783"/>
      <c r="S146" s="1783" t="s">
        <v>18</v>
      </c>
      <c r="T146" s="1783"/>
      <c r="U146" s="1783" t="s">
        <v>19</v>
      </c>
      <c r="V146" s="1783"/>
      <c r="W146" s="1783" t="s">
        <v>20</v>
      </c>
      <c r="X146" s="1783"/>
      <c r="Y146" s="1783" t="s">
        <v>21</v>
      </c>
      <c r="Z146" s="1783"/>
      <c r="AA146" s="1783" t="s">
        <v>22</v>
      </c>
      <c r="AB146" s="1783"/>
      <c r="AC146" s="1783" t="s">
        <v>23</v>
      </c>
      <c r="AD146" s="1783"/>
      <c r="AE146" s="1783" t="s">
        <v>24</v>
      </c>
      <c r="AF146" s="1783"/>
      <c r="AG146" s="1783" t="s">
        <v>25</v>
      </c>
      <c r="AH146" s="1783"/>
      <c r="AI146" s="1783" t="s">
        <v>26</v>
      </c>
      <c r="AJ146" s="1783"/>
      <c r="AK146" s="1800" t="s">
        <v>27</v>
      </c>
      <c r="AL146" s="1801"/>
      <c r="AM146" s="1758" t="s">
        <v>163</v>
      </c>
      <c r="AN146" s="1748" t="s">
        <v>164</v>
      </c>
      <c r="AO146" s="1749"/>
      <c r="AP146" s="462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U146" s="109"/>
      <c r="BV146" s="109"/>
      <c r="BW146" s="15"/>
      <c r="BX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5"/>
      <c r="CR146" s="5"/>
      <c r="CS146" s="5"/>
      <c r="CT146" s="32"/>
      <c r="CU146" s="32"/>
      <c r="CV146" s="32"/>
      <c r="CW146" s="32"/>
      <c r="CX146" s="32"/>
      <c r="CY146" s="32"/>
      <c r="CZ146" s="33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</row>
    <row r="147" spans="1:149" ht="24" customHeight="1" x14ac:dyDescent="0.2">
      <c r="A147" s="1781"/>
      <c r="B147" s="439" t="s">
        <v>32</v>
      </c>
      <c r="C147" s="463" t="s">
        <v>33</v>
      </c>
      <c r="D147" s="464" t="s">
        <v>34</v>
      </c>
      <c r="E147" s="463" t="s">
        <v>33</v>
      </c>
      <c r="F147" s="464" t="s">
        <v>34</v>
      </c>
      <c r="G147" s="463" t="s">
        <v>33</v>
      </c>
      <c r="H147" s="464" t="s">
        <v>34</v>
      </c>
      <c r="I147" s="463" t="s">
        <v>33</v>
      </c>
      <c r="J147" s="464" t="s">
        <v>34</v>
      </c>
      <c r="K147" s="463" t="s">
        <v>33</v>
      </c>
      <c r="L147" s="464" t="s">
        <v>34</v>
      </c>
      <c r="M147" s="463" t="s">
        <v>33</v>
      </c>
      <c r="N147" s="464" t="s">
        <v>34</v>
      </c>
      <c r="O147" s="463" t="s">
        <v>33</v>
      </c>
      <c r="P147" s="464" t="s">
        <v>34</v>
      </c>
      <c r="Q147" s="463" t="s">
        <v>33</v>
      </c>
      <c r="R147" s="464" t="s">
        <v>34</v>
      </c>
      <c r="S147" s="463" t="s">
        <v>33</v>
      </c>
      <c r="T147" s="464" t="s">
        <v>34</v>
      </c>
      <c r="U147" s="463" t="s">
        <v>33</v>
      </c>
      <c r="V147" s="464" t="s">
        <v>34</v>
      </c>
      <c r="W147" s="463" t="s">
        <v>33</v>
      </c>
      <c r="X147" s="464" t="s">
        <v>34</v>
      </c>
      <c r="Y147" s="463" t="s">
        <v>33</v>
      </c>
      <c r="Z147" s="464" t="s">
        <v>34</v>
      </c>
      <c r="AA147" s="463" t="s">
        <v>33</v>
      </c>
      <c r="AB147" s="464" t="s">
        <v>34</v>
      </c>
      <c r="AC147" s="463" t="s">
        <v>33</v>
      </c>
      <c r="AD147" s="464" t="s">
        <v>34</v>
      </c>
      <c r="AE147" s="463" t="s">
        <v>33</v>
      </c>
      <c r="AF147" s="464" t="s">
        <v>34</v>
      </c>
      <c r="AG147" s="463" t="s">
        <v>33</v>
      </c>
      <c r="AH147" s="464" t="s">
        <v>34</v>
      </c>
      <c r="AI147" s="463" t="s">
        <v>33</v>
      </c>
      <c r="AJ147" s="464" t="s">
        <v>34</v>
      </c>
      <c r="AK147" s="463" t="s">
        <v>33</v>
      </c>
      <c r="AL147" s="465" t="s">
        <v>34</v>
      </c>
      <c r="AM147" s="1802"/>
      <c r="AN147" s="440" t="s">
        <v>165</v>
      </c>
      <c r="AO147" s="455" t="s">
        <v>166</v>
      </c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U147" s="109"/>
      <c r="BV147" s="109"/>
      <c r="BW147" s="15"/>
      <c r="BX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5"/>
      <c r="CR147" s="5"/>
      <c r="CS147" s="5"/>
      <c r="CT147" s="32"/>
      <c r="CU147" s="32"/>
      <c r="CV147" s="32"/>
      <c r="CW147" s="32"/>
      <c r="CX147" s="32"/>
      <c r="CY147" s="32"/>
      <c r="CZ147" s="33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</row>
    <row r="148" spans="1:149" ht="14.1" customHeight="1" x14ac:dyDescent="0.2">
      <c r="A148" s="466" t="s">
        <v>51</v>
      </c>
      <c r="B148" s="324">
        <f>SUM(C148:D148)</f>
        <v>309</v>
      </c>
      <c r="C148" s="325">
        <f t="shared" ref="C148:D176" si="19">E148+G148+I148+K148+M148+O148+Q148+S148+U148+W148+Y148+AA148+AC148+AE148+AG148+AI148+AK148</f>
        <v>110</v>
      </c>
      <c r="D148" s="325">
        <f t="shared" si="19"/>
        <v>199</v>
      </c>
      <c r="E148" s="556">
        <v>12</v>
      </c>
      <c r="F148" s="566">
        <v>4</v>
      </c>
      <c r="G148" s="556">
        <v>2</v>
      </c>
      <c r="H148" s="566">
        <v>0</v>
      </c>
      <c r="I148" s="556">
        <v>1</v>
      </c>
      <c r="J148" s="566">
        <v>3</v>
      </c>
      <c r="K148" s="556">
        <v>4</v>
      </c>
      <c r="L148" s="566">
        <v>4</v>
      </c>
      <c r="M148" s="556">
        <v>2</v>
      </c>
      <c r="N148" s="566">
        <v>13</v>
      </c>
      <c r="O148" s="556">
        <v>5</v>
      </c>
      <c r="P148" s="566">
        <v>23</v>
      </c>
      <c r="Q148" s="556">
        <v>0</v>
      </c>
      <c r="R148" s="566">
        <v>14</v>
      </c>
      <c r="S148" s="556">
        <v>3</v>
      </c>
      <c r="T148" s="566">
        <v>3</v>
      </c>
      <c r="U148" s="556">
        <v>0</v>
      </c>
      <c r="V148" s="566">
        <v>0</v>
      </c>
      <c r="W148" s="556">
        <v>5</v>
      </c>
      <c r="X148" s="566">
        <v>24</v>
      </c>
      <c r="Y148" s="556">
        <v>4</v>
      </c>
      <c r="Z148" s="566">
        <v>2</v>
      </c>
      <c r="AA148" s="556">
        <v>12</v>
      </c>
      <c r="AB148" s="566">
        <v>11</v>
      </c>
      <c r="AC148" s="556">
        <v>11</v>
      </c>
      <c r="AD148" s="566">
        <v>12</v>
      </c>
      <c r="AE148" s="556">
        <v>12</v>
      </c>
      <c r="AF148" s="566">
        <v>16</v>
      </c>
      <c r="AG148" s="556">
        <v>12</v>
      </c>
      <c r="AH148" s="566">
        <v>24</v>
      </c>
      <c r="AI148" s="556">
        <v>8</v>
      </c>
      <c r="AJ148" s="566">
        <v>15</v>
      </c>
      <c r="AK148" s="326">
        <v>17</v>
      </c>
      <c r="AL148" s="53">
        <v>31</v>
      </c>
      <c r="AM148" s="327">
        <v>103</v>
      </c>
      <c r="AN148" s="92">
        <v>57</v>
      </c>
      <c r="AO148" s="56">
        <v>149</v>
      </c>
      <c r="AP148" s="30" t="str">
        <f>CT148</f>
        <v/>
      </c>
      <c r="AQ148" s="267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U148" s="109"/>
      <c r="BV148" s="109"/>
      <c r="BY148" s="5"/>
      <c r="BZ148" s="5"/>
      <c r="CA148" s="5"/>
      <c r="CB148" s="5"/>
      <c r="CC148" s="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5"/>
      <c r="CR148" s="5"/>
      <c r="CS148" s="5"/>
      <c r="CT148" s="32" t="str">
        <f t="shared" ref="CT148:CT176" si="20">IF(CZ148=1,"* El número de Consultas Según tipo de atención NO DEBE ser diferente al Total. ","")</f>
        <v/>
      </c>
      <c r="CU148" s="32"/>
      <c r="CV148" s="32"/>
      <c r="CW148" s="32"/>
      <c r="CX148" s="32"/>
      <c r="CY148" s="32"/>
      <c r="CZ148" s="33">
        <f t="shared" ref="CZ148:CZ176" si="21">IF(B148&lt;&gt;SUM(AM148:AO148),1,0)</f>
        <v>0</v>
      </c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</row>
    <row r="149" spans="1:149" ht="14.1" customHeight="1" x14ac:dyDescent="0.2">
      <c r="A149" s="328" t="s">
        <v>36</v>
      </c>
      <c r="B149" s="324">
        <f t="shared" ref="B149:B182" si="22">SUM(C149:D149)</f>
        <v>0</v>
      </c>
      <c r="C149" s="325">
        <f t="shared" si="19"/>
        <v>0</v>
      </c>
      <c r="D149" s="325">
        <f t="shared" si="19"/>
        <v>0</v>
      </c>
      <c r="E149" s="51">
        <v>0</v>
      </c>
      <c r="F149" s="52">
        <v>0</v>
      </c>
      <c r="G149" s="51">
        <v>0</v>
      </c>
      <c r="H149" s="52">
        <v>0</v>
      </c>
      <c r="I149" s="51">
        <v>0</v>
      </c>
      <c r="J149" s="52">
        <v>0</v>
      </c>
      <c r="K149" s="51">
        <v>0</v>
      </c>
      <c r="L149" s="52">
        <v>0</v>
      </c>
      <c r="M149" s="51">
        <v>0</v>
      </c>
      <c r="N149" s="52">
        <v>0</v>
      </c>
      <c r="O149" s="51">
        <v>0</v>
      </c>
      <c r="P149" s="52">
        <v>0</v>
      </c>
      <c r="Q149" s="51">
        <v>0</v>
      </c>
      <c r="R149" s="52">
        <v>0</v>
      </c>
      <c r="S149" s="51">
        <v>0</v>
      </c>
      <c r="T149" s="52">
        <v>0</v>
      </c>
      <c r="U149" s="51">
        <v>0</v>
      </c>
      <c r="V149" s="52">
        <v>0</v>
      </c>
      <c r="W149" s="51">
        <v>0</v>
      </c>
      <c r="X149" s="52">
        <v>0</v>
      </c>
      <c r="Y149" s="51">
        <v>0</v>
      </c>
      <c r="Z149" s="52">
        <v>0</v>
      </c>
      <c r="AA149" s="51">
        <v>0</v>
      </c>
      <c r="AB149" s="52">
        <v>0</v>
      </c>
      <c r="AC149" s="51">
        <v>0</v>
      </c>
      <c r="AD149" s="52">
        <v>0</v>
      </c>
      <c r="AE149" s="51">
        <v>0</v>
      </c>
      <c r="AF149" s="52">
        <v>0</v>
      </c>
      <c r="AG149" s="51">
        <v>0</v>
      </c>
      <c r="AH149" s="52">
        <v>0</v>
      </c>
      <c r="AI149" s="51">
        <v>0</v>
      </c>
      <c r="AJ149" s="52">
        <v>0</v>
      </c>
      <c r="AK149" s="326">
        <v>0</v>
      </c>
      <c r="AL149" s="53">
        <v>0</v>
      </c>
      <c r="AM149" s="327">
        <v>0</v>
      </c>
      <c r="AN149" s="92">
        <v>0</v>
      </c>
      <c r="AO149" s="56">
        <v>0</v>
      </c>
      <c r="AP149" s="30" t="str">
        <f t="shared" ref="AP149:AP182" si="23">CT149</f>
        <v/>
      </c>
      <c r="AQ149" s="267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U149" s="109"/>
      <c r="BV149" s="109"/>
      <c r="BY149" s="5"/>
      <c r="BZ149" s="5"/>
      <c r="CA149" s="5"/>
      <c r="CB149" s="5"/>
      <c r="CC149" s="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5"/>
      <c r="CR149" s="5"/>
      <c r="CS149" s="5"/>
      <c r="CT149" s="32" t="str">
        <f t="shared" si="20"/>
        <v/>
      </c>
      <c r="CU149" s="32"/>
      <c r="CV149" s="32"/>
      <c r="CW149" s="32"/>
      <c r="CX149" s="32"/>
      <c r="CY149" s="32"/>
      <c r="CZ149" s="33">
        <f t="shared" si="21"/>
        <v>0</v>
      </c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</row>
    <row r="150" spans="1:149" ht="14.1" customHeight="1" x14ac:dyDescent="0.2">
      <c r="A150" s="152" t="s">
        <v>60</v>
      </c>
      <c r="B150" s="324">
        <f t="shared" si="22"/>
        <v>38</v>
      </c>
      <c r="C150" s="325">
        <f t="shared" si="19"/>
        <v>17</v>
      </c>
      <c r="D150" s="325">
        <f t="shared" si="19"/>
        <v>21</v>
      </c>
      <c r="E150" s="38">
        <v>0</v>
      </c>
      <c r="F150" s="40">
        <v>0</v>
      </c>
      <c r="G150" s="38">
        <v>0</v>
      </c>
      <c r="H150" s="40">
        <v>0</v>
      </c>
      <c r="I150" s="38">
        <v>0</v>
      </c>
      <c r="J150" s="40">
        <v>0</v>
      </c>
      <c r="K150" s="38">
        <v>0</v>
      </c>
      <c r="L150" s="40">
        <v>0</v>
      </c>
      <c r="M150" s="38">
        <v>0</v>
      </c>
      <c r="N150" s="40">
        <v>0</v>
      </c>
      <c r="O150" s="38">
        <v>0</v>
      </c>
      <c r="P150" s="40">
        <v>0</v>
      </c>
      <c r="Q150" s="38">
        <v>0</v>
      </c>
      <c r="R150" s="40">
        <v>0</v>
      </c>
      <c r="S150" s="38">
        <v>0</v>
      </c>
      <c r="T150" s="40">
        <v>0</v>
      </c>
      <c r="U150" s="38">
        <v>0</v>
      </c>
      <c r="V150" s="40">
        <v>0</v>
      </c>
      <c r="W150" s="38">
        <v>0</v>
      </c>
      <c r="X150" s="40">
        <v>1</v>
      </c>
      <c r="Y150" s="38">
        <v>1</v>
      </c>
      <c r="Z150" s="40">
        <v>0</v>
      </c>
      <c r="AA150" s="38">
        <v>0</v>
      </c>
      <c r="AB150" s="40">
        <v>1</v>
      </c>
      <c r="AC150" s="38">
        <v>3</v>
      </c>
      <c r="AD150" s="40">
        <v>0</v>
      </c>
      <c r="AE150" s="38">
        <v>6</v>
      </c>
      <c r="AF150" s="40">
        <v>3</v>
      </c>
      <c r="AG150" s="38">
        <v>0</v>
      </c>
      <c r="AH150" s="40">
        <v>4</v>
      </c>
      <c r="AI150" s="38">
        <v>3</v>
      </c>
      <c r="AJ150" s="40">
        <v>3</v>
      </c>
      <c r="AK150" s="329">
        <v>4</v>
      </c>
      <c r="AL150" s="41">
        <v>9</v>
      </c>
      <c r="AM150" s="330">
        <v>13</v>
      </c>
      <c r="AN150" s="209">
        <v>5</v>
      </c>
      <c r="AO150" s="39">
        <v>20</v>
      </c>
      <c r="AP150" s="30" t="str">
        <f t="shared" si="23"/>
        <v/>
      </c>
      <c r="AQ150" s="267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U150" s="109"/>
      <c r="BV150" s="109"/>
      <c r="BY150" s="5"/>
      <c r="BZ150" s="5"/>
      <c r="CA150" s="5"/>
      <c r="CB150" s="5"/>
      <c r="CC150" s="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5"/>
      <c r="CR150" s="5"/>
      <c r="CS150" s="5"/>
      <c r="CT150" s="32" t="str">
        <f t="shared" si="20"/>
        <v/>
      </c>
      <c r="CU150" s="32"/>
      <c r="CV150" s="32"/>
      <c r="CW150" s="32"/>
      <c r="CX150" s="32"/>
      <c r="CY150" s="32"/>
      <c r="CZ150" s="33">
        <f t="shared" si="21"/>
        <v>0</v>
      </c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</row>
    <row r="151" spans="1:149" ht="14.1" customHeight="1" x14ac:dyDescent="0.2">
      <c r="A151" s="152" t="s">
        <v>61</v>
      </c>
      <c r="B151" s="324">
        <f t="shared" si="22"/>
        <v>4</v>
      </c>
      <c r="C151" s="325">
        <f t="shared" si="19"/>
        <v>3</v>
      </c>
      <c r="D151" s="325">
        <f t="shared" si="19"/>
        <v>1</v>
      </c>
      <c r="E151" s="51">
        <v>0</v>
      </c>
      <c r="F151" s="52">
        <v>0</v>
      </c>
      <c r="G151" s="51">
        <v>0</v>
      </c>
      <c r="H151" s="52">
        <v>0</v>
      </c>
      <c r="I151" s="51">
        <v>0</v>
      </c>
      <c r="J151" s="52">
        <v>0</v>
      </c>
      <c r="K151" s="51">
        <v>0</v>
      </c>
      <c r="L151" s="52">
        <v>0</v>
      </c>
      <c r="M151" s="51">
        <v>0</v>
      </c>
      <c r="N151" s="52">
        <v>0</v>
      </c>
      <c r="O151" s="51">
        <v>0</v>
      </c>
      <c r="P151" s="52">
        <v>0</v>
      </c>
      <c r="Q151" s="51">
        <v>0</v>
      </c>
      <c r="R151" s="52">
        <v>0</v>
      </c>
      <c r="S151" s="51">
        <v>0</v>
      </c>
      <c r="T151" s="52">
        <v>0</v>
      </c>
      <c r="U151" s="51">
        <v>0</v>
      </c>
      <c r="V151" s="52">
        <v>0</v>
      </c>
      <c r="W151" s="51">
        <v>0</v>
      </c>
      <c r="X151" s="52">
        <v>0</v>
      </c>
      <c r="Y151" s="51">
        <v>0</v>
      </c>
      <c r="Z151" s="52">
        <v>0</v>
      </c>
      <c r="AA151" s="51">
        <v>0</v>
      </c>
      <c r="AB151" s="52">
        <v>0</v>
      </c>
      <c r="AC151" s="51">
        <v>1</v>
      </c>
      <c r="AD151" s="52">
        <v>0</v>
      </c>
      <c r="AE151" s="51">
        <v>1</v>
      </c>
      <c r="AF151" s="52">
        <v>0</v>
      </c>
      <c r="AG151" s="51">
        <v>0</v>
      </c>
      <c r="AH151" s="52">
        <v>0</v>
      </c>
      <c r="AI151" s="51">
        <v>0</v>
      </c>
      <c r="AJ151" s="52">
        <v>0</v>
      </c>
      <c r="AK151" s="326">
        <v>1</v>
      </c>
      <c r="AL151" s="53">
        <v>1</v>
      </c>
      <c r="AM151" s="327">
        <v>0</v>
      </c>
      <c r="AN151" s="92">
        <v>2</v>
      </c>
      <c r="AO151" s="56">
        <v>2</v>
      </c>
      <c r="AP151" s="30" t="str">
        <f t="shared" si="23"/>
        <v/>
      </c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U151" s="109"/>
      <c r="BV151" s="109"/>
      <c r="BY151" s="5"/>
      <c r="BZ151" s="5"/>
      <c r="CA151" s="5"/>
      <c r="CB151" s="5"/>
      <c r="CC151" s="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5"/>
      <c r="CR151" s="5"/>
      <c r="CS151" s="5"/>
      <c r="CT151" s="32" t="str">
        <f t="shared" si="20"/>
        <v/>
      </c>
      <c r="CU151" s="32"/>
      <c r="CV151" s="32"/>
      <c r="CW151" s="32"/>
      <c r="CX151" s="32"/>
      <c r="CY151" s="32"/>
      <c r="CZ151" s="33">
        <f t="shared" si="21"/>
        <v>0</v>
      </c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</row>
    <row r="152" spans="1:149" ht="14.1" customHeight="1" x14ac:dyDescent="0.2">
      <c r="A152" s="152" t="s">
        <v>62</v>
      </c>
      <c r="B152" s="324">
        <f t="shared" si="22"/>
        <v>0</v>
      </c>
      <c r="C152" s="325">
        <f t="shared" si="19"/>
        <v>0</v>
      </c>
      <c r="D152" s="325">
        <f t="shared" si="19"/>
        <v>0</v>
      </c>
      <c r="E152" s="51">
        <v>0</v>
      </c>
      <c r="F152" s="52">
        <v>0</v>
      </c>
      <c r="G152" s="51">
        <v>0</v>
      </c>
      <c r="H152" s="52">
        <v>0</v>
      </c>
      <c r="I152" s="51">
        <v>0</v>
      </c>
      <c r="J152" s="52">
        <v>0</v>
      </c>
      <c r="K152" s="51">
        <v>0</v>
      </c>
      <c r="L152" s="52">
        <v>0</v>
      </c>
      <c r="M152" s="51">
        <v>0</v>
      </c>
      <c r="N152" s="52">
        <v>0</v>
      </c>
      <c r="O152" s="51">
        <v>0</v>
      </c>
      <c r="P152" s="52">
        <v>0</v>
      </c>
      <c r="Q152" s="51">
        <v>0</v>
      </c>
      <c r="R152" s="52">
        <v>0</v>
      </c>
      <c r="S152" s="51">
        <v>0</v>
      </c>
      <c r="T152" s="52">
        <v>0</v>
      </c>
      <c r="U152" s="51">
        <v>0</v>
      </c>
      <c r="V152" s="52">
        <v>0</v>
      </c>
      <c r="W152" s="51">
        <v>0</v>
      </c>
      <c r="X152" s="52">
        <v>0</v>
      </c>
      <c r="Y152" s="51">
        <v>0</v>
      </c>
      <c r="Z152" s="52">
        <v>0</v>
      </c>
      <c r="AA152" s="51">
        <v>0</v>
      </c>
      <c r="AB152" s="52">
        <v>0</v>
      </c>
      <c r="AC152" s="51">
        <v>0</v>
      </c>
      <c r="AD152" s="52">
        <v>0</v>
      </c>
      <c r="AE152" s="51">
        <v>0</v>
      </c>
      <c r="AF152" s="52">
        <v>0</v>
      </c>
      <c r="AG152" s="51">
        <v>0</v>
      </c>
      <c r="AH152" s="52">
        <v>0</v>
      </c>
      <c r="AI152" s="51">
        <v>0</v>
      </c>
      <c r="AJ152" s="52">
        <v>0</v>
      </c>
      <c r="AK152" s="326">
        <v>0</v>
      </c>
      <c r="AL152" s="53">
        <v>0</v>
      </c>
      <c r="AM152" s="327">
        <v>0</v>
      </c>
      <c r="AN152" s="92">
        <v>0</v>
      </c>
      <c r="AO152" s="56">
        <v>0</v>
      </c>
      <c r="AP152" s="30" t="str">
        <f t="shared" si="23"/>
        <v/>
      </c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5"/>
      <c r="BU152" s="109"/>
      <c r="BV152" s="109"/>
      <c r="BY152" s="5"/>
      <c r="BZ152" s="5"/>
      <c r="CA152" s="5"/>
      <c r="CB152" s="5"/>
      <c r="CC152" s="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5"/>
      <c r="CR152" s="5"/>
      <c r="CS152" s="5"/>
      <c r="CT152" s="32" t="str">
        <f t="shared" si="20"/>
        <v/>
      </c>
      <c r="CU152" s="32"/>
      <c r="CV152" s="32"/>
      <c r="CW152" s="32"/>
      <c r="CX152" s="32"/>
      <c r="CY152" s="32"/>
      <c r="CZ152" s="33">
        <f t="shared" si="21"/>
        <v>0</v>
      </c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</row>
    <row r="153" spans="1:149" ht="14.1" customHeight="1" x14ac:dyDescent="0.2">
      <c r="A153" s="152" t="s">
        <v>167</v>
      </c>
      <c r="B153" s="324">
        <f t="shared" si="22"/>
        <v>0</v>
      </c>
      <c r="C153" s="325">
        <f t="shared" si="19"/>
        <v>0</v>
      </c>
      <c r="D153" s="325">
        <f t="shared" si="19"/>
        <v>0</v>
      </c>
      <c r="E153" s="51">
        <v>0</v>
      </c>
      <c r="F153" s="52">
        <v>0</v>
      </c>
      <c r="G153" s="51">
        <v>0</v>
      </c>
      <c r="H153" s="52">
        <v>0</v>
      </c>
      <c r="I153" s="51">
        <v>0</v>
      </c>
      <c r="J153" s="52">
        <v>0</v>
      </c>
      <c r="K153" s="51">
        <v>0</v>
      </c>
      <c r="L153" s="52">
        <v>0</v>
      </c>
      <c r="M153" s="51">
        <v>0</v>
      </c>
      <c r="N153" s="52">
        <v>0</v>
      </c>
      <c r="O153" s="51">
        <v>0</v>
      </c>
      <c r="P153" s="52">
        <v>0</v>
      </c>
      <c r="Q153" s="51">
        <v>0</v>
      </c>
      <c r="R153" s="52">
        <v>0</v>
      </c>
      <c r="S153" s="51">
        <v>0</v>
      </c>
      <c r="T153" s="52">
        <v>0</v>
      </c>
      <c r="U153" s="51">
        <v>0</v>
      </c>
      <c r="V153" s="52">
        <v>0</v>
      </c>
      <c r="W153" s="51">
        <v>0</v>
      </c>
      <c r="X153" s="52">
        <v>0</v>
      </c>
      <c r="Y153" s="51">
        <v>0</v>
      </c>
      <c r="Z153" s="52">
        <v>0</v>
      </c>
      <c r="AA153" s="51">
        <v>0</v>
      </c>
      <c r="AB153" s="52">
        <v>0</v>
      </c>
      <c r="AC153" s="51">
        <v>0</v>
      </c>
      <c r="AD153" s="52">
        <v>0</v>
      </c>
      <c r="AE153" s="51">
        <v>0</v>
      </c>
      <c r="AF153" s="52">
        <v>0</v>
      </c>
      <c r="AG153" s="51">
        <v>0</v>
      </c>
      <c r="AH153" s="52">
        <v>0</v>
      </c>
      <c r="AI153" s="51">
        <v>0</v>
      </c>
      <c r="AJ153" s="52">
        <v>0</v>
      </c>
      <c r="AK153" s="326">
        <v>0</v>
      </c>
      <c r="AL153" s="53">
        <v>0</v>
      </c>
      <c r="AM153" s="327">
        <v>0</v>
      </c>
      <c r="AN153" s="92">
        <v>0</v>
      </c>
      <c r="AO153" s="56">
        <v>0</v>
      </c>
      <c r="AP153" s="30" t="str">
        <f t="shared" si="23"/>
        <v/>
      </c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5"/>
      <c r="BU153" s="109"/>
      <c r="BV153" s="109"/>
      <c r="BY153" s="5"/>
      <c r="BZ153" s="5"/>
      <c r="CA153" s="5"/>
      <c r="CB153" s="5"/>
      <c r="CC153" s="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5"/>
      <c r="CR153" s="5"/>
      <c r="CS153" s="5"/>
      <c r="CT153" s="32" t="str">
        <f t="shared" si="20"/>
        <v/>
      </c>
      <c r="CU153" s="32"/>
      <c r="CV153" s="32"/>
      <c r="CW153" s="32"/>
      <c r="CX153" s="32"/>
      <c r="CY153" s="32"/>
      <c r="CZ153" s="33">
        <f t="shared" si="21"/>
        <v>0</v>
      </c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</row>
    <row r="154" spans="1:149" ht="14.1" customHeight="1" x14ac:dyDescent="0.2">
      <c r="A154" s="152" t="s">
        <v>168</v>
      </c>
      <c r="B154" s="324">
        <f t="shared" si="22"/>
        <v>1</v>
      </c>
      <c r="C154" s="325">
        <f t="shared" si="19"/>
        <v>1</v>
      </c>
      <c r="D154" s="325">
        <f t="shared" si="19"/>
        <v>0</v>
      </c>
      <c r="E154" s="51">
        <v>0</v>
      </c>
      <c r="F154" s="52">
        <v>0</v>
      </c>
      <c r="G154" s="51">
        <v>0</v>
      </c>
      <c r="H154" s="52">
        <v>0</v>
      </c>
      <c r="I154" s="51">
        <v>0</v>
      </c>
      <c r="J154" s="52">
        <v>0</v>
      </c>
      <c r="K154" s="51">
        <v>0</v>
      </c>
      <c r="L154" s="52">
        <v>0</v>
      </c>
      <c r="M154" s="51">
        <v>0</v>
      </c>
      <c r="N154" s="52">
        <v>0</v>
      </c>
      <c r="O154" s="51">
        <v>0</v>
      </c>
      <c r="P154" s="52">
        <v>0</v>
      </c>
      <c r="Q154" s="51">
        <v>0</v>
      </c>
      <c r="R154" s="52">
        <v>0</v>
      </c>
      <c r="S154" s="51">
        <v>0</v>
      </c>
      <c r="T154" s="52">
        <v>0</v>
      </c>
      <c r="U154" s="51">
        <v>0</v>
      </c>
      <c r="V154" s="52">
        <v>0</v>
      </c>
      <c r="W154" s="51">
        <v>0</v>
      </c>
      <c r="X154" s="52">
        <v>0</v>
      </c>
      <c r="Y154" s="51">
        <v>0</v>
      </c>
      <c r="Z154" s="52">
        <v>0</v>
      </c>
      <c r="AA154" s="51">
        <v>0</v>
      </c>
      <c r="AB154" s="52">
        <v>0</v>
      </c>
      <c r="AC154" s="51">
        <v>1</v>
      </c>
      <c r="AD154" s="52">
        <v>0</v>
      </c>
      <c r="AE154" s="51">
        <v>0</v>
      </c>
      <c r="AF154" s="52">
        <v>0</v>
      </c>
      <c r="AG154" s="51">
        <v>0</v>
      </c>
      <c r="AH154" s="52">
        <v>0</v>
      </c>
      <c r="AI154" s="51">
        <v>0</v>
      </c>
      <c r="AJ154" s="52">
        <v>0</v>
      </c>
      <c r="AK154" s="326">
        <v>0</v>
      </c>
      <c r="AL154" s="53">
        <v>0</v>
      </c>
      <c r="AM154" s="327">
        <v>0</v>
      </c>
      <c r="AN154" s="92">
        <v>1</v>
      </c>
      <c r="AO154" s="56">
        <v>0</v>
      </c>
      <c r="AP154" s="30" t="str">
        <f t="shared" si="23"/>
        <v/>
      </c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5"/>
      <c r="BU154" s="109"/>
      <c r="BV154" s="109"/>
      <c r="BY154" s="5"/>
      <c r="BZ154" s="5"/>
      <c r="CA154" s="5"/>
      <c r="CB154" s="5"/>
      <c r="CC154" s="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5"/>
      <c r="CR154" s="5"/>
      <c r="CS154" s="5"/>
      <c r="CT154" s="32" t="str">
        <f t="shared" si="20"/>
        <v/>
      </c>
      <c r="CU154" s="32"/>
      <c r="CV154" s="32"/>
      <c r="CW154" s="32"/>
      <c r="CX154" s="32"/>
      <c r="CY154" s="32"/>
      <c r="CZ154" s="33">
        <f t="shared" si="21"/>
        <v>0</v>
      </c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</row>
    <row r="155" spans="1:149" ht="14.1" customHeight="1" x14ac:dyDescent="0.2">
      <c r="A155" s="152" t="s">
        <v>66</v>
      </c>
      <c r="B155" s="324">
        <f t="shared" si="22"/>
        <v>0</v>
      </c>
      <c r="C155" s="325">
        <f t="shared" si="19"/>
        <v>0</v>
      </c>
      <c r="D155" s="325">
        <f t="shared" si="19"/>
        <v>0</v>
      </c>
      <c r="E155" s="51">
        <v>0</v>
      </c>
      <c r="F155" s="52">
        <v>0</v>
      </c>
      <c r="G155" s="51">
        <v>0</v>
      </c>
      <c r="H155" s="52">
        <v>0</v>
      </c>
      <c r="I155" s="51">
        <v>0</v>
      </c>
      <c r="J155" s="52">
        <v>0</v>
      </c>
      <c r="K155" s="51">
        <v>0</v>
      </c>
      <c r="L155" s="52">
        <v>0</v>
      </c>
      <c r="M155" s="51">
        <v>0</v>
      </c>
      <c r="N155" s="52">
        <v>0</v>
      </c>
      <c r="O155" s="51">
        <v>0</v>
      </c>
      <c r="P155" s="52">
        <v>0</v>
      </c>
      <c r="Q155" s="51">
        <v>0</v>
      </c>
      <c r="R155" s="52">
        <v>0</v>
      </c>
      <c r="S155" s="51">
        <v>0</v>
      </c>
      <c r="T155" s="52">
        <v>0</v>
      </c>
      <c r="U155" s="51">
        <v>0</v>
      </c>
      <c r="V155" s="52">
        <v>0</v>
      </c>
      <c r="W155" s="51">
        <v>0</v>
      </c>
      <c r="X155" s="52">
        <v>0</v>
      </c>
      <c r="Y155" s="51">
        <v>0</v>
      </c>
      <c r="Z155" s="52">
        <v>0</v>
      </c>
      <c r="AA155" s="51">
        <v>0</v>
      </c>
      <c r="AB155" s="52">
        <v>0</v>
      </c>
      <c r="AC155" s="51">
        <v>0</v>
      </c>
      <c r="AD155" s="52">
        <v>0</v>
      </c>
      <c r="AE155" s="51">
        <v>0</v>
      </c>
      <c r="AF155" s="52">
        <v>0</v>
      </c>
      <c r="AG155" s="51">
        <v>0</v>
      </c>
      <c r="AH155" s="52">
        <v>0</v>
      </c>
      <c r="AI155" s="51">
        <v>0</v>
      </c>
      <c r="AJ155" s="52">
        <v>0</v>
      </c>
      <c r="AK155" s="326">
        <v>0</v>
      </c>
      <c r="AL155" s="53">
        <v>0</v>
      </c>
      <c r="AM155" s="327">
        <v>0</v>
      </c>
      <c r="AN155" s="92">
        <v>0</v>
      </c>
      <c r="AO155" s="56">
        <v>0</v>
      </c>
      <c r="AP155" s="30" t="str">
        <f t="shared" si="23"/>
        <v/>
      </c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5"/>
      <c r="BU155" s="109"/>
      <c r="BV155" s="109"/>
      <c r="BY155" s="5"/>
      <c r="BZ155" s="5"/>
      <c r="CA155" s="5"/>
      <c r="CB155" s="5"/>
      <c r="CC155" s="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5"/>
      <c r="CR155" s="5"/>
      <c r="CS155" s="5"/>
      <c r="CT155" s="32" t="str">
        <f t="shared" si="20"/>
        <v/>
      </c>
      <c r="CU155" s="32"/>
      <c r="CV155" s="32"/>
      <c r="CW155" s="32"/>
      <c r="CX155" s="32"/>
      <c r="CY155" s="32"/>
      <c r="CZ155" s="33">
        <f t="shared" si="21"/>
        <v>0</v>
      </c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</row>
    <row r="156" spans="1:149" ht="14.1" customHeight="1" x14ac:dyDescent="0.2">
      <c r="A156" s="152" t="s">
        <v>169</v>
      </c>
      <c r="B156" s="324">
        <f t="shared" si="22"/>
        <v>0</v>
      </c>
      <c r="C156" s="325">
        <f t="shared" si="19"/>
        <v>0</v>
      </c>
      <c r="D156" s="325">
        <f t="shared" si="19"/>
        <v>0</v>
      </c>
      <c r="E156" s="51">
        <v>0</v>
      </c>
      <c r="F156" s="52">
        <v>0</v>
      </c>
      <c r="G156" s="51">
        <v>0</v>
      </c>
      <c r="H156" s="52">
        <v>0</v>
      </c>
      <c r="I156" s="51">
        <v>0</v>
      </c>
      <c r="J156" s="52">
        <v>0</v>
      </c>
      <c r="K156" s="51">
        <v>0</v>
      </c>
      <c r="L156" s="52">
        <v>0</v>
      </c>
      <c r="M156" s="51">
        <v>0</v>
      </c>
      <c r="N156" s="52">
        <v>0</v>
      </c>
      <c r="O156" s="51">
        <v>0</v>
      </c>
      <c r="P156" s="52">
        <v>0</v>
      </c>
      <c r="Q156" s="51">
        <v>0</v>
      </c>
      <c r="R156" s="52">
        <v>0</v>
      </c>
      <c r="S156" s="51">
        <v>0</v>
      </c>
      <c r="T156" s="52">
        <v>0</v>
      </c>
      <c r="U156" s="51">
        <v>0</v>
      </c>
      <c r="V156" s="52">
        <v>0</v>
      </c>
      <c r="W156" s="51">
        <v>0</v>
      </c>
      <c r="X156" s="52">
        <v>0</v>
      </c>
      <c r="Y156" s="51">
        <v>0</v>
      </c>
      <c r="Z156" s="52">
        <v>0</v>
      </c>
      <c r="AA156" s="51">
        <v>0</v>
      </c>
      <c r="AB156" s="52">
        <v>0</v>
      </c>
      <c r="AC156" s="51">
        <v>0</v>
      </c>
      <c r="AD156" s="52">
        <v>0</v>
      </c>
      <c r="AE156" s="51">
        <v>0</v>
      </c>
      <c r="AF156" s="52">
        <v>0</v>
      </c>
      <c r="AG156" s="51">
        <v>0</v>
      </c>
      <c r="AH156" s="52">
        <v>0</v>
      </c>
      <c r="AI156" s="51">
        <v>0</v>
      </c>
      <c r="AJ156" s="52">
        <v>0</v>
      </c>
      <c r="AK156" s="326">
        <v>0</v>
      </c>
      <c r="AL156" s="53">
        <v>0</v>
      </c>
      <c r="AM156" s="327">
        <v>0</v>
      </c>
      <c r="AN156" s="92">
        <v>0</v>
      </c>
      <c r="AO156" s="56">
        <v>0</v>
      </c>
      <c r="AP156" s="30" t="str">
        <f t="shared" si="23"/>
        <v/>
      </c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5"/>
      <c r="BU156" s="109"/>
      <c r="BV156" s="109"/>
      <c r="BY156" s="5"/>
      <c r="BZ156" s="5"/>
      <c r="CA156" s="5"/>
      <c r="CB156" s="5"/>
      <c r="CC156" s="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5"/>
      <c r="CR156" s="5"/>
      <c r="CS156" s="5"/>
      <c r="CT156" s="32" t="str">
        <f t="shared" si="20"/>
        <v/>
      </c>
      <c r="CU156" s="32"/>
      <c r="CV156" s="32"/>
      <c r="CW156" s="32"/>
      <c r="CX156" s="32"/>
      <c r="CY156" s="32"/>
      <c r="CZ156" s="33">
        <f t="shared" si="21"/>
        <v>0</v>
      </c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</row>
    <row r="157" spans="1:149" ht="14.1" customHeight="1" x14ac:dyDescent="0.2">
      <c r="A157" s="152" t="s">
        <v>170</v>
      </c>
      <c r="B157" s="324">
        <f t="shared" si="22"/>
        <v>0</v>
      </c>
      <c r="C157" s="325">
        <f t="shared" si="19"/>
        <v>0</v>
      </c>
      <c r="D157" s="325">
        <f t="shared" si="19"/>
        <v>0</v>
      </c>
      <c r="E157" s="51">
        <v>0</v>
      </c>
      <c r="F157" s="52">
        <v>0</v>
      </c>
      <c r="G157" s="51">
        <v>0</v>
      </c>
      <c r="H157" s="52">
        <v>0</v>
      </c>
      <c r="I157" s="51">
        <v>0</v>
      </c>
      <c r="J157" s="52">
        <v>0</v>
      </c>
      <c r="K157" s="51">
        <v>0</v>
      </c>
      <c r="L157" s="52">
        <v>0</v>
      </c>
      <c r="M157" s="51">
        <v>0</v>
      </c>
      <c r="N157" s="52">
        <v>0</v>
      </c>
      <c r="O157" s="51">
        <v>0</v>
      </c>
      <c r="P157" s="52">
        <v>0</v>
      </c>
      <c r="Q157" s="51">
        <v>0</v>
      </c>
      <c r="R157" s="52">
        <v>0</v>
      </c>
      <c r="S157" s="51">
        <v>0</v>
      </c>
      <c r="T157" s="52">
        <v>0</v>
      </c>
      <c r="U157" s="51">
        <v>0</v>
      </c>
      <c r="V157" s="52">
        <v>0</v>
      </c>
      <c r="W157" s="51">
        <v>0</v>
      </c>
      <c r="X157" s="52">
        <v>0</v>
      </c>
      <c r="Y157" s="51">
        <v>0</v>
      </c>
      <c r="Z157" s="52">
        <v>0</v>
      </c>
      <c r="AA157" s="51">
        <v>0</v>
      </c>
      <c r="AB157" s="52">
        <v>0</v>
      </c>
      <c r="AC157" s="51">
        <v>0</v>
      </c>
      <c r="AD157" s="52">
        <v>0</v>
      </c>
      <c r="AE157" s="51">
        <v>0</v>
      </c>
      <c r="AF157" s="52">
        <v>0</v>
      </c>
      <c r="AG157" s="51">
        <v>0</v>
      </c>
      <c r="AH157" s="52">
        <v>0</v>
      </c>
      <c r="AI157" s="51">
        <v>0</v>
      </c>
      <c r="AJ157" s="52">
        <v>0</v>
      </c>
      <c r="AK157" s="326">
        <v>0</v>
      </c>
      <c r="AL157" s="53">
        <v>0</v>
      </c>
      <c r="AM157" s="327">
        <v>0</v>
      </c>
      <c r="AN157" s="92">
        <v>0</v>
      </c>
      <c r="AO157" s="56">
        <v>0</v>
      </c>
      <c r="AP157" s="30" t="str">
        <f t="shared" si="23"/>
        <v/>
      </c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U157" s="109"/>
      <c r="BV157" s="109"/>
      <c r="BY157" s="5"/>
      <c r="BZ157" s="5"/>
      <c r="CA157" s="5"/>
      <c r="CB157" s="5"/>
      <c r="CC157" s="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5"/>
      <c r="CR157" s="5"/>
      <c r="CS157" s="5"/>
      <c r="CT157" s="32" t="str">
        <f t="shared" si="20"/>
        <v/>
      </c>
      <c r="CU157" s="32"/>
      <c r="CV157" s="32"/>
      <c r="CW157" s="32"/>
      <c r="CX157" s="32"/>
      <c r="CY157" s="32"/>
      <c r="CZ157" s="33">
        <f t="shared" si="21"/>
        <v>0</v>
      </c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</row>
    <row r="158" spans="1:149" ht="14.1" customHeight="1" x14ac:dyDescent="0.2">
      <c r="A158" s="152" t="s">
        <v>171</v>
      </c>
      <c r="B158" s="324">
        <f t="shared" si="22"/>
        <v>2</v>
      </c>
      <c r="C158" s="325">
        <f t="shared" si="19"/>
        <v>2</v>
      </c>
      <c r="D158" s="325">
        <f t="shared" si="19"/>
        <v>0</v>
      </c>
      <c r="E158" s="51">
        <v>0</v>
      </c>
      <c r="F158" s="52">
        <v>0</v>
      </c>
      <c r="G158" s="51">
        <v>1</v>
      </c>
      <c r="H158" s="52">
        <v>0</v>
      </c>
      <c r="I158" s="51">
        <v>1</v>
      </c>
      <c r="J158" s="52">
        <v>0</v>
      </c>
      <c r="K158" s="51">
        <v>0</v>
      </c>
      <c r="L158" s="52">
        <v>0</v>
      </c>
      <c r="M158" s="51">
        <v>0</v>
      </c>
      <c r="N158" s="52">
        <v>0</v>
      </c>
      <c r="O158" s="51">
        <v>0</v>
      </c>
      <c r="P158" s="52">
        <v>0</v>
      </c>
      <c r="Q158" s="51">
        <v>0</v>
      </c>
      <c r="R158" s="52">
        <v>0</v>
      </c>
      <c r="S158" s="51">
        <v>0</v>
      </c>
      <c r="T158" s="52">
        <v>0</v>
      </c>
      <c r="U158" s="51">
        <v>0</v>
      </c>
      <c r="V158" s="52">
        <v>0</v>
      </c>
      <c r="W158" s="51">
        <v>0</v>
      </c>
      <c r="X158" s="52">
        <v>0</v>
      </c>
      <c r="Y158" s="51">
        <v>0</v>
      </c>
      <c r="Z158" s="52">
        <v>0</v>
      </c>
      <c r="AA158" s="51">
        <v>0</v>
      </c>
      <c r="AB158" s="52">
        <v>0</v>
      </c>
      <c r="AC158" s="51">
        <v>0</v>
      </c>
      <c r="AD158" s="52">
        <v>0</v>
      </c>
      <c r="AE158" s="51">
        <v>0</v>
      </c>
      <c r="AF158" s="52">
        <v>0</v>
      </c>
      <c r="AG158" s="51">
        <v>0</v>
      </c>
      <c r="AH158" s="52">
        <v>0</v>
      </c>
      <c r="AI158" s="51">
        <v>0</v>
      </c>
      <c r="AJ158" s="52">
        <v>0</v>
      </c>
      <c r="AK158" s="326">
        <v>0</v>
      </c>
      <c r="AL158" s="53">
        <v>0</v>
      </c>
      <c r="AM158" s="327">
        <v>0</v>
      </c>
      <c r="AN158" s="92">
        <v>0</v>
      </c>
      <c r="AO158" s="56">
        <v>2</v>
      </c>
      <c r="AP158" s="30" t="str">
        <f t="shared" si="23"/>
        <v/>
      </c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U158" s="109"/>
      <c r="BV158" s="109"/>
      <c r="BY158" s="5"/>
      <c r="BZ158" s="5"/>
      <c r="CA158" s="5"/>
      <c r="CB158" s="5"/>
      <c r="CC158" s="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5"/>
      <c r="CR158" s="5"/>
      <c r="CS158" s="5"/>
      <c r="CT158" s="32" t="str">
        <f t="shared" si="20"/>
        <v/>
      </c>
      <c r="CU158" s="32"/>
      <c r="CV158" s="32"/>
      <c r="CW158" s="32"/>
      <c r="CX158" s="32"/>
      <c r="CY158" s="32"/>
      <c r="CZ158" s="33">
        <f t="shared" si="21"/>
        <v>0</v>
      </c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</row>
    <row r="159" spans="1:149" ht="14.1" customHeight="1" x14ac:dyDescent="0.2">
      <c r="A159" s="152" t="s">
        <v>172</v>
      </c>
      <c r="B159" s="324">
        <f t="shared" si="22"/>
        <v>0</v>
      </c>
      <c r="C159" s="325">
        <f t="shared" si="19"/>
        <v>0</v>
      </c>
      <c r="D159" s="325">
        <f t="shared" si="19"/>
        <v>0</v>
      </c>
      <c r="E159" s="51">
        <v>0</v>
      </c>
      <c r="F159" s="52">
        <v>0</v>
      </c>
      <c r="G159" s="51">
        <v>0</v>
      </c>
      <c r="H159" s="52">
        <v>0</v>
      </c>
      <c r="I159" s="51">
        <v>0</v>
      </c>
      <c r="J159" s="52">
        <v>0</v>
      </c>
      <c r="K159" s="51">
        <v>0</v>
      </c>
      <c r="L159" s="52">
        <v>0</v>
      </c>
      <c r="M159" s="51">
        <v>0</v>
      </c>
      <c r="N159" s="52">
        <v>0</v>
      </c>
      <c r="O159" s="51">
        <v>0</v>
      </c>
      <c r="P159" s="52">
        <v>0</v>
      </c>
      <c r="Q159" s="51">
        <v>0</v>
      </c>
      <c r="R159" s="52">
        <v>0</v>
      </c>
      <c r="S159" s="51">
        <v>0</v>
      </c>
      <c r="T159" s="52">
        <v>0</v>
      </c>
      <c r="U159" s="51">
        <v>0</v>
      </c>
      <c r="V159" s="52">
        <v>0</v>
      </c>
      <c r="W159" s="51">
        <v>0</v>
      </c>
      <c r="X159" s="52">
        <v>0</v>
      </c>
      <c r="Y159" s="51">
        <v>0</v>
      </c>
      <c r="Z159" s="52">
        <v>0</v>
      </c>
      <c r="AA159" s="51">
        <v>0</v>
      </c>
      <c r="AB159" s="52">
        <v>0</v>
      </c>
      <c r="AC159" s="51">
        <v>0</v>
      </c>
      <c r="AD159" s="52">
        <v>0</v>
      </c>
      <c r="AE159" s="51">
        <v>0</v>
      </c>
      <c r="AF159" s="52">
        <v>0</v>
      </c>
      <c r="AG159" s="51">
        <v>0</v>
      </c>
      <c r="AH159" s="52">
        <v>0</v>
      </c>
      <c r="AI159" s="51">
        <v>0</v>
      </c>
      <c r="AJ159" s="52">
        <v>0</v>
      </c>
      <c r="AK159" s="326">
        <v>0</v>
      </c>
      <c r="AL159" s="53">
        <v>0</v>
      </c>
      <c r="AM159" s="327">
        <v>0</v>
      </c>
      <c r="AN159" s="92">
        <v>0</v>
      </c>
      <c r="AO159" s="56">
        <v>0</v>
      </c>
      <c r="AP159" s="30" t="str">
        <f t="shared" si="23"/>
        <v/>
      </c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U159" s="109"/>
      <c r="BV159" s="109"/>
      <c r="BY159" s="5"/>
      <c r="BZ159" s="5"/>
      <c r="CA159" s="5"/>
      <c r="CB159" s="5"/>
      <c r="CC159" s="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5"/>
      <c r="CR159" s="5"/>
      <c r="CS159" s="5"/>
      <c r="CT159" s="32" t="str">
        <f t="shared" si="20"/>
        <v/>
      </c>
      <c r="CU159" s="32"/>
      <c r="CV159" s="32"/>
      <c r="CW159" s="32"/>
      <c r="CX159" s="32"/>
      <c r="CY159" s="32"/>
      <c r="CZ159" s="33">
        <f t="shared" si="21"/>
        <v>0</v>
      </c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</row>
    <row r="160" spans="1:149" ht="14.1" customHeight="1" x14ac:dyDescent="0.2">
      <c r="A160" s="152" t="s">
        <v>173</v>
      </c>
      <c r="B160" s="324">
        <f t="shared" si="22"/>
        <v>1</v>
      </c>
      <c r="C160" s="325">
        <f t="shared" si="19"/>
        <v>1</v>
      </c>
      <c r="D160" s="325">
        <f t="shared" si="19"/>
        <v>0</v>
      </c>
      <c r="E160" s="51">
        <v>0</v>
      </c>
      <c r="F160" s="52">
        <v>0</v>
      </c>
      <c r="G160" s="51">
        <v>0</v>
      </c>
      <c r="H160" s="52">
        <v>0</v>
      </c>
      <c r="I160" s="51">
        <v>0</v>
      </c>
      <c r="J160" s="52">
        <v>0</v>
      </c>
      <c r="K160" s="51">
        <v>0</v>
      </c>
      <c r="L160" s="52">
        <v>0</v>
      </c>
      <c r="M160" s="51">
        <v>0</v>
      </c>
      <c r="N160" s="52">
        <v>0</v>
      </c>
      <c r="O160" s="51">
        <v>0</v>
      </c>
      <c r="P160" s="52">
        <v>0</v>
      </c>
      <c r="Q160" s="51">
        <v>0</v>
      </c>
      <c r="R160" s="52">
        <v>0</v>
      </c>
      <c r="S160" s="51">
        <v>0</v>
      </c>
      <c r="T160" s="52">
        <v>0</v>
      </c>
      <c r="U160" s="51">
        <v>0</v>
      </c>
      <c r="V160" s="52">
        <v>0</v>
      </c>
      <c r="W160" s="51">
        <v>0</v>
      </c>
      <c r="X160" s="52">
        <v>0</v>
      </c>
      <c r="Y160" s="51">
        <v>0</v>
      </c>
      <c r="Z160" s="52">
        <v>0</v>
      </c>
      <c r="AA160" s="51">
        <v>0</v>
      </c>
      <c r="AB160" s="52">
        <v>0</v>
      </c>
      <c r="AC160" s="51">
        <v>0</v>
      </c>
      <c r="AD160" s="52">
        <v>0</v>
      </c>
      <c r="AE160" s="51">
        <v>0</v>
      </c>
      <c r="AF160" s="52">
        <v>0</v>
      </c>
      <c r="AG160" s="51">
        <v>0</v>
      </c>
      <c r="AH160" s="52">
        <v>0</v>
      </c>
      <c r="AI160" s="51">
        <v>0</v>
      </c>
      <c r="AJ160" s="52">
        <v>0</v>
      </c>
      <c r="AK160" s="326">
        <v>1</v>
      </c>
      <c r="AL160" s="53">
        <v>0</v>
      </c>
      <c r="AM160" s="327">
        <v>1</v>
      </c>
      <c r="AN160" s="92">
        <v>0</v>
      </c>
      <c r="AO160" s="56">
        <v>0</v>
      </c>
      <c r="AP160" s="30" t="str">
        <f t="shared" si="23"/>
        <v/>
      </c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U160" s="109"/>
      <c r="BV160" s="109"/>
      <c r="BY160" s="5"/>
      <c r="BZ160" s="5"/>
      <c r="CA160" s="5"/>
      <c r="CB160" s="5"/>
      <c r="CC160" s="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5"/>
      <c r="CR160" s="5"/>
      <c r="CS160" s="5"/>
      <c r="CT160" s="32" t="str">
        <f t="shared" si="20"/>
        <v/>
      </c>
      <c r="CU160" s="32"/>
      <c r="CV160" s="32"/>
      <c r="CW160" s="32"/>
      <c r="CX160" s="32"/>
      <c r="CY160" s="32"/>
      <c r="CZ160" s="33">
        <f t="shared" si="21"/>
        <v>0</v>
      </c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</row>
    <row r="161" spans="1:149" ht="14.1" customHeight="1" x14ac:dyDescent="0.2">
      <c r="A161" s="152" t="s">
        <v>70</v>
      </c>
      <c r="B161" s="324">
        <f t="shared" si="22"/>
        <v>1</v>
      </c>
      <c r="C161" s="325">
        <f t="shared" si="19"/>
        <v>1</v>
      </c>
      <c r="D161" s="325">
        <f t="shared" si="19"/>
        <v>0</v>
      </c>
      <c r="E161" s="51">
        <v>0</v>
      </c>
      <c r="F161" s="52">
        <v>0</v>
      </c>
      <c r="G161" s="51">
        <v>0</v>
      </c>
      <c r="H161" s="52">
        <v>0</v>
      </c>
      <c r="I161" s="51">
        <v>0</v>
      </c>
      <c r="J161" s="52">
        <v>0</v>
      </c>
      <c r="K161" s="51">
        <v>0</v>
      </c>
      <c r="L161" s="52">
        <v>0</v>
      </c>
      <c r="M161" s="51">
        <v>0</v>
      </c>
      <c r="N161" s="52">
        <v>0</v>
      </c>
      <c r="O161" s="51">
        <v>0</v>
      </c>
      <c r="P161" s="52">
        <v>0</v>
      </c>
      <c r="Q161" s="51">
        <v>0</v>
      </c>
      <c r="R161" s="52">
        <v>0</v>
      </c>
      <c r="S161" s="51">
        <v>0</v>
      </c>
      <c r="T161" s="52">
        <v>0</v>
      </c>
      <c r="U161" s="51">
        <v>0</v>
      </c>
      <c r="V161" s="52">
        <v>0</v>
      </c>
      <c r="W161" s="51">
        <v>0</v>
      </c>
      <c r="X161" s="52">
        <v>0</v>
      </c>
      <c r="Y161" s="51">
        <v>0</v>
      </c>
      <c r="Z161" s="52">
        <v>0</v>
      </c>
      <c r="AA161" s="51">
        <v>0</v>
      </c>
      <c r="AB161" s="52">
        <v>0</v>
      </c>
      <c r="AC161" s="51">
        <v>0</v>
      </c>
      <c r="AD161" s="52">
        <v>0</v>
      </c>
      <c r="AE161" s="51">
        <v>0</v>
      </c>
      <c r="AF161" s="52">
        <v>0</v>
      </c>
      <c r="AG161" s="51">
        <v>0</v>
      </c>
      <c r="AH161" s="52">
        <v>0</v>
      </c>
      <c r="AI161" s="51">
        <v>0</v>
      </c>
      <c r="AJ161" s="52">
        <v>0</v>
      </c>
      <c r="AK161" s="326">
        <v>1</v>
      </c>
      <c r="AL161" s="53">
        <v>0</v>
      </c>
      <c r="AM161" s="327">
        <v>1</v>
      </c>
      <c r="AN161" s="92">
        <v>0</v>
      </c>
      <c r="AO161" s="56">
        <v>0</v>
      </c>
      <c r="AP161" s="30" t="str">
        <f t="shared" si="23"/>
        <v/>
      </c>
      <c r="BU161" s="109"/>
      <c r="BV161" s="109"/>
      <c r="BY161" s="5"/>
      <c r="BZ161" s="5"/>
      <c r="CA161" s="5"/>
      <c r="CB161" s="5"/>
      <c r="CC161" s="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5"/>
      <c r="CR161" s="5"/>
      <c r="CS161" s="5"/>
      <c r="CT161" s="32" t="str">
        <f t="shared" si="20"/>
        <v/>
      </c>
      <c r="CU161" s="32"/>
      <c r="CV161" s="32"/>
      <c r="CW161" s="32"/>
      <c r="CX161" s="32"/>
      <c r="CY161" s="32"/>
      <c r="CZ161" s="33">
        <f t="shared" si="21"/>
        <v>0</v>
      </c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</row>
    <row r="162" spans="1:149" ht="14.1" customHeight="1" x14ac:dyDescent="0.2">
      <c r="A162" s="152" t="s">
        <v>174</v>
      </c>
      <c r="B162" s="324">
        <f t="shared" si="22"/>
        <v>58</v>
      </c>
      <c r="C162" s="325">
        <f t="shared" si="19"/>
        <v>31</v>
      </c>
      <c r="D162" s="325">
        <f t="shared" si="19"/>
        <v>27</v>
      </c>
      <c r="E162" s="51">
        <v>4</v>
      </c>
      <c r="F162" s="52">
        <v>2</v>
      </c>
      <c r="G162" s="51">
        <v>0</v>
      </c>
      <c r="H162" s="52">
        <v>0</v>
      </c>
      <c r="I162" s="51">
        <v>0</v>
      </c>
      <c r="J162" s="52">
        <v>0</v>
      </c>
      <c r="K162" s="51">
        <v>1</v>
      </c>
      <c r="L162" s="52">
        <v>0</v>
      </c>
      <c r="M162" s="51">
        <v>0</v>
      </c>
      <c r="N162" s="52">
        <v>0</v>
      </c>
      <c r="O162" s="51">
        <v>2</v>
      </c>
      <c r="P162" s="52">
        <v>0</v>
      </c>
      <c r="Q162" s="51">
        <v>0</v>
      </c>
      <c r="R162" s="52">
        <v>1</v>
      </c>
      <c r="S162" s="51">
        <v>0</v>
      </c>
      <c r="T162" s="52">
        <v>0</v>
      </c>
      <c r="U162" s="51">
        <v>0</v>
      </c>
      <c r="V162" s="52">
        <v>0</v>
      </c>
      <c r="W162" s="51">
        <v>0</v>
      </c>
      <c r="X162" s="52">
        <v>2</v>
      </c>
      <c r="Y162" s="51">
        <v>1</v>
      </c>
      <c r="Z162" s="52">
        <v>1</v>
      </c>
      <c r="AA162" s="51">
        <v>3</v>
      </c>
      <c r="AB162" s="52">
        <v>0</v>
      </c>
      <c r="AC162" s="51">
        <v>3</v>
      </c>
      <c r="AD162" s="52">
        <v>3</v>
      </c>
      <c r="AE162" s="51">
        <v>2</v>
      </c>
      <c r="AF162" s="52">
        <v>3</v>
      </c>
      <c r="AG162" s="51">
        <v>6</v>
      </c>
      <c r="AH162" s="52">
        <v>6</v>
      </c>
      <c r="AI162" s="51">
        <v>2</v>
      </c>
      <c r="AJ162" s="52">
        <v>1</v>
      </c>
      <c r="AK162" s="326">
        <v>7</v>
      </c>
      <c r="AL162" s="53">
        <v>8</v>
      </c>
      <c r="AM162" s="327">
        <v>4</v>
      </c>
      <c r="AN162" s="92">
        <v>22</v>
      </c>
      <c r="AO162" s="56">
        <v>32</v>
      </c>
      <c r="AP162" s="30" t="str">
        <f t="shared" si="23"/>
        <v/>
      </c>
      <c r="BU162" s="109"/>
      <c r="BV162" s="109"/>
      <c r="BY162" s="5"/>
      <c r="BZ162" s="5"/>
      <c r="CA162" s="5"/>
      <c r="CB162" s="5"/>
      <c r="CC162" s="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5"/>
      <c r="CR162" s="5"/>
      <c r="CS162" s="5"/>
      <c r="CT162" s="32" t="str">
        <f t="shared" si="20"/>
        <v/>
      </c>
      <c r="CU162" s="32"/>
      <c r="CV162" s="32"/>
      <c r="CW162" s="32"/>
      <c r="CX162" s="32"/>
      <c r="CY162" s="32"/>
      <c r="CZ162" s="33">
        <f t="shared" si="21"/>
        <v>0</v>
      </c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</row>
    <row r="163" spans="1:149" ht="14.1" customHeight="1" x14ac:dyDescent="0.2">
      <c r="A163" s="152" t="s">
        <v>175</v>
      </c>
      <c r="B163" s="324">
        <f t="shared" si="22"/>
        <v>3</v>
      </c>
      <c r="C163" s="325">
        <f t="shared" si="19"/>
        <v>2</v>
      </c>
      <c r="D163" s="325">
        <f t="shared" si="19"/>
        <v>1</v>
      </c>
      <c r="E163" s="51">
        <v>0</v>
      </c>
      <c r="F163" s="52">
        <v>0</v>
      </c>
      <c r="G163" s="51">
        <v>0</v>
      </c>
      <c r="H163" s="52">
        <v>0</v>
      </c>
      <c r="I163" s="51">
        <v>0</v>
      </c>
      <c r="J163" s="52">
        <v>0</v>
      </c>
      <c r="K163" s="51">
        <v>0</v>
      </c>
      <c r="L163" s="52">
        <v>0</v>
      </c>
      <c r="M163" s="51">
        <v>0</v>
      </c>
      <c r="N163" s="52">
        <v>0</v>
      </c>
      <c r="O163" s="51">
        <v>0</v>
      </c>
      <c r="P163" s="52">
        <v>0</v>
      </c>
      <c r="Q163" s="51">
        <v>0</v>
      </c>
      <c r="R163" s="52">
        <v>0</v>
      </c>
      <c r="S163" s="51">
        <v>0</v>
      </c>
      <c r="T163" s="52">
        <v>0</v>
      </c>
      <c r="U163" s="51">
        <v>0</v>
      </c>
      <c r="V163" s="52">
        <v>0</v>
      </c>
      <c r="W163" s="51">
        <v>0</v>
      </c>
      <c r="X163" s="52">
        <v>0</v>
      </c>
      <c r="Y163" s="51">
        <v>0</v>
      </c>
      <c r="Z163" s="52">
        <v>0</v>
      </c>
      <c r="AA163" s="51">
        <v>1</v>
      </c>
      <c r="AB163" s="52">
        <v>0</v>
      </c>
      <c r="AC163" s="51">
        <v>1</v>
      </c>
      <c r="AD163" s="52">
        <v>1</v>
      </c>
      <c r="AE163" s="51">
        <v>0</v>
      </c>
      <c r="AF163" s="52">
        <v>0</v>
      </c>
      <c r="AG163" s="51">
        <v>0</v>
      </c>
      <c r="AH163" s="52">
        <v>0</v>
      </c>
      <c r="AI163" s="51">
        <v>0</v>
      </c>
      <c r="AJ163" s="52">
        <v>0</v>
      </c>
      <c r="AK163" s="326">
        <v>0</v>
      </c>
      <c r="AL163" s="53">
        <v>0</v>
      </c>
      <c r="AM163" s="327">
        <v>0</v>
      </c>
      <c r="AN163" s="92">
        <v>2</v>
      </c>
      <c r="AO163" s="56">
        <v>1</v>
      </c>
      <c r="AP163" s="30" t="str">
        <f t="shared" si="23"/>
        <v/>
      </c>
      <c r="BU163" s="109"/>
      <c r="BV163" s="109"/>
      <c r="BY163" s="5"/>
      <c r="BZ163" s="5"/>
      <c r="CA163" s="5"/>
      <c r="CB163" s="5"/>
      <c r="CC163" s="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5"/>
      <c r="CR163" s="5"/>
      <c r="CS163" s="5"/>
      <c r="CT163" s="32" t="str">
        <f t="shared" si="20"/>
        <v/>
      </c>
      <c r="CU163" s="32"/>
      <c r="CV163" s="32"/>
      <c r="CW163" s="32"/>
      <c r="CX163" s="32"/>
      <c r="CY163" s="32"/>
      <c r="CZ163" s="33">
        <f t="shared" si="21"/>
        <v>0</v>
      </c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</row>
    <row r="164" spans="1:149" ht="14.1" customHeight="1" x14ac:dyDescent="0.2">
      <c r="A164" s="152" t="s">
        <v>176</v>
      </c>
      <c r="B164" s="324">
        <f t="shared" si="22"/>
        <v>0</v>
      </c>
      <c r="C164" s="325">
        <f t="shared" si="19"/>
        <v>0</v>
      </c>
      <c r="D164" s="325">
        <f t="shared" si="19"/>
        <v>0</v>
      </c>
      <c r="E164" s="51">
        <v>0</v>
      </c>
      <c r="F164" s="52">
        <v>0</v>
      </c>
      <c r="G164" s="51">
        <v>0</v>
      </c>
      <c r="H164" s="52">
        <v>0</v>
      </c>
      <c r="I164" s="51">
        <v>0</v>
      </c>
      <c r="J164" s="52">
        <v>0</v>
      </c>
      <c r="K164" s="51">
        <v>0</v>
      </c>
      <c r="L164" s="52">
        <v>0</v>
      </c>
      <c r="M164" s="51">
        <v>0</v>
      </c>
      <c r="N164" s="52">
        <v>0</v>
      </c>
      <c r="O164" s="51">
        <v>0</v>
      </c>
      <c r="P164" s="52">
        <v>0</v>
      </c>
      <c r="Q164" s="51">
        <v>0</v>
      </c>
      <c r="R164" s="52">
        <v>0</v>
      </c>
      <c r="S164" s="51">
        <v>0</v>
      </c>
      <c r="T164" s="52">
        <v>0</v>
      </c>
      <c r="U164" s="51">
        <v>0</v>
      </c>
      <c r="V164" s="52">
        <v>0</v>
      </c>
      <c r="W164" s="51">
        <v>0</v>
      </c>
      <c r="X164" s="52">
        <v>0</v>
      </c>
      <c r="Y164" s="51">
        <v>0</v>
      </c>
      <c r="Z164" s="52">
        <v>0</v>
      </c>
      <c r="AA164" s="51">
        <v>0</v>
      </c>
      <c r="AB164" s="52">
        <v>0</v>
      </c>
      <c r="AC164" s="51">
        <v>0</v>
      </c>
      <c r="AD164" s="52">
        <v>0</v>
      </c>
      <c r="AE164" s="51">
        <v>0</v>
      </c>
      <c r="AF164" s="52">
        <v>0</v>
      </c>
      <c r="AG164" s="51">
        <v>0</v>
      </c>
      <c r="AH164" s="52">
        <v>0</v>
      </c>
      <c r="AI164" s="51">
        <v>0</v>
      </c>
      <c r="AJ164" s="52">
        <v>0</v>
      </c>
      <c r="AK164" s="326">
        <v>0</v>
      </c>
      <c r="AL164" s="53">
        <v>0</v>
      </c>
      <c r="AM164" s="327">
        <v>0</v>
      </c>
      <c r="AN164" s="92">
        <v>0</v>
      </c>
      <c r="AO164" s="56">
        <v>0</v>
      </c>
      <c r="AP164" s="30" t="str">
        <f t="shared" si="23"/>
        <v/>
      </c>
      <c r="BU164" s="109"/>
      <c r="BV164" s="109"/>
      <c r="BY164" s="5"/>
      <c r="BZ164" s="5"/>
      <c r="CA164" s="5"/>
      <c r="CB164" s="5"/>
      <c r="CC164" s="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5"/>
      <c r="CR164" s="5"/>
      <c r="CS164" s="5"/>
      <c r="CT164" s="32" t="str">
        <f t="shared" si="20"/>
        <v/>
      </c>
      <c r="CU164" s="32"/>
      <c r="CV164" s="32"/>
      <c r="CW164" s="32"/>
      <c r="CX164" s="32"/>
      <c r="CY164" s="32"/>
      <c r="CZ164" s="33">
        <f t="shared" si="21"/>
        <v>0</v>
      </c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</row>
    <row r="165" spans="1:149" ht="14.1" customHeight="1" x14ac:dyDescent="0.2">
      <c r="A165" s="152" t="s">
        <v>58</v>
      </c>
      <c r="B165" s="324">
        <f t="shared" si="22"/>
        <v>0</v>
      </c>
      <c r="C165" s="325">
        <f t="shared" si="19"/>
        <v>0</v>
      </c>
      <c r="D165" s="325">
        <f t="shared" si="19"/>
        <v>0</v>
      </c>
      <c r="E165" s="51">
        <v>0</v>
      </c>
      <c r="F165" s="52">
        <v>0</v>
      </c>
      <c r="G165" s="51">
        <v>0</v>
      </c>
      <c r="H165" s="52">
        <v>0</v>
      </c>
      <c r="I165" s="51">
        <v>0</v>
      </c>
      <c r="J165" s="52">
        <v>0</v>
      </c>
      <c r="K165" s="51">
        <v>0</v>
      </c>
      <c r="L165" s="52">
        <v>0</v>
      </c>
      <c r="M165" s="51">
        <v>0</v>
      </c>
      <c r="N165" s="52">
        <v>0</v>
      </c>
      <c r="O165" s="51">
        <v>0</v>
      </c>
      <c r="P165" s="52">
        <v>0</v>
      </c>
      <c r="Q165" s="51">
        <v>0</v>
      </c>
      <c r="R165" s="52">
        <v>0</v>
      </c>
      <c r="S165" s="51">
        <v>0</v>
      </c>
      <c r="T165" s="52">
        <v>0</v>
      </c>
      <c r="U165" s="51">
        <v>0</v>
      </c>
      <c r="V165" s="52">
        <v>0</v>
      </c>
      <c r="W165" s="51">
        <v>0</v>
      </c>
      <c r="X165" s="52">
        <v>0</v>
      </c>
      <c r="Y165" s="51">
        <v>0</v>
      </c>
      <c r="Z165" s="52">
        <v>0</v>
      </c>
      <c r="AA165" s="51">
        <v>0</v>
      </c>
      <c r="AB165" s="52">
        <v>0</v>
      </c>
      <c r="AC165" s="51">
        <v>0</v>
      </c>
      <c r="AD165" s="52">
        <v>0</v>
      </c>
      <c r="AE165" s="51">
        <v>0</v>
      </c>
      <c r="AF165" s="52">
        <v>0</v>
      </c>
      <c r="AG165" s="51">
        <v>0</v>
      </c>
      <c r="AH165" s="52">
        <v>0</v>
      </c>
      <c r="AI165" s="51">
        <v>0</v>
      </c>
      <c r="AJ165" s="52">
        <v>0</v>
      </c>
      <c r="AK165" s="326">
        <v>0</v>
      </c>
      <c r="AL165" s="53">
        <v>0</v>
      </c>
      <c r="AM165" s="327">
        <v>0</v>
      </c>
      <c r="AN165" s="92">
        <v>0</v>
      </c>
      <c r="AO165" s="56">
        <v>0</v>
      </c>
      <c r="AP165" s="30" t="str">
        <f t="shared" si="23"/>
        <v/>
      </c>
      <c r="BU165" s="109"/>
      <c r="BV165" s="109"/>
      <c r="BY165" s="5"/>
      <c r="BZ165" s="5"/>
      <c r="CA165" s="5"/>
      <c r="CB165" s="5"/>
      <c r="CC165" s="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5"/>
      <c r="CR165" s="5"/>
      <c r="CS165" s="5"/>
      <c r="CT165" s="32" t="str">
        <f t="shared" si="20"/>
        <v/>
      </c>
      <c r="CU165" s="32"/>
      <c r="CV165" s="32"/>
      <c r="CW165" s="32"/>
      <c r="CX165" s="32"/>
      <c r="CY165" s="32"/>
      <c r="CZ165" s="33">
        <f t="shared" si="21"/>
        <v>0</v>
      </c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</row>
    <row r="166" spans="1:149" ht="14.1" customHeight="1" x14ac:dyDescent="0.2">
      <c r="A166" s="152" t="s">
        <v>177</v>
      </c>
      <c r="B166" s="324">
        <f t="shared" si="22"/>
        <v>0</v>
      </c>
      <c r="C166" s="325">
        <f t="shared" si="19"/>
        <v>0</v>
      </c>
      <c r="D166" s="325">
        <f t="shared" si="19"/>
        <v>0</v>
      </c>
      <c r="E166" s="51">
        <v>0</v>
      </c>
      <c r="F166" s="52">
        <v>0</v>
      </c>
      <c r="G166" s="51">
        <v>0</v>
      </c>
      <c r="H166" s="52">
        <v>0</v>
      </c>
      <c r="I166" s="51">
        <v>0</v>
      </c>
      <c r="J166" s="52">
        <v>0</v>
      </c>
      <c r="K166" s="51">
        <v>0</v>
      </c>
      <c r="L166" s="52">
        <v>0</v>
      </c>
      <c r="M166" s="51">
        <v>0</v>
      </c>
      <c r="N166" s="52">
        <v>0</v>
      </c>
      <c r="O166" s="51">
        <v>0</v>
      </c>
      <c r="P166" s="52">
        <v>0</v>
      </c>
      <c r="Q166" s="51">
        <v>0</v>
      </c>
      <c r="R166" s="52">
        <v>0</v>
      </c>
      <c r="S166" s="51">
        <v>0</v>
      </c>
      <c r="T166" s="52">
        <v>0</v>
      </c>
      <c r="U166" s="51">
        <v>0</v>
      </c>
      <c r="V166" s="52">
        <v>0</v>
      </c>
      <c r="W166" s="51">
        <v>0</v>
      </c>
      <c r="X166" s="52">
        <v>0</v>
      </c>
      <c r="Y166" s="51">
        <v>0</v>
      </c>
      <c r="Z166" s="52">
        <v>0</v>
      </c>
      <c r="AA166" s="51">
        <v>0</v>
      </c>
      <c r="AB166" s="52">
        <v>0</v>
      </c>
      <c r="AC166" s="51">
        <v>0</v>
      </c>
      <c r="AD166" s="52">
        <v>0</v>
      </c>
      <c r="AE166" s="51">
        <v>0</v>
      </c>
      <c r="AF166" s="52">
        <v>0</v>
      </c>
      <c r="AG166" s="51">
        <v>0</v>
      </c>
      <c r="AH166" s="52">
        <v>0</v>
      </c>
      <c r="AI166" s="51">
        <v>0</v>
      </c>
      <c r="AJ166" s="52">
        <v>0</v>
      </c>
      <c r="AK166" s="326">
        <v>0</v>
      </c>
      <c r="AL166" s="53">
        <v>0</v>
      </c>
      <c r="AM166" s="327">
        <v>0</v>
      </c>
      <c r="AN166" s="92">
        <v>0</v>
      </c>
      <c r="AO166" s="56">
        <v>0</v>
      </c>
      <c r="AP166" s="30" t="str">
        <f t="shared" si="23"/>
        <v/>
      </c>
      <c r="BU166" s="109"/>
      <c r="BV166" s="109"/>
      <c r="BY166" s="5"/>
      <c r="BZ166" s="5"/>
      <c r="CA166" s="5"/>
      <c r="CB166" s="5"/>
      <c r="CC166" s="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5"/>
      <c r="CR166" s="5"/>
      <c r="CS166" s="5"/>
      <c r="CT166" s="32" t="str">
        <f t="shared" si="20"/>
        <v/>
      </c>
      <c r="CU166" s="32"/>
      <c r="CV166" s="32"/>
      <c r="CW166" s="32"/>
      <c r="CX166" s="32"/>
      <c r="CY166" s="32"/>
      <c r="CZ166" s="33">
        <f t="shared" si="21"/>
        <v>0</v>
      </c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</row>
    <row r="167" spans="1:149" ht="14.1" customHeight="1" x14ac:dyDescent="0.2">
      <c r="A167" s="152" t="s">
        <v>178</v>
      </c>
      <c r="B167" s="324">
        <f t="shared" si="22"/>
        <v>72</v>
      </c>
      <c r="C167" s="325">
        <f t="shared" si="19"/>
        <v>23</v>
      </c>
      <c r="D167" s="325">
        <f t="shared" si="19"/>
        <v>49</v>
      </c>
      <c r="E167" s="51">
        <v>1</v>
      </c>
      <c r="F167" s="52">
        <v>0</v>
      </c>
      <c r="G167" s="51">
        <v>1</v>
      </c>
      <c r="H167" s="52">
        <v>0</v>
      </c>
      <c r="I167" s="51">
        <v>0</v>
      </c>
      <c r="J167" s="52">
        <v>3</v>
      </c>
      <c r="K167" s="51">
        <v>2</v>
      </c>
      <c r="L167" s="52">
        <v>1</v>
      </c>
      <c r="M167" s="51">
        <v>1</v>
      </c>
      <c r="N167" s="52">
        <v>0</v>
      </c>
      <c r="O167" s="51">
        <v>3</v>
      </c>
      <c r="P167" s="52">
        <v>1</v>
      </c>
      <c r="Q167" s="51">
        <v>0</v>
      </c>
      <c r="R167" s="52">
        <v>1</v>
      </c>
      <c r="S167" s="51">
        <v>3</v>
      </c>
      <c r="T167" s="52">
        <v>3</v>
      </c>
      <c r="U167" s="51">
        <v>0</v>
      </c>
      <c r="V167" s="52">
        <v>0</v>
      </c>
      <c r="W167" s="51">
        <v>4</v>
      </c>
      <c r="X167" s="52">
        <v>6</v>
      </c>
      <c r="Y167" s="51">
        <v>1</v>
      </c>
      <c r="Z167" s="52">
        <v>1</v>
      </c>
      <c r="AA167" s="51">
        <v>5</v>
      </c>
      <c r="AB167" s="52">
        <v>2</v>
      </c>
      <c r="AC167" s="51">
        <v>1</v>
      </c>
      <c r="AD167" s="52">
        <v>5</v>
      </c>
      <c r="AE167" s="51">
        <v>0</v>
      </c>
      <c r="AF167" s="52">
        <v>7</v>
      </c>
      <c r="AG167" s="51">
        <v>0</v>
      </c>
      <c r="AH167" s="52">
        <v>5</v>
      </c>
      <c r="AI167" s="51">
        <v>1</v>
      </c>
      <c r="AJ167" s="52">
        <v>7</v>
      </c>
      <c r="AK167" s="326">
        <v>0</v>
      </c>
      <c r="AL167" s="53">
        <v>7</v>
      </c>
      <c r="AM167" s="327">
        <v>59</v>
      </c>
      <c r="AN167" s="92">
        <v>0</v>
      </c>
      <c r="AO167" s="56">
        <v>13</v>
      </c>
      <c r="AP167" s="30" t="str">
        <f t="shared" si="23"/>
        <v/>
      </c>
      <c r="BU167" s="109"/>
      <c r="BV167" s="109"/>
      <c r="BY167" s="5"/>
      <c r="BZ167" s="5"/>
      <c r="CA167" s="5"/>
      <c r="CB167" s="5"/>
      <c r="CC167" s="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5"/>
      <c r="CR167" s="5"/>
      <c r="CS167" s="5"/>
      <c r="CT167" s="32" t="str">
        <f t="shared" si="20"/>
        <v/>
      </c>
      <c r="CU167" s="32"/>
      <c r="CV167" s="32"/>
      <c r="CW167" s="32"/>
      <c r="CX167" s="32"/>
      <c r="CY167" s="32"/>
      <c r="CZ167" s="33">
        <f t="shared" si="21"/>
        <v>0</v>
      </c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</row>
    <row r="168" spans="1:149" ht="14.1" customHeight="1" x14ac:dyDescent="0.2">
      <c r="A168" s="152" t="s">
        <v>179</v>
      </c>
      <c r="B168" s="324">
        <f t="shared" si="22"/>
        <v>0</v>
      </c>
      <c r="C168" s="325">
        <f t="shared" si="19"/>
        <v>0</v>
      </c>
      <c r="D168" s="325">
        <f t="shared" si="19"/>
        <v>0</v>
      </c>
      <c r="E168" s="51">
        <v>0</v>
      </c>
      <c r="F168" s="52">
        <v>0</v>
      </c>
      <c r="G168" s="51">
        <v>0</v>
      </c>
      <c r="H168" s="52">
        <v>0</v>
      </c>
      <c r="I168" s="51">
        <v>0</v>
      </c>
      <c r="J168" s="52">
        <v>0</v>
      </c>
      <c r="K168" s="51">
        <v>0</v>
      </c>
      <c r="L168" s="52">
        <v>0</v>
      </c>
      <c r="M168" s="51">
        <v>0</v>
      </c>
      <c r="N168" s="52">
        <v>0</v>
      </c>
      <c r="O168" s="51">
        <v>0</v>
      </c>
      <c r="P168" s="52">
        <v>0</v>
      </c>
      <c r="Q168" s="51">
        <v>0</v>
      </c>
      <c r="R168" s="52">
        <v>0</v>
      </c>
      <c r="S168" s="51">
        <v>0</v>
      </c>
      <c r="T168" s="52">
        <v>0</v>
      </c>
      <c r="U168" s="51">
        <v>0</v>
      </c>
      <c r="V168" s="52">
        <v>0</v>
      </c>
      <c r="W168" s="51">
        <v>0</v>
      </c>
      <c r="X168" s="52">
        <v>0</v>
      </c>
      <c r="Y168" s="51">
        <v>0</v>
      </c>
      <c r="Z168" s="52">
        <v>0</v>
      </c>
      <c r="AA168" s="51">
        <v>0</v>
      </c>
      <c r="AB168" s="52">
        <v>0</v>
      </c>
      <c r="AC168" s="51">
        <v>0</v>
      </c>
      <c r="AD168" s="52">
        <v>0</v>
      </c>
      <c r="AE168" s="51">
        <v>0</v>
      </c>
      <c r="AF168" s="52">
        <v>0</v>
      </c>
      <c r="AG168" s="51">
        <v>0</v>
      </c>
      <c r="AH168" s="52">
        <v>0</v>
      </c>
      <c r="AI168" s="51">
        <v>0</v>
      </c>
      <c r="AJ168" s="52">
        <v>0</v>
      </c>
      <c r="AK168" s="326">
        <v>0</v>
      </c>
      <c r="AL168" s="53">
        <v>0</v>
      </c>
      <c r="AM168" s="327">
        <v>0</v>
      </c>
      <c r="AN168" s="92">
        <v>0</v>
      </c>
      <c r="AO168" s="56">
        <v>0</v>
      </c>
      <c r="AP168" s="30" t="str">
        <f t="shared" si="23"/>
        <v/>
      </c>
      <c r="BU168" s="109"/>
      <c r="BV168" s="109"/>
      <c r="BY168" s="5"/>
      <c r="BZ168" s="5"/>
      <c r="CA168" s="5"/>
      <c r="CB168" s="5"/>
      <c r="CC168" s="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5"/>
      <c r="CR168" s="5"/>
      <c r="CS168" s="5"/>
      <c r="CT168" s="32" t="str">
        <f t="shared" si="20"/>
        <v/>
      </c>
      <c r="CU168" s="32"/>
      <c r="CV168" s="32"/>
      <c r="CW168" s="32"/>
      <c r="CX168" s="32"/>
      <c r="CY168" s="32"/>
      <c r="CZ168" s="33">
        <f t="shared" si="21"/>
        <v>0</v>
      </c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</row>
    <row r="169" spans="1:149" ht="14.1" customHeight="1" x14ac:dyDescent="0.2">
      <c r="A169" s="152" t="s">
        <v>180</v>
      </c>
      <c r="B169" s="324">
        <f t="shared" si="22"/>
        <v>2</v>
      </c>
      <c r="C169" s="325">
        <f t="shared" si="19"/>
        <v>1</v>
      </c>
      <c r="D169" s="325">
        <f t="shared" si="19"/>
        <v>1</v>
      </c>
      <c r="E169" s="51">
        <v>0</v>
      </c>
      <c r="F169" s="52">
        <v>0</v>
      </c>
      <c r="G169" s="51">
        <v>0</v>
      </c>
      <c r="H169" s="52">
        <v>0</v>
      </c>
      <c r="I169" s="51">
        <v>0</v>
      </c>
      <c r="J169" s="52">
        <v>0</v>
      </c>
      <c r="K169" s="51">
        <v>0</v>
      </c>
      <c r="L169" s="52">
        <v>0</v>
      </c>
      <c r="M169" s="51">
        <v>0</v>
      </c>
      <c r="N169" s="52">
        <v>0</v>
      </c>
      <c r="O169" s="51">
        <v>0</v>
      </c>
      <c r="P169" s="52">
        <v>0</v>
      </c>
      <c r="Q169" s="51">
        <v>0</v>
      </c>
      <c r="R169" s="52">
        <v>0</v>
      </c>
      <c r="S169" s="51">
        <v>0</v>
      </c>
      <c r="T169" s="52">
        <v>0</v>
      </c>
      <c r="U169" s="51">
        <v>0</v>
      </c>
      <c r="V169" s="52">
        <v>0</v>
      </c>
      <c r="W169" s="51">
        <v>0</v>
      </c>
      <c r="X169" s="52">
        <v>0</v>
      </c>
      <c r="Y169" s="51">
        <v>0</v>
      </c>
      <c r="Z169" s="52">
        <v>0</v>
      </c>
      <c r="AA169" s="51">
        <v>0</v>
      </c>
      <c r="AB169" s="52">
        <v>0</v>
      </c>
      <c r="AC169" s="51">
        <v>0</v>
      </c>
      <c r="AD169" s="52">
        <v>0</v>
      </c>
      <c r="AE169" s="51">
        <v>1</v>
      </c>
      <c r="AF169" s="52">
        <v>0</v>
      </c>
      <c r="AG169" s="51">
        <v>0</v>
      </c>
      <c r="AH169" s="52">
        <v>0</v>
      </c>
      <c r="AI169" s="51">
        <v>0</v>
      </c>
      <c r="AJ169" s="52">
        <v>0</v>
      </c>
      <c r="AK169" s="326">
        <v>0</v>
      </c>
      <c r="AL169" s="53">
        <v>1</v>
      </c>
      <c r="AM169" s="327">
        <v>2</v>
      </c>
      <c r="AN169" s="92">
        <v>0</v>
      </c>
      <c r="AO169" s="56">
        <v>0</v>
      </c>
      <c r="AP169" s="30" t="str">
        <f t="shared" si="23"/>
        <v/>
      </c>
      <c r="BU169" s="109"/>
      <c r="BV169" s="109"/>
      <c r="BY169" s="5"/>
      <c r="BZ169" s="5"/>
      <c r="CA169" s="5"/>
      <c r="CB169" s="5"/>
      <c r="CC169" s="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5"/>
      <c r="CR169" s="5"/>
      <c r="CS169" s="5"/>
      <c r="CT169" s="32" t="str">
        <f t="shared" si="20"/>
        <v/>
      </c>
      <c r="CU169" s="32"/>
      <c r="CV169" s="32"/>
      <c r="CW169" s="32"/>
      <c r="CX169" s="32"/>
      <c r="CY169" s="32"/>
      <c r="CZ169" s="33">
        <f t="shared" si="21"/>
        <v>0</v>
      </c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</row>
    <row r="170" spans="1:149" ht="14.1" customHeight="1" x14ac:dyDescent="0.2">
      <c r="A170" s="152" t="s">
        <v>181</v>
      </c>
      <c r="B170" s="324">
        <f t="shared" si="22"/>
        <v>0</v>
      </c>
      <c r="C170" s="325">
        <f t="shared" si="19"/>
        <v>0</v>
      </c>
      <c r="D170" s="325">
        <f t="shared" si="19"/>
        <v>0</v>
      </c>
      <c r="E170" s="51">
        <v>0</v>
      </c>
      <c r="F170" s="52">
        <v>0</v>
      </c>
      <c r="G170" s="51">
        <v>0</v>
      </c>
      <c r="H170" s="52">
        <v>0</v>
      </c>
      <c r="I170" s="51">
        <v>0</v>
      </c>
      <c r="J170" s="52">
        <v>0</v>
      </c>
      <c r="K170" s="51">
        <v>0</v>
      </c>
      <c r="L170" s="52">
        <v>0</v>
      </c>
      <c r="M170" s="51">
        <v>0</v>
      </c>
      <c r="N170" s="52">
        <v>0</v>
      </c>
      <c r="O170" s="51">
        <v>0</v>
      </c>
      <c r="P170" s="52">
        <v>0</v>
      </c>
      <c r="Q170" s="51">
        <v>0</v>
      </c>
      <c r="R170" s="52">
        <v>0</v>
      </c>
      <c r="S170" s="51">
        <v>0</v>
      </c>
      <c r="T170" s="52">
        <v>0</v>
      </c>
      <c r="U170" s="51">
        <v>0</v>
      </c>
      <c r="V170" s="52">
        <v>0</v>
      </c>
      <c r="W170" s="51">
        <v>0</v>
      </c>
      <c r="X170" s="52">
        <v>0</v>
      </c>
      <c r="Y170" s="51">
        <v>0</v>
      </c>
      <c r="Z170" s="52">
        <v>0</v>
      </c>
      <c r="AA170" s="51">
        <v>0</v>
      </c>
      <c r="AB170" s="52">
        <v>0</v>
      </c>
      <c r="AC170" s="51">
        <v>0</v>
      </c>
      <c r="AD170" s="52">
        <v>0</v>
      </c>
      <c r="AE170" s="51">
        <v>0</v>
      </c>
      <c r="AF170" s="52">
        <v>0</v>
      </c>
      <c r="AG170" s="51">
        <v>0</v>
      </c>
      <c r="AH170" s="52">
        <v>0</v>
      </c>
      <c r="AI170" s="51">
        <v>0</v>
      </c>
      <c r="AJ170" s="52">
        <v>0</v>
      </c>
      <c r="AK170" s="326">
        <v>0</v>
      </c>
      <c r="AL170" s="53">
        <v>0</v>
      </c>
      <c r="AM170" s="327">
        <v>0</v>
      </c>
      <c r="AN170" s="92">
        <v>0</v>
      </c>
      <c r="AO170" s="56">
        <v>0</v>
      </c>
      <c r="AP170" s="30" t="str">
        <f t="shared" si="23"/>
        <v/>
      </c>
      <c r="BU170" s="109"/>
      <c r="BV170" s="109"/>
      <c r="BY170" s="5"/>
      <c r="BZ170" s="5"/>
      <c r="CA170" s="5"/>
      <c r="CB170" s="5"/>
      <c r="CC170" s="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5"/>
      <c r="CR170" s="5"/>
      <c r="CS170" s="5"/>
      <c r="CT170" s="32" t="str">
        <f t="shared" si="20"/>
        <v/>
      </c>
      <c r="CU170" s="32"/>
      <c r="CV170" s="32"/>
      <c r="CW170" s="32"/>
      <c r="CX170" s="32"/>
      <c r="CY170" s="32"/>
      <c r="CZ170" s="33">
        <f t="shared" si="21"/>
        <v>0</v>
      </c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</row>
    <row r="171" spans="1:149" ht="14.1" customHeight="1" x14ac:dyDescent="0.2">
      <c r="A171" s="152" t="s">
        <v>68</v>
      </c>
      <c r="B171" s="324">
        <f t="shared" si="22"/>
        <v>6</v>
      </c>
      <c r="C171" s="325">
        <f t="shared" si="19"/>
        <v>2</v>
      </c>
      <c r="D171" s="325">
        <f t="shared" si="19"/>
        <v>4</v>
      </c>
      <c r="E171" s="51">
        <v>0</v>
      </c>
      <c r="F171" s="52">
        <v>0</v>
      </c>
      <c r="G171" s="51">
        <v>0</v>
      </c>
      <c r="H171" s="52">
        <v>0</v>
      </c>
      <c r="I171" s="51">
        <v>0</v>
      </c>
      <c r="J171" s="52">
        <v>0</v>
      </c>
      <c r="K171" s="51">
        <v>0</v>
      </c>
      <c r="L171" s="52">
        <v>0</v>
      </c>
      <c r="M171" s="51">
        <v>0</v>
      </c>
      <c r="N171" s="52">
        <v>0</v>
      </c>
      <c r="O171" s="51">
        <v>0</v>
      </c>
      <c r="P171" s="52">
        <v>0</v>
      </c>
      <c r="Q171" s="51">
        <v>0</v>
      </c>
      <c r="R171" s="52">
        <v>0</v>
      </c>
      <c r="S171" s="51">
        <v>0</v>
      </c>
      <c r="T171" s="52">
        <v>0</v>
      </c>
      <c r="U171" s="51">
        <v>0</v>
      </c>
      <c r="V171" s="52">
        <v>0</v>
      </c>
      <c r="W171" s="51">
        <v>0</v>
      </c>
      <c r="X171" s="52">
        <v>0</v>
      </c>
      <c r="Y171" s="51">
        <v>0</v>
      </c>
      <c r="Z171" s="52">
        <v>0</v>
      </c>
      <c r="AA171" s="51">
        <v>0</v>
      </c>
      <c r="AB171" s="52">
        <v>0</v>
      </c>
      <c r="AC171" s="51">
        <v>0</v>
      </c>
      <c r="AD171" s="52">
        <v>0</v>
      </c>
      <c r="AE171" s="51">
        <v>0</v>
      </c>
      <c r="AF171" s="52">
        <v>0</v>
      </c>
      <c r="AG171" s="51">
        <v>2</v>
      </c>
      <c r="AH171" s="52">
        <v>2</v>
      </c>
      <c r="AI171" s="51">
        <v>0</v>
      </c>
      <c r="AJ171" s="52">
        <v>1</v>
      </c>
      <c r="AK171" s="326">
        <v>0</v>
      </c>
      <c r="AL171" s="53">
        <v>1</v>
      </c>
      <c r="AM171" s="327">
        <v>6</v>
      </c>
      <c r="AN171" s="92">
        <v>0</v>
      </c>
      <c r="AO171" s="56">
        <v>0</v>
      </c>
      <c r="AP171" s="30" t="str">
        <f t="shared" si="23"/>
        <v/>
      </c>
      <c r="BU171" s="109"/>
      <c r="BV171" s="109"/>
      <c r="BY171" s="5"/>
      <c r="BZ171" s="5"/>
      <c r="CA171" s="5"/>
      <c r="CB171" s="5"/>
      <c r="CC171" s="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5"/>
      <c r="CR171" s="5"/>
      <c r="CS171" s="5"/>
      <c r="CT171" s="32" t="str">
        <f t="shared" si="20"/>
        <v/>
      </c>
      <c r="CU171" s="4"/>
      <c r="CV171" s="4"/>
      <c r="CW171" s="4"/>
      <c r="CX171" s="4"/>
      <c r="CY171" s="4"/>
      <c r="CZ171" s="33">
        <f t="shared" si="21"/>
        <v>0</v>
      </c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</row>
    <row r="172" spans="1:149" ht="14.1" customHeight="1" x14ac:dyDescent="0.2">
      <c r="A172" s="152" t="s">
        <v>69</v>
      </c>
      <c r="B172" s="324">
        <f t="shared" si="22"/>
        <v>1</v>
      </c>
      <c r="C172" s="325">
        <f t="shared" si="19"/>
        <v>0</v>
      </c>
      <c r="D172" s="325">
        <f t="shared" si="19"/>
        <v>1</v>
      </c>
      <c r="E172" s="51">
        <v>0</v>
      </c>
      <c r="F172" s="52">
        <v>0</v>
      </c>
      <c r="G172" s="51">
        <v>0</v>
      </c>
      <c r="H172" s="52">
        <v>0</v>
      </c>
      <c r="I172" s="51">
        <v>0</v>
      </c>
      <c r="J172" s="52">
        <v>0</v>
      </c>
      <c r="K172" s="51">
        <v>0</v>
      </c>
      <c r="L172" s="52">
        <v>0</v>
      </c>
      <c r="M172" s="51">
        <v>0</v>
      </c>
      <c r="N172" s="52">
        <v>0</v>
      </c>
      <c r="O172" s="51">
        <v>0</v>
      </c>
      <c r="P172" s="52">
        <v>0</v>
      </c>
      <c r="Q172" s="51">
        <v>0</v>
      </c>
      <c r="R172" s="52">
        <v>0</v>
      </c>
      <c r="S172" s="51">
        <v>0</v>
      </c>
      <c r="T172" s="52">
        <v>0</v>
      </c>
      <c r="U172" s="51">
        <v>0</v>
      </c>
      <c r="V172" s="52">
        <v>0</v>
      </c>
      <c r="W172" s="51">
        <v>0</v>
      </c>
      <c r="X172" s="52">
        <v>0</v>
      </c>
      <c r="Y172" s="51">
        <v>0</v>
      </c>
      <c r="Z172" s="52">
        <v>0</v>
      </c>
      <c r="AA172" s="51">
        <v>0</v>
      </c>
      <c r="AB172" s="52">
        <v>0</v>
      </c>
      <c r="AC172" s="51">
        <v>0</v>
      </c>
      <c r="AD172" s="52">
        <v>1</v>
      </c>
      <c r="AE172" s="51">
        <v>0</v>
      </c>
      <c r="AF172" s="52">
        <v>0</v>
      </c>
      <c r="AG172" s="51">
        <v>0</v>
      </c>
      <c r="AH172" s="52">
        <v>0</v>
      </c>
      <c r="AI172" s="51">
        <v>0</v>
      </c>
      <c r="AJ172" s="52">
        <v>0</v>
      </c>
      <c r="AK172" s="326">
        <v>0</v>
      </c>
      <c r="AL172" s="53">
        <v>0</v>
      </c>
      <c r="AM172" s="327">
        <v>0</v>
      </c>
      <c r="AN172" s="92">
        <v>1</v>
      </c>
      <c r="AO172" s="56">
        <v>0</v>
      </c>
      <c r="AP172" s="30" t="str">
        <f t="shared" si="23"/>
        <v/>
      </c>
      <c r="BU172" s="109"/>
      <c r="BV172" s="109"/>
      <c r="BY172" s="5"/>
      <c r="BZ172" s="5"/>
      <c r="CA172" s="5"/>
      <c r="CB172" s="5"/>
      <c r="CC172" s="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5"/>
      <c r="CR172" s="5"/>
      <c r="CS172" s="5"/>
      <c r="CT172" s="32" t="str">
        <f t="shared" si="20"/>
        <v/>
      </c>
      <c r="CU172" s="4"/>
      <c r="CV172" s="4"/>
      <c r="CW172" s="4"/>
      <c r="CX172" s="4"/>
      <c r="CY172" s="4"/>
      <c r="CZ172" s="33">
        <f t="shared" si="21"/>
        <v>0</v>
      </c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</row>
    <row r="173" spans="1:149" ht="14.1" customHeight="1" x14ac:dyDescent="0.2">
      <c r="A173" s="152" t="s">
        <v>182</v>
      </c>
      <c r="B173" s="324">
        <f t="shared" si="22"/>
        <v>0</v>
      </c>
      <c r="C173" s="325">
        <f t="shared" si="19"/>
        <v>0</v>
      </c>
      <c r="D173" s="325">
        <f t="shared" si="19"/>
        <v>0</v>
      </c>
      <c r="E173" s="51">
        <v>0</v>
      </c>
      <c r="F173" s="52">
        <v>0</v>
      </c>
      <c r="G173" s="51">
        <v>0</v>
      </c>
      <c r="H173" s="52">
        <v>0</v>
      </c>
      <c r="I173" s="51">
        <v>0</v>
      </c>
      <c r="J173" s="52">
        <v>0</v>
      </c>
      <c r="K173" s="51">
        <v>0</v>
      </c>
      <c r="L173" s="52">
        <v>0</v>
      </c>
      <c r="M173" s="51">
        <v>0</v>
      </c>
      <c r="N173" s="52">
        <v>0</v>
      </c>
      <c r="O173" s="51">
        <v>0</v>
      </c>
      <c r="P173" s="52">
        <v>0</v>
      </c>
      <c r="Q173" s="51">
        <v>0</v>
      </c>
      <c r="R173" s="52">
        <v>0</v>
      </c>
      <c r="S173" s="51">
        <v>0</v>
      </c>
      <c r="T173" s="52">
        <v>0</v>
      </c>
      <c r="U173" s="51">
        <v>0</v>
      </c>
      <c r="V173" s="52">
        <v>0</v>
      </c>
      <c r="W173" s="51">
        <v>0</v>
      </c>
      <c r="X173" s="52">
        <v>0</v>
      </c>
      <c r="Y173" s="51">
        <v>0</v>
      </c>
      <c r="Z173" s="52">
        <v>0</v>
      </c>
      <c r="AA173" s="51">
        <v>0</v>
      </c>
      <c r="AB173" s="52">
        <v>0</v>
      </c>
      <c r="AC173" s="51">
        <v>0</v>
      </c>
      <c r="AD173" s="52">
        <v>0</v>
      </c>
      <c r="AE173" s="51">
        <v>0</v>
      </c>
      <c r="AF173" s="52">
        <v>0</v>
      </c>
      <c r="AG173" s="51">
        <v>0</v>
      </c>
      <c r="AH173" s="52">
        <v>0</v>
      </c>
      <c r="AI173" s="51">
        <v>0</v>
      </c>
      <c r="AJ173" s="52">
        <v>0</v>
      </c>
      <c r="AK173" s="326">
        <v>0</v>
      </c>
      <c r="AL173" s="53">
        <v>0</v>
      </c>
      <c r="AM173" s="327">
        <v>0</v>
      </c>
      <c r="AN173" s="92">
        <v>0</v>
      </c>
      <c r="AO173" s="56">
        <v>0</v>
      </c>
      <c r="AP173" s="30" t="str">
        <f t="shared" si="23"/>
        <v/>
      </c>
      <c r="BU173" s="109"/>
      <c r="BV173" s="109"/>
      <c r="BY173" s="5"/>
      <c r="BZ173" s="5"/>
      <c r="CA173" s="5"/>
      <c r="CB173" s="5"/>
      <c r="CC173" s="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5"/>
      <c r="CR173" s="5"/>
      <c r="CS173" s="5"/>
      <c r="CT173" s="32" t="str">
        <f t="shared" si="20"/>
        <v/>
      </c>
      <c r="CU173" s="4"/>
      <c r="CV173" s="4"/>
      <c r="CW173" s="4"/>
      <c r="CX173" s="4"/>
      <c r="CY173" s="4"/>
      <c r="CZ173" s="33">
        <f t="shared" si="21"/>
        <v>0</v>
      </c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</row>
    <row r="174" spans="1:149" ht="14.1" customHeight="1" x14ac:dyDescent="0.2">
      <c r="A174" s="152" t="s">
        <v>183</v>
      </c>
      <c r="B174" s="324">
        <f t="shared" si="22"/>
        <v>0</v>
      </c>
      <c r="C174" s="325">
        <f t="shared" si="19"/>
        <v>0</v>
      </c>
      <c r="D174" s="325">
        <f t="shared" si="19"/>
        <v>0</v>
      </c>
      <c r="E174" s="51">
        <v>0</v>
      </c>
      <c r="F174" s="52">
        <v>0</v>
      </c>
      <c r="G174" s="51">
        <v>0</v>
      </c>
      <c r="H174" s="52">
        <v>0</v>
      </c>
      <c r="I174" s="51">
        <v>0</v>
      </c>
      <c r="J174" s="52">
        <v>0</v>
      </c>
      <c r="K174" s="51">
        <v>0</v>
      </c>
      <c r="L174" s="52">
        <v>0</v>
      </c>
      <c r="M174" s="51">
        <v>0</v>
      </c>
      <c r="N174" s="52">
        <v>0</v>
      </c>
      <c r="O174" s="51">
        <v>0</v>
      </c>
      <c r="P174" s="52">
        <v>0</v>
      </c>
      <c r="Q174" s="51">
        <v>0</v>
      </c>
      <c r="R174" s="52">
        <v>0</v>
      </c>
      <c r="S174" s="51">
        <v>0</v>
      </c>
      <c r="T174" s="52">
        <v>0</v>
      </c>
      <c r="U174" s="51">
        <v>0</v>
      </c>
      <c r="V174" s="52">
        <v>0</v>
      </c>
      <c r="W174" s="51">
        <v>0</v>
      </c>
      <c r="X174" s="52">
        <v>0</v>
      </c>
      <c r="Y174" s="51">
        <v>0</v>
      </c>
      <c r="Z174" s="52">
        <v>0</v>
      </c>
      <c r="AA174" s="51">
        <v>0</v>
      </c>
      <c r="AB174" s="52">
        <v>0</v>
      </c>
      <c r="AC174" s="51">
        <v>0</v>
      </c>
      <c r="AD174" s="52">
        <v>0</v>
      </c>
      <c r="AE174" s="51">
        <v>0</v>
      </c>
      <c r="AF174" s="52">
        <v>0</v>
      </c>
      <c r="AG174" s="51">
        <v>0</v>
      </c>
      <c r="AH174" s="52">
        <v>0</v>
      </c>
      <c r="AI174" s="51">
        <v>0</v>
      </c>
      <c r="AJ174" s="52">
        <v>0</v>
      </c>
      <c r="AK174" s="326">
        <v>0</v>
      </c>
      <c r="AL174" s="53">
        <v>0</v>
      </c>
      <c r="AM174" s="327">
        <v>0</v>
      </c>
      <c r="AN174" s="92">
        <v>0</v>
      </c>
      <c r="AO174" s="56">
        <v>0</v>
      </c>
      <c r="AP174" s="30" t="str">
        <f t="shared" si="23"/>
        <v/>
      </c>
      <c r="BU174" s="109"/>
      <c r="BV174" s="109"/>
      <c r="BY174" s="5"/>
      <c r="BZ174" s="5"/>
      <c r="CA174" s="5"/>
      <c r="CB174" s="5"/>
      <c r="CC174" s="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5"/>
      <c r="CR174" s="5"/>
      <c r="CS174" s="5"/>
      <c r="CT174" s="32" t="str">
        <f t="shared" si="20"/>
        <v/>
      </c>
      <c r="CU174" s="4"/>
      <c r="CV174" s="4"/>
      <c r="CW174" s="4"/>
      <c r="CX174" s="4"/>
      <c r="CY174" s="4"/>
      <c r="CZ174" s="33">
        <f t="shared" si="21"/>
        <v>0</v>
      </c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</row>
    <row r="175" spans="1:149" ht="14.1" customHeight="1" x14ac:dyDescent="0.2">
      <c r="A175" s="152" t="s">
        <v>184</v>
      </c>
      <c r="B175" s="324">
        <f t="shared" si="22"/>
        <v>0</v>
      </c>
      <c r="C175" s="325">
        <f t="shared" si="19"/>
        <v>0</v>
      </c>
      <c r="D175" s="325">
        <f t="shared" si="19"/>
        <v>0</v>
      </c>
      <c r="E175" s="51">
        <v>0</v>
      </c>
      <c r="F175" s="52">
        <v>0</v>
      </c>
      <c r="G175" s="51">
        <v>0</v>
      </c>
      <c r="H175" s="52">
        <v>0</v>
      </c>
      <c r="I175" s="51">
        <v>0</v>
      </c>
      <c r="J175" s="52">
        <v>0</v>
      </c>
      <c r="K175" s="51">
        <v>0</v>
      </c>
      <c r="L175" s="52">
        <v>0</v>
      </c>
      <c r="M175" s="51">
        <v>0</v>
      </c>
      <c r="N175" s="52">
        <v>0</v>
      </c>
      <c r="O175" s="51">
        <v>0</v>
      </c>
      <c r="P175" s="52">
        <v>0</v>
      </c>
      <c r="Q175" s="51">
        <v>0</v>
      </c>
      <c r="R175" s="52">
        <v>0</v>
      </c>
      <c r="S175" s="51">
        <v>0</v>
      </c>
      <c r="T175" s="52">
        <v>0</v>
      </c>
      <c r="U175" s="51">
        <v>0</v>
      </c>
      <c r="V175" s="52">
        <v>0</v>
      </c>
      <c r="W175" s="51">
        <v>0</v>
      </c>
      <c r="X175" s="52">
        <v>0</v>
      </c>
      <c r="Y175" s="51">
        <v>0</v>
      </c>
      <c r="Z175" s="52">
        <v>0</v>
      </c>
      <c r="AA175" s="51">
        <v>0</v>
      </c>
      <c r="AB175" s="52">
        <v>0</v>
      </c>
      <c r="AC175" s="51">
        <v>0</v>
      </c>
      <c r="AD175" s="52">
        <v>0</v>
      </c>
      <c r="AE175" s="51">
        <v>0</v>
      </c>
      <c r="AF175" s="52">
        <v>0</v>
      </c>
      <c r="AG175" s="51">
        <v>0</v>
      </c>
      <c r="AH175" s="52">
        <v>0</v>
      </c>
      <c r="AI175" s="51">
        <v>0</v>
      </c>
      <c r="AJ175" s="52">
        <v>0</v>
      </c>
      <c r="AK175" s="326">
        <v>0</v>
      </c>
      <c r="AL175" s="53">
        <v>0</v>
      </c>
      <c r="AM175" s="327">
        <v>0</v>
      </c>
      <c r="AN175" s="92">
        <v>0</v>
      </c>
      <c r="AO175" s="56">
        <v>0</v>
      </c>
      <c r="AP175" s="30" t="str">
        <f t="shared" si="23"/>
        <v/>
      </c>
      <c r="BU175" s="109"/>
      <c r="BV175" s="109"/>
      <c r="BY175" s="5"/>
      <c r="BZ175" s="5"/>
      <c r="CA175" s="5"/>
      <c r="CB175" s="5"/>
      <c r="CC175" s="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5"/>
      <c r="CR175" s="5"/>
      <c r="CS175" s="5"/>
      <c r="CT175" s="32" t="str">
        <f t="shared" si="20"/>
        <v/>
      </c>
      <c r="CU175" s="4"/>
      <c r="CV175" s="4"/>
      <c r="CW175" s="4"/>
      <c r="CX175" s="4"/>
      <c r="CY175" s="4"/>
      <c r="CZ175" s="33">
        <f t="shared" si="21"/>
        <v>0</v>
      </c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</row>
    <row r="176" spans="1:149" ht="14.1" customHeight="1" x14ac:dyDescent="0.2">
      <c r="A176" s="567" t="s">
        <v>71</v>
      </c>
      <c r="B176" s="324">
        <f t="shared" si="22"/>
        <v>120</v>
      </c>
      <c r="C176" s="325">
        <f t="shared" si="19"/>
        <v>26</v>
      </c>
      <c r="D176" s="325">
        <f t="shared" si="19"/>
        <v>94</v>
      </c>
      <c r="E176" s="219">
        <v>7</v>
      </c>
      <c r="F176" s="244">
        <v>2</v>
      </c>
      <c r="G176" s="219">
        <v>0</v>
      </c>
      <c r="H176" s="244">
        <v>0</v>
      </c>
      <c r="I176" s="219">
        <v>0</v>
      </c>
      <c r="J176" s="244">
        <v>0</v>
      </c>
      <c r="K176" s="219">
        <v>1</v>
      </c>
      <c r="L176" s="244">
        <v>3</v>
      </c>
      <c r="M176" s="219">
        <v>1</v>
      </c>
      <c r="N176" s="244">
        <v>13</v>
      </c>
      <c r="O176" s="219">
        <v>0</v>
      </c>
      <c r="P176" s="244">
        <v>22</v>
      </c>
      <c r="Q176" s="219">
        <v>0</v>
      </c>
      <c r="R176" s="244">
        <v>12</v>
      </c>
      <c r="S176" s="219">
        <v>0</v>
      </c>
      <c r="T176" s="244">
        <v>0</v>
      </c>
      <c r="U176" s="219">
        <v>0</v>
      </c>
      <c r="V176" s="244">
        <v>0</v>
      </c>
      <c r="W176" s="219">
        <v>1</v>
      </c>
      <c r="X176" s="244">
        <v>15</v>
      </c>
      <c r="Y176" s="219">
        <v>1</v>
      </c>
      <c r="Z176" s="244">
        <v>0</v>
      </c>
      <c r="AA176" s="219">
        <v>3</v>
      </c>
      <c r="AB176" s="244">
        <v>8</v>
      </c>
      <c r="AC176" s="219">
        <v>1</v>
      </c>
      <c r="AD176" s="244">
        <v>2</v>
      </c>
      <c r="AE176" s="219">
        <v>2</v>
      </c>
      <c r="AF176" s="244">
        <v>3</v>
      </c>
      <c r="AG176" s="219">
        <v>4</v>
      </c>
      <c r="AH176" s="244">
        <v>7</v>
      </c>
      <c r="AI176" s="219">
        <v>2</v>
      </c>
      <c r="AJ176" s="244">
        <v>3</v>
      </c>
      <c r="AK176" s="326">
        <v>3</v>
      </c>
      <c r="AL176" s="53">
        <v>4</v>
      </c>
      <c r="AM176" s="327">
        <v>17</v>
      </c>
      <c r="AN176" s="92">
        <v>24</v>
      </c>
      <c r="AO176" s="56">
        <v>79</v>
      </c>
      <c r="AP176" s="30" t="str">
        <f t="shared" si="23"/>
        <v/>
      </c>
      <c r="BU176" s="109"/>
      <c r="BV176" s="109"/>
      <c r="BY176" s="5"/>
      <c r="BZ176" s="5"/>
      <c r="CA176" s="5"/>
      <c r="CB176" s="5"/>
      <c r="CC176" s="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5"/>
      <c r="CR176" s="5"/>
      <c r="CS176" s="5"/>
      <c r="CT176" s="32" t="str">
        <f t="shared" si="20"/>
        <v/>
      </c>
      <c r="CU176" s="4"/>
      <c r="CV176" s="4"/>
      <c r="CW176" s="4"/>
      <c r="CX176" s="4"/>
      <c r="CY176" s="4"/>
      <c r="CZ176" s="33">
        <f t="shared" si="21"/>
        <v>0</v>
      </c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</row>
    <row r="177" spans="1:149" ht="14.1" customHeight="1" x14ac:dyDescent="0.2">
      <c r="A177" s="441" t="s">
        <v>41</v>
      </c>
      <c r="B177" s="469">
        <f>SUM(B178:B182)</f>
        <v>210</v>
      </c>
      <c r="C177" s="442">
        <f>SUM(C178:C182)</f>
        <v>74</v>
      </c>
      <c r="D177" s="443">
        <f>SUM(D178:D182)</f>
        <v>136</v>
      </c>
      <c r="E177" s="470">
        <f>SUM(E178:E182)</f>
        <v>12</v>
      </c>
      <c r="F177" s="470">
        <f t="shared" ref="F177:AO177" si="24">SUM(F178:F182)</f>
        <v>3</v>
      </c>
      <c r="G177" s="470">
        <f t="shared" si="24"/>
        <v>2</v>
      </c>
      <c r="H177" s="470">
        <f>SUM(H178:H182)</f>
        <v>0</v>
      </c>
      <c r="I177" s="470">
        <f t="shared" si="24"/>
        <v>1</v>
      </c>
      <c r="J177" s="470">
        <f t="shared" si="24"/>
        <v>1</v>
      </c>
      <c r="K177" s="470">
        <f t="shared" si="24"/>
        <v>1</v>
      </c>
      <c r="L177" s="470">
        <f t="shared" si="24"/>
        <v>2</v>
      </c>
      <c r="M177" s="470">
        <f t="shared" si="24"/>
        <v>1</v>
      </c>
      <c r="N177" s="470">
        <f t="shared" si="24"/>
        <v>12</v>
      </c>
      <c r="O177" s="470">
        <f t="shared" si="24"/>
        <v>0</v>
      </c>
      <c r="P177" s="470">
        <f t="shared" si="24"/>
        <v>22</v>
      </c>
      <c r="Q177" s="470">
        <f t="shared" si="24"/>
        <v>2</v>
      </c>
      <c r="R177" s="470">
        <f t="shared" si="24"/>
        <v>12</v>
      </c>
      <c r="S177" s="470">
        <f t="shared" si="24"/>
        <v>4</v>
      </c>
      <c r="T177" s="470">
        <f t="shared" si="24"/>
        <v>3</v>
      </c>
      <c r="U177" s="470">
        <f t="shared" si="24"/>
        <v>0</v>
      </c>
      <c r="V177" s="470">
        <f t="shared" si="24"/>
        <v>0</v>
      </c>
      <c r="W177" s="470">
        <f t="shared" si="24"/>
        <v>7</v>
      </c>
      <c r="X177" s="470">
        <f t="shared" si="24"/>
        <v>14</v>
      </c>
      <c r="Y177" s="470">
        <f t="shared" si="24"/>
        <v>3</v>
      </c>
      <c r="Z177" s="470">
        <f t="shared" si="24"/>
        <v>5</v>
      </c>
      <c r="AA177" s="470">
        <f t="shared" si="24"/>
        <v>8</v>
      </c>
      <c r="AB177" s="470">
        <f t="shared" si="24"/>
        <v>12</v>
      </c>
      <c r="AC177" s="470">
        <f t="shared" si="24"/>
        <v>8</v>
      </c>
      <c r="AD177" s="470">
        <f t="shared" si="24"/>
        <v>7</v>
      </c>
      <c r="AE177" s="470">
        <f t="shared" si="24"/>
        <v>3</v>
      </c>
      <c r="AF177" s="470">
        <f t="shared" si="24"/>
        <v>7</v>
      </c>
      <c r="AG177" s="470">
        <f t="shared" si="24"/>
        <v>5</v>
      </c>
      <c r="AH177" s="470">
        <f t="shared" si="24"/>
        <v>13</v>
      </c>
      <c r="AI177" s="470">
        <f t="shared" si="24"/>
        <v>7</v>
      </c>
      <c r="AJ177" s="470">
        <f t="shared" si="24"/>
        <v>7</v>
      </c>
      <c r="AK177" s="471">
        <f t="shared" si="24"/>
        <v>10</v>
      </c>
      <c r="AL177" s="472">
        <f t="shared" si="24"/>
        <v>16</v>
      </c>
      <c r="AM177" s="444">
        <f t="shared" si="24"/>
        <v>39</v>
      </c>
      <c r="AN177" s="445">
        <f t="shared" si="24"/>
        <v>59</v>
      </c>
      <c r="AO177" s="446">
        <f t="shared" si="24"/>
        <v>112</v>
      </c>
      <c r="AP177" s="30"/>
      <c r="BU177" s="109"/>
      <c r="BV177" s="109"/>
      <c r="BX177" s="15"/>
      <c r="CA177" s="15"/>
      <c r="CB177" s="15"/>
      <c r="CC177" s="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5"/>
      <c r="CR177" s="5"/>
      <c r="CS177" s="5"/>
      <c r="CT177" s="32"/>
      <c r="CU177" s="32"/>
      <c r="CV177" s="32"/>
      <c r="CW177" s="32"/>
      <c r="CX177" s="32"/>
      <c r="CY177" s="32"/>
      <c r="CZ177" s="33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</row>
    <row r="178" spans="1:149" ht="14.1" customHeight="1" x14ac:dyDescent="0.2">
      <c r="A178" s="155" t="s">
        <v>42</v>
      </c>
      <c r="B178" s="342">
        <f t="shared" si="22"/>
        <v>191</v>
      </c>
      <c r="C178" s="343">
        <f t="shared" ref="C178:D182" si="25">E178+G178+I178+K178+M178+O178+Q178+S178+U178+W178+Y178+AA178+AC178+AE178+AG178+AI178+AK178</f>
        <v>62</v>
      </c>
      <c r="D178" s="344">
        <f t="shared" si="25"/>
        <v>129</v>
      </c>
      <c r="E178" s="447">
        <v>11</v>
      </c>
      <c r="F178" s="566">
        <v>3</v>
      </c>
      <c r="G178" s="447">
        <v>2</v>
      </c>
      <c r="H178" s="566">
        <v>0</v>
      </c>
      <c r="I178" s="447">
        <v>1</v>
      </c>
      <c r="J178" s="566">
        <v>1</v>
      </c>
      <c r="K178" s="447">
        <v>1</v>
      </c>
      <c r="L178" s="566">
        <v>2</v>
      </c>
      <c r="M178" s="447">
        <v>1</v>
      </c>
      <c r="N178" s="566">
        <v>12</v>
      </c>
      <c r="O178" s="447">
        <v>0</v>
      </c>
      <c r="P178" s="566">
        <v>22</v>
      </c>
      <c r="Q178" s="447">
        <v>2</v>
      </c>
      <c r="R178" s="566">
        <v>12</v>
      </c>
      <c r="S178" s="447">
        <v>4</v>
      </c>
      <c r="T178" s="566">
        <v>2</v>
      </c>
      <c r="U178" s="447">
        <v>0</v>
      </c>
      <c r="V178" s="566">
        <v>0</v>
      </c>
      <c r="W178" s="447">
        <v>6</v>
      </c>
      <c r="X178" s="566">
        <v>14</v>
      </c>
      <c r="Y178" s="447">
        <v>3</v>
      </c>
      <c r="Z178" s="566">
        <v>3</v>
      </c>
      <c r="AA178" s="447">
        <v>7</v>
      </c>
      <c r="AB178" s="566">
        <v>11</v>
      </c>
      <c r="AC178" s="447">
        <v>7</v>
      </c>
      <c r="AD178" s="566">
        <v>7</v>
      </c>
      <c r="AE178" s="447">
        <v>2</v>
      </c>
      <c r="AF178" s="566">
        <v>7</v>
      </c>
      <c r="AG178" s="447">
        <v>3</v>
      </c>
      <c r="AH178" s="566">
        <v>12</v>
      </c>
      <c r="AI178" s="447">
        <v>6</v>
      </c>
      <c r="AJ178" s="566">
        <v>7</v>
      </c>
      <c r="AK178" s="345">
        <v>6</v>
      </c>
      <c r="AL178" s="99">
        <v>14</v>
      </c>
      <c r="AM178" s="97">
        <v>37</v>
      </c>
      <c r="AN178" s="98">
        <v>50</v>
      </c>
      <c r="AO178" s="98">
        <v>104</v>
      </c>
      <c r="AP178" s="30" t="str">
        <f t="shared" si="23"/>
        <v/>
      </c>
      <c r="BU178" s="109"/>
      <c r="BV178" s="109"/>
      <c r="BX178" s="15"/>
      <c r="CA178" s="15"/>
      <c r="CB178" s="15"/>
      <c r="CC178" s="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5"/>
      <c r="CR178" s="5"/>
      <c r="CS178" s="5"/>
      <c r="CT178" s="32" t="str">
        <f>IF(CZ178=1,"* El número de Egresos Según tipo de atención NO DEBE ser diferente al Total. ","")</f>
        <v/>
      </c>
      <c r="CU178" s="32"/>
      <c r="CV178" s="32"/>
      <c r="CW178" s="32"/>
      <c r="CX178" s="32"/>
      <c r="CY178" s="32"/>
      <c r="CZ178" s="33">
        <f>IF(B178&lt;&gt;SUM(AM178:AO178),1,0)</f>
        <v>0</v>
      </c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</row>
    <row r="179" spans="1:149" ht="14.1" customHeight="1" x14ac:dyDescent="0.2">
      <c r="A179" s="155" t="s">
        <v>43</v>
      </c>
      <c r="B179" s="346">
        <f t="shared" si="22"/>
        <v>1</v>
      </c>
      <c r="C179" s="347">
        <f t="shared" si="25"/>
        <v>1</v>
      </c>
      <c r="D179" s="348">
        <f t="shared" si="25"/>
        <v>0</v>
      </c>
      <c r="E179" s="85">
        <v>0</v>
      </c>
      <c r="F179" s="52">
        <v>0</v>
      </c>
      <c r="G179" s="85">
        <v>0</v>
      </c>
      <c r="H179" s="52">
        <v>0</v>
      </c>
      <c r="I179" s="85">
        <v>0</v>
      </c>
      <c r="J179" s="52">
        <v>0</v>
      </c>
      <c r="K179" s="85">
        <v>0</v>
      </c>
      <c r="L179" s="52">
        <v>0</v>
      </c>
      <c r="M179" s="85">
        <v>0</v>
      </c>
      <c r="N179" s="52">
        <v>0</v>
      </c>
      <c r="O179" s="85">
        <v>0</v>
      </c>
      <c r="P179" s="52">
        <v>0</v>
      </c>
      <c r="Q179" s="85">
        <v>0</v>
      </c>
      <c r="R179" s="52">
        <v>0</v>
      </c>
      <c r="S179" s="85">
        <v>0</v>
      </c>
      <c r="T179" s="52">
        <v>0</v>
      </c>
      <c r="U179" s="85">
        <v>0</v>
      </c>
      <c r="V179" s="52">
        <v>0</v>
      </c>
      <c r="W179" s="85">
        <v>0</v>
      </c>
      <c r="X179" s="52">
        <v>0</v>
      </c>
      <c r="Y179" s="85">
        <v>0</v>
      </c>
      <c r="Z179" s="52">
        <v>0</v>
      </c>
      <c r="AA179" s="85">
        <v>0</v>
      </c>
      <c r="AB179" s="52">
        <v>0</v>
      </c>
      <c r="AC179" s="85">
        <v>0</v>
      </c>
      <c r="AD179" s="52">
        <v>0</v>
      </c>
      <c r="AE179" s="85">
        <v>1</v>
      </c>
      <c r="AF179" s="52">
        <v>0</v>
      </c>
      <c r="AG179" s="85">
        <v>0</v>
      </c>
      <c r="AH179" s="52">
        <v>0</v>
      </c>
      <c r="AI179" s="85">
        <v>0</v>
      </c>
      <c r="AJ179" s="52">
        <v>0</v>
      </c>
      <c r="AK179" s="326">
        <v>0</v>
      </c>
      <c r="AL179" s="53">
        <v>0</v>
      </c>
      <c r="AM179" s="56">
        <v>1</v>
      </c>
      <c r="AN179" s="52">
        <v>0</v>
      </c>
      <c r="AO179" s="326">
        <v>0</v>
      </c>
      <c r="AP179" s="30" t="str">
        <f t="shared" si="23"/>
        <v/>
      </c>
      <c r="BU179" s="109"/>
      <c r="BV179" s="109"/>
      <c r="BX179" s="15"/>
      <c r="CA179" s="15"/>
      <c r="CB179" s="15"/>
      <c r="CC179" s="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5"/>
      <c r="CR179" s="5"/>
      <c r="CS179" s="5"/>
      <c r="CT179" s="32" t="str">
        <f>IF(CZ179=1,"* El número de Egresos Según tipo de atención NO DEBE ser diferente al Total. ","")</f>
        <v/>
      </c>
      <c r="CU179" s="32"/>
      <c r="CV179" s="32"/>
      <c r="CW179" s="32"/>
      <c r="CX179" s="32"/>
      <c r="CY179" s="32"/>
      <c r="CZ179" s="33">
        <f>IF(B179&lt;&gt;SUM(AM179:AO179),1,0)</f>
        <v>0</v>
      </c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</row>
    <row r="180" spans="1:149" ht="14.1" customHeight="1" x14ac:dyDescent="0.2">
      <c r="A180" s="155" t="s">
        <v>44</v>
      </c>
      <c r="B180" s="346">
        <f t="shared" si="22"/>
        <v>14</v>
      </c>
      <c r="C180" s="349">
        <f t="shared" si="25"/>
        <v>9</v>
      </c>
      <c r="D180" s="350">
        <f t="shared" si="25"/>
        <v>5</v>
      </c>
      <c r="E180" s="51">
        <v>0</v>
      </c>
      <c r="F180" s="52">
        <v>0</v>
      </c>
      <c r="G180" s="51">
        <v>0</v>
      </c>
      <c r="H180" s="52">
        <v>0</v>
      </c>
      <c r="I180" s="51">
        <v>0</v>
      </c>
      <c r="J180" s="52">
        <v>0</v>
      </c>
      <c r="K180" s="51">
        <v>0</v>
      </c>
      <c r="L180" s="52">
        <v>0</v>
      </c>
      <c r="M180" s="51">
        <v>0</v>
      </c>
      <c r="N180" s="52">
        <v>0</v>
      </c>
      <c r="O180" s="51">
        <v>0</v>
      </c>
      <c r="P180" s="52">
        <v>0</v>
      </c>
      <c r="Q180" s="51">
        <v>0</v>
      </c>
      <c r="R180" s="52">
        <v>0</v>
      </c>
      <c r="S180" s="51">
        <v>0</v>
      </c>
      <c r="T180" s="52">
        <v>0</v>
      </c>
      <c r="U180" s="51">
        <v>0</v>
      </c>
      <c r="V180" s="52">
        <v>0</v>
      </c>
      <c r="W180" s="51">
        <v>0</v>
      </c>
      <c r="X180" s="52">
        <v>0</v>
      </c>
      <c r="Y180" s="51">
        <v>0</v>
      </c>
      <c r="Z180" s="52">
        <v>2</v>
      </c>
      <c r="AA180" s="51">
        <v>1</v>
      </c>
      <c r="AB180" s="52">
        <v>0</v>
      </c>
      <c r="AC180" s="51">
        <v>1</v>
      </c>
      <c r="AD180" s="52">
        <v>0</v>
      </c>
      <c r="AE180" s="51">
        <v>0</v>
      </c>
      <c r="AF180" s="52">
        <v>0</v>
      </c>
      <c r="AG180" s="51">
        <v>2</v>
      </c>
      <c r="AH180" s="52">
        <v>1</v>
      </c>
      <c r="AI180" s="51">
        <v>1</v>
      </c>
      <c r="AJ180" s="52">
        <v>0</v>
      </c>
      <c r="AK180" s="345">
        <v>4</v>
      </c>
      <c r="AL180" s="99">
        <v>2</v>
      </c>
      <c r="AM180" s="97">
        <v>0</v>
      </c>
      <c r="AN180" s="98">
        <v>7</v>
      </c>
      <c r="AO180" s="98">
        <v>7</v>
      </c>
      <c r="AP180" s="30" t="str">
        <f t="shared" si="23"/>
        <v/>
      </c>
      <c r="BU180" s="109"/>
      <c r="BV180" s="109"/>
      <c r="BX180" s="15"/>
      <c r="CA180" s="15"/>
      <c r="CB180" s="15"/>
      <c r="CC180" s="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5"/>
      <c r="CR180" s="5"/>
      <c r="CS180" s="5"/>
      <c r="CT180" s="32" t="str">
        <f>IF(CZ180=1,"* El número de Egresos Según tipo de atención NO DEBE ser diferente al Total. ","")</f>
        <v/>
      </c>
      <c r="CU180" s="32"/>
      <c r="CV180" s="32"/>
      <c r="CW180" s="32"/>
      <c r="CX180" s="32"/>
      <c r="CY180" s="32"/>
      <c r="CZ180" s="33">
        <f>IF(B180&lt;&gt;SUM(AM180:AO180),1,0)</f>
        <v>0</v>
      </c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</row>
    <row r="181" spans="1:149" ht="14.1" customHeight="1" x14ac:dyDescent="0.2">
      <c r="A181" s="155" t="s">
        <v>185</v>
      </c>
      <c r="B181" s="346">
        <f t="shared" si="22"/>
        <v>0</v>
      </c>
      <c r="C181" s="349">
        <f t="shared" si="25"/>
        <v>0</v>
      </c>
      <c r="D181" s="350">
        <f t="shared" si="25"/>
        <v>0</v>
      </c>
      <c r="E181" s="63">
        <v>0</v>
      </c>
      <c r="F181" s="52">
        <v>0</v>
      </c>
      <c r="G181" s="63">
        <v>0</v>
      </c>
      <c r="H181" s="52">
        <v>0</v>
      </c>
      <c r="I181" s="63">
        <v>0</v>
      </c>
      <c r="J181" s="52">
        <v>0</v>
      </c>
      <c r="K181" s="63">
        <v>0</v>
      </c>
      <c r="L181" s="52">
        <v>0</v>
      </c>
      <c r="M181" s="63">
        <v>0</v>
      </c>
      <c r="N181" s="52">
        <v>0</v>
      </c>
      <c r="O181" s="63">
        <v>0</v>
      </c>
      <c r="P181" s="52">
        <v>0</v>
      </c>
      <c r="Q181" s="63">
        <v>0</v>
      </c>
      <c r="R181" s="52">
        <v>0</v>
      </c>
      <c r="S181" s="63">
        <v>0</v>
      </c>
      <c r="T181" s="52">
        <v>0</v>
      </c>
      <c r="U181" s="63">
        <v>0</v>
      </c>
      <c r="V181" s="52">
        <v>0</v>
      </c>
      <c r="W181" s="63">
        <v>0</v>
      </c>
      <c r="X181" s="52">
        <v>0</v>
      </c>
      <c r="Y181" s="63">
        <v>0</v>
      </c>
      <c r="Z181" s="52">
        <v>0</v>
      </c>
      <c r="AA181" s="63">
        <v>0</v>
      </c>
      <c r="AB181" s="52">
        <v>0</v>
      </c>
      <c r="AC181" s="63">
        <v>0</v>
      </c>
      <c r="AD181" s="52">
        <v>0</v>
      </c>
      <c r="AE181" s="63">
        <v>0</v>
      </c>
      <c r="AF181" s="52">
        <v>0</v>
      </c>
      <c r="AG181" s="63">
        <v>0</v>
      </c>
      <c r="AH181" s="52">
        <v>0</v>
      </c>
      <c r="AI181" s="63">
        <v>0</v>
      </c>
      <c r="AJ181" s="52">
        <v>0</v>
      </c>
      <c r="AK181" s="326">
        <v>0</v>
      </c>
      <c r="AL181" s="53">
        <v>0</v>
      </c>
      <c r="AM181" s="56">
        <v>0</v>
      </c>
      <c r="AN181" s="52">
        <v>0</v>
      </c>
      <c r="AO181" s="326">
        <v>0</v>
      </c>
      <c r="AP181" s="30" t="str">
        <f t="shared" si="23"/>
        <v/>
      </c>
      <c r="BU181" s="109"/>
      <c r="BV181" s="109"/>
      <c r="BX181" s="15"/>
      <c r="CA181" s="15"/>
      <c r="CB181" s="15"/>
      <c r="CC181" s="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5"/>
      <c r="CR181" s="5"/>
      <c r="CS181" s="5"/>
      <c r="CT181" s="32" t="str">
        <f>IF(CZ181=1,"* El número de Egresos Según tipo de atención NO DEBE ser diferente al Total. ","")</f>
        <v/>
      </c>
      <c r="CU181" s="32"/>
      <c r="CV181" s="32"/>
      <c r="CW181" s="32"/>
      <c r="CX181" s="32"/>
      <c r="CY181" s="32"/>
      <c r="CZ181" s="33">
        <f>IF(B181&lt;&gt;SUM(AM181:AO181),1,0)</f>
        <v>0</v>
      </c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</row>
    <row r="182" spans="1:149" ht="14.1" customHeight="1" x14ac:dyDescent="0.2">
      <c r="A182" s="351" t="s">
        <v>71</v>
      </c>
      <c r="B182" s="416">
        <f t="shared" si="22"/>
        <v>4</v>
      </c>
      <c r="C182" s="353">
        <f t="shared" si="25"/>
        <v>2</v>
      </c>
      <c r="D182" s="354">
        <f t="shared" si="25"/>
        <v>2</v>
      </c>
      <c r="E182" s="219">
        <v>1</v>
      </c>
      <c r="F182" s="244">
        <v>0</v>
      </c>
      <c r="G182" s="219">
        <v>0</v>
      </c>
      <c r="H182" s="244">
        <v>0</v>
      </c>
      <c r="I182" s="219">
        <v>0</v>
      </c>
      <c r="J182" s="244">
        <v>0</v>
      </c>
      <c r="K182" s="219">
        <v>0</v>
      </c>
      <c r="L182" s="244">
        <v>0</v>
      </c>
      <c r="M182" s="219">
        <v>0</v>
      </c>
      <c r="N182" s="244">
        <v>0</v>
      </c>
      <c r="O182" s="219">
        <v>0</v>
      </c>
      <c r="P182" s="244">
        <v>0</v>
      </c>
      <c r="Q182" s="219">
        <v>0</v>
      </c>
      <c r="R182" s="244">
        <v>0</v>
      </c>
      <c r="S182" s="219">
        <v>0</v>
      </c>
      <c r="T182" s="244">
        <v>1</v>
      </c>
      <c r="U182" s="219">
        <v>0</v>
      </c>
      <c r="V182" s="244">
        <v>0</v>
      </c>
      <c r="W182" s="219">
        <v>1</v>
      </c>
      <c r="X182" s="244">
        <v>0</v>
      </c>
      <c r="Y182" s="219">
        <v>0</v>
      </c>
      <c r="Z182" s="244">
        <v>0</v>
      </c>
      <c r="AA182" s="219">
        <v>0</v>
      </c>
      <c r="AB182" s="244">
        <v>1</v>
      </c>
      <c r="AC182" s="219">
        <v>0</v>
      </c>
      <c r="AD182" s="244">
        <v>0</v>
      </c>
      <c r="AE182" s="219">
        <v>0</v>
      </c>
      <c r="AF182" s="244">
        <v>0</v>
      </c>
      <c r="AG182" s="219">
        <v>0</v>
      </c>
      <c r="AH182" s="244">
        <v>0</v>
      </c>
      <c r="AI182" s="219">
        <v>0</v>
      </c>
      <c r="AJ182" s="244">
        <v>0</v>
      </c>
      <c r="AK182" s="417">
        <v>0</v>
      </c>
      <c r="AL182" s="418">
        <v>0</v>
      </c>
      <c r="AM182" s="421">
        <v>1</v>
      </c>
      <c r="AN182" s="419">
        <v>2</v>
      </c>
      <c r="AO182" s="419">
        <v>1</v>
      </c>
      <c r="AP182" s="30" t="str">
        <f t="shared" si="23"/>
        <v/>
      </c>
      <c r="BU182" s="109"/>
      <c r="BV182" s="109"/>
      <c r="BX182" s="15"/>
      <c r="CA182" s="15"/>
      <c r="CB182" s="15"/>
      <c r="CC182" s="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5"/>
      <c r="CR182" s="5"/>
      <c r="CS182" s="5"/>
      <c r="CT182" s="32" t="str">
        <f>IF(CZ182=1,"* El número de Egresos Según tipo de atención NO DEBE ser diferente al Total. ","")</f>
        <v/>
      </c>
      <c r="CU182" s="32"/>
      <c r="CV182" s="32"/>
      <c r="CW182" s="32"/>
      <c r="CX182" s="32"/>
      <c r="CY182" s="32"/>
      <c r="CZ182" s="33">
        <f>IF(B182&lt;&gt;SUM(AM182:AO182),1,0)</f>
        <v>0</v>
      </c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</row>
    <row r="183" spans="1:149" ht="21" customHeight="1" x14ac:dyDescent="0.2">
      <c r="A183" s="11" t="s">
        <v>186</v>
      </c>
      <c r="D183" s="11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8"/>
      <c r="AR183" s="8"/>
      <c r="AS183" s="8"/>
      <c r="AT183" s="267"/>
      <c r="CA183" s="32"/>
      <c r="CB183" s="32"/>
      <c r="CC183" s="32"/>
      <c r="CD183" s="32"/>
      <c r="CE183" s="32"/>
      <c r="CF183" s="32"/>
      <c r="CG183" s="33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5"/>
      <c r="CV183" s="5"/>
      <c r="CW183" s="5"/>
      <c r="CX183" s="5"/>
      <c r="CY183" s="5"/>
      <c r="CZ183" s="5"/>
    </row>
    <row r="184" spans="1:149" ht="15" customHeight="1" x14ac:dyDescent="0.2">
      <c r="A184" s="1803" t="s">
        <v>75</v>
      </c>
      <c r="B184" s="1804" t="s">
        <v>187</v>
      </c>
      <c r="C184" s="1806" t="s">
        <v>6</v>
      </c>
      <c r="D184" s="1724"/>
      <c r="E184" s="1724"/>
      <c r="F184" s="1724"/>
      <c r="G184" s="1724"/>
      <c r="H184" s="1724"/>
      <c r="I184" s="1724"/>
      <c r="J184" s="1724"/>
      <c r="K184" s="1724"/>
      <c r="L184" s="1724"/>
      <c r="M184" s="1724"/>
      <c r="N184" s="1724"/>
      <c r="O184" s="1724"/>
      <c r="P184" s="1724"/>
      <c r="Q184" s="1724"/>
      <c r="R184" s="1724"/>
      <c r="S184" s="1807"/>
      <c r="T184" s="1811" t="s">
        <v>159</v>
      </c>
      <c r="U184" s="1812"/>
      <c r="V184" s="1812"/>
      <c r="W184" s="1812"/>
      <c r="X184" s="1812"/>
      <c r="AZ184" s="109"/>
      <c r="BA184" s="109"/>
      <c r="BY184" s="5"/>
      <c r="BZ184" s="5"/>
      <c r="CA184" s="32"/>
      <c r="CB184" s="32"/>
      <c r="CC184" s="32"/>
      <c r="CD184" s="32"/>
      <c r="CE184" s="32"/>
      <c r="CF184" s="32"/>
      <c r="CG184" s="33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DA184" s="15"/>
      <c r="DB184" s="15"/>
      <c r="DC184" s="15"/>
      <c r="DD184" s="15"/>
      <c r="DE184" s="15"/>
      <c r="DF184" s="15"/>
      <c r="DG184" s="15"/>
      <c r="DH184" s="15"/>
      <c r="DI184" s="15"/>
    </row>
    <row r="185" spans="1:149" ht="15" customHeight="1" x14ac:dyDescent="0.2">
      <c r="A185" s="1680"/>
      <c r="B185" s="1721"/>
      <c r="C185" s="1808"/>
      <c r="D185" s="1809"/>
      <c r="E185" s="1809"/>
      <c r="F185" s="1809"/>
      <c r="G185" s="1809"/>
      <c r="H185" s="1809"/>
      <c r="I185" s="1809"/>
      <c r="J185" s="1809"/>
      <c r="K185" s="1809"/>
      <c r="L185" s="1809"/>
      <c r="M185" s="1809"/>
      <c r="N185" s="1809"/>
      <c r="O185" s="1809"/>
      <c r="P185" s="1809"/>
      <c r="Q185" s="1809"/>
      <c r="R185" s="1809"/>
      <c r="S185" s="1810"/>
      <c r="T185" s="1731" t="s">
        <v>163</v>
      </c>
      <c r="U185" s="1731"/>
      <c r="V185" s="1813"/>
      <c r="W185" s="1814" t="s">
        <v>188</v>
      </c>
      <c r="X185" s="1815"/>
      <c r="AZ185" s="109"/>
      <c r="BA185" s="109"/>
      <c r="BY185" s="5"/>
      <c r="BZ185" s="5"/>
      <c r="CA185" s="32"/>
      <c r="CB185" s="32"/>
      <c r="CC185" s="32"/>
      <c r="CD185" s="32"/>
      <c r="CE185" s="32"/>
      <c r="CF185" s="32"/>
      <c r="CG185" s="33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DA185" s="15"/>
      <c r="DB185" s="15"/>
      <c r="DC185" s="15"/>
      <c r="DD185" s="15"/>
      <c r="DE185" s="15"/>
      <c r="DF185" s="15"/>
      <c r="DG185" s="15"/>
      <c r="DH185" s="15"/>
      <c r="DI185" s="15"/>
    </row>
    <row r="186" spans="1:149" ht="31.5" customHeight="1" x14ac:dyDescent="0.2">
      <c r="A186" s="1775"/>
      <c r="B186" s="1805"/>
      <c r="C186" s="456" t="s">
        <v>11</v>
      </c>
      <c r="D186" s="456" t="s">
        <v>12</v>
      </c>
      <c r="E186" s="456" t="s">
        <v>13</v>
      </c>
      <c r="F186" s="456" t="s">
        <v>14</v>
      </c>
      <c r="G186" s="456" t="s">
        <v>15</v>
      </c>
      <c r="H186" s="456" t="s">
        <v>16</v>
      </c>
      <c r="I186" s="456" t="s">
        <v>17</v>
      </c>
      <c r="J186" s="456" t="s">
        <v>18</v>
      </c>
      <c r="K186" s="456" t="s">
        <v>19</v>
      </c>
      <c r="L186" s="456" t="s">
        <v>20</v>
      </c>
      <c r="M186" s="456" t="s">
        <v>21</v>
      </c>
      <c r="N186" s="456" t="s">
        <v>22</v>
      </c>
      <c r="O186" s="456" t="s">
        <v>23</v>
      </c>
      <c r="P186" s="456" t="s">
        <v>24</v>
      </c>
      <c r="Q186" s="456" t="s">
        <v>25</v>
      </c>
      <c r="R186" s="456" t="s">
        <v>26</v>
      </c>
      <c r="S186" s="473" t="s">
        <v>27</v>
      </c>
      <c r="T186" s="448" t="s">
        <v>189</v>
      </c>
      <c r="U186" s="448" t="s">
        <v>190</v>
      </c>
      <c r="V186" s="448" t="s">
        <v>191</v>
      </c>
      <c r="W186" s="449" t="s">
        <v>165</v>
      </c>
      <c r="X186" s="448" t="s">
        <v>166</v>
      </c>
      <c r="AZ186" s="109"/>
      <c r="BA186" s="109"/>
      <c r="BY186" s="5"/>
      <c r="BZ186" s="5"/>
      <c r="CA186" s="32"/>
      <c r="CB186" s="32"/>
      <c r="CC186" s="32"/>
      <c r="CD186" s="32"/>
      <c r="CE186" s="32"/>
      <c r="CF186" s="32"/>
      <c r="CG186" s="33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DA186" s="15"/>
      <c r="DB186" s="15"/>
      <c r="DC186" s="15"/>
      <c r="DD186" s="15"/>
      <c r="DE186" s="15"/>
      <c r="DF186" s="15"/>
      <c r="DG186" s="15"/>
      <c r="DH186" s="15"/>
      <c r="DI186" s="15"/>
    </row>
    <row r="187" spans="1:149" ht="14.1" customHeight="1" x14ac:dyDescent="0.2">
      <c r="A187" s="185" t="s">
        <v>81</v>
      </c>
      <c r="B187" s="206">
        <f t="shared" ref="B187:B193" si="26">SUM(C187:S187)</f>
        <v>412</v>
      </c>
      <c r="C187" s="92">
        <v>107</v>
      </c>
      <c r="D187" s="92">
        <v>8</v>
      </c>
      <c r="E187" s="92">
        <v>7</v>
      </c>
      <c r="F187" s="92">
        <v>10</v>
      </c>
      <c r="G187" s="92">
        <v>15</v>
      </c>
      <c r="H187" s="92">
        <v>28</v>
      </c>
      <c r="I187" s="92">
        <v>14</v>
      </c>
      <c r="J187" s="92">
        <v>13</v>
      </c>
      <c r="K187" s="92">
        <v>14</v>
      </c>
      <c r="L187" s="92">
        <v>8</v>
      </c>
      <c r="M187" s="92">
        <v>6</v>
      </c>
      <c r="N187" s="92">
        <v>23</v>
      </c>
      <c r="O187" s="92">
        <v>22</v>
      </c>
      <c r="P187" s="92">
        <v>29</v>
      </c>
      <c r="Q187" s="92">
        <v>36</v>
      </c>
      <c r="R187" s="92">
        <v>23</v>
      </c>
      <c r="S187" s="285">
        <v>49</v>
      </c>
      <c r="T187" s="56">
        <v>206</v>
      </c>
      <c r="U187" s="56"/>
      <c r="V187" s="56"/>
      <c r="W187" s="56">
        <v>57</v>
      </c>
      <c r="X187" s="56">
        <v>149</v>
      </c>
      <c r="Y187" s="6" t="str">
        <f>CA187</f>
        <v/>
      </c>
      <c r="AZ187" s="109"/>
      <c r="BA187" s="109"/>
      <c r="BY187" s="5"/>
      <c r="BZ187" s="5"/>
      <c r="CA187" s="32" t="str">
        <f>IF(CG187=1," * El total de Evaluaciones según tipo de atencion NO DEBE ser diferente al total.  ","")</f>
        <v/>
      </c>
      <c r="CB187" s="32"/>
      <c r="CC187" s="32"/>
      <c r="CD187" s="32"/>
      <c r="CE187" s="32"/>
      <c r="CF187" s="32"/>
      <c r="CG187" s="33">
        <f>IF(B187&lt;&gt;SUM(T187:X187),1,0)</f>
        <v>0</v>
      </c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5"/>
      <c r="CV187" s="5"/>
      <c r="CW187" s="5"/>
      <c r="DA187" s="15"/>
      <c r="DB187" s="15"/>
      <c r="DC187" s="15"/>
      <c r="DD187" s="15"/>
      <c r="DE187" s="15"/>
      <c r="DF187" s="15"/>
      <c r="DG187" s="15"/>
      <c r="DH187" s="15"/>
      <c r="DI187" s="15"/>
    </row>
    <row r="188" spans="1:149" ht="14.1" customHeight="1" x14ac:dyDescent="0.2">
      <c r="A188" s="155" t="s">
        <v>82</v>
      </c>
      <c r="B188" s="210">
        <f t="shared" si="26"/>
        <v>0</v>
      </c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285"/>
      <c r="T188" s="56"/>
      <c r="U188" s="56"/>
      <c r="V188" s="56"/>
      <c r="W188" s="56"/>
      <c r="X188" s="56"/>
      <c r="Y188" s="6" t="str">
        <f t="shared" ref="Y188:Y193" si="27">CA188</f>
        <v/>
      </c>
      <c r="AZ188" s="109"/>
      <c r="BA188" s="109"/>
      <c r="BY188" s="5"/>
      <c r="BZ188" s="5"/>
      <c r="CA188" s="32" t="str">
        <f t="shared" ref="CA188:CA193" si="28">IF(CG188=1," * El total de Evaluaciones según tipo de atencion NO DEBE ser diferente al total.  ","")</f>
        <v/>
      </c>
      <c r="CB188" s="32"/>
      <c r="CC188" s="32"/>
      <c r="CD188" s="32"/>
      <c r="CE188" s="32"/>
      <c r="CF188" s="32"/>
      <c r="CG188" s="33">
        <f t="shared" ref="CG188:CG193" si="29">IF(B188&lt;&gt;SUM(T188:X188),1,0)</f>
        <v>0</v>
      </c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5"/>
      <c r="CV188" s="5"/>
      <c r="CW188" s="5"/>
      <c r="DA188" s="15"/>
      <c r="DB188" s="15"/>
      <c r="DC188" s="15"/>
      <c r="DD188" s="15"/>
      <c r="DE188" s="15"/>
      <c r="DF188" s="15"/>
      <c r="DG188" s="15"/>
      <c r="DH188" s="15"/>
      <c r="DI188" s="15"/>
    </row>
    <row r="189" spans="1:149" ht="14.1" customHeight="1" x14ac:dyDescent="0.2">
      <c r="A189" s="155" t="s">
        <v>83</v>
      </c>
      <c r="B189" s="210">
        <f t="shared" si="26"/>
        <v>0</v>
      </c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285"/>
      <c r="T189" s="56"/>
      <c r="U189" s="56"/>
      <c r="V189" s="56"/>
      <c r="W189" s="56"/>
      <c r="X189" s="56"/>
      <c r="Y189" s="6" t="str">
        <f t="shared" si="27"/>
        <v/>
      </c>
      <c r="AZ189" s="109"/>
      <c r="BA189" s="109"/>
      <c r="BY189" s="5"/>
      <c r="BZ189" s="5"/>
      <c r="CA189" s="32" t="str">
        <f t="shared" si="28"/>
        <v/>
      </c>
      <c r="CB189" s="32"/>
      <c r="CC189" s="32"/>
      <c r="CD189" s="32"/>
      <c r="CE189" s="32"/>
      <c r="CF189" s="32"/>
      <c r="CG189" s="33">
        <f t="shared" si="29"/>
        <v>0</v>
      </c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5"/>
      <c r="CV189" s="5"/>
      <c r="CW189" s="5"/>
      <c r="DA189" s="15"/>
      <c r="DB189" s="15"/>
      <c r="DC189" s="15"/>
      <c r="DD189" s="15"/>
      <c r="DE189" s="15"/>
      <c r="DF189" s="15"/>
      <c r="DG189" s="15"/>
      <c r="DH189" s="15"/>
      <c r="DI189" s="15"/>
    </row>
    <row r="190" spans="1:149" ht="14.1" customHeight="1" x14ac:dyDescent="0.2">
      <c r="A190" s="359" t="s">
        <v>84</v>
      </c>
      <c r="B190" s="210">
        <f t="shared" si="26"/>
        <v>0</v>
      </c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285"/>
      <c r="T190" s="56"/>
      <c r="U190" s="56"/>
      <c r="V190" s="56"/>
      <c r="W190" s="56"/>
      <c r="X190" s="56"/>
      <c r="Y190" s="6" t="str">
        <f t="shared" si="27"/>
        <v/>
      </c>
      <c r="AZ190" s="109"/>
      <c r="BA190" s="109"/>
      <c r="BY190" s="5"/>
      <c r="BZ190" s="5"/>
      <c r="CA190" s="32" t="str">
        <f t="shared" si="28"/>
        <v/>
      </c>
      <c r="CB190" s="32"/>
      <c r="CC190" s="32"/>
      <c r="CD190" s="32"/>
      <c r="CE190" s="32"/>
      <c r="CF190" s="32"/>
      <c r="CG190" s="33">
        <f t="shared" si="29"/>
        <v>0</v>
      </c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5"/>
      <c r="CV190" s="5"/>
      <c r="CW190" s="5"/>
      <c r="DA190" s="15"/>
      <c r="DB190" s="15"/>
      <c r="DC190" s="15"/>
      <c r="DD190" s="15"/>
      <c r="DE190" s="15"/>
      <c r="DF190" s="15"/>
      <c r="DG190" s="15"/>
      <c r="DH190" s="15"/>
      <c r="DI190" s="15"/>
    </row>
    <row r="191" spans="1:149" ht="14.1" customHeight="1" x14ac:dyDescent="0.2">
      <c r="A191" s="359" t="s">
        <v>118</v>
      </c>
      <c r="B191" s="210">
        <f t="shared" si="26"/>
        <v>0</v>
      </c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285"/>
      <c r="T191" s="56"/>
      <c r="U191" s="56"/>
      <c r="V191" s="56"/>
      <c r="W191" s="56"/>
      <c r="X191" s="56"/>
      <c r="Y191" s="6" t="str">
        <f t="shared" si="27"/>
        <v/>
      </c>
      <c r="AZ191" s="109"/>
      <c r="BA191" s="109"/>
      <c r="BY191" s="5"/>
      <c r="BZ191" s="5"/>
      <c r="CA191" s="32" t="str">
        <f t="shared" si="28"/>
        <v/>
      </c>
      <c r="CB191" s="32"/>
      <c r="CC191" s="32"/>
      <c r="CD191" s="32"/>
      <c r="CE191" s="32"/>
      <c r="CF191" s="32"/>
      <c r="CG191" s="33">
        <f t="shared" si="29"/>
        <v>0</v>
      </c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5"/>
      <c r="CV191" s="5"/>
      <c r="CW191" s="5"/>
      <c r="DA191" s="15"/>
      <c r="DB191" s="15"/>
      <c r="DC191" s="15"/>
      <c r="DD191" s="15"/>
      <c r="DE191" s="15"/>
      <c r="DF191" s="15"/>
      <c r="DG191" s="15"/>
      <c r="DH191" s="15"/>
      <c r="DI191" s="15"/>
    </row>
    <row r="192" spans="1:149" ht="14.1" customHeight="1" x14ac:dyDescent="0.2">
      <c r="A192" s="360" t="s">
        <v>192</v>
      </c>
      <c r="B192" s="210">
        <f t="shared" si="26"/>
        <v>0</v>
      </c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285"/>
      <c r="T192" s="56"/>
      <c r="U192" s="56"/>
      <c r="V192" s="56"/>
      <c r="W192" s="56"/>
      <c r="X192" s="56"/>
      <c r="Y192" s="6" t="str">
        <f t="shared" si="27"/>
        <v/>
      </c>
      <c r="AZ192" s="109"/>
      <c r="BA192" s="109"/>
      <c r="BY192" s="5"/>
      <c r="BZ192" s="5"/>
      <c r="CA192" s="32" t="str">
        <f t="shared" si="28"/>
        <v/>
      </c>
      <c r="CB192" s="32"/>
      <c r="CC192" s="32"/>
      <c r="CD192" s="32"/>
      <c r="CE192" s="32"/>
      <c r="CF192" s="32"/>
      <c r="CG192" s="33">
        <f t="shared" si="29"/>
        <v>0</v>
      </c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5"/>
      <c r="CV192" s="5"/>
      <c r="CW192" s="5"/>
      <c r="DA192" s="15"/>
      <c r="DB192" s="15"/>
      <c r="DC192" s="15"/>
      <c r="DD192" s="15"/>
      <c r="DE192" s="15"/>
      <c r="DF192" s="15"/>
      <c r="DG192" s="15"/>
      <c r="DH192" s="15"/>
      <c r="DI192" s="15"/>
    </row>
    <row r="193" spans="1:116" s="6" customFormat="1" x14ac:dyDescent="0.2">
      <c r="A193" s="361" t="s">
        <v>193</v>
      </c>
      <c r="B193" s="420">
        <f t="shared" si="26"/>
        <v>0</v>
      </c>
      <c r="C193" s="209"/>
      <c r="D193" s="209"/>
      <c r="E193" s="209"/>
      <c r="F193" s="209"/>
      <c r="G193" s="209"/>
      <c r="H193" s="209"/>
      <c r="I193" s="209"/>
      <c r="J193" s="209"/>
      <c r="K193" s="209"/>
      <c r="L193" s="209"/>
      <c r="M193" s="209"/>
      <c r="N193" s="209"/>
      <c r="O193" s="209"/>
      <c r="P193" s="209"/>
      <c r="Q193" s="209"/>
      <c r="R193" s="209"/>
      <c r="S193" s="363"/>
      <c r="T193" s="421"/>
      <c r="U193" s="421"/>
      <c r="V193" s="421"/>
      <c r="W193" s="421"/>
      <c r="X193" s="421"/>
      <c r="Y193" s="6" t="str">
        <f t="shared" si="27"/>
        <v/>
      </c>
      <c r="AZ193" s="109"/>
      <c r="BA193" s="109"/>
      <c r="BU193" s="5"/>
      <c r="BV193" s="5"/>
      <c r="BW193" s="5"/>
      <c r="BX193" s="5"/>
      <c r="BY193" s="5"/>
      <c r="BZ193" s="5"/>
      <c r="CA193" s="32" t="str">
        <f t="shared" si="28"/>
        <v/>
      </c>
      <c r="CB193" s="4"/>
      <c r="CC193" s="4"/>
      <c r="CD193" s="4"/>
      <c r="CE193" s="4"/>
      <c r="CF193" s="4"/>
      <c r="CG193" s="33">
        <f t="shared" si="29"/>
        <v>0</v>
      </c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5"/>
      <c r="CV193" s="5"/>
      <c r="CW193" s="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5"/>
      <c r="DK193" s="5"/>
      <c r="DL193" s="5"/>
    </row>
    <row r="194" spans="1:116" s="6" customFormat="1" x14ac:dyDescent="0.2">
      <c r="A194" s="422" t="s">
        <v>5</v>
      </c>
      <c r="B194" s="450">
        <f>SUM(B187:B193)</f>
        <v>412</v>
      </c>
      <c r="C194" s="450">
        <f>SUM(C187:C193)</f>
        <v>107</v>
      </c>
      <c r="D194" s="450">
        <f t="shared" ref="D194:S194" si="30">SUM(D187:D193)</f>
        <v>8</v>
      </c>
      <c r="E194" s="450">
        <f t="shared" si="30"/>
        <v>7</v>
      </c>
      <c r="F194" s="450">
        <f t="shared" si="30"/>
        <v>10</v>
      </c>
      <c r="G194" s="450">
        <f t="shared" si="30"/>
        <v>15</v>
      </c>
      <c r="H194" s="450">
        <f t="shared" si="30"/>
        <v>28</v>
      </c>
      <c r="I194" s="450">
        <f t="shared" si="30"/>
        <v>14</v>
      </c>
      <c r="J194" s="450">
        <f t="shared" si="30"/>
        <v>13</v>
      </c>
      <c r="K194" s="450">
        <f t="shared" si="30"/>
        <v>14</v>
      </c>
      <c r="L194" s="450">
        <f t="shared" si="30"/>
        <v>8</v>
      </c>
      <c r="M194" s="450">
        <f t="shared" si="30"/>
        <v>6</v>
      </c>
      <c r="N194" s="450">
        <f t="shared" si="30"/>
        <v>23</v>
      </c>
      <c r="O194" s="450">
        <f t="shared" si="30"/>
        <v>22</v>
      </c>
      <c r="P194" s="450">
        <f t="shared" si="30"/>
        <v>29</v>
      </c>
      <c r="Q194" s="450">
        <f t="shared" si="30"/>
        <v>36</v>
      </c>
      <c r="R194" s="450">
        <f t="shared" si="30"/>
        <v>23</v>
      </c>
      <c r="S194" s="474">
        <f t="shared" si="30"/>
        <v>49</v>
      </c>
      <c r="T194" s="423">
        <f>SUM(T187:T193)</f>
        <v>206</v>
      </c>
      <c r="U194" s="568">
        <f>SUM(U187:U193)</f>
        <v>0</v>
      </c>
      <c r="V194" s="568">
        <f>SUM(V187:V193)</f>
        <v>0</v>
      </c>
      <c r="W194" s="568">
        <f>SUM(W187:W193)</f>
        <v>57</v>
      </c>
      <c r="X194" s="568">
        <f>SUM(X187:X193)</f>
        <v>149</v>
      </c>
      <c r="AZ194" s="109"/>
      <c r="BA194" s="109"/>
      <c r="BU194" s="5"/>
      <c r="BV194" s="5"/>
      <c r="BW194" s="5"/>
      <c r="BX194" s="5"/>
      <c r="BY194" s="5"/>
      <c r="BZ194" s="5"/>
      <c r="CA194" s="32"/>
      <c r="CB194" s="4"/>
      <c r="CC194" s="4"/>
      <c r="CD194" s="4"/>
      <c r="CE194" s="4"/>
      <c r="CF194" s="4"/>
      <c r="CG194" s="33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5"/>
      <c r="DK194" s="5"/>
      <c r="DL194" s="5"/>
    </row>
    <row r="195" spans="1:116" s="6" customFormat="1" x14ac:dyDescent="0.2">
      <c r="A195" s="107" t="s">
        <v>194</v>
      </c>
      <c r="AS195" s="5"/>
      <c r="AT195" s="5"/>
      <c r="BU195" s="5"/>
      <c r="BV195" s="5"/>
      <c r="BW195" s="5"/>
      <c r="BX195" s="5"/>
      <c r="BY195" s="15"/>
      <c r="BZ195" s="15"/>
      <c r="CA195" s="32"/>
      <c r="CB195" s="4"/>
      <c r="CC195" s="4"/>
      <c r="CD195" s="4"/>
      <c r="CE195" s="4"/>
      <c r="CF195" s="4"/>
      <c r="CG195" s="33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</row>
    <row r="196" spans="1:116" s="6" customFormat="1" x14ac:dyDescent="0.2">
      <c r="A196" s="1816" t="s">
        <v>75</v>
      </c>
      <c r="B196" s="1804" t="s">
        <v>187</v>
      </c>
      <c r="C196" s="1806" t="s">
        <v>6</v>
      </c>
      <c r="D196" s="1724"/>
      <c r="E196" s="1724"/>
      <c r="F196" s="1724"/>
      <c r="G196" s="1724"/>
      <c r="H196" s="1724"/>
      <c r="I196" s="1724"/>
      <c r="J196" s="1724"/>
      <c r="K196" s="1724"/>
      <c r="L196" s="1724"/>
      <c r="M196" s="1724"/>
      <c r="N196" s="1724"/>
      <c r="O196" s="1724"/>
      <c r="P196" s="1724"/>
      <c r="Q196" s="1724"/>
      <c r="R196" s="1724"/>
      <c r="S196" s="1807"/>
      <c r="T196" s="1817" t="s">
        <v>159</v>
      </c>
      <c r="U196" s="1817"/>
      <c r="V196" s="1817"/>
      <c r="W196" s="1817"/>
      <c r="X196" s="1811"/>
      <c r="BJ196" s="5"/>
      <c r="BK196" s="5"/>
      <c r="BU196" s="5"/>
      <c r="BV196" s="5"/>
      <c r="BW196" s="5"/>
      <c r="BX196" s="5"/>
      <c r="BY196" s="5"/>
      <c r="BZ196" s="5"/>
      <c r="CA196" s="32"/>
      <c r="CB196" s="4"/>
      <c r="CC196" s="4"/>
      <c r="CD196" s="4"/>
      <c r="CE196" s="4"/>
      <c r="CF196" s="4"/>
      <c r="CG196" s="33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5"/>
    </row>
    <row r="197" spans="1:116" s="6" customFormat="1" x14ac:dyDescent="0.2">
      <c r="A197" s="1658"/>
      <c r="B197" s="1721"/>
      <c r="C197" s="1808"/>
      <c r="D197" s="1809"/>
      <c r="E197" s="1809"/>
      <c r="F197" s="1809"/>
      <c r="G197" s="1809"/>
      <c r="H197" s="1809"/>
      <c r="I197" s="1809"/>
      <c r="J197" s="1809"/>
      <c r="K197" s="1809"/>
      <c r="L197" s="1809"/>
      <c r="M197" s="1809"/>
      <c r="N197" s="1809"/>
      <c r="O197" s="1809"/>
      <c r="P197" s="1809"/>
      <c r="Q197" s="1809"/>
      <c r="R197" s="1809"/>
      <c r="S197" s="1810"/>
      <c r="T197" s="1731" t="s">
        <v>163</v>
      </c>
      <c r="U197" s="1731"/>
      <c r="V197" s="1813"/>
      <c r="W197" s="1814" t="s">
        <v>188</v>
      </c>
      <c r="X197" s="1815"/>
      <c r="BJ197" s="5"/>
      <c r="BK197" s="5"/>
      <c r="BU197" s="5"/>
      <c r="BV197" s="5"/>
      <c r="BW197" s="5"/>
      <c r="BX197" s="5"/>
      <c r="BY197" s="5"/>
      <c r="BZ197" s="5"/>
      <c r="CA197" s="32"/>
      <c r="CB197" s="4"/>
      <c r="CC197" s="4"/>
      <c r="CD197" s="4"/>
      <c r="CE197" s="4"/>
      <c r="CF197" s="4"/>
      <c r="CG197" s="33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5"/>
    </row>
    <row r="198" spans="1:116" s="6" customFormat="1" ht="21" x14ac:dyDescent="0.2">
      <c r="A198" s="1759"/>
      <c r="B198" s="1805"/>
      <c r="C198" s="456" t="s">
        <v>11</v>
      </c>
      <c r="D198" s="456" t="s">
        <v>12</v>
      </c>
      <c r="E198" s="456" t="s">
        <v>13</v>
      </c>
      <c r="F198" s="456" t="s">
        <v>14</v>
      </c>
      <c r="G198" s="456" t="s">
        <v>15</v>
      </c>
      <c r="H198" s="456" t="s">
        <v>16</v>
      </c>
      <c r="I198" s="456" t="s">
        <v>17</v>
      </c>
      <c r="J198" s="456" t="s">
        <v>18</v>
      </c>
      <c r="K198" s="456" t="s">
        <v>19</v>
      </c>
      <c r="L198" s="456" t="s">
        <v>20</v>
      </c>
      <c r="M198" s="456" t="s">
        <v>21</v>
      </c>
      <c r="N198" s="456" t="s">
        <v>22</v>
      </c>
      <c r="O198" s="456" t="s">
        <v>23</v>
      </c>
      <c r="P198" s="456" t="s">
        <v>24</v>
      </c>
      <c r="Q198" s="456" t="s">
        <v>25</v>
      </c>
      <c r="R198" s="456" t="s">
        <v>26</v>
      </c>
      <c r="S198" s="473" t="s">
        <v>27</v>
      </c>
      <c r="T198" s="448" t="s">
        <v>189</v>
      </c>
      <c r="U198" s="448" t="s">
        <v>190</v>
      </c>
      <c r="V198" s="448" t="s">
        <v>191</v>
      </c>
      <c r="W198" s="449" t="s">
        <v>165</v>
      </c>
      <c r="X198" s="448" t="s">
        <v>166</v>
      </c>
      <c r="BJ198" s="5"/>
      <c r="BK198" s="5"/>
      <c r="BU198" s="5"/>
      <c r="BV198" s="5"/>
      <c r="BW198" s="5"/>
      <c r="BX198" s="5"/>
      <c r="BY198" s="5"/>
      <c r="BZ198" s="5"/>
      <c r="CA198" s="32"/>
      <c r="CB198" s="4"/>
      <c r="CC198" s="4"/>
      <c r="CD198" s="4"/>
      <c r="CE198" s="4"/>
      <c r="CF198" s="4"/>
      <c r="CG198" s="33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5"/>
    </row>
    <row r="199" spans="1:116" s="6" customFormat="1" x14ac:dyDescent="0.2">
      <c r="A199" s="185" t="s">
        <v>81</v>
      </c>
      <c r="B199" s="206">
        <f t="shared" ref="B199:B204" si="31">SUM(C199:S199)</f>
        <v>0</v>
      </c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285"/>
      <c r="T199" s="475"/>
      <c r="U199" s="476"/>
      <c r="V199" s="476"/>
      <c r="W199" s="476"/>
      <c r="X199" s="476"/>
      <c r="Y199" s="6" t="str">
        <f t="shared" ref="Y199:Y204" si="32">CA199</f>
        <v/>
      </c>
      <c r="BU199" s="5"/>
      <c r="BV199" s="5"/>
      <c r="BW199" s="5"/>
      <c r="BX199" s="5"/>
      <c r="BY199" s="5"/>
      <c r="BZ199" s="5"/>
      <c r="CA199" s="32" t="str">
        <f t="shared" ref="CA199:CA204" si="33">IF(CG199=1," * El total de Evaluaciones según tipo de atencion NO DEBE ser diferente al total.  ","")</f>
        <v/>
      </c>
      <c r="CB199" s="4"/>
      <c r="CC199" s="4"/>
      <c r="CD199" s="4"/>
      <c r="CE199" s="4"/>
      <c r="CF199" s="4"/>
      <c r="CG199" s="33">
        <f t="shared" ref="CG199:CG204" si="34">IF(B199&lt;&gt;SUM(T199:X199),1,0)</f>
        <v>0</v>
      </c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5"/>
    </row>
    <row r="200" spans="1:116" s="6" customFormat="1" x14ac:dyDescent="0.2">
      <c r="A200" s="155" t="s">
        <v>82</v>
      </c>
      <c r="B200" s="210">
        <f t="shared" si="31"/>
        <v>0</v>
      </c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285"/>
      <c r="T200" s="56"/>
      <c r="U200" s="92"/>
      <c r="V200" s="92"/>
      <c r="W200" s="92"/>
      <c r="X200" s="92"/>
      <c r="Y200" s="6" t="str">
        <f t="shared" si="32"/>
        <v/>
      </c>
      <c r="BU200" s="5"/>
      <c r="BV200" s="5"/>
      <c r="BW200" s="5"/>
      <c r="BX200" s="5"/>
      <c r="BY200" s="5"/>
      <c r="BZ200" s="5"/>
      <c r="CA200" s="32" t="str">
        <f t="shared" si="33"/>
        <v/>
      </c>
      <c r="CB200" s="4"/>
      <c r="CC200" s="4"/>
      <c r="CD200" s="4"/>
      <c r="CE200" s="4"/>
      <c r="CF200" s="4"/>
      <c r="CG200" s="33">
        <f t="shared" si="34"/>
        <v>0</v>
      </c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5"/>
    </row>
    <row r="201" spans="1:116" s="6" customFormat="1" x14ac:dyDescent="0.2">
      <c r="A201" s="155" t="s">
        <v>83</v>
      </c>
      <c r="B201" s="210">
        <f t="shared" si="31"/>
        <v>0</v>
      </c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285"/>
      <c r="T201" s="56"/>
      <c r="U201" s="92"/>
      <c r="V201" s="92"/>
      <c r="W201" s="92"/>
      <c r="X201" s="92"/>
      <c r="Y201" s="6" t="str">
        <f t="shared" si="32"/>
        <v/>
      </c>
      <c r="BU201" s="5"/>
      <c r="BV201" s="5"/>
      <c r="BW201" s="5"/>
      <c r="BX201" s="5"/>
      <c r="BY201" s="5"/>
      <c r="BZ201" s="5"/>
      <c r="CA201" s="32" t="str">
        <f t="shared" si="33"/>
        <v/>
      </c>
      <c r="CB201" s="4"/>
      <c r="CC201" s="4"/>
      <c r="CD201" s="4"/>
      <c r="CE201" s="4"/>
      <c r="CF201" s="4"/>
      <c r="CG201" s="33">
        <f t="shared" si="34"/>
        <v>0</v>
      </c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5"/>
    </row>
    <row r="202" spans="1:116" s="6" customFormat="1" x14ac:dyDescent="0.2">
      <c r="A202" s="359" t="s">
        <v>84</v>
      </c>
      <c r="B202" s="210">
        <f t="shared" si="31"/>
        <v>0</v>
      </c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285"/>
      <c r="T202" s="56"/>
      <c r="U202" s="92"/>
      <c r="V202" s="92"/>
      <c r="W202" s="92"/>
      <c r="X202" s="92"/>
      <c r="Y202" s="6" t="str">
        <f t="shared" si="32"/>
        <v/>
      </c>
      <c r="BU202" s="5"/>
      <c r="BV202" s="5"/>
      <c r="BW202" s="5"/>
      <c r="BX202" s="5"/>
      <c r="BY202" s="5"/>
      <c r="BZ202" s="5"/>
      <c r="CA202" s="32" t="str">
        <f t="shared" si="33"/>
        <v/>
      </c>
      <c r="CB202" s="4"/>
      <c r="CC202" s="4"/>
      <c r="CD202" s="4"/>
      <c r="CE202" s="4"/>
      <c r="CF202" s="4"/>
      <c r="CG202" s="33">
        <f t="shared" si="34"/>
        <v>0</v>
      </c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5"/>
    </row>
    <row r="203" spans="1:116" s="6" customFormat="1" x14ac:dyDescent="0.2">
      <c r="A203" s="368" t="s">
        <v>192</v>
      </c>
      <c r="B203" s="210">
        <f t="shared" si="31"/>
        <v>0</v>
      </c>
      <c r="C203" s="92"/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285"/>
      <c r="T203" s="56"/>
      <c r="U203" s="92"/>
      <c r="V203" s="92"/>
      <c r="W203" s="92"/>
      <c r="X203" s="92"/>
      <c r="Y203" s="6" t="str">
        <f t="shared" si="32"/>
        <v/>
      </c>
      <c r="BU203" s="5"/>
      <c r="BV203" s="5"/>
      <c r="BW203" s="5"/>
      <c r="BX203" s="5"/>
      <c r="BY203" s="5"/>
      <c r="BZ203" s="5"/>
      <c r="CA203" s="32" t="str">
        <f t="shared" si="33"/>
        <v/>
      </c>
      <c r="CB203" s="32"/>
      <c r="CC203" s="32"/>
      <c r="CD203" s="32"/>
      <c r="CE203" s="32"/>
      <c r="CF203" s="32"/>
      <c r="CG203" s="33">
        <f t="shared" si="34"/>
        <v>0</v>
      </c>
      <c r="CH203" s="33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5"/>
    </row>
    <row r="204" spans="1:116" s="6" customFormat="1" x14ac:dyDescent="0.2">
      <c r="A204" s="368" t="s">
        <v>118</v>
      </c>
      <c r="B204" s="369">
        <f t="shared" si="31"/>
        <v>0</v>
      </c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285"/>
      <c r="T204" s="421"/>
      <c r="U204" s="424"/>
      <c r="V204" s="424"/>
      <c r="W204" s="424"/>
      <c r="X204" s="424"/>
      <c r="Y204" s="6" t="str">
        <f t="shared" si="32"/>
        <v/>
      </c>
      <c r="BU204" s="5"/>
      <c r="BV204" s="5"/>
      <c r="BW204" s="5"/>
      <c r="BX204" s="5"/>
      <c r="BY204" s="5"/>
      <c r="BZ204" s="5"/>
      <c r="CA204" s="32" t="str">
        <f t="shared" si="33"/>
        <v/>
      </c>
      <c r="CB204" s="32"/>
      <c r="CC204" s="32"/>
      <c r="CD204" s="32"/>
      <c r="CE204" s="32"/>
      <c r="CF204" s="32"/>
      <c r="CG204" s="33">
        <f t="shared" si="34"/>
        <v>0</v>
      </c>
      <c r="CH204" s="33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5"/>
    </row>
    <row r="205" spans="1:116" s="6" customFormat="1" x14ac:dyDescent="0.2">
      <c r="A205" s="451" t="s">
        <v>5</v>
      </c>
      <c r="B205" s="450">
        <f>SUM(B199:B204)</f>
        <v>0</v>
      </c>
      <c r="C205" s="450">
        <f>SUM(C199:C204)</f>
        <v>0</v>
      </c>
      <c r="D205" s="450">
        <f>SUM(D199:D204)</f>
        <v>0</v>
      </c>
      <c r="E205" s="450">
        <f t="shared" ref="E205:X205" si="35">SUM(E199:E204)</f>
        <v>0</v>
      </c>
      <c r="F205" s="450">
        <f t="shared" si="35"/>
        <v>0</v>
      </c>
      <c r="G205" s="450">
        <f t="shared" si="35"/>
        <v>0</v>
      </c>
      <c r="H205" s="450">
        <f t="shared" si="35"/>
        <v>0</v>
      </c>
      <c r="I205" s="450">
        <f t="shared" si="35"/>
        <v>0</v>
      </c>
      <c r="J205" s="450">
        <f t="shared" si="35"/>
        <v>0</v>
      </c>
      <c r="K205" s="450">
        <f t="shared" si="35"/>
        <v>0</v>
      </c>
      <c r="L205" s="450">
        <f t="shared" si="35"/>
        <v>0</v>
      </c>
      <c r="M205" s="450">
        <f t="shared" si="35"/>
        <v>0</v>
      </c>
      <c r="N205" s="450">
        <f t="shared" si="35"/>
        <v>0</v>
      </c>
      <c r="O205" s="450">
        <f t="shared" si="35"/>
        <v>0</v>
      </c>
      <c r="P205" s="450">
        <f t="shared" si="35"/>
        <v>0</v>
      </c>
      <c r="Q205" s="450">
        <f t="shared" si="35"/>
        <v>0</v>
      </c>
      <c r="R205" s="450">
        <f t="shared" si="35"/>
        <v>0</v>
      </c>
      <c r="S205" s="474">
        <f t="shared" si="35"/>
        <v>0</v>
      </c>
      <c r="T205" s="67">
        <f t="shared" si="35"/>
        <v>0</v>
      </c>
      <c r="U205" s="287">
        <f t="shared" si="35"/>
        <v>0</v>
      </c>
      <c r="V205" s="287">
        <f t="shared" si="35"/>
        <v>0</v>
      </c>
      <c r="W205" s="287">
        <f t="shared" si="35"/>
        <v>0</v>
      </c>
      <c r="X205" s="287">
        <f t="shared" si="35"/>
        <v>0</v>
      </c>
      <c r="BU205" s="5"/>
      <c r="BV205" s="5"/>
      <c r="BW205" s="5"/>
      <c r="BX205" s="5"/>
      <c r="BY205" s="5"/>
      <c r="BZ205" s="5"/>
      <c r="CA205" s="32"/>
      <c r="CB205" s="32"/>
      <c r="CC205" s="32"/>
      <c r="CD205" s="32"/>
      <c r="CE205" s="32"/>
      <c r="CF205" s="32"/>
      <c r="CG205" s="33"/>
      <c r="CH205" s="33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5"/>
    </row>
    <row r="206" spans="1:116" s="6" customFormat="1" x14ac:dyDescent="0.2">
      <c r="A206" s="107" t="s">
        <v>195</v>
      </c>
      <c r="BU206" s="5"/>
      <c r="BV206" s="5"/>
      <c r="BW206" s="5"/>
      <c r="BX206" s="5"/>
      <c r="BY206" s="15"/>
      <c r="BZ206" s="15"/>
      <c r="CA206" s="32"/>
      <c r="CB206" s="32"/>
      <c r="CC206" s="32"/>
      <c r="CD206" s="32"/>
      <c r="CE206" s="32"/>
      <c r="CF206" s="32"/>
      <c r="CG206" s="33"/>
      <c r="CH206" s="33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</row>
    <row r="207" spans="1:116" s="6" customFormat="1" x14ac:dyDescent="0.2">
      <c r="A207" s="1816" t="s">
        <v>75</v>
      </c>
      <c r="B207" s="1804" t="s">
        <v>187</v>
      </c>
      <c r="C207" s="1806" t="s">
        <v>6</v>
      </c>
      <c r="D207" s="1724"/>
      <c r="E207" s="1724"/>
      <c r="F207" s="1724"/>
      <c r="G207" s="1724"/>
      <c r="H207" s="1724"/>
      <c r="I207" s="1724"/>
      <c r="J207" s="1724"/>
      <c r="K207" s="1724"/>
      <c r="L207" s="1724"/>
      <c r="M207" s="1724"/>
      <c r="N207" s="1724"/>
      <c r="O207" s="1724"/>
      <c r="P207" s="1724"/>
      <c r="Q207" s="1724"/>
      <c r="R207" s="1724"/>
      <c r="S207" s="1807"/>
      <c r="T207" s="1817" t="s">
        <v>159</v>
      </c>
      <c r="U207" s="1817"/>
      <c r="V207" s="1817"/>
      <c r="W207" s="1817"/>
      <c r="X207" s="1811"/>
      <c r="BU207" s="5"/>
      <c r="BV207" s="5"/>
      <c r="BW207" s="5"/>
      <c r="BX207" s="5"/>
      <c r="BY207" s="5"/>
      <c r="BZ207" s="5"/>
      <c r="CA207" s="32"/>
      <c r="CB207" s="32"/>
      <c r="CC207" s="32"/>
      <c r="CD207" s="32"/>
      <c r="CE207" s="32"/>
      <c r="CF207" s="32"/>
      <c r="CG207" s="33"/>
      <c r="CH207" s="33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</row>
    <row r="208" spans="1:116" s="6" customFormat="1" x14ac:dyDescent="0.2">
      <c r="A208" s="1658"/>
      <c r="B208" s="1721"/>
      <c r="C208" s="1808"/>
      <c r="D208" s="1809"/>
      <c r="E208" s="1809"/>
      <c r="F208" s="1809"/>
      <c r="G208" s="1809"/>
      <c r="H208" s="1809"/>
      <c r="I208" s="1809"/>
      <c r="J208" s="1809"/>
      <c r="K208" s="1809"/>
      <c r="L208" s="1809"/>
      <c r="M208" s="1809"/>
      <c r="N208" s="1809"/>
      <c r="O208" s="1809"/>
      <c r="P208" s="1809"/>
      <c r="Q208" s="1809"/>
      <c r="R208" s="1809"/>
      <c r="S208" s="1810"/>
      <c r="T208" s="1731" t="s">
        <v>163</v>
      </c>
      <c r="U208" s="1731"/>
      <c r="V208" s="1813"/>
      <c r="W208" s="1814" t="s">
        <v>188</v>
      </c>
      <c r="X208" s="1815"/>
      <c r="BU208" s="5"/>
      <c r="BV208" s="5"/>
      <c r="BW208" s="5"/>
      <c r="BX208" s="5"/>
      <c r="BY208" s="5"/>
      <c r="BZ208" s="5"/>
      <c r="CA208" s="32"/>
      <c r="CB208" s="32"/>
      <c r="CC208" s="32"/>
      <c r="CD208" s="32"/>
      <c r="CE208" s="32"/>
      <c r="CF208" s="32"/>
      <c r="CG208" s="33"/>
      <c r="CH208" s="33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</row>
    <row r="209" spans="1:116" s="6" customFormat="1" ht="21" x14ac:dyDescent="0.2">
      <c r="A209" s="1759"/>
      <c r="B209" s="1805"/>
      <c r="C209" s="456" t="s">
        <v>11</v>
      </c>
      <c r="D209" s="456" t="s">
        <v>12</v>
      </c>
      <c r="E209" s="456" t="s">
        <v>13</v>
      </c>
      <c r="F209" s="456" t="s">
        <v>14</v>
      </c>
      <c r="G209" s="456" t="s">
        <v>15</v>
      </c>
      <c r="H209" s="456" t="s">
        <v>16</v>
      </c>
      <c r="I209" s="456" t="s">
        <v>17</v>
      </c>
      <c r="J209" s="456" t="s">
        <v>18</v>
      </c>
      <c r="K209" s="456" t="s">
        <v>19</v>
      </c>
      <c r="L209" s="456" t="s">
        <v>20</v>
      </c>
      <c r="M209" s="456" t="s">
        <v>21</v>
      </c>
      <c r="N209" s="456" t="s">
        <v>22</v>
      </c>
      <c r="O209" s="456" t="s">
        <v>23</v>
      </c>
      <c r="P209" s="456" t="s">
        <v>24</v>
      </c>
      <c r="Q209" s="456" t="s">
        <v>25</v>
      </c>
      <c r="R209" s="456" t="s">
        <v>26</v>
      </c>
      <c r="S209" s="473" t="s">
        <v>27</v>
      </c>
      <c r="T209" s="448" t="s">
        <v>189</v>
      </c>
      <c r="U209" s="448" t="s">
        <v>190</v>
      </c>
      <c r="V209" s="448" t="s">
        <v>191</v>
      </c>
      <c r="W209" s="449" t="s">
        <v>165</v>
      </c>
      <c r="X209" s="448" t="s">
        <v>166</v>
      </c>
      <c r="BU209" s="5"/>
      <c r="BV209" s="5"/>
      <c r="BW209" s="5"/>
      <c r="BX209" s="5"/>
      <c r="BY209" s="5"/>
      <c r="BZ209" s="5"/>
      <c r="CA209" s="4"/>
      <c r="CB209" s="4"/>
      <c r="CC209" s="4"/>
      <c r="CD209" s="4"/>
      <c r="CE209" s="4"/>
      <c r="CF209" s="4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</row>
    <row r="210" spans="1:116" s="6" customFormat="1" x14ac:dyDescent="0.2">
      <c r="A210" s="185" t="s">
        <v>81</v>
      </c>
      <c r="B210" s="206">
        <f>SUM(C210:S210)</f>
        <v>2702</v>
      </c>
      <c r="C210" s="92">
        <v>68</v>
      </c>
      <c r="D210" s="92">
        <v>22</v>
      </c>
      <c r="E210" s="92">
        <v>24</v>
      </c>
      <c r="F210" s="92">
        <v>59</v>
      </c>
      <c r="G210" s="92">
        <v>27</v>
      </c>
      <c r="H210" s="92">
        <v>84</v>
      </c>
      <c r="I210" s="92">
        <v>56</v>
      </c>
      <c r="J210" s="92">
        <v>158</v>
      </c>
      <c r="K210" s="92">
        <v>82</v>
      </c>
      <c r="L210" s="92">
        <v>93</v>
      </c>
      <c r="M210" s="92">
        <v>94</v>
      </c>
      <c r="N210" s="92">
        <v>388</v>
      </c>
      <c r="O210" s="92">
        <v>340</v>
      </c>
      <c r="P210" s="92">
        <v>220</v>
      </c>
      <c r="Q210" s="92">
        <v>288</v>
      </c>
      <c r="R210" s="92">
        <v>238</v>
      </c>
      <c r="S210" s="285">
        <v>461</v>
      </c>
      <c r="T210" s="39">
        <v>859</v>
      </c>
      <c r="U210" s="209">
        <v>0</v>
      </c>
      <c r="V210" s="209">
        <v>0</v>
      </c>
      <c r="W210" s="209">
        <v>1130</v>
      </c>
      <c r="X210" s="209">
        <v>713</v>
      </c>
      <c r="Y210" s="6" t="str">
        <f>CA210</f>
        <v/>
      </c>
      <c r="BU210" s="5"/>
      <c r="BV210" s="5"/>
      <c r="BW210" s="5"/>
      <c r="BX210" s="5"/>
      <c r="BY210" s="5"/>
      <c r="BZ210" s="5"/>
      <c r="CA210" s="32" t="str">
        <f>IF(CG210=1," * El total de Evaluaciones según tipo de atencion NO DEBE ser diferente al total.  ","")</f>
        <v/>
      </c>
      <c r="CB210" s="4"/>
      <c r="CC210" s="4"/>
      <c r="CD210" s="4"/>
      <c r="CE210" s="4"/>
      <c r="CF210" s="4"/>
      <c r="CG210" s="33">
        <f>IF(B210&lt;&gt;SUM(T210:X210),1,0)</f>
        <v>0</v>
      </c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</row>
    <row r="211" spans="1:116" s="6" customFormat="1" x14ac:dyDescent="0.2">
      <c r="A211" s="155" t="s">
        <v>82</v>
      </c>
      <c r="B211" s="210">
        <f>SUM(C211:S211)</f>
        <v>235</v>
      </c>
      <c r="C211" s="92">
        <v>0</v>
      </c>
      <c r="D211" s="92">
        <v>0</v>
      </c>
      <c r="E211" s="92">
        <v>0</v>
      </c>
      <c r="F211" s="92">
        <v>3</v>
      </c>
      <c r="G211" s="92">
        <v>0</v>
      </c>
      <c r="H211" s="92">
        <v>0</v>
      </c>
      <c r="I211" s="92">
        <v>12</v>
      </c>
      <c r="J211" s="92">
        <v>12</v>
      </c>
      <c r="K211" s="92">
        <v>13</v>
      </c>
      <c r="L211" s="92">
        <v>13</v>
      </c>
      <c r="M211" s="92">
        <v>8</v>
      </c>
      <c r="N211" s="92">
        <v>33</v>
      </c>
      <c r="O211" s="92">
        <v>65</v>
      </c>
      <c r="P211" s="92">
        <v>14</v>
      </c>
      <c r="Q211" s="92">
        <v>24</v>
      </c>
      <c r="R211" s="92">
        <v>18</v>
      </c>
      <c r="S211" s="285">
        <v>20</v>
      </c>
      <c r="T211" s="56">
        <v>0</v>
      </c>
      <c r="U211" s="92">
        <v>0</v>
      </c>
      <c r="V211" s="92">
        <v>0</v>
      </c>
      <c r="W211" s="92">
        <v>235</v>
      </c>
      <c r="X211" s="92">
        <v>0</v>
      </c>
      <c r="Y211" s="6" t="str">
        <f>CA211</f>
        <v/>
      </c>
      <c r="BU211" s="5"/>
      <c r="BV211" s="5"/>
      <c r="BW211" s="5"/>
      <c r="BX211" s="5"/>
      <c r="BY211" s="5"/>
      <c r="BZ211" s="5"/>
      <c r="CA211" s="32" t="str">
        <f>IF(CG211=1," * El total de Evaluaciones según tipo de atencion NO DEBE ser diferente al total.  ","")</f>
        <v/>
      </c>
      <c r="CB211" s="4"/>
      <c r="CC211" s="4"/>
      <c r="CD211" s="4"/>
      <c r="CE211" s="4"/>
      <c r="CF211" s="4"/>
      <c r="CG211" s="33">
        <f>IF(B211&lt;&gt;SUM(T211:X211),1,0)</f>
        <v>0</v>
      </c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</row>
    <row r="212" spans="1:116" s="6" customFormat="1" x14ac:dyDescent="0.2">
      <c r="A212" s="155" t="s">
        <v>83</v>
      </c>
      <c r="B212" s="210">
        <f>SUM(C212:S212)</f>
        <v>104</v>
      </c>
      <c r="C212" s="92">
        <v>0</v>
      </c>
      <c r="D212" s="92">
        <v>0</v>
      </c>
      <c r="E212" s="92">
        <v>0</v>
      </c>
      <c r="F212" s="92">
        <v>0</v>
      </c>
      <c r="G212" s="92">
        <v>0</v>
      </c>
      <c r="H212" s="92">
        <v>0</v>
      </c>
      <c r="I212" s="92">
        <v>14</v>
      </c>
      <c r="J212" s="92">
        <v>7</v>
      </c>
      <c r="K212" s="92">
        <v>2</v>
      </c>
      <c r="L212" s="92">
        <v>1</v>
      </c>
      <c r="M212" s="92">
        <v>4</v>
      </c>
      <c r="N212" s="92">
        <v>29</v>
      </c>
      <c r="O212" s="92">
        <v>20</v>
      </c>
      <c r="P212" s="92">
        <v>0</v>
      </c>
      <c r="Q212" s="92">
        <v>12</v>
      </c>
      <c r="R212" s="92">
        <v>4</v>
      </c>
      <c r="S212" s="285">
        <v>11</v>
      </c>
      <c r="T212" s="56">
        <v>0</v>
      </c>
      <c r="U212" s="92">
        <v>0</v>
      </c>
      <c r="V212" s="92">
        <v>0</v>
      </c>
      <c r="W212" s="92">
        <v>104</v>
      </c>
      <c r="X212" s="92">
        <v>0</v>
      </c>
      <c r="Y212" s="6" t="str">
        <f>CA212</f>
        <v/>
      </c>
      <c r="BU212" s="5"/>
      <c r="BV212" s="5"/>
      <c r="BW212" s="5"/>
      <c r="BX212" s="5"/>
      <c r="BY212" s="5"/>
      <c r="BZ212" s="5"/>
      <c r="CA212" s="32" t="str">
        <f>IF(CG212=1," * El total de Evaluaciones según tipo de atencion NO DEBE ser diferente al total.  ","")</f>
        <v/>
      </c>
      <c r="CB212" s="4"/>
      <c r="CC212" s="4"/>
      <c r="CD212" s="4"/>
      <c r="CE212" s="4"/>
      <c r="CF212" s="4"/>
      <c r="CG212" s="33">
        <f>IF(B212&lt;&gt;SUM(T212:X212),1,0)</f>
        <v>0</v>
      </c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</row>
    <row r="213" spans="1:116" s="6" customFormat="1" x14ac:dyDescent="0.2">
      <c r="A213" s="361" t="s">
        <v>84</v>
      </c>
      <c r="B213" s="211">
        <f>SUM(C213:S213)</f>
        <v>0</v>
      </c>
      <c r="C213" s="75">
        <v>0</v>
      </c>
      <c r="D213" s="75">
        <v>0</v>
      </c>
      <c r="E213" s="75">
        <v>0</v>
      </c>
      <c r="F213" s="75">
        <v>0</v>
      </c>
      <c r="G213" s="75">
        <v>0</v>
      </c>
      <c r="H213" s="75">
        <v>0</v>
      </c>
      <c r="I213" s="75">
        <v>0</v>
      </c>
      <c r="J213" s="75">
        <v>0</v>
      </c>
      <c r="K213" s="75">
        <v>0</v>
      </c>
      <c r="L213" s="75">
        <v>0</v>
      </c>
      <c r="M213" s="75">
        <v>0</v>
      </c>
      <c r="N213" s="75">
        <v>0</v>
      </c>
      <c r="O213" s="75">
        <v>0</v>
      </c>
      <c r="P213" s="75">
        <v>0</v>
      </c>
      <c r="Q213" s="75">
        <v>0</v>
      </c>
      <c r="R213" s="75">
        <v>0</v>
      </c>
      <c r="S213" s="288">
        <v>0</v>
      </c>
      <c r="T213" s="78">
        <v>0</v>
      </c>
      <c r="U213" s="75">
        <v>0</v>
      </c>
      <c r="V213" s="75">
        <v>0</v>
      </c>
      <c r="W213" s="75">
        <v>0</v>
      </c>
      <c r="X213" s="75">
        <v>0</v>
      </c>
      <c r="Y213" s="6" t="str">
        <f>CA213</f>
        <v/>
      </c>
      <c r="BU213" s="5"/>
      <c r="BV213" s="5"/>
      <c r="BW213" s="5"/>
      <c r="BX213" s="5"/>
      <c r="BY213" s="5"/>
      <c r="BZ213" s="5"/>
      <c r="CA213" s="32" t="str">
        <f>IF(CG213=1," * El total de Evaluaciones según tipo de atencion NO DEBE ser diferente al total.  ","")</f>
        <v/>
      </c>
      <c r="CB213" s="4"/>
      <c r="CC213" s="4"/>
      <c r="CD213" s="4"/>
      <c r="CE213" s="4"/>
      <c r="CF213" s="4"/>
      <c r="CG213" s="33">
        <f>IF(B213&lt;&gt;SUM(T213:X213),1,0)</f>
        <v>0</v>
      </c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</row>
    <row r="214" spans="1:116" s="6" customFormat="1" x14ac:dyDescent="0.2">
      <c r="A214" s="451" t="s">
        <v>5</v>
      </c>
      <c r="B214" s="420">
        <f>SUM(B210:B213)</f>
        <v>3041</v>
      </c>
      <c r="C214" s="420">
        <f>SUM(C210:C213)</f>
        <v>68</v>
      </c>
      <c r="D214" s="420">
        <f t="shared" ref="D214:X214" si="36">SUM(D210:D213)</f>
        <v>22</v>
      </c>
      <c r="E214" s="420">
        <f t="shared" si="36"/>
        <v>24</v>
      </c>
      <c r="F214" s="420">
        <f t="shared" si="36"/>
        <v>62</v>
      </c>
      <c r="G214" s="420">
        <f t="shared" si="36"/>
        <v>27</v>
      </c>
      <c r="H214" s="420">
        <f t="shared" si="36"/>
        <v>84</v>
      </c>
      <c r="I214" s="420">
        <f t="shared" si="36"/>
        <v>82</v>
      </c>
      <c r="J214" s="420">
        <f t="shared" si="36"/>
        <v>177</v>
      </c>
      <c r="K214" s="420">
        <f t="shared" si="36"/>
        <v>97</v>
      </c>
      <c r="L214" s="420">
        <f t="shared" si="36"/>
        <v>107</v>
      </c>
      <c r="M214" s="420">
        <f t="shared" si="36"/>
        <v>106</v>
      </c>
      <c r="N214" s="420">
        <f t="shared" si="36"/>
        <v>450</v>
      </c>
      <c r="O214" s="420">
        <f t="shared" si="36"/>
        <v>425</v>
      </c>
      <c r="P214" s="420">
        <f t="shared" si="36"/>
        <v>234</v>
      </c>
      <c r="Q214" s="420">
        <f t="shared" si="36"/>
        <v>324</v>
      </c>
      <c r="R214" s="420">
        <f t="shared" si="36"/>
        <v>260</v>
      </c>
      <c r="S214" s="569">
        <f t="shared" si="36"/>
        <v>492</v>
      </c>
      <c r="T214" s="67">
        <f t="shared" si="36"/>
        <v>859</v>
      </c>
      <c r="U214" s="287">
        <f t="shared" si="36"/>
        <v>0</v>
      </c>
      <c r="V214" s="287">
        <f t="shared" si="36"/>
        <v>0</v>
      </c>
      <c r="W214" s="287">
        <f t="shared" si="36"/>
        <v>1469</v>
      </c>
      <c r="X214" s="287">
        <f t="shared" si="36"/>
        <v>713</v>
      </c>
      <c r="BU214" s="5"/>
      <c r="BV214" s="5"/>
      <c r="BW214" s="5"/>
      <c r="BX214" s="5"/>
      <c r="BY214" s="5"/>
      <c r="BZ214" s="5"/>
      <c r="CA214" s="4"/>
      <c r="CB214" s="4"/>
      <c r="CC214" s="4"/>
      <c r="CD214" s="4"/>
      <c r="CE214" s="4"/>
      <c r="CF214" s="4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</row>
    <row r="215" spans="1:116" s="6" customFormat="1" x14ac:dyDescent="0.2">
      <c r="A215" s="11" t="s">
        <v>196</v>
      </c>
      <c r="BU215" s="5"/>
      <c r="BV215" s="5"/>
      <c r="BW215" s="5"/>
      <c r="BX215" s="5"/>
      <c r="BY215" s="15"/>
      <c r="BZ215" s="15"/>
      <c r="CA215" s="4"/>
      <c r="CB215" s="4"/>
      <c r="CC215" s="4"/>
      <c r="CD215" s="4"/>
      <c r="CE215" s="4"/>
      <c r="CF215" s="4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</row>
    <row r="216" spans="1:116" s="6" customFormat="1" x14ac:dyDescent="0.2">
      <c r="A216" s="452" t="s">
        <v>197</v>
      </c>
      <c r="B216" s="440" t="s">
        <v>76</v>
      </c>
      <c r="BU216" s="5"/>
      <c r="BV216" s="5"/>
      <c r="BW216" s="5"/>
      <c r="BX216" s="5"/>
      <c r="BY216" s="15"/>
      <c r="BZ216" s="15"/>
      <c r="CA216" s="4"/>
      <c r="CB216" s="4"/>
      <c r="CC216" s="4"/>
      <c r="CD216" s="4"/>
      <c r="CE216" s="4"/>
      <c r="CF216" s="4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</row>
    <row r="217" spans="1:116" s="6" customFormat="1" x14ac:dyDescent="0.2">
      <c r="A217" s="373" t="s">
        <v>198</v>
      </c>
      <c r="B217" s="209"/>
      <c r="BU217" s="5"/>
      <c r="BV217" s="5"/>
      <c r="BW217" s="5"/>
      <c r="BX217" s="5"/>
      <c r="BY217" s="15"/>
      <c r="BZ217" s="15"/>
      <c r="CA217" s="4"/>
      <c r="CB217" s="4"/>
      <c r="CC217" s="4"/>
      <c r="CD217" s="4"/>
      <c r="CE217" s="4"/>
      <c r="CF217" s="4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</row>
    <row r="218" spans="1:116" s="6" customFormat="1" x14ac:dyDescent="0.2">
      <c r="A218" s="374" t="s">
        <v>199</v>
      </c>
      <c r="B218" s="92"/>
      <c r="BU218" s="5"/>
      <c r="BV218" s="5"/>
      <c r="BW218" s="5"/>
      <c r="BX218" s="5"/>
      <c r="BY218" s="15"/>
      <c r="BZ218" s="15"/>
      <c r="CA218" s="4"/>
      <c r="CB218" s="4"/>
      <c r="CC218" s="4"/>
      <c r="CD218" s="4"/>
      <c r="CE218" s="4"/>
      <c r="CF218" s="4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</row>
    <row r="219" spans="1:116" s="6" customFormat="1" x14ac:dyDescent="0.2">
      <c r="A219" s="374" t="s">
        <v>200</v>
      </c>
      <c r="B219" s="92"/>
      <c r="BU219" s="5"/>
      <c r="BV219" s="5"/>
      <c r="BW219" s="5"/>
      <c r="BX219" s="5"/>
      <c r="BY219" s="15"/>
      <c r="BZ219" s="15"/>
      <c r="CA219" s="4"/>
      <c r="CB219" s="4"/>
      <c r="CC219" s="4"/>
      <c r="CD219" s="4"/>
      <c r="CE219" s="4"/>
      <c r="CF219" s="4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</row>
    <row r="220" spans="1:116" s="6" customFormat="1" x14ac:dyDescent="0.2">
      <c r="A220" s="375" t="s">
        <v>201</v>
      </c>
      <c r="B220" s="75"/>
      <c r="BU220" s="5"/>
      <c r="BV220" s="5"/>
      <c r="BW220" s="5"/>
      <c r="BX220" s="5"/>
      <c r="BY220" s="15"/>
      <c r="BZ220" s="15"/>
      <c r="CA220" s="4"/>
      <c r="CB220" s="4"/>
      <c r="CC220" s="4"/>
      <c r="CD220" s="4"/>
      <c r="CE220" s="4"/>
      <c r="CF220" s="4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</row>
    <row r="221" spans="1:116" s="6" customFormat="1" x14ac:dyDescent="0.2">
      <c r="A221" s="107" t="s">
        <v>202</v>
      </c>
      <c r="BU221" s="5"/>
      <c r="BV221" s="5"/>
      <c r="BW221" s="5"/>
      <c r="BX221" s="5"/>
      <c r="BY221" s="15"/>
      <c r="BZ221" s="15"/>
      <c r="CA221" s="4"/>
      <c r="CB221" s="4"/>
      <c r="CC221" s="4"/>
      <c r="CD221" s="4"/>
      <c r="CE221" s="4"/>
      <c r="CF221" s="4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</row>
    <row r="222" spans="1:116" s="6" customFormat="1" x14ac:dyDescent="0.2">
      <c r="A222" s="454" t="s">
        <v>92</v>
      </c>
      <c r="B222" s="440" t="s">
        <v>5</v>
      </c>
      <c r="BU222" s="5"/>
      <c r="BV222" s="5"/>
      <c r="BW222" s="5"/>
      <c r="BX222" s="5"/>
      <c r="BY222" s="15"/>
      <c r="BZ222" s="15"/>
      <c r="CA222" s="4"/>
      <c r="CB222" s="4"/>
      <c r="CC222" s="4"/>
      <c r="CD222" s="4"/>
      <c r="CE222" s="4"/>
      <c r="CF222" s="4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</row>
    <row r="223" spans="1:116" s="6" customFormat="1" x14ac:dyDescent="0.2">
      <c r="A223" s="374" t="s">
        <v>96</v>
      </c>
      <c r="B223" s="92">
        <v>183</v>
      </c>
      <c r="BU223" s="5"/>
      <c r="BV223" s="5"/>
      <c r="BW223" s="5"/>
      <c r="BX223" s="5"/>
      <c r="BY223" s="15"/>
      <c r="BZ223" s="15"/>
      <c r="CA223" s="4"/>
      <c r="CB223" s="4"/>
      <c r="CC223" s="4"/>
      <c r="CD223" s="4"/>
      <c r="CE223" s="4"/>
      <c r="CF223" s="4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</row>
    <row r="224" spans="1:116" s="6" customFormat="1" x14ac:dyDescent="0.2">
      <c r="A224" s="374" t="s">
        <v>97</v>
      </c>
      <c r="B224" s="92">
        <v>52</v>
      </c>
      <c r="BU224" s="5"/>
      <c r="BV224" s="5"/>
      <c r="BW224" s="5"/>
      <c r="BX224" s="5"/>
      <c r="BY224" s="15"/>
      <c r="BZ224" s="15"/>
      <c r="CA224" s="4"/>
      <c r="CB224" s="4"/>
      <c r="CC224" s="4"/>
      <c r="CD224" s="4"/>
      <c r="CE224" s="4"/>
      <c r="CF224" s="4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</row>
    <row r="225" spans="1:104" s="6" customFormat="1" x14ac:dyDescent="0.2">
      <c r="A225" s="374" t="s">
        <v>98</v>
      </c>
      <c r="B225" s="92">
        <v>2161</v>
      </c>
      <c r="BU225" s="5"/>
      <c r="BV225" s="5"/>
      <c r="BW225" s="5"/>
      <c r="BX225" s="5"/>
      <c r="BY225" s="15"/>
      <c r="BZ225" s="15"/>
      <c r="CA225" s="4"/>
      <c r="CB225" s="4"/>
      <c r="CC225" s="4"/>
      <c r="CD225" s="4"/>
      <c r="CE225" s="4"/>
      <c r="CF225" s="4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5"/>
      <c r="CV225" s="5"/>
      <c r="CW225" s="5"/>
      <c r="CX225" s="5"/>
      <c r="CY225" s="5"/>
      <c r="CZ225" s="5"/>
    </row>
    <row r="226" spans="1:104" s="6" customFormat="1" ht="21.75" x14ac:dyDescent="0.2">
      <c r="A226" s="377" t="s">
        <v>99</v>
      </c>
      <c r="B226" s="92">
        <v>253</v>
      </c>
      <c r="BU226" s="5"/>
      <c r="BV226" s="5"/>
      <c r="BW226" s="5"/>
      <c r="BX226" s="5"/>
      <c r="BY226" s="15"/>
      <c r="BZ226" s="15"/>
      <c r="CA226" s="4"/>
      <c r="CB226" s="4"/>
      <c r="CC226" s="4"/>
      <c r="CD226" s="4"/>
      <c r="CE226" s="4"/>
      <c r="CF226" s="4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5"/>
      <c r="CV226" s="5"/>
      <c r="CW226" s="5"/>
      <c r="CX226" s="5"/>
      <c r="CY226" s="5"/>
      <c r="CZ226" s="5"/>
    </row>
    <row r="227" spans="1:104" s="6" customFormat="1" x14ac:dyDescent="0.2">
      <c r="A227" s="374" t="s">
        <v>100</v>
      </c>
      <c r="B227" s="92">
        <v>0</v>
      </c>
      <c r="BU227" s="5"/>
      <c r="BV227" s="5"/>
      <c r="BW227" s="5"/>
      <c r="BX227" s="5"/>
      <c r="BY227" s="15"/>
      <c r="BZ227" s="15"/>
      <c r="CA227" s="4"/>
      <c r="CB227" s="4"/>
      <c r="CC227" s="4"/>
      <c r="CD227" s="4"/>
      <c r="CE227" s="4"/>
      <c r="CF227" s="4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5"/>
      <c r="CV227" s="5"/>
      <c r="CW227" s="5"/>
      <c r="CX227" s="5"/>
      <c r="CY227" s="5"/>
      <c r="CZ227" s="5"/>
    </row>
    <row r="228" spans="1:104" s="6" customFormat="1" x14ac:dyDescent="0.2">
      <c r="A228" s="374" t="s">
        <v>101</v>
      </c>
      <c r="B228" s="92">
        <v>4</v>
      </c>
      <c r="BU228" s="5"/>
      <c r="BV228" s="5"/>
      <c r="BW228" s="5"/>
      <c r="BX228" s="5"/>
      <c r="BY228" s="5"/>
      <c r="BZ228" s="5"/>
      <c r="CA228" s="4"/>
      <c r="CB228" s="4"/>
      <c r="CC228" s="4"/>
      <c r="CD228" s="4"/>
      <c r="CE228" s="4"/>
      <c r="CF228" s="4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5"/>
      <c r="CV228" s="5"/>
      <c r="CW228" s="5"/>
      <c r="CX228" s="5"/>
      <c r="CY228" s="5"/>
      <c r="CZ228" s="5"/>
    </row>
    <row r="229" spans="1:104" s="6" customFormat="1" x14ac:dyDescent="0.2">
      <c r="A229" s="374" t="s">
        <v>102</v>
      </c>
      <c r="B229" s="92">
        <v>0</v>
      </c>
      <c r="BU229" s="5"/>
      <c r="BV229" s="5"/>
      <c r="BW229" s="5"/>
      <c r="BX229" s="5"/>
      <c r="BY229" s="5"/>
      <c r="BZ229" s="5"/>
      <c r="CA229" s="4"/>
      <c r="CB229" s="4"/>
      <c r="CC229" s="4"/>
      <c r="CD229" s="4"/>
      <c r="CE229" s="4"/>
      <c r="CF229" s="4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5"/>
      <c r="CV229" s="5"/>
      <c r="CW229" s="5"/>
      <c r="CX229" s="5"/>
      <c r="CY229" s="5"/>
      <c r="CZ229" s="5"/>
    </row>
    <row r="230" spans="1:104" s="6" customFormat="1" x14ac:dyDescent="0.2">
      <c r="A230" s="374" t="s">
        <v>203</v>
      </c>
      <c r="B230" s="92">
        <v>25</v>
      </c>
      <c r="BU230" s="5"/>
      <c r="BV230" s="5"/>
      <c r="BW230" s="5"/>
      <c r="BX230" s="5"/>
      <c r="BY230" s="5"/>
      <c r="BZ230" s="5"/>
      <c r="CA230" s="4"/>
      <c r="CB230" s="4"/>
      <c r="CC230" s="4"/>
      <c r="CD230" s="4"/>
      <c r="CE230" s="4"/>
      <c r="CF230" s="4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5"/>
      <c r="CV230" s="5"/>
      <c r="CW230" s="5"/>
      <c r="CX230" s="5"/>
      <c r="CY230" s="5"/>
      <c r="CZ230" s="5"/>
    </row>
    <row r="231" spans="1:104" s="6" customFormat="1" x14ac:dyDescent="0.2">
      <c r="A231" s="374" t="s">
        <v>106</v>
      </c>
      <c r="B231" s="92">
        <v>0</v>
      </c>
      <c r="BU231" s="5"/>
      <c r="BV231" s="5"/>
      <c r="BW231" s="5"/>
      <c r="BX231" s="5"/>
      <c r="BY231" s="5"/>
      <c r="BZ231" s="5"/>
      <c r="CA231" s="4"/>
      <c r="CB231" s="4"/>
      <c r="CC231" s="4"/>
      <c r="CD231" s="4"/>
      <c r="CE231" s="4"/>
      <c r="CF231" s="4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5"/>
      <c r="CV231" s="5"/>
      <c r="CW231" s="5"/>
      <c r="CX231" s="5"/>
      <c r="CY231" s="5"/>
      <c r="CZ231" s="5"/>
    </row>
    <row r="232" spans="1:104" s="6" customFormat="1" x14ac:dyDescent="0.2">
      <c r="A232" s="374" t="s">
        <v>103</v>
      </c>
      <c r="B232" s="92">
        <v>0</v>
      </c>
      <c r="BU232" s="5"/>
      <c r="BV232" s="5"/>
      <c r="BW232" s="5"/>
      <c r="BX232" s="5"/>
      <c r="BY232" s="5"/>
      <c r="BZ232" s="5"/>
      <c r="CA232" s="4"/>
      <c r="CB232" s="4"/>
      <c r="CC232" s="4"/>
      <c r="CD232" s="4"/>
      <c r="CE232" s="4"/>
      <c r="CF232" s="4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5"/>
      <c r="CV232" s="5"/>
      <c r="CW232" s="5"/>
      <c r="CX232" s="5"/>
      <c r="CY232" s="5"/>
      <c r="CZ232" s="5"/>
    </row>
    <row r="233" spans="1:104" s="6" customFormat="1" x14ac:dyDescent="0.2">
      <c r="A233" s="374" t="s">
        <v>104</v>
      </c>
      <c r="B233" s="92">
        <v>0</v>
      </c>
      <c r="BU233" s="5"/>
      <c r="BV233" s="5"/>
      <c r="BW233" s="5"/>
      <c r="BX233" s="5"/>
      <c r="BY233" s="5"/>
      <c r="BZ233" s="5"/>
      <c r="CA233" s="4"/>
      <c r="CB233" s="4"/>
      <c r="CC233" s="4"/>
      <c r="CD233" s="4"/>
      <c r="CE233" s="4"/>
      <c r="CF233" s="4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5"/>
      <c r="CV233" s="5"/>
      <c r="CW233" s="5"/>
      <c r="CX233" s="5"/>
      <c r="CY233" s="5"/>
      <c r="CZ233" s="5"/>
    </row>
    <row r="234" spans="1:104" s="6" customFormat="1" x14ac:dyDescent="0.2">
      <c r="A234" s="374" t="s">
        <v>105</v>
      </c>
      <c r="B234" s="92">
        <v>0</v>
      </c>
      <c r="BU234" s="5"/>
      <c r="BV234" s="5"/>
      <c r="BW234" s="5"/>
      <c r="BX234" s="5"/>
      <c r="BY234" s="5"/>
      <c r="BZ234" s="5"/>
      <c r="CA234" s="4"/>
      <c r="CB234" s="4"/>
      <c r="CC234" s="4"/>
      <c r="CD234" s="4"/>
      <c r="CE234" s="4"/>
      <c r="CF234" s="4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5"/>
      <c r="CV234" s="5"/>
      <c r="CW234" s="5"/>
      <c r="CX234" s="5"/>
      <c r="CY234" s="5"/>
      <c r="CZ234" s="5"/>
    </row>
    <row r="235" spans="1:104" s="6" customFormat="1" x14ac:dyDescent="0.2">
      <c r="A235" s="374" t="s">
        <v>204</v>
      </c>
      <c r="B235" s="92">
        <v>0</v>
      </c>
      <c r="BU235" s="5"/>
      <c r="BV235" s="5"/>
      <c r="BW235" s="5"/>
      <c r="BX235" s="5"/>
      <c r="BY235" s="5"/>
      <c r="BZ235" s="5"/>
      <c r="CA235" s="4"/>
      <c r="CB235" s="4"/>
      <c r="CC235" s="4"/>
      <c r="CD235" s="4"/>
      <c r="CE235" s="4"/>
      <c r="CF235" s="4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5"/>
      <c r="CV235" s="5"/>
      <c r="CW235" s="5"/>
      <c r="CX235" s="5"/>
      <c r="CY235" s="5"/>
      <c r="CZ235" s="5"/>
    </row>
    <row r="236" spans="1:104" s="6" customFormat="1" x14ac:dyDescent="0.2">
      <c r="A236" s="374" t="s">
        <v>205</v>
      </c>
      <c r="B236" s="92">
        <v>0</v>
      </c>
      <c r="BU236" s="5"/>
      <c r="BV236" s="5"/>
      <c r="BW236" s="5"/>
      <c r="BX236" s="5"/>
      <c r="BY236" s="5"/>
      <c r="BZ236" s="5"/>
      <c r="CA236" s="4"/>
      <c r="CB236" s="4"/>
      <c r="CC236" s="4"/>
      <c r="CD236" s="4"/>
      <c r="CE236" s="4"/>
      <c r="CF236" s="4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5"/>
      <c r="CV236" s="5"/>
      <c r="CW236" s="5"/>
      <c r="CX236" s="5"/>
      <c r="CY236" s="5"/>
      <c r="CZ236" s="5"/>
    </row>
    <row r="237" spans="1:104" s="6" customFormat="1" x14ac:dyDescent="0.2">
      <c r="A237" s="374" t="s">
        <v>107</v>
      </c>
      <c r="B237" s="92">
        <v>731</v>
      </c>
      <c r="BU237" s="5"/>
      <c r="BV237" s="5"/>
      <c r="BW237" s="5"/>
      <c r="BX237" s="5"/>
      <c r="BY237" s="5"/>
      <c r="BZ237" s="5"/>
      <c r="CA237" s="4"/>
      <c r="CB237" s="4"/>
      <c r="CC237" s="4"/>
      <c r="CD237" s="4"/>
      <c r="CE237" s="4"/>
      <c r="CF237" s="4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5"/>
      <c r="CV237" s="5"/>
      <c r="CW237" s="5"/>
      <c r="CX237" s="5"/>
      <c r="CY237" s="5"/>
      <c r="CZ237" s="5"/>
    </row>
    <row r="238" spans="1:104" s="6" customFormat="1" x14ac:dyDescent="0.2">
      <c r="A238" s="374" t="s">
        <v>108</v>
      </c>
      <c r="B238" s="92">
        <v>0</v>
      </c>
      <c r="BU238" s="5"/>
      <c r="BV238" s="5"/>
      <c r="BW238" s="5"/>
      <c r="BX238" s="5"/>
      <c r="BY238" s="5"/>
      <c r="BZ238" s="5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5"/>
      <c r="CV238" s="5"/>
      <c r="CW238" s="5"/>
      <c r="CX238" s="5"/>
      <c r="CY238" s="5"/>
      <c r="CZ238" s="5"/>
    </row>
    <row r="239" spans="1:104" s="6" customFormat="1" x14ac:dyDescent="0.2">
      <c r="A239" s="374" t="s">
        <v>109</v>
      </c>
      <c r="B239" s="92">
        <v>208</v>
      </c>
      <c r="BU239" s="5"/>
      <c r="BV239" s="5"/>
      <c r="BW239" s="5"/>
      <c r="BX239" s="5"/>
      <c r="BY239" s="5"/>
      <c r="BZ239" s="5"/>
      <c r="CU239" s="5"/>
      <c r="CV239" s="5"/>
      <c r="CW239" s="5"/>
      <c r="CX239" s="5"/>
      <c r="CY239" s="5"/>
      <c r="CZ239" s="5"/>
    </row>
    <row r="240" spans="1:104" s="6" customFormat="1" x14ac:dyDescent="0.2">
      <c r="A240" s="374" t="s">
        <v>110</v>
      </c>
      <c r="B240" s="92">
        <v>0</v>
      </c>
      <c r="BU240" s="5"/>
      <c r="BV240" s="5"/>
      <c r="BW240" s="5"/>
      <c r="BX240" s="5"/>
      <c r="BY240" s="5"/>
      <c r="BZ240" s="5"/>
      <c r="CU240" s="5"/>
      <c r="CV240" s="5"/>
      <c r="CW240" s="5"/>
      <c r="CX240" s="5"/>
      <c r="CY240" s="5"/>
      <c r="CZ240" s="5"/>
    </row>
    <row r="241" spans="1:104" s="6" customFormat="1" x14ac:dyDescent="0.2">
      <c r="A241" s="374" t="s">
        <v>206</v>
      </c>
      <c r="B241" s="92">
        <v>0</v>
      </c>
      <c r="BU241" s="5"/>
      <c r="BV241" s="5"/>
      <c r="BW241" s="5"/>
      <c r="BX241" s="5"/>
      <c r="BY241" s="15"/>
      <c r="BZ241" s="15"/>
      <c r="CU241" s="5"/>
      <c r="CV241" s="5"/>
      <c r="CW241" s="5"/>
      <c r="CX241" s="5"/>
      <c r="CY241" s="5"/>
      <c r="CZ241" s="5"/>
    </row>
    <row r="242" spans="1:104" s="6" customFormat="1" x14ac:dyDescent="0.2">
      <c r="A242" s="374" t="s">
        <v>112</v>
      </c>
      <c r="B242" s="92">
        <v>0</v>
      </c>
      <c r="BU242" s="5"/>
      <c r="BV242" s="5"/>
      <c r="BW242" s="5"/>
      <c r="BX242" s="5"/>
      <c r="BY242" s="15"/>
      <c r="BZ242" s="15"/>
      <c r="CU242" s="5"/>
      <c r="CV242" s="5"/>
      <c r="CW242" s="5"/>
      <c r="CX242" s="5"/>
      <c r="CY242" s="5"/>
      <c r="CZ242" s="5"/>
    </row>
    <row r="243" spans="1:104" s="6" customFormat="1" x14ac:dyDescent="0.2">
      <c r="A243" s="374" t="s">
        <v>207</v>
      </c>
      <c r="B243" s="92">
        <v>3</v>
      </c>
      <c r="BU243" s="5"/>
      <c r="BV243" s="5"/>
      <c r="BW243" s="5"/>
      <c r="BX243" s="5"/>
      <c r="BY243" s="15"/>
      <c r="BZ243" s="15"/>
      <c r="CU243" s="5"/>
      <c r="CV243" s="5"/>
      <c r="CW243" s="5"/>
      <c r="CX243" s="5"/>
      <c r="CY243" s="5"/>
      <c r="CZ243" s="5"/>
    </row>
    <row r="244" spans="1:104" s="6" customFormat="1" x14ac:dyDescent="0.2">
      <c r="A244" s="374" t="s">
        <v>208</v>
      </c>
      <c r="B244" s="92">
        <v>0</v>
      </c>
      <c r="BU244" s="5"/>
      <c r="BV244" s="5"/>
      <c r="BW244" s="5"/>
      <c r="BX244" s="5"/>
      <c r="BY244" s="15"/>
      <c r="BZ244" s="15"/>
      <c r="CU244" s="5"/>
      <c r="CV244" s="5"/>
      <c r="CW244" s="5"/>
      <c r="CX244" s="5"/>
      <c r="CY244" s="5"/>
      <c r="CZ244" s="5"/>
    </row>
    <row r="245" spans="1:104" s="6" customFormat="1" x14ac:dyDescent="0.2">
      <c r="A245" s="374" t="s">
        <v>209</v>
      </c>
      <c r="B245" s="92">
        <v>1596</v>
      </c>
      <c r="BU245" s="5"/>
      <c r="BV245" s="5"/>
      <c r="BW245" s="5"/>
      <c r="BX245" s="5"/>
      <c r="BY245" s="15"/>
      <c r="BZ245" s="15"/>
      <c r="CU245" s="5"/>
      <c r="CV245" s="5"/>
      <c r="CW245" s="5"/>
      <c r="CX245" s="5"/>
      <c r="CY245" s="5"/>
      <c r="CZ245" s="5"/>
    </row>
    <row r="246" spans="1:104" s="6" customFormat="1" x14ac:dyDescent="0.2">
      <c r="A246" s="374" t="s">
        <v>210</v>
      </c>
      <c r="B246" s="92">
        <v>0</v>
      </c>
      <c r="BU246" s="5"/>
      <c r="BV246" s="5"/>
      <c r="BW246" s="5"/>
      <c r="BX246" s="5"/>
      <c r="BY246" s="15"/>
      <c r="BZ246" s="15"/>
      <c r="CU246" s="5"/>
      <c r="CV246" s="5"/>
      <c r="CW246" s="5"/>
      <c r="CX246" s="5"/>
      <c r="CY246" s="5"/>
      <c r="CZ246" s="5"/>
    </row>
    <row r="247" spans="1:104" s="6" customFormat="1" x14ac:dyDescent="0.2">
      <c r="A247" s="375" t="s">
        <v>211</v>
      </c>
      <c r="B247" s="75">
        <v>0</v>
      </c>
      <c r="BU247" s="5"/>
      <c r="BV247" s="5"/>
      <c r="BW247" s="5"/>
      <c r="BX247" s="5"/>
      <c r="BY247" s="15"/>
      <c r="BZ247" s="15"/>
      <c r="CU247" s="5"/>
      <c r="CV247" s="5"/>
      <c r="CW247" s="5"/>
      <c r="CX247" s="5"/>
      <c r="CY247" s="5"/>
      <c r="CZ247" s="5"/>
    </row>
    <row r="248" spans="1:104" s="6" customFormat="1" x14ac:dyDescent="0.2">
      <c r="A248" s="425" t="s">
        <v>5</v>
      </c>
      <c r="B248" s="426">
        <f>SUM(B223:B247)</f>
        <v>5216</v>
      </c>
      <c r="BU248" s="5"/>
      <c r="BV248" s="5"/>
      <c r="BW248" s="5"/>
      <c r="BX248" s="5"/>
      <c r="BY248" s="15"/>
      <c r="BZ248" s="15"/>
      <c r="CU248" s="5"/>
      <c r="CV248" s="5"/>
      <c r="CW248" s="5"/>
      <c r="CX248" s="5"/>
      <c r="CY248" s="5"/>
      <c r="CZ248" s="5"/>
    </row>
    <row r="249" spans="1:104" s="6" customFormat="1" x14ac:dyDescent="0.2">
      <c r="A249" s="11" t="s">
        <v>212</v>
      </c>
      <c r="B249" s="11"/>
      <c r="BU249" s="5"/>
      <c r="BV249" s="5"/>
      <c r="BW249" s="5"/>
      <c r="BX249" s="5"/>
      <c r="BY249" s="15"/>
      <c r="BZ249" s="15"/>
      <c r="CU249" s="5"/>
      <c r="CV249" s="5"/>
      <c r="CW249" s="5"/>
      <c r="CX249" s="5"/>
      <c r="CY249" s="5"/>
      <c r="CZ249" s="5"/>
    </row>
    <row r="250" spans="1:104" s="6" customFormat="1" x14ac:dyDescent="0.2">
      <c r="A250" s="11" t="s">
        <v>213</v>
      </c>
      <c r="B250" s="221"/>
      <c r="BU250" s="5"/>
      <c r="BV250" s="5"/>
      <c r="BW250" s="5"/>
      <c r="BX250" s="15"/>
      <c r="BY250" s="15"/>
      <c r="BZ250" s="5"/>
      <c r="CU250" s="5"/>
      <c r="CV250" s="5"/>
      <c r="CW250" s="5"/>
      <c r="CX250" s="5"/>
      <c r="CY250" s="5"/>
      <c r="CZ250" s="5"/>
    </row>
    <row r="251" spans="1:104" s="6" customFormat="1" x14ac:dyDescent="0.2">
      <c r="A251" s="1818" t="s">
        <v>214</v>
      </c>
      <c r="B251" s="1819" t="s">
        <v>5</v>
      </c>
      <c r="C251" s="1821" t="s">
        <v>215</v>
      </c>
      <c r="D251" s="1822"/>
      <c r="E251" s="1822"/>
      <c r="F251" s="1822"/>
      <c r="G251" s="1822"/>
      <c r="H251" s="1822"/>
      <c r="I251" s="1822"/>
      <c r="J251" s="1822"/>
      <c r="K251" s="1822"/>
      <c r="L251" s="1822"/>
      <c r="M251" s="1822"/>
      <c r="N251" s="1822"/>
      <c r="O251" s="1822"/>
      <c r="P251" s="1822"/>
      <c r="Q251" s="1822"/>
      <c r="R251" s="1822"/>
      <c r="S251" s="1823"/>
      <c r="BU251" s="5"/>
      <c r="BV251" s="5"/>
      <c r="BW251" s="5"/>
      <c r="BX251" s="5"/>
      <c r="BY251" s="5"/>
      <c r="BZ251" s="5"/>
      <c r="CU251" s="5"/>
      <c r="CV251" s="5"/>
      <c r="CW251" s="5"/>
      <c r="CX251" s="5"/>
      <c r="CY251" s="5"/>
      <c r="CZ251" s="5"/>
    </row>
    <row r="252" spans="1:104" s="6" customFormat="1" x14ac:dyDescent="0.2">
      <c r="A252" s="1745"/>
      <c r="B252" s="1820"/>
      <c r="C252" s="477" t="s">
        <v>160</v>
      </c>
      <c r="D252" s="477" t="s">
        <v>161</v>
      </c>
      <c r="E252" s="477" t="s">
        <v>13</v>
      </c>
      <c r="F252" s="478" t="s">
        <v>14</v>
      </c>
      <c r="G252" s="478" t="s">
        <v>15</v>
      </c>
      <c r="H252" s="478" t="s">
        <v>16</v>
      </c>
      <c r="I252" s="478" t="s">
        <v>17</v>
      </c>
      <c r="J252" s="478" t="s">
        <v>18</v>
      </c>
      <c r="K252" s="478" t="s">
        <v>19</v>
      </c>
      <c r="L252" s="478" t="s">
        <v>20</v>
      </c>
      <c r="M252" s="478" t="s">
        <v>21</v>
      </c>
      <c r="N252" s="478" t="s">
        <v>22</v>
      </c>
      <c r="O252" s="478" t="s">
        <v>23</v>
      </c>
      <c r="P252" s="478" t="s">
        <v>24</v>
      </c>
      <c r="Q252" s="478" t="s">
        <v>25</v>
      </c>
      <c r="R252" s="478" t="s">
        <v>26</v>
      </c>
      <c r="S252" s="453" t="s">
        <v>27</v>
      </c>
      <c r="BU252" s="5"/>
      <c r="BV252" s="5"/>
      <c r="BW252" s="5"/>
      <c r="BX252" s="5"/>
      <c r="BY252" s="5"/>
      <c r="BZ252" s="5"/>
      <c r="CU252" s="5"/>
      <c r="CV252" s="5"/>
      <c r="CW252" s="5"/>
      <c r="CX252" s="5"/>
      <c r="CY252" s="5"/>
      <c r="CZ252" s="5"/>
    </row>
    <row r="253" spans="1:104" s="6" customFormat="1" x14ac:dyDescent="0.2">
      <c r="A253" s="479" t="s">
        <v>216</v>
      </c>
      <c r="B253" s="480">
        <f>SUM(C253:S253)</f>
        <v>203</v>
      </c>
      <c r="C253" s="481">
        <v>3</v>
      </c>
      <c r="D253" s="385">
        <v>7</v>
      </c>
      <c r="E253" s="385">
        <v>11</v>
      </c>
      <c r="F253" s="385">
        <v>1</v>
      </c>
      <c r="G253" s="385">
        <v>0</v>
      </c>
      <c r="H253" s="385">
        <v>0</v>
      </c>
      <c r="I253" s="385">
        <v>0</v>
      </c>
      <c r="J253" s="385">
        <v>0</v>
      </c>
      <c r="K253" s="385">
        <v>1</v>
      </c>
      <c r="L253" s="385">
        <v>1</v>
      </c>
      <c r="M253" s="385">
        <v>0</v>
      </c>
      <c r="N253" s="385">
        <v>5</v>
      </c>
      <c r="O253" s="385">
        <v>1</v>
      </c>
      <c r="P253" s="385">
        <v>55</v>
      </c>
      <c r="Q253" s="385">
        <v>44</v>
      </c>
      <c r="R253" s="385">
        <v>34</v>
      </c>
      <c r="S253" s="566">
        <v>40</v>
      </c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U253" s="5"/>
      <c r="CV253" s="5"/>
      <c r="CW253" s="5"/>
      <c r="CX253" s="5"/>
      <c r="CY253" s="5"/>
      <c r="CZ253" s="5"/>
    </row>
    <row r="254" spans="1:104" s="6" customFormat="1" ht="21" x14ac:dyDescent="0.2">
      <c r="A254" s="386" t="s">
        <v>217</v>
      </c>
      <c r="B254" s="387">
        <f>SUM(C254:S254)</f>
        <v>203</v>
      </c>
      <c r="C254" s="51">
        <v>3</v>
      </c>
      <c r="D254" s="55">
        <v>7</v>
      </c>
      <c r="E254" s="55">
        <v>11</v>
      </c>
      <c r="F254" s="55">
        <v>1</v>
      </c>
      <c r="G254" s="55">
        <v>0</v>
      </c>
      <c r="H254" s="55">
        <v>0</v>
      </c>
      <c r="I254" s="55">
        <v>0</v>
      </c>
      <c r="J254" s="55">
        <v>0</v>
      </c>
      <c r="K254" s="55">
        <v>1</v>
      </c>
      <c r="L254" s="55">
        <v>1</v>
      </c>
      <c r="M254" s="55">
        <v>0</v>
      </c>
      <c r="N254" s="55">
        <v>5</v>
      </c>
      <c r="O254" s="55">
        <v>1</v>
      </c>
      <c r="P254" s="55">
        <v>55</v>
      </c>
      <c r="Q254" s="55">
        <v>44</v>
      </c>
      <c r="R254" s="55">
        <v>34</v>
      </c>
      <c r="S254" s="56">
        <v>40</v>
      </c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09"/>
      <c r="AJ254" s="109"/>
      <c r="AK254" s="109"/>
      <c r="AL254" s="109"/>
      <c r="AM254" s="109"/>
      <c r="AN254" s="109"/>
      <c r="AO254" s="109"/>
      <c r="AP254" s="109"/>
      <c r="AQ254" s="109"/>
      <c r="AR254" s="109"/>
      <c r="AS254" s="109"/>
      <c r="AT254" s="109"/>
      <c r="AU254" s="109"/>
      <c r="AV254" s="109"/>
      <c r="AW254" s="109"/>
      <c r="AX254" s="109"/>
      <c r="AY254" s="109"/>
      <c r="AZ254" s="109"/>
      <c r="BA254" s="109"/>
      <c r="BB254" s="109"/>
      <c r="BU254" s="5"/>
      <c r="BV254" s="5"/>
      <c r="BW254" s="5"/>
      <c r="BX254" s="5"/>
      <c r="BY254" s="15"/>
      <c r="BZ254" s="15"/>
      <c r="CU254" s="5"/>
      <c r="CV254" s="5"/>
      <c r="CW254" s="5"/>
      <c r="CX254" s="5"/>
      <c r="CY254" s="5"/>
      <c r="CZ254" s="5"/>
    </row>
    <row r="255" spans="1:104" s="6" customFormat="1" x14ac:dyDescent="0.2">
      <c r="A255" s="427" t="s">
        <v>218</v>
      </c>
      <c r="B255" s="428">
        <f>SUM(C255:S255)</f>
        <v>203</v>
      </c>
      <c r="C255" s="434">
        <v>3</v>
      </c>
      <c r="D255" s="435">
        <v>7</v>
      </c>
      <c r="E255" s="435">
        <v>11</v>
      </c>
      <c r="F255" s="435">
        <v>1</v>
      </c>
      <c r="G255" s="435">
        <v>0</v>
      </c>
      <c r="H255" s="435">
        <v>0</v>
      </c>
      <c r="I255" s="435">
        <v>0</v>
      </c>
      <c r="J255" s="435">
        <v>0</v>
      </c>
      <c r="K255" s="435">
        <v>1</v>
      </c>
      <c r="L255" s="435">
        <v>1</v>
      </c>
      <c r="M255" s="435">
        <v>0</v>
      </c>
      <c r="N255" s="435">
        <v>5</v>
      </c>
      <c r="O255" s="435">
        <v>1</v>
      </c>
      <c r="P255" s="435">
        <v>55</v>
      </c>
      <c r="Q255" s="435">
        <v>44</v>
      </c>
      <c r="R255" s="435">
        <v>34</v>
      </c>
      <c r="S255" s="421">
        <v>40</v>
      </c>
      <c r="Z255" s="109"/>
      <c r="AA255" s="109"/>
      <c r="AB255" s="109"/>
      <c r="AC255" s="109"/>
      <c r="AD255" s="109"/>
      <c r="AE255" s="109"/>
      <c r="AF255" s="109"/>
      <c r="AG255" s="109"/>
      <c r="AH255" s="109"/>
      <c r="AI255" s="109"/>
      <c r="AJ255" s="109"/>
      <c r="AK255" s="109"/>
      <c r="AL255" s="109"/>
      <c r="AM255" s="109"/>
      <c r="AN255" s="109"/>
      <c r="AO255" s="109"/>
      <c r="AP255" s="109"/>
      <c r="AQ255" s="109"/>
      <c r="AR255" s="109"/>
      <c r="AS255" s="109"/>
      <c r="AT255" s="109"/>
      <c r="AU255" s="109"/>
      <c r="AV255" s="109"/>
      <c r="AW255" s="109"/>
      <c r="AX255" s="109"/>
      <c r="AY255" s="109"/>
      <c r="AZ255" s="109"/>
      <c r="BA255" s="109"/>
      <c r="BB255" s="109"/>
      <c r="BU255" s="5"/>
      <c r="BV255" s="5"/>
      <c r="BW255" s="5"/>
      <c r="BX255" s="5"/>
      <c r="BY255" s="15"/>
      <c r="BZ255" s="15"/>
      <c r="CU255" s="5"/>
      <c r="CV255" s="5"/>
      <c r="CW255" s="5"/>
      <c r="CX255" s="5"/>
      <c r="CY255" s="5"/>
      <c r="CZ255" s="5"/>
    </row>
    <row r="256" spans="1:104" s="6" customFormat="1" x14ac:dyDescent="0.2">
      <c r="A256" s="11" t="s">
        <v>219</v>
      </c>
      <c r="B256" s="390"/>
      <c r="D256" s="390"/>
      <c r="AX256" s="109"/>
      <c r="AY256" s="109"/>
      <c r="AZ256" s="109"/>
      <c r="BA256" s="109"/>
      <c r="BB256" s="109"/>
      <c r="BC256" s="109"/>
      <c r="BD256" s="109"/>
      <c r="BU256" s="5"/>
      <c r="BV256" s="5"/>
      <c r="BW256" s="5"/>
      <c r="BX256" s="5"/>
      <c r="BY256" s="5"/>
      <c r="BZ256" s="5"/>
      <c r="CU256" s="15"/>
      <c r="CV256" s="15"/>
      <c r="CW256" s="15"/>
      <c r="CX256" s="15"/>
      <c r="CY256" s="15"/>
      <c r="CZ256" s="15"/>
    </row>
    <row r="257" spans="1:130" x14ac:dyDescent="0.2">
      <c r="A257" s="1824" t="s">
        <v>220</v>
      </c>
      <c r="B257" s="1819" t="s">
        <v>221</v>
      </c>
      <c r="C257" s="1821" t="s">
        <v>215</v>
      </c>
      <c r="D257" s="1822"/>
      <c r="E257" s="1822"/>
      <c r="F257" s="1822"/>
      <c r="G257" s="1822"/>
      <c r="H257" s="1822"/>
      <c r="I257" s="1822"/>
      <c r="J257" s="1822"/>
      <c r="K257" s="1822"/>
      <c r="L257" s="1822"/>
      <c r="M257" s="1822"/>
      <c r="N257" s="1822"/>
      <c r="O257" s="1822"/>
      <c r="P257" s="1822"/>
      <c r="Q257" s="1822"/>
      <c r="R257" s="1822"/>
      <c r="S257" s="1823"/>
      <c r="AA257" s="109"/>
      <c r="AB257" s="109"/>
      <c r="AC257" s="109"/>
      <c r="AD257" s="109"/>
      <c r="AE257" s="109"/>
      <c r="AF257" s="109"/>
      <c r="AG257" s="109"/>
      <c r="AH257" s="109"/>
      <c r="AI257" s="109"/>
      <c r="AJ257" s="109"/>
      <c r="AK257" s="109"/>
      <c r="AL257" s="109"/>
      <c r="AM257" s="109"/>
      <c r="AN257" s="109"/>
      <c r="AO257" s="109"/>
      <c r="AP257" s="109"/>
      <c r="AQ257" s="109"/>
      <c r="AR257" s="109"/>
      <c r="AS257" s="109"/>
      <c r="AT257" s="109"/>
      <c r="AU257" s="109"/>
      <c r="AV257" s="109"/>
      <c r="AW257" s="109"/>
      <c r="AX257" s="109"/>
      <c r="AY257" s="109"/>
      <c r="AZ257" s="109"/>
      <c r="BA257" s="109"/>
      <c r="BB257" s="109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5"/>
      <c r="CV257" s="5"/>
      <c r="CW257" s="5"/>
      <c r="CX257" s="5"/>
      <c r="CY257" s="5"/>
      <c r="CZ257" s="5"/>
    </row>
    <row r="258" spans="1:130" ht="15" x14ac:dyDescent="0.25">
      <c r="A258" s="1761"/>
      <c r="B258" s="1820"/>
      <c r="C258" s="477" t="s">
        <v>160</v>
      </c>
      <c r="D258" s="477" t="s">
        <v>161</v>
      </c>
      <c r="E258" s="477" t="s">
        <v>13</v>
      </c>
      <c r="F258" s="478" t="s">
        <v>14</v>
      </c>
      <c r="G258" s="478" t="s">
        <v>15</v>
      </c>
      <c r="H258" s="478" t="s">
        <v>16</v>
      </c>
      <c r="I258" s="478" t="s">
        <v>17</v>
      </c>
      <c r="J258" s="478" t="s">
        <v>18</v>
      </c>
      <c r="K258" s="478" t="s">
        <v>19</v>
      </c>
      <c r="L258" s="478" t="s">
        <v>20</v>
      </c>
      <c r="M258" s="478" t="s">
        <v>21</v>
      </c>
      <c r="N258" s="478" t="s">
        <v>22</v>
      </c>
      <c r="O258" s="478" t="s">
        <v>23</v>
      </c>
      <c r="P258" s="478" t="s">
        <v>24</v>
      </c>
      <c r="Q258" s="478" t="s">
        <v>25</v>
      </c>
      <c r="R258" s="478" t="s">
        <v>26</v>
      </c>
      <c r="S258" s="453" t="s">
        <v>27</v>
      </c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3"/>
      <c r="BV258" s="3"/>
      <c r="BW258" s="3"/>
      <c r="BX258" s="3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5"/>
      <c r="CV258" s="5"/>
      <c r="CW258" s="5"/>
      <c r="CX258" s="5"/>
      <c r="CY258" s="5"/>
      <c r="CZ258" s="5"/>
    </row>
    <row r="259" spans="1:130" ht="15" x14ac:dyDescent="0.25">
      <c r="A259" s="391" t="s">
        <v>222</v>
      </c>
      <c r="B259" s="391">
        <f>SUM(C259:S259)</f>
        <v>14</v>
      </c>
      <c r="C259" s="385">
        <v>0</v>
      </c>
      <c r="D259" s="385">
        <v>0</v>
      </c>
      <c r="E259" s="385">
        <v>0</v>
      </c>
      <c r="F259" s="385">
        <v>0</v>
      </c>
      <c r="G259" s="385">
        <v>0</v>
      </c>
      <c r="H259" s="385">
        <v>0</v>
      </c>
      <c r="I259" s="385">
        <v>0</v>
      </c>
      <c r="J259" s="385">
        <v>0</v>
      </c>
      <c r="K259" s="385">
        <v>0</v>
      </c>
      <c r="L259" s="385">
        <v>0</v>
      </c>
      <c r="M259" s="385">
        <v>0</v>
      </c>
      <c r="N259" s="385">
        <v>1</v>
      </c>
      <c r="O259" s="385">
        <v>0</v>
      </c>
      <c r="P259" s="385">
        <v>1</v>
      </c>
      <c r="Q259" s="385">
        <v>4</v>
      </c>
      <c r="R259" s="385">
        <v>2</v>
      </c>
      <c r="S259" s="475">
        <v>6</v>
      </c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3"/>
      <c r="BV259" s="3"/>
      <c r="BW259" s="3"/>
      <c r="BX259" s="3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5"/>
      <c r="CV259" s="5"/>
      <c r="CW259" s="5"/>
      <c r="CX259" s="5"/>
      <c r="CY259" s="5"/>
      <c r="CZ259" s="5"/>
    </row>
    <row r="260" spans="1:130" ht="15" x14ac:dyDescent="0.25">
      <c r="A260" s="284" t="s">
        <v>223</v>
      </c>
      <c r="B260" s="284">
        <f t="shared" ref="B260:B285" si="37">SUM(C260:S260)</f>
        <v>1</v>
      </c>
      <c r="C260" s="55">
        <v>0</v>
      </c>
      <c r="D260" s="55">
        <v>0</v>
      </c>
      <c r="E260" s="55">
        <v>0</v>
      </c>
      <c r="F260" s="55">
        <v>0</v>
      </c>
      <c r="G260" s="55">
        <v>0</v>
      </c>
      <c r="H260" s="55">
        <v>0</v>
      </c>
      <c r="I260" s="55">
        <v>0</v>
      </c>
      <c r="J260" s="55">
        <v>0</v>
      </c>
      <c r="K260" s="55">
        <v>0</v>
      </c>
      <c r="L260" s="55">
        <v>0</v>
      </c>
      <c r="M260" s="55">
        <v>0</v>
      </c>
      <c r="N260" s="55">
        <v>0</v>
      </c>
      <c r="O260" s="55">
        <v>0</v>
      </c>
      <c r="P260" s="55">
        <v>1</v>
      </c>
      <c r="Q260" s="55">
        <v>0</v>
      </c>
      <c r="R260" s="55">
        <v>0</v>
      </c>
      <c r="S260" s="56">
        <v>0</v>
      </c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3"/>
      <c r="BV260" s="3"/>
      <c r="BW260" s="3"/>
      <c r="BX260" s="3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5"/>
      <c r="CV260" s="5"/>
      <c r="CW260" s="5"/>
      <c r="CX260" s="5"/>
      <c r="CY260" s="5"/>
      <c r="CZ260" s="5"/>
    </row>
    <row r="261" spans="1:130" ht="15" x14ac:dyDescent="0.25">
      <c r="A261" s="284" t="s">
        <v>224</v>
      </c>
      <c r="B261" s="284">
        <f>SUM(C261:S261)</f>
        <v>10</v>
      </c>
      <c r="C261" s="55">
        <v>0</v>
      </c>
      <c r="D261" s="55">
        <v>0</v>
      </c>
      <c r="E261" s="55">
        <v>0</v>
      </c>
      <c r="F261" s="55">
        <v>0</v>
      </c>
      <c r="G261" s="55">
        <v>0</v>
      </c>
      <c r="H261" s="55">
        <v>0</v>
      </c>
      <c r="I261" s="55">
        <v>0</v>
      </c>
      <c r="J261" s="55">
        <v>0</v>
      </c>
      <c r="K261" s="55">
        <v>0</v>
      </c>
      <c r="L261" s="55">
        <v>0</v>
      </c>
      <c r="M261" s="55">
        <v>0</v>
      </c>
      <c r="N261" s="55">
        <v>1</v>
      </c>
      <c r="O261" s="55">
        <v>0</v>
      </c>
      <c r="P261" s="55">
        <v>1</v>
      </c>
      <c r="Q261" s="55">
        <v>3</v>
      </c>
      <c r="R261" s="55">
        <v>2</v>
      </c>
      <c r="S261" s="56">
        <v>3</v>
      </c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3"/>
      <c r="BV261" s="3"/>
      <c r="BW261" s="3"/>
      <c r="BX261" s="3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5"/>
      <c r="CV261" s="5"/>
      <c r="CW261" s="5"/>
      <c r="CX261" s="5"/>
      <c r="CY261" s="5"/>
      <c r="CZ261" s="5"/>
    </row>
    <row r="262" spans="1:130" ht="15" x14ac:dyDescent="0.25">
      <c r="A262" s="284" t="s">
        <v>225</v>
      </c>
      <c r="B262" s="284">
        <f t="shared" si="37"/>
        <v>13</v>
      </c>
      <c r="C262" s="55">
        <v>0</v>
      </c>
      <c r="D262" s="55">
        <v>0</v>
      </c>
      <c r="E262" s="55">
        <v>0</v>
      </c>
      <c r="F262" s="55">
        <v>0</v>
      </c>
      <c r="G262" s="55">
        <v>0</v>
      </c>
      <c r="H262" s="55">
        <v>0</v>
      </c>
      <c r="I262" s="55">
        <v>0</v>
      </c>
      <c r="J262" s="55">
        <v>0</v>
      </c>
      <c r="K262" s="55">
        <v>0</v>
      </c>
      <c r="L262" s="55">
        <v>0</v>
      </c>
      <c r="M262" s="55">
        <v>0</v>
      </c>
      <c r="N262" s="55">
        <v>1</v>
      </c>
      <c r="O262" s="55">
        <v>0</v>
      </c>
      <c r="P262" s="55">
        <v>1</v>
      </c>
      <c r="Q262" s="55">
        <v>3</v>
      </c>
      <c r="R262" s="55">
        <v>1</v>
      </c>
      <c r="S262" s="56">
        <v>7</v>
      </c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3"/>
      <c r="BV262" s="3"/>
      <c r="BW262" s="3"/>
      <c r="BX262" s="3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5"/>
      <c r="CV262" s="5"/>
      <c r="CW262" s="5"/>
      <c r="CX262" s="5"/>
      <c r="CY262" s="5"/>
      <c r="CZ262" s="5"/>
    </row>
    <row r="263" spans="1:130" ht="15" x14ac:dyDescent="0.25">
      <c r="A263" s="284" t="s">
        <v>226</v>
      </c>
      <c r="B263" s="284">
        <f t="shared" si="37"/>
        <v>0</v>
      </c>
      <c r="C263" s="55">
        <v>0</v>
      </c>
      <c r="D263" s="55">
        <v>0</v>
      </c>
      <c r="E263" s="55">
        <v>0</v>
      </c>
      <c r="F263" s="55">
        <v>0</v>
      </c>
      <c r="G263" s="55">
        <v>0</v>
      </c>
      <c r="H263" s="55">
        <v>0</v>
      </c>
      <c r="I263" s="55">
        <v>0</v>
      </c>
      <c r="J263" s="55">
        <v>0</v>
      </c>
      <c r="K263" s="55">
        <v>0</v>
      </c>
      <c r="L263" s="55">
        <v>0</v>
      </c>
      <c r="M263" s="55">
        <v>0</v>
      </c>
      <c r="N263" s="55">
        <v>0</v>
      </c>
      <c r="O263" s="55">
        <v>0</v>
      </c>
      <c r="P263" s="55">
        <v>0</v>
      </c>
      <c r="Q263" s="55">
        <v>0</v>
      </c>
      <c r="R263" s="55">
        <v>0</v>
      </c>
      <c r="S263" s="56">
        <v>0</v>
      </c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3"/>
      <c r="BV263" s="3"/>
      <c r="BW263" s="3"/>
      <c r="BX263" s="3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5"/>
      <c r="CV263" s="5"/>
      <c r="CW263" s="5"/>
      <c r="CX263" s="5"/>
      <c r="CY263" s="5"/>
      <c r="CZ263" s="5"/>
    </row>
    <row r="264" spans="1:130" s="392" customFormat="1" x14ac:dyDescent="0.2">
      <c r="A264" s="284" t="s">
        <v>227</v>
      </c>
      <c r="B264" s="284">
        <f t="shared" si="37"/>
        <v>22</v>
      </c>
      <c r="C264" s="55">
        <v>0</v>
      </c>
      <c r="D264" s="55">
        <v>0</v>
      </c>
      <c r="E264" s="55">
        <v>0</v>
      </c>
      <c r="F264" s="55">
        <v>0</v>
      </c>
      <c r="G264" s="55">
        <v>0</v>
      </c>
      <c r="H264" s="55">
        <v>0</v>
      </c>
      <c r="I264" s="55">
        <v>0</v>
      </c>
      <c r="J264" s="55">
        <v>0</v>
      </c>
      <c r="K264" s="55">
        <v>0</v>
      </c>
      <c r="L264" s="55">
        <v>1</v>
      </c>
      <c r="M264" s="55">
        <v>0</v>
      </c>
      <c r="N264" s="55">
        <v>4</v>
      </c>
      <c r="O264" s="55">
        <v>0</v>
      </c>
      <c r="P264" s="55">
        <v>2</v>
      </c>
      <c r="Q264" s="55">
        <v>3</v>
      </c>
      <c r="R264" s="55">
        <v>4</v>
      </c>
      <c r="S264" s="56">
        <v>8</v>
      </c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5"/>
      <c r="BV264" s="5"/>
      <c r="BW264" s="5"/>
      <c r="BX264" s="5"/>
      <c r="BY264" s="15"/>
      <c r="BZ264" s="15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</row>
    <row r="265" spans="1:130" s="392" customFormat="1" x14ac:dyDescent="0.2">
      <c r="A265" s="284" t="s">
        <v>228</v>
      </c>
      <c r="B265" s="284">
        <f t="shared" si="37"/>
        <v>0</v>
      </c>
      <c r="C265" s="55">
        <v>0</v>
      </c>
      <c r="D265" s="55">
        <v>0</v>
      </c>
      <c r="E265" s="55">
        <v>0</v>
      </c>
      <c r="F265" s="55">
        <v>0</v>
      </c>
      <c r="G265" s="55">
        <v>0</v>
      </c>
      <c r="H265" s="55">
        <v>0</v>
      </c>
      <c r="I265" s="55">
        <v>0</v>
      </c>
      <c r="J265" s="55">
        <v>0</v>
      </c>
      <c r="K265" s="55">
        <v>0</v>
      </c>
      <c r="L265" s="55">
        <v>0</v>
      </c>
      <c r="M265" s="55">
        <v>0</v>
      </c>
      <c r="N265" s="55">
        <v>0</v>
      </c>
      <c r="O265" s="55">
        <v>0</v>
      </c>
      <c r="P265" s="55">
        <v>0</v>
      </c>
      <c r="Q265" s="55">
        <v>0</v>
      </c>
      <c r="R265" s="55">
        <v>0</v>
      </c>
      <c r="S265" s="56">
        <v>0</v>
      </c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5"/>
      <c r="BV265" s="5"/>
      <c r="BW265" s="5"/>
      <c r="BX265" s="5"/>
      <c r="BY265" s="15"/>
      <c r="BZ265" s="15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</row>
    <row r="266" spans="1:130" s="392" customFormat="1" x14ac:dyDescent="0.2">
      <c r="A266" s="284" t="s">
        <v>229</v>
      </c>
      <c r="B266" s="284">
        <f t="shared" si="37"/>
        <v>0</v>
      </c>
      <c r="C266" s="55">
        <v>0</v>
      </c>
      <c r="D266" s="55">
        <v>0</v>
      </c>
      <c r="E266" s="55">
        <v>0</v>
      </c>
      <c r="F266" s="55">
        <v>0</v>
      </c>
      <c r="G266" s="55">
        <v>0</v>
      </c>
      <c r="H266" s="55">
        <v>0</v>
      </c>
      <c r="I266" s="55">
        <v>0</v>
      </c>
      <c r="J266" s="55">
        <v>0</v>
      </c>
      <c r="K266" s="55">
        <v>0</v>
      </c>
      <c r="L266" s="55">
        <v>0</v>
      </c>
      <c r="M266" s="55">
        <v>0</v>
      </c>
      <c r="N266" s="55">
        <v>0</v>
      </c>
      <c r="O266" s="55">
        <v>0</v>
      </c>
      <c r="P266" s="55">
        <v>0</v>
      </c>
      <c r="Q266" s="55">
        <v>0</v>
      </c>
      <c r="R266" s="55">
        <v>0</v>
      </c>
      <c r="S266" s="56">
        <v>0</v>
      </c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5"/>
      <c r="BV266" s="5"/>
      <c r="BW266" s="5"/>
      <c r="BX266" s="5"/>
      <c r="BY266" s="15"/>
      <c r="BZ266" s="15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</row>
    <row r="267" spans="1:130" s="392" customFormat="1" x14ac:dyDescent="0.2">
      <c r="A267" s="284" t="s">
        <v>230</v>
      </c>
      <c r="B267" s="284">
        <f t="shared" si="37"/>
        <v>0</v>
      </c>
      <c r="C267" s="55">
        <v>0</v>
      </c>
      <c r="D267" s="55">
        <v>0</v>
      </c>
      <c r="E267" s="55">
        <v>0</v>
      </c>
      <c r="F267" s="55">
        <v>0</v>
      </c>
      <c r="G267" s="55">
        <v>0</v>
      </c>
      <c r="H267" s="55">
        <v>0</v>
      </c>
      <c r="I267" s="55">
        <v>0</v>
      </c>
      <c r="J267" s="55">
        <v>0</v>
      </c>
      <c r="K267" s="55">
        <v>0</v>
      </c>
      <c r="L267" s="55">
        <v>0</v>
      </c>
      <c r="M267" s="55">
        <v>0</v>
      </c>
      <c r="N267" s="55">
        <v>0</v>
      </c>
      <c r="O267" s="55">
        <v>0</v>
      </c>
      <c r="P267" s="55">
        <v>0</v>
      </c>
      <c r="Q267" s="55">
        <v>0</v>
      </c>
      <c r="R267" s="55">
        <v>0</v>
      </c>
      <c r="S267" s="56">
        <v>0</v>
      </c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5"/>
      <c r="BV267" s="5"/>
      <c r="BW267" s="5"/>
      <c r="BX267" s="5"/>
      <c r="BY267" s="15"/>
      <c r="BZ267" s="15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</row>
    <row r="268" spans="1:130" x14ac:dyDescent="0.2">
      <c r="A268" s="284" t="s">
        <v>231</v>
      </c>
      <c r="B268" s="284">
        <f t="shared" si="37"/>
        <v>0</v>
      </c>
      <c r="C268" s="55">
        <v>0</v>
      </c>
      <c r="D268" s="55">
        <v>0</v>
      </c>
      <c r="E268" s="55">
        <v>0</v>
      </c>
      <c r="F268" s="55">
        <v>0</v>
      </c>
      <c r="G268" s="55">
        <v>0</v>
      </c>
      <c r="H268" s="55">
        <v>0</v>
      </c>
      <c r="I268" s="55">
        <v>0</v>
      </c>
      <c r="J268" s="55">
        <v>0</v>
      </c>
      <c r="K268" s="55">
        <v>0</v>
      </c>
      <c r="L268" s="55">
        <v>0</v>
      </c>
      <c r="M268" s="55">
        <v>0</v>
      </c>
      <c r="N268" s="55">
        <v>0</v>
      </c>
      <c r="O268" s="55">
        <v>0</v>
      </c>
      <c r="P268" s="55">
        <v>0</v>
      </c>
      <c r="Q268" s="55">
        <v>0</v>
      </c>
      <c r="R268" s="55">
        <v>0</v>
      </c>
      <c r="S268" s="56">
        <v>0</v>
      </c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5"/>
      <c r="CV268" s="5"/>
      <c r="CW268" s="5"/>
      <c r="CX268" s="5"/>
      <c r="CY268" s="5"/>
      <c r="CZ268" s="5"/>
    </row>
    <row r="269" spans="1:130" ht="21.75" x14ac:dyDescent="0.2">
      <c r="A269" s="393" t="s">
        <v>232</v>
      </c>
      <c r="B269" s="284">
        <f t="shared" si="37"/>
        <v>0</v>
      </c>
      <c r="C269" s="55">
        <v>0</v>
      </c>
      <c r="D269" s="55">
        <v>0</v>
      </c>
      <c r="E269" s="55">
        <v>0</v>
      </c>
      <c r="F269" s="55">
        <v>0</v>
      </c>
      <c r="G269" s="55">
        <v>0</v>
      </c>
      <c r="H269" s="55">
        <v>0</v>
      </c>
      <c r="I269" s="55">
        <v>0</v>
      </c>
      <c r="J269" s="55">
        <v>0</v>
      </c>
      <c r="K269" s="55">
        <v>0</v>
      </c>
      <c r="L269" s="55">
        <v>0</v>
      </c>
      <c r="M269" s="55">
        <v>0</v>
      </c>
      <c r="N269" s="55">
        <v>0</v>
      </c>
      <c r="O269" s="55">
        <v>0</v>
      </c>
      <c r="P269" s="55">
        <v>0</v>
      </c>
      <c r="Q269" s="55">
        <v>0</v>
      </c>
      <c r="R269" s="55">
        <v>0</v>
      </c>
      <c r="S269" s="56">
        <v>0</v>
      </c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5"/>
      <c r="CV269" s="5"/>
      <c r="CW269" s="5"/>
      <c r="CX269" s="5"/>
      <c r="CY269" s="5"/>
      <c r="CZ269" s="5"/>
    </row>
    <row r="270" spans="1:130" ht="22.5" x14ac:dyDescent="0.25">
      <c r="A270" s="393" t="s">
        <v>233</v>
      </c>
      <c r="B270" s="284">
        <f>SUM(C270:S270)</f>
        <v>0</v>
      </c>
      <c r="C270" s="55">
        <v>0</v>
      </c>
      <c r="D270" s="55">
        <v>0</v>
      </c>
      <c r="E270" s="55">
        <v>0</v>
      </c>
      <c r="F270" s="55">
        <v>0</v>
      </c>
      <c r="G270" s="55">
        <v>0</v>
      </c>
      <c r="H270" s="55">
        <v>0</v>
      </c>
      <c r="I270" s="55">
        <v>0</v>
      </c>
      <c r="J270" s="55">
        <v>0</v>
      </c>
      <c r="K270" s="55">
        <v>0</v>
      </c>
      <c r="L270" s="55">
        <v>0</v>
      </c>
      <c r="M270" s="55">
        <v>0</v>
      </c>
      <c r="N270" s="55">
        <v>0</v>
      </c>
      <c r="O270" s="55">
        <v>0</v>
      </c>
      <c r="P270" s="55">
        <v>0</v>
      </c>
      <c r="Q270" s="55">
        <v>0</v>
      </c>
      <c r="R270" s="55">
        <v>0</v>
      </c>
      <c r="S270" s="56">
        <v>0</v>
      </c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3"/>
      <c r="BV270" s="3"/>
      <c r="BW270" s="3"/>
      <c r="BX270" s="3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5"/>
      <c r="CV270" s="5"/>
      <c r="CW270" s="5"/>
      <c r="CX270" s="5"/>
      <c r="CY270" s="5"/>
      <c r="CZ270" s="5"/>
    </row>
    <row r="271" spans="1:130" x14ac:dyDescent="0.2">
      <c r="A271" s="284" t="s">
        <v>234</v>
      </c>
      <c r="B271" s="284">
        <f t="shared" si="37"/>
        <v>0</v>
      </c>
      <c r="C271" s="55">
        <v>0</v>
      </c>
      <c r="D271" s="55">
        <v>0</v>
      </c>
      <c r="E271" s="55">
        <v>0</v>
      </c>
      <c r="F271" s="55">
        <v>0</v>
      </c>
      <c r="G271" s="55">
        <v>0</v>
      </c>
      <c r="H271" s="55">
        <v>0</v>
      </c>
      <c r="I271" s="55">
        <v>0</v>
      </c>
      <c r="J271" s="55">
        <v>0</v>
      </c>
      <c r="K271" s="55">
        <v>0</v>
      </c>
      <c r="L271" s="55">
        <v>0</v>
      </c>
      <c r="M271" s="55">
        <v>0</v>
      </c>
      <c r="N271" s="55">
        <v>0</v>
      </c>
      <c r="O271" s="55">
        <v>0</v>
      </c>
      <c r="P271" s="55">
        <v>0</v>
      </c>
      <c r="Q271" s="55">
        <v>0</v>
      </c>
      <c r="R271" s="55">
        <v>0</v>
      </c>
      <c r="S271" s="56">
        <v>0</v>
      </c>
      <c r="CA271" s="394"/>
      <c r="CB271" s="394"/>
      <c r="CC271" s="394"/>
      <c r="CD271" s="394"/>
      <c r="CE271" s="392"/>
      <c r="CF271" s="392"/>
      <c r="CG271" s="392"/>
      <c r="CH271" s="392"/>
      <c r="CI271" s="392"/>
      <c r="CJ271" s="392"/>
      <c r="CK271" s="392"/>
      <c r="CL271" s="392"/>
      <c r="CM271" s="392"/>
      <c r="CN271" s="392"/>
      <c r="CO271" s="392"/>
      <c r="CP271" s="392"/>
      <c r="CQ271" s="392"/>
      <c r="CR271" s="392"/>
      <c r="CS271" s="392"/>
      <c r="CT271" s="392"/>
      <c r="CU271" s="5"/>
      <c r="CV271" s="5"/>
      <c r="CW271" s="5"/>
      <c r="CX271" s="5"/>
      <c r="CY271" s="5"/>
      <c r="CZ271" s="5"/>
    </row>
    <row r="272" spans="1:130" x14ac:dyDescent="0.2">
      <c r="A272" s="284" t="s">
        <v>235</v>
      </c>
      <c r="B272" s="284">
        <f t="shared" si="37"/>
        <v>0</v>
      </c>
      <c r="C272" s="55">
        <v>0</v>
      </c>
      <c r="D272" s="55">
        <v>0</v>
      </c>
      <c r="E272" s="55">
        <v>0</v>
      </c>
      <c r="F272" s="55">
        <v>0</v>
      </c>
      <c r="G272" s="55">
        <v>0</v>
      </c>
      <c r="H272" s="55">
        <v>0</v>
      </c>
      <c r="I272" s="55">
        <v>0</v>
      </c>
      <c r="J272" s="55">
        <v>0</v>
      </c>
      <c r="K272" s="55">
        <v>0</v>
      </c>
      <c r="L272" s="55">
        <v>0</v>
      </c>
      <c r="M272" s="55">
        <v>0</v>
      </c>
      <c r="N272" s="55">
        <v>0</v>
      </c>
      <c r="O272" s="55">
        <v>0</v>
      </c>
      <c r="P272" s="55">
        <v>0</v>
      </c>
      <c r="Q272" s="55">
        <v>0</v>
      </c>
      <c r="R272" s="55">
        <v>0</v>
      </c>
      <c r="S272" s="56">
        <v>0</v>
      </c>
      <c r="CE272" s="392"/>
      <c r="CF272" s="392"/>
      <c r="CG272" s="392"/>
      <c r="CH272" s="392"/>
      <c r="CI272" s="392"/>
      <c r="CJ272" s="392"/>
      <c r="CK272" s="392"/>
      <c r="CL272" s="392"/>
      <c r="CM272" s="392"/>
      <c r="CN272" s="392"/>
      <c r="CO272" s="392"/>
      <c r="CP272" s="392"/>
      <c r="CQ272" s="392"/>
      <c r="CR272" s="392"/>
      <c r="CS272" s="392"/>
      <c r="CT272" s="392"/>
      <c r="CU272" s="5"/>
      <c r="CV272" s="5"/>
      <c r="CW272" s="5"/>
      <c r="CX272" s="5"/>
      <c r="CY272" s="5"/>
      <c r="CZ272" s="5"/>
    </row>
    <row r="273" spans="1:104" s="6" customFormat="1" x14ac:dyDescent="0.2">
      <c r="A273" s="284" t="s">
        <v>236</v>
      </c>
      <c r="B273" s="284">
        <f t="shared" si="37"/>
        <v>0</v>
      </c>
      <c r="C273" s="55">
        <v>0</v>
      </c>
      <c r="D273" s="55">
        <v>0</v>
      </c>
      <c r="E273" s="55">
        <v>0</v>
      </c>
      <c r="F273" s="55">
        <v>0</v>
      </c>
      <c r="G273" s="55">
        <v>0</v>
      </c>
      <c r="H273" s="55">
        <v>0</v>
      </c>
      <c r="I273" s="55">
        <v>0</v>
      </c>
      <c r="J273" s="55">
        <v>0</v>
      </c>
      <c r="K273" s="55">
        <v>0</v>
      </c>
      <c r="L273" s="55">
        <v>0</v>
      </c>
      <c r="M273" s="55">
        <v>0</v>
      </c>
      <c r="N273" s="55">
        <v>0</v>
      </c>
      <c r="O273" s="55">
        <v>0</v>
      </c>
      <c r="P273" s="55">
        <v>0</v>
      </c>
      <c r="Q273" s="55">
        <v>0</v>
      </c>
      <c r="R273" s="55">
        <v>0</v>
      </c>
      <c r="S273" s="56">
        <v>0</v>
      </c>
      <c r="BU273" s="5"/>
      <c r="BV273" s="5"/>
      <c r="BW273" s="5"/>
      <c r="BX273" s="5"/>
      <c r="BY273" s="15"/>
      <c r="BZ273" s="15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5"/>
      <c r="CV273" s="5"/>
      <c r="CW273" s="5"/>
      <c r="CX273" s="5"/>
      <c r="CY273" s="5"/>
      <c r="CZ273" s="5"/>
    </row>
    <row r="274" spans="1:104" s="6" customFormat="1" x14ac:dyDescent="0.2">
      <c r="A274" s="284" t="s">
        <v>237</v>
      </c>
      <c r="B274" s="284">
        <f t="shared" si="37"/>
        <v>0</v>
      </c>
      <c r="C274" s="55">
        <v>0</v>
      </c>
      <c r="D274" s="55">
        <v>0</v>
      </c>
      <c r="E274" s="55">
        <v>0</v>
      </c>
      <c r="F274" s="55">
        <v>0</v>
      </c>
      <c r="G274" s="55">
        <v>0</v>
      </c>
      <c r="H274" s="55">
        <v>0</v>
      </c>
      <c r="I274" s="55">
        <v>0</v>
      </c>
      <c r="J274" s="55">
        <v>0</v>
      </c>
      <c r="K274" s="55">
        <v>0</v>
      </c>
      <c r="L274" s="55">
        <v>0</v>
      </c>
      <c r="M274" s="55">
        <v>0</v>
      </c>
      <c r="N274" s="55">
        <v>0</v>
      </c>
      <c r="O274" s="55">
        <v>0</v>
      </c>
      <c r="P274" s="55">
        <v>0</v>
      </c>
      <c r="Q274" s="55">
        <v>0</v>
      </c>
      <c r="R274" s="55">
        <v>0</v>
      </c>
      <c r="S274" s="56">
        <v>0</v>
      </c>
      <c r="BU274" s="5"/>
      <c r="BV274" s="5"/>
      <c r="BW274" s="5"/>
      <c r="BX274" s="5"/>
      <c r="BY274" s="15"/>
      <c r="BZ274" s="15"/>
      <c r="CA274" s="4"/>
      <c r="CB274" s="4"/>
      <c r="CC274" s="4"/>
      <c r="CD274" s="4"/>
      <c r="CE274" s="4"/>
      <c r="CF274" s="392"/>
      <c r="CG274" s="392"/>
      <c r="CH274" s="392"/>
      <c r="CI274" s="392"/>
      <c r="CJ274" s="392"/>
      <c r="CK274" s="392"/>
      <c r="CL274" s="392"/>
      <c r="CM274" s="392"/>
      <c r="CN274" s="392"/>
      <c r="CO274" s="392"/>
      <c r="CP274" s="392"/>
      <c r="CQ274" s="392"/>
      <c r="CR274" s="392"/>
      <c r="CS274" s="392"/>
      <c r="CT274" s="392"/>
      <c r="CU274" s="5"/>
      <c r="CV274" s="5"/>
      <c r="CW274" s="5"/>
      <c r="CX274" s="5"/>
      <c r="CY274" s="5"/>
      <c r="CZ274" s="5"/>
    </row>
    <row r="275" spans="1:104" s="6" customFormat="1" x14ac:dyDescent="0.2">
      <c r="A275" s="284" t="s">
        <v>238</v>
      </c>
      <c r="B275" s="284">
        <f t="shared" si="37"/>
        <v>0</v>
      </c>
      <c r="C275" s="55">
        <v>0</v>
      </c>
      <c r="D275" s="55">
        <v>0</v>
      </c>
      <c r="E275" s="55">
        <v>0</v>
      </c>
      <c r="F275" s="55">
        <v>0</v>
      </c>
      <c r="G275" s="55">
        <v>0</v>
      </c>
      <c r="H275" s="55">
        <v>0</v>
      </c>
      <c r="I275" s="55">
        <v>0</v>
      </c>
      <c r="J275" s="55">
        <v>0</v>
      </c>
      <c r="K275" s="55">
        <v>0</v>
      </c>
      <c r="L275" s="55">
        <v>0</v>
      </c>
      <c r="M275" s="55">
        <v>0</v>
      </c>
      <c r="N275" s="55">
        <v>0</v>
      </c>
      <c r="O275" s="55">
        <v>0</v>
      </c>
      <c r="P275" s="55">
        <v>0</v>
      </c>
      <c r="Q275" s="55">
        <v>0</v>
      </c>
      <c r="R275" s="55">
        <v>0</v>
      </c>
      <c r="S275" s="56">
        <v>0</v>
      </c>
      <c r="BU275" s="5"/>
      <c r="BV275" s="5"/>
      <c r="BW275" s="5"/>
      <c r="BX275" s="5"/>
      <c r="BY275" s="15"/>
      <c r="BZ275" s="15"/>
      <c r="CA275" s="4"/>
      <c r="CB275" s="4"/>
      <c r="CC275" s="4"/>
      <c r="CD275" s="4"/>
      <c r="CE275" s="4"/>
      <c r="CU275" s="5"/>
      <c r="CV275" s="5"/>
      <c r="CW275" s="5"/>
      <c r="CX275" s="5"/>
      <c r="CY275" s="5"/>
      <c r="CZ275" s="5"/>
    </row>
    <row r="276" spans="1:104" s="6" customFormat="1" x14ac:dyDescent="0.2">
      <c r="A276" s="284" t="s">
        <v>239</v>
      </c>
      <c r="B276" s="284">
        <f t="shared" si="37"/>
        <v>21</v>
      </c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>
        <v>5</v>
      </c>
      <c r="Q276" s="55">
        <v>3</v>
      </c>
      <c r="R276" s="55">
        <v>3</v>
      </c>
      <c r="S276" s="56">
        <v>10</v>
      </c>
      <c r="BU276" s="5"/>
      <c r="BV276" s="5"/>
      <c r="BW276" s="5"/>
      <c r="BX276" s="5"/>
      <c r="BY276" s="15"/>
      <c r="BZ276" s="15"/>
      <c r="CA276" s="4"/>
      <c r="CB276" s="4"/>
      <c r="CC276" s="4"/>
      <c r="CD276" s="4"/>
      <c r="CE276" s="4"/>
      <c r="CU276" s="5"/>
      <c r="CV276" s="5"/>
      <c r="CW276" s="5"/>
      <c r="CX276" s="5"/>
      <c r="CY276" s="5"/>
      <c r="CZ276" s="5"/>
    </row>
    <row r="277" spans="1:104" s="6" customFormat="1" x14ac:dyDescent="0.2">
      <c r="A277" s="284" t="s">
        <v>240</v>
      </c>
      <c r="B277" s="284">
        <f t="shared" si="37"/>
        <v>259</v>
      </c>
      <c r="C277" s="55">
        <v>3</v>
      </c>
      <c r="D277" s="55">
        <v>7</v>
      </c>
      <c r="E277" s="55">
        <v>11</v>
      </c>
      <c r="F277" s="55">
        <v>1</v>
      </c>
      <c r="G277" s="55">
        <v>0</v>
      </c>
      <c r="H277" s="55">
        <v>0</v>
      </c>
      <c r="I277" s="55">
        <v>0</v>
      </c>
      <c r="J277" s="55">
        <v>0</v>
      </c>
      <c r="K277" s="55">
        <v>2</v>
      </c>
      <c r="L277" s="55">
        <v>0</v>
      </c>
      <c r="M277" s="55">
        <v>0</v>
      </c>
      <c r="N277" s="55">
        <v>0</v>
      </c>
      <c r="O277" s="55">
        <v>0</v>
      </c>
      <c r="P277" s="55">
        <v>85</v>
      </c>
      <c r="Q277" s="55">
        <v>66</v>
      </c>
      <c r="R277" s="55">
        <v>50</v>
      </c>
      <c r="S277" s="56">
        <v>34</v>
      </c>
      <c r="BU277" s="5"/>
      <c r="BV277" s="5"/>
      <c r="BW277" s="5"/>
      <c r="BX277" s="5"/>
      <c r="BY277" s="5"/>
      <c r="BZ277" s="5"/>
      <c r="CA277" s="4"/>
      <c r="CB277" s="4"/>
      <c r="CC277" s="4"/>
      <c r="CD277" s="4"/>
      <c r="CE277" s="4"/>
      <c r="CU277" s="5"/>
      <c r="CV277" s="5"/>
      <c r="CW277" s="5"/>
      <c r="CX277" s="5"/>
      <c r="CY277" s="5"/>
      <c r="CZ277" s="5"/>
    </row>
    <row r="278" spans="1:104" s="6" customFormat="1" x14ac:dyDescent="0.2">
      <c r="A278" s="284" t="s">
        <v>241</v>
      </c>
      <c r="B278" s="284">
        <f t="shared" si="37"/>
        <v>0</v>
      </c>
      <c r="C278" s="55">
        <v>0</v>
      </c>
      <c r="D278" s="55">
        <v>0</v>
      </c>
      <c r="E278" s="55">
        <v>0</v>
      </c>
      <c r="F278" s="55">
        <v>0</v>
      </c>
      <c r="G278" s="55">
        <v>0</v>
      </c>
      <c r="H278" s="55">
        <v>0</v>
      </c>
      <c r="I278" s="55">
        <v>0</v>
      </c>
      <c r="J278" s="55">
        <v>0</v>
      </c>
      <c r="K278" s="55">
        <v>0</v>
      </c>
      <c r="L278" s="55">
        <v>0</v>
      </c>
      <c r="M278" s="55">
        <v>0</v>
      </c>
      <c r="N278" s="55">
        <v>0</v>
      </c>
      <c r="O278" s="55">
        <v>0</v>
      </c>
      <c r="P278" s="55">
        <v>0</v>
      </c>
      <c r="Q278" s="55">
        <v>0</v>
      </c>
      <c r="R278" s="55">
        <v>0</v>
      </c>
      <c r="S278" s="56">
        <v>0</v>
      </c>
      <c r="BU278" s="5"/>
      <c r="BV278" s="5"/>
      <c r="BW278" s="5"/>
      <c r="BX278" s="5"/>
      <c r="BY278" s="5"/>
      <c r="BZ278" s="5"/>
      <c r="CA278" s="4"/>
      <c r="CB278" s="4"/>
      <c r="CC278" s="4"/>
      <c r="CD278" s="4"/>
      <c r="CE278" s="4"/>
      <c r="CU278" s="5"/>
      <c r="CV278" s="5"/>
      <c r="CW278" s="5"/>
      <c r="CX278" s="5"/>
      <c r="CY278" s="5"/>
      <c r="CZ278" s="5"/>
    </row>
    <row r="279" spans="1:104" s="6" customFormat="1" x14ac:dyDescent="0.2">
      <c r="A279" s="284" t="s">
        <v>242</v>
      </c>
      <c r="B279" s="284">
        <f t="shared" si="37"/>
        <v>0</v>
      </c>
      <c r="C279" s="55">
        <v>0</v>
      </c>
      <c r="D279" s="55">
        <v>0</v>
      </c>
      <c r="E279" s="55">
        <v>0</v>
      </c>
      <c r="F279" s="55">
        <v>0</v>
      </c>
      <c r="G279" s="55">
        <v>0</v>
      </c>
      <c r="H279" s="55">
        <v>0</v>
      </c>
      <c r="I279" s="55">
        <v>0</v>
      </c>
      <c r="J279" s="55">
        <v>0</v>
      </c>
      <c r="K279" s="55">
        <v>0</v>
      </c>
      <c r="L279" s="55">
        <v>0</v>
      </c>
      <c r="M279" s="55">
        <v>0</v>
      </c>
      <c r="N279" s="55">
        <v>0</v>
      </c>
      <c r="O279" s="55">
        <v>0</v>
      </c>
      <c r="P279" s="55">
        <v>0</v>
      </c>
      <c r="Q279" s="55">
        <v>0</v>
      </c>
      <c r="R279" s="55">
        <v>0</v>
      </c>
      <c r="S279" s="56">
        <v>0</v>
      </c>
      <c r="BU279" s="5"/>
      <c r="BV279" s="5"/>
      <c r="BW279" s="5"/>
      <c r="BX279" s="5"/>
      <c r="BY279" s="5"/>
      <c r="BZ279" s="5"/>
      <c r="CA279" s="4"/>
      <c r="CB279" s="4"/>
      <c r="CC279" s="4"/>
      <c r="CD279" s="4"/>
      <c r="CE279" s="4"/>
      <c r="CU279" s="5"/>
      <c r="CV279" s="5"/>
      <c r="CW279" s="5"/>
      <c r="CX279" s="5"/>
      <c r="CY279" s="5"/>
      <c r="CZ279" s="5"/>
    </row>
    <row r="280" spans="1:104" s="6" customFormat="1" x14ac:dyDescent="0.2">
      <c r="A280" s="395" t="s">
        <v>243</v>
      </c>
      <c r="B280" s="284">
        <f t="shared" si="37"/>
        <v>0</v>
      </c>
      <c r="C280" s="43">
        <v>0</v>
      </c>
      <c r="D280" s="43">
        <v>0</v>
      </c>
      <c r="E280" s="43">
        <v>0</v>
      </c>
      <c r="F280" s="43">
        <v>0</v>
      </c>
      <c r="G280" s="43">
        <v>0</v>
      </c>
      <c r="H280" s="43">
        <v>0</v>
      </c>
      <c r="I280" s="43">
        <v>0</v>
      </c>
      <c r="J280" s="43">
        <v>0</v>
      </c>
      <c r="K280" s="43">
        <v>0</v>
      </c>
      <c r="L280" s="43">
        <v>0</v>
      </c>
      <c r="M280" s="43">
        <v>0</v>
      </c>
      <c r="N280" s="43">
        <v>0</v>
      </c>
      <c r="O280" s="43">
        <v>0</v>
      </c>
      <c r="P280" s="43">
        <v>0</v>
      </c>
      <c r="Q280" s="43">
        <v>0</v>
      </c>
      <c r="R280" s="43">
        <v>0</v>
      </c>
      <c r="S280" s="39">
        <v>0</v>
      </c>
      <c r="BU280" s="5"/>
      <c r="BV280" s="5"/>
      <c r="BW280" s="5"/>
      <c r="BX280" s="5"/>
      <c r="BY280" s="5"/>
      <c r="BZ280" s="5"/>
      <c r="CA280" s="4"/>
      <c r="CB280" s="4"/>
      <c r="CC280" s="4"/>
      <c r="CD280" s="4"/>
      <c r="CE280" s="4"/>
      <c r="CU280" s="5"/>
      <c r="CV280" s="5"/>
      <c r="CW280" s="5"/>
      <c r="CX280" s="5"/>
      <c r="CY280" s="5"/>
      <c r="CZ280" s="5"/>
    </row>
    <row r="281" spans="1:104" s="6" customFormat="1" x14ac:dyDescent="0.2">
      <c r="A281" s="395" t="s">
        <v>244</v>
      </c>
      <c r="B281" s="284">
        <f t="shared" si="37"/>
        <v>0</v>
      </c>
      <c r="C281" s="55">
        <v>0</v>
      </c>
      <c r="D281" s="55">
        <v>0</v>
      </c>
      <c r="E281" s="55">
        <v>0</v>
      </c>
      <c r="F281" s="55">
        <v>0</v>
      </c>
      <c r="G281" s="55">
        <v>0</v>
      </c>
      <c r="H281" s="55">
        <v>0</v>
      </c>
      <c r="I281" s="55">
        <v>0</v>
      </c>
      <c r="J281" s="55">
        <v>0</v>
      </c>
      <c r="K281" s="55">
        <v>0</v>
      </c>
      <c r="L281" s="55">
        <v>0</v>
      </c>
      <c r="M281" s="55">
        <v>0</v>
      </c>
      <c r="N281" s="55">
        <v>0</v>
      </c>
      <c r="O281" s="55">
        <v>0</v>
      </c>
      <c r="P281" s="55">
        <v>0</v>
      </c>
      <c r="Q281" s="55">
        <v>0</v>
      </c>
      <c r="R281" s="55">
        <v>0</v>
      </c>
      <c r="S281" s="56">
        <v>0</v>
      </c>
      <c r="BU281" s="5"/>
      <c r="BV281" s="5"/>
      <c r="BW281" s="5"/>
      <c r="BX281" s="5"/>
      <c r="BY281" s="5"/>
      <c r="BZ281" s="5"/>
      <c r="CA281" s="4"/>
      <c r="CB281" s="4"/>
      <c r="CC281" s="4"/>
      <c r="CD281" s="4"/>
      <c r="CE281" s="4"/>
      <c r="CU281" s="5"/>
      <c r="CV281" s="5"/>
      <c r="CW281" s="5"/>
      <c r="CX281" s="5"/>
      <c r="CY281" s="5"/>
      <c r="CZ281" s="5"/>
    </row>
    <row r="282" spans="1:104" s="6" customFormat="1" ht="21.75" x14ac:dyDescent="0.2">
      <c r="A282" s="396" t="s">
        <v>245</v>
      </c>
      <c r="B282" s="284">
        <f t="shared" si="37"/>
        <v>0</v>
      </c>
      <c r="C282" s="55">
        <v>0</v>
      </c>
      <c r="D282" s="55">
        <v>0</v>
      </c>
      <c r="E282" s="55">
        <v>0</v>
      </c>
      <c r="F282" s="55">
        <v>0</v>
      </c>
      <c r="G282" s="55">
        <v>0</v>
      </c>
      <c r="H282" s="55">
        <v>0</v>
      </c>
      <c r="I282" s="55">
        <v>0</v>
      </c>
      <c r="J282" s="55">
        <v>0</v>
      </c>
      <c r="K282" s="55">
        <v>0</v>
      </c>
      <c r="L282" s="55">
        <v>0</v>
      </c>
      <c r="M282" s="55">
        <v>0</v>
      </c>
      <c r="N282" s="55">
        <v>0</v>
      </c>
      <c r="O282" s="55">
        <v>0</v>
      </c>
      <c r="P282" s="55">
        <v>0</v>
      </c>
      <c r="Q282" s="55">
        <v>0</v>
      </c>
      <c r="R282" s="55">
        <v>0</v>
      </c>
      <c r="S282" s="56">
        <v>0</v>
      </c>
      <c r="BU282" s="5"/>
      <c r="BV282" s="5"/>
      <c r="BW282" s="5"/>
      <c r="BX282" s="5"/>
      <c r="BY282" s="5"/>
      <c r="BZ282" s="5"/>
      <c r="CA282" s="4"/>
      <c r="CB282" s="4"/>
      <c r="CC282" s="4"/>
      <c r="CD282" s="4"/>
      <c r="CE282" s="4"/>
      <c r="CU282" s="5"/>
      <c r="CV282" s="5"/>
      <c r="CW282" s="5"/>
      <c r="CX282" s="5"/>
      <c r="CY282" s="5"/>
      <c r="CZ282" s="5"/>
    </row>
    <row r="283" spans="1:104" s="6" customFormat="1" x14ac:dyDescent="0.2">
      <c r="A283" s="395" t="s">
        <v>246</v>
      </c>
      <c r="B283" s="284">
        <f t="shared" si="37"/>
        <v>0</v>
      </c>
      <c r="C283" s="55">
        <v>0</v>
      </c>
      <c r="D283" s="55">
        <v>0</v>
      </c>
      <c r="E283" s="55">
        <v>0</v>
      </c>
      <c r="F283" s="55">
        <v>0</v>
      </c>
      <c r="G283" s="55">
        <v>0</v>
      </c>
      <c r="H283" s="55">
        <v>0</v>
      </c>
      <c r="I283" s="55">
        <v>0</v>
      </c>
      <c r="J283" s="55">
        <v>0</v>
      </c>
      <c r="K283" s="55">
        <v>0</v>
      </c>
      <c r="L283" s="55">
        <v>0</v>
      </c>
      <c r="M283" s="55">
        <v>0</v>
      </c>
      <c r="N283" s="55">
        <v>0</v>
      </c>
      <c r="O283" s="55">
        <v>0</v>
      </c>
      <c r="P283" s="55">
        <v>0</v>
      </c>
      <c r="Q283" s="55">
        <v>0</v>
      </c>
      <c r="R283" s="55">
        <v>0</v>
      </c>
      <c r="S283" s="56">
        <v>0</v>
      </c>
      <c r="BU283" s="5"/>
      <c r="BV283" s="5"/>
      <c r="BW283" s="5"/>
      <c r="BX283" s="5"/>
      <c r="BY283" s="5"/>
      <c r="BZ283" s="5"/>
      <c r="CA283" s="4"/>
      <c r="CB283" s="4"/>
      <c r="CC283" s="4"/>
      <c r="CD283" s="4"/>
      <c r="CE283" s="4"/>
      <c r="CU283" s="5"/>
      <c r="CV283" s="5"/>
      <c r="CW283" s="5"/>
      <c r="CX283" s="5"/>
      <c r="CY283" s="5"/>
      <c r="CZ283" s="5"/>
    </row>
    <row r="284" spans="1:104" s="6" customFormat="1" x14ac:dyDescent="0.2">
      <c r="A284" s="395" t="s">
        <v>247</v>
      </c>
      <c r="B284" s="284">
        <f>SUM(C284:S284)</f>
        <v>0</v>
      </c>
      <c r="C284" s="55">
        <v>0</v>
      </c>
      <c r="D284" s="55">
        <v>0</v>
      </c>
      <c r="E284" s="55">
        <v>0</v>
      </c>
      <c r="F284" s="55">
        <v>0</v>
      </c>
      <c r="G284" s="55">
        <v>0</v>
      </c>
      <c r="H284" s="55">
        <v>0</v>
      </c>
      <c r="I284" s="55">
        <v>0</v>
      </c>
      <c r="J284" s="55">
        <v>0</v>
      </c>
      <c r="K284" s="55">
        <v>0</v>
      </c>
      <c r="L284" s="55">
        <v>0</v>
      </c>
      <c r="M284" s="55">
        <v>0</v>
      </c>
      <c r="N284" s="55">
        <v>0</v>
      </c>
      <c r="O284" s="55">
        <v>0</v>
      </c>
      <c r="P284" s="55">
        <v>0</v>
      </c>
      <c r="Q284" s="55">
        <v>0</v>
      </c>
      <c r="R284" s="55">
        <v>0</v>
      </c>
      <c r="S284" s="56">
        <v>0</v>
      </c>
      <c r="BU284" s="5"/>
      <c r="BV284" s="5"/>
      <c r="BW284" s="5"/>
      <c r="BX284" s="5"/>
      <c r="BY284" s="5"/>
      <c r="BZ284" s="5"/>
      <c r="CA284" s="4"/>
      <c r="CB284" s="4"/>
      <c r="CC284" s="4"/>
      <c r="CD284" s="4"/>
      <c r="CE284" s="4"/>
      <c r="CU284" s="5"/>
      <c r="CV284" s="5"/>
      <c r="CW284" s="5"/>
      <c r="CX284" s="5"/>
      <c r="CY284" s="5"/>
      <c r="CZ284" s="5"/>
    </row>
    <row r="285" spans="1:104" s="6" customFormat="1" x14ac:dyDescent="0.2">
      <c r="A285" s="397" t="s">
        <v>248</v>
      </c>
      <c r="B285" s="287">
        <f t="shared" si="37"/>
        <v>0</v>
      </c>
      <c r="C285" s="213">
        <v>0</v>
      </c>
      <c r="D285" s="213">
        <v>0</v>
      </c>
      <c r="E285" s="213">
        <v>0</v>
      </c>
      <c r="F285" s="213">
        <v>0</v>
      </c>
      <c r="G285" s="213">
        <v>0</v>
      </c>
      <c r="H285" s="213">
        <v>0</v>
      </c>
      <c r="I285" s="213">
        <v>0</v>
      </c>
      <c r="J285" s="213">
        <v>0</v>
      </c>
      <c r="K285" s="213">
        <v>0</v>
      </c>
      <c r="L285" s="213">
        <v>0</v>
      </c>
      <c r="M285" s="213">
        <v>0</v>
      </c>
      <c r="N285" s="213">
        <v>0</v>
      </c>
      <c r="O285" s="213">
        <v>0</v>
      </c>
      <c r="P285" s="213">
        <v>0</v>
      </c>
      <c r="Q285" s="213">
        <v>0</v>
      </c>
      <c r="R285" s="213">
        <v>0</v>
      </c>
      <c r="S285" s="78">
        <v>0</v>
      </c>
      <c r="BU285" s="5"/>
      <c r="BV285" s="5"/>
      <c r="BW285" s="5"/>
      <c r="BX285" s="5"/>
      <c r="BY285" s="5"/>
      <c r="BZ285" s="5"/>
      <c r="CA285" s="4"/>
      <c r="CB285" s="4"/>
      <c r="CC285" s="4"/>
      <c r="CD285" s="4"/>
      <c r="CE285" s="4"/>
      <c r="CU285" s="5"/>
      <c r="CV285" s="5"/>
      <c r="CW285" s="5"/>
      <c r="CX285" s="5"/>
      <c r="CY285" s="5"/>
      <c r="CZ285" s="5"/>
    </row>
    <row r="286" spans="1:104" s="6" customFormat="1" x14ac:dyDescent="0.2">
      <c r="A286" s="221" t="s">
        <v>249</v>
      </c>
      <c r="B286" s="221"/>
      <c r="BU286" s="5"/>
      <c r="BV286" s="5"/>
      <c r="BW286" s="5"/>
      <c r="BX286" s="5"/>
      <c r="BY286" s="15"/>
      <c r="BZ286" s="15"/>
      <c r="CA286" s="4"/>
      <c r="CB286" s="4"/>
      <c r="CC286" s="4"/>
      <c r="CD286" s="4"/>
      <c r="CE286" s="4"/>
      <c r="CU286" s="5"/>
      <c r="CV286" s="5"/>
      <c r="CW286" s="5"/>
      <c r="CX286" s="5"/>
      <c r="CY286" s="5"/>
      <c r="CZ286" s="5"/>
    </row>
    <row r="287" spans="1:104" s="6" customFormat="1" x14ac:dyDescent="0.2">
      <c r="A287" s="1818" t="s">
        <v>250</v>
      </c>
      <c r="B287" s="1819" t="s">
        <v>5</v>
      </c>
      <c r="C287" s="1821" t="s">
        <v>215</v>
      </c>
      <c r="D287" s="1822"/>
      <c r="E287" s="1822"/>
      <c r="F287" s="1822"/>
      <c r="G287" s="1822"/>
      <c r="H287" s="1822"/>
      <c r="I287" s="1822"/>
      <c r="J287" s="1822"/>
      <c r="K287" s="1822"/>
      <c r="L287" s="1822"/>
      <c r="M287" s="1822"/>
      <c r="N287" s="1822"/>
      <c r="O287" s="1822"/>
      <c r="P287" s="1822"/>
      <c r="Q287" s="1822"/>
      <c r="R287" s="1822"/>
      <c r="S287" s="1823"/>
      <c r="BU287" s="5"/>
      <c r="BV287" s="5"/>
      <c r="BW287" s="15"/>
      <c r="BX287" s="15"/>
      <c r="BY287" s="5"/>
      <c r="BZ287" s="5"/>
      <c r="CA287" s="4"/>
      <c r="CB287" s="4"/>
      <c r="CC287" s="4"/>
      <c r="CD287" s="4"/>
      <c r="CE287" s="4"/>
      <c r="CU287" s="5"/>
      <c r="CV287" s="5"/>
      <c r="CW287" s="5"/>
      <c r="CX287" s="5"/>
      <c r="CY287" s="5"/>
      <c r="CZ287" s="5"/>
    </row>
    <row r="288" spans="1:104" s="6" customFormat="1" x14ac:dyDescent="0.2">
      <c r="A288" s="1745"/>
      <c r="B288" s="1820"/>
      <c r="C288" s="477" t="s">
        <v>160</v>
      </c>
      <c r="D288" s="477" t="s">
        <v>161</v>
      </c>
      <c r="E288" s="477" t="s">
        <v>13</v>
      </c>
      <c r="F288" s="478" t="s">
        <v>14</v>
      </c>
      <c r="G288" s="478" t="s">
        <v>15</v>
      </c>
      <c r="H288" s="478" t="s">
        <v>16</v>
      </c>
      <c r="I288" s="478" t="s">
        <v>17</v>
      </c>
      <c r="J288" s="478" t="s">
        <v>18</v>
      </c>
      <c r="K288" s="478" t="s">
        <v>19</v>
      </c>
      <c r="L288" s="478" t="s">
        <v>20</v>
      </c>
      <c r="M288" s="478" t="s">
        <v>21</v>
      </c>
      <c r="N288" s="478" t="s">
        <v>22</v>
      </c>
      <c r="O288" s="478" t="s">
        <v>23</v>
      </c>
      <c r="P288" s="478" t="s">
        <v>24</v>
      </c>
      <c r="Q288" s="478" t="s">
        <v>25</v>
      </c>
      <c r="R288" s="478" t="s">
        <v>26</v>
      </c>
      <c r="S288" s="453" t="s">
        <v>27</v>
      </c>
      <c r="BB288" s="109"/>
      <c r="BC288" s="109"/>
      <c r="BU288" s="5"/>
      <c r="BV288" s="5"/>
      <c r="BW288" s="5"/>
      <c r="BX288" s="5"/>
      <c r="BY288" s="5"/>
      <c r="BZ288" s="5"/>
      <c r="CA288" s="4"/>
      <c r="CB288" s="4"/>
      <c r="CC288" s="4"/>
      <c r="CD288" s="4"/>
      <c r="CE288" s="4"/>
      <c r="CU288" s="5"/>
      <c r="CV288" s="5"/>
      <c r="CW288" s="5"/>
      <c r="CX288" s="5"/>
      <c r="CY288" s="5"/>
      <c r="CZ288" s="5"/>
    </row>
    <row r="289" spans="1:104" s="6" customFormat="1" x14ac:dyDescent="0.2">
      <c r="A289" s="482" t="s">
        <v>61</v>
      </c>
      <c r="B289" s="387">
        <f>SUM(C289:S289)</f>
        <v>0</v>
      </c>
      <c r="C289" s="43">
        <v>0</v>
      </c>
      <c r="D289" s="43">
        <v>0</v>
      </c>
      <c r="E289" s="43">
        <v>0</v>
      </c>
      <c r="F289" s="43">
        <v>0</v>
      </c>
      <c r="G289" s="43">
        <v>0</v>
      </c>
      <c r="H289" s="43">
        <v>0</v>
      </c>
      <c r="I289" s="43">
        <v>0</v>
      </c>
      <c r="J289" s="43">
        <v>0</v>
      </c>
      <c r="K289" s="43">
        <v>0</v>
      </c>
      <c r="L289" s="43">
        <v>0</v>
      </c>
      <c r="M289" s="43">
        <v>0</v>
      </c>
      <c r="N289" s="43">
        <v>0</v>
      </c>
      <c r="O289" s="43">
        <v>0</v>
      </c>
      <c r="P289" s="43">
        <v>0</v>
      </c>
      <c r="Q289" s="43">
        <v>0</v>
      </c>
      <c r="R289" s="43">
        <v>0</v>
      </c>
      <c r="S289" s="39">
        <v>0</v>
      </c>
      <c r="BB289" s="109"/>
      <c r="BC289" s="109"/>
      <c r="BU289" s="5"/>
      <c r="BV289" s="5"/>
      <c r="BW289" s="5"/>
      <c r="BX289" s="5"/>
      <c r="BY289" s="5"/>
      <c r="BZ289" s="5"/>
      <c r="CU289" s="5"/>
      <c r="CV289" s="5"/>
      <c r="CW289" s="5"/>
      <c r="CX289" s="5"/>
      <c r="CY289" s="5"/>
      <c r="CZ289" s="5"/>
    </row>
    <row r="290" spans="1:104" s="6" customFormat="1" x14ac:dyDescent="0.2">
      <c r="A290" s="152" t="s">
        <v>66</v>
      </c>
      <c r="B290" s="387">
        <f t="shared" ref="B290:B308" si="38">SUM(C290:S290)</f>
        <v>0</v>
      </c>
      <c r="C290" s="55">
        <v>0</v>
      </c>
      <c r="D290" s="55">
        <v>0</v>
      </c>
      <c r="E290" s="55">
        <v>0</v>
      </c>
      <c r="F290" s="55">
        <v>0</v>
      </c>
      <c r="G290" s="55">
        <v>0</v>
      </c>
      <c r="H290" s="55">
        <v>0</v>
      </c>
      <c r="I290" s="55">
        <v>0</v>
      </c>
      <c r="J290" s="55">
        <v>0</v>
      </c>
      <c r="K290" s="55">
        <v>0</v>
      </c>
      <c r="L290" s="55">
        <v>0</v>
      </c>
      <c r="M290" s="55">
        <v>0</v>
      </c>
      <c r="N290" s="55">
        <v>0</v>
      </c>
      <c r="O290" s="55">
        <v>0</v>
      </c>
      <c r="P290" s="55">
        <v>0</v>
      </c>
      <c r="Q290" s="55">
        <v>0</v>
      </c>
      <c r="R290" s="55">
        <v>0</v>
      </c>
      <c r="S290" s="56">
        <v>0</v>
      </c>
      <c r="BB290" s="109"/>
      <c r="BC290" s="109"/>
      <c r="BU290" s="5"/>
      <c r="BV290" s="5"/>
      <c r="BW290" s="5"/>
      <c r="BX290" s="5"/>
      <c r="BY290" s="5"/>
      <c r="BZ290" s="5"/>
      <c r="CU290" s="5"/>
      <c r="CV290" s="5"/>
      <c r="CW290" s="5"/>
      <c r="CX290" s="5"/>
      <c r="CY290" s="5"/>
      <c r="CZ290" s="5"/>
    </row>
    <row r="291" spans="1:104" s="6" customFormat="1" x14ac:dyDescent="0.2">
      <c r="A291" s="359" t="s">
        <v>62</v>
      </c>
      <c r="B291" s="387">
        <f t="shared" si="38"/>
        <v>0</v>
      </c>
      <c r="C291" s="55">
        <v>0</v>
      </c>
      <c r="D291" s="55">
        <v>0</v>
      </c>
      <c r="E291" s="55">
        <v>0</v>
      </c>
      <c r="F291" s="55">
        <v>0</v>
      </c>
      <c r="G291" s="55">
        <v>0</v>
      </c>
      <c r="H291" s="55">
        <v>0</v>
      </c>
      <c r="I291" s="55">
        <v>0</v>
      </c>
      <c r="J291" s="55">
        <v>0</v>
      </c>
      <c r="K291" s="55">
        <v>0</v>
      </c>
      <c r="L291" s="55">
        <v>0</v>
      </c>
      <c r="M291" s="55">
        <v>0</v>
      </c>
      <c r="N291" s="55">
        <v>0</v>
      </c>
      <c r="O291" s="55">
        <v>0</v>
      </c>
      <c r="P291" s="55">
        <v>0</v>
      </c>
      <c r="Q291" s="55">
        <v>0</v>
      </c>
      <c r="R291" s="55">
        <v>0</v>
      </c>
      <c r="S291" s="56">
        <v>0</v>
      </c>
      <c r="BB291" s="109"/>
      <c r="BC291" s="109"/>
      <c r="BU291" s="5"/>
      <c r="BV291" s="5"/>
      <c r="BW291" s="5"/>
      <c r="BX291" s="5"/>
      <c r="BY291" s="5"/>
      <c r="BZ291" s="5"/>
      <c r="CU291" s="5"/>
      <c r="CV291" s="5"/>
      <c r="CW291" s="5"/>
      <c r="CX291" s="5"/>
      <c r="CY291" s="5"/>
      <c r="CZ291" s="5"/>
    </row>
    <row r="292" spans="1:104" s="6" customFormat="1" x14ac:dyDescent="0.2">
      <c r="A292" s="359" t="s">
        <v>60</v>
      </c>
      <c r="B292" s="387">
        <f t="shared" si="38"/>
        <v>7</v>
      </c>
      <c r="C292" s="55">
        <v>0</v>
      </c>
      <c r="D292" s="55">
        <v>0</v>
      </c>
      <c r="E292" s="55">
        <v>0</v>
      </c>
      <c r="F292" s="55">
        <v>0</v>
      </c>
      <c r="G292" s="55">
        <v>0</v>
      </c>
      <c r="H292" s="55">
        <v>0</v>
      </c>
      <c r="I292" s="55">
        <v>0</v>
      </c>
      <c r="J292" s="55">
        <v>0</v>
      </c>
      <c r="K292" s="55">
        <v>0</v>
      </c>
      <c r="L292" s="55">
        <v>0</v>
      </c>
      <c r="M292" s="55">
        <v>0</v>
      </c>
      <c r="N292" s="55">
        <v>1</v>
      </c>
      <c r="O292" s="55">
        <v>0</v>
      </c>
      <c r="P292" s="55">
        <v>0</v>
      </c>
      <c r="Q292" s="55">
        <v>2</v>
      </c>
      <c r="R292" s="55">
        <v>1</v>
      </c>
      <c r="S292" s="56">
        <v>3</v>
      </c>
      <c r="BB292" s="109"/>
      <c r="BC292" s="109"/>
      <c r="BU292" s="5"/>
      <c r="BV292" s="5"/>
      <c r="BW292" s="5"/>
      <c r="BX292" s="5"/>
      <c r="BY292" s="5"/>
      <c r="BZ292" s="5"/>
      <c r="CU292" s="5"/>
      <c r="CV292" s="5"/>
      <c r="CW292" s="5"/>
      <c r="CX292" s="5"/>
      <c r="CY292" s="5"/>
      <c r="CZ292" s="5"/>
    </row>
    <row r="293" spans="1:104" s="6" customFormat="1" x14ac:dyDescent="0.2">
      <c r="A293" s="152" t="s">
        <v>171</v>
      </c>
      <c r="B293" s="387">
        <f t="shared" si="38"/>
        <v>0</v>
      </c>
      <c r="C293" s="55">
        <v>0</v>
      </c>
      <c r="D293" s="55">
        <v>0</v>
      </c>
      <c r="E293" s="55">
        <v>0</v>
      </c>
      <c r="F293" s="55">
        <v>0</v>
      </c>
      <c r="G293" s="55">
        <v>0</v>
      </c>
      <c r="H293" s="55">
        <v>0</v>
      </c>
      <c r="I293" s="55">
        <v>0</v>
      </c>
      <c r="J293" s="55">
        <v>0</v>
      </c>
      <c r="K293" s="55">
        <v>0</v>
      </c>
      <c r="L293" s="55">
        <v>0</v>
      </c>
      <c r="M293" s="55">
        <v>0</v>
      </c>
      <c r="N293" s="55">
        <v>0</v>
      </c>
      <c r="O293" s="55">
        <v>0</v>
      </c>
      <c r="P293" s="55">
        <v>0</v>
      </c>
      <c r="Q293" s="55">
        <v>0</v>
      </c>
      <c r="R293" s="55">
        <v>0</v>
      </c>
      <c r="S293" s="56">
        <v>0</v>
      </c>
      <c r="BB293" s="109"/>
      <c r="BC293" s="109"/>
      <c r="BU293" s="5"/>
      <c r="BV293" s="5"/>
      <c r="BW293" s="5"/>
      <c r="BX293" s="5"/>
      <c r="BY293" s="5"/>
      <c r="BZ293" s="5"/>
      <c r="CU293" s="5"/>
      <c r="CV293" s="5"/>
      <c r="CW293" s="5"/>
      <c r="CX293" s="5"/>
      <c r="CY293" s="5"/>
      <c r="CZ293" s="5"/>
    </row>
    <row r="294" spans="1:104" s="6" customFormat="1" x14ac:dyDescent="0.2">
      <c r="A294" s="155" t="s">
        <v>63</v>
      </c>
      <c r="B294" s="387">
        <f t="shared" si="38"/>
        <v>0</v>
      </c>
      <c r="C294" s="55">
        <v>0</v>
      </c>
      <c r="D294" s="55">
        <v>0</v>
      </c>
      <c r="E294" s="55">
        <v>0</v>
      </c>
      <c r="F294" s="55">
        <v>0</v>
      </c>
      <c r="G294" s="55">
        <v>0</v>
      </c>
      <c r="H294" s="55">
        <v>0</v>
      </c>
      <c r="I294" s="55">
        <v>0</v>
      </c>
      <c r="J294" s="55">
        <v>0</v>
      </c>
      <c r="K294" s="55">
        <v>0</v>
      </c>
      <c r="L294" s="55">
        <v>0</v>
      </c>
      <c r="M294" s="55">
        <v>0</v>
      </c>
      <c r="N294" s="55">
        <v>0</v>
      </c>
      <c r="O294" s="55">
        <v>0</v>
      </c>
      <c r="P294" s="55">
        <v>0</v>
      </c>
      <c r="Q294" s="55">
        <v>0</v>
      </c>
      <c r="R294" s="55">
        <v>0</v>
      </c>
      <c r="S294" s="56">
        <v>0</v>
      </c>
      <c r="BB294" s="109"/>
      <c r="BC294" s="109"/>
      <c r="BU294" s="5"/>
      <c r="BV294" s="5"/>
      <c r="BW294" s="5"/>
      <c r="BX294" s="5"/>
      <c r="BY294" s="5"/>
      <c r="BZ294" s="5"/>
      <c r="CU294" s="5"/>
      <c r="CV294" s="5"/>
      <c r="CW294" s="5"/>
      <c r="CX294" s="5"/>
      <c r="CY294" s="5"/>
      <c r="CZ294" s="5"/>
    </row>
    <row r="295" spans="1:104" s="6" customFormat="1" x14ac:dyDescent="0.2">
      <c r="A295" s="155" t="s">
        <v>251</v>
      </c>
      <c r="B295" s="387">
        <f t="shared" si="38"/>
        <v>0</v>
      </c>
      <c r="C295" s="55">
        <v>0</v>
      </c>
      <c r="D295" s="55">
        <v>0</v>
      </c>
      <c r="E295" s="55">
        <v>0</v>
      </c>
      <c r="F295" s="55">
        <v>0</v>
      </c>
      <c r="G295" s="55">
        <v>0</v>
      </c>
      <c r="H295" s="55">
        <v>0</v>
      </c>
      <c r="I295" s="55">
        <v>0</v>
      </c>
      <c r="J295" s="55">
        <v>0</v>
      </c>
      <c r="K295" s="55">
        <v>0</v>
      </c>
      <c r="L295" s="55">
        <v>0</v>
      </c>
      <c r="M295" s="55">
        <v>0</v>
      </c>
      <c r="N295" s="55">
        <v>0</v>
      </c>
      <c r="O295" s="55">
        <v>0</v>
      </c>
      <c r="P295" s="55">
        <v>0</v>
      </c>
      <c r="Q295" s="55">
        <v>0</v>
      </c>
      <c r="R295" s="55">
        <v>0</v>
      </c>
      <c r="S295" s="56">
        <v>0</v>
      </c>
      <c r="BU295" s="5"/>
      <c r="BV295" s="5"/>
      <c r="BW295" s="5"/>
      <c r="BX295" s="5"/>
      <c r="BY295" s="5"/>
      <c r="BZ295" s="5"/>
      <c r="CU295" s="5"/>
      <c r="CV295" s="5"/>
      <c r="CW295" s="5"/>
      <c r="CX295" s="5"/>
      <c r="CY295" s="5"/>
      <c r="CZ295" s="5"/>
    </row>
    <row r="296" spans="1:104" s="6" customFormat="1" x14ac:dyDescent="0.2">
      <c r="A296" s="155" t="s">
        <v>252</v>
      </c>
      <c r="B296" s="387">
        <f t="shared" si="38"/>
        <v>0</v>
      </c>
      <c r="C296" s="55">
        <v>0</v>
      </c>
      <c r="D296" s="55">
        <v>0</v>
      </c>
      <c r="E296" s="55">
        <v>0</v>
      </c>
      <c r="F296" s="55">
        <v>0</v>
      </c>
      <c r="G296" s="55">
        <v>0</v>
      </c>
      <c r="H296" s="55">
        <v>0</v>
      </c>
      <c r="I296" s="55">
        <v>0</v>
      </c>
      <c r="J296" s="55">
        <v>0</v>
      </c>
      <c r="K296" s="55">
        <v>0</v>
      </c>
      <c r="L296" s="55">
        <v>0</v>
      </c>
      <c r="M296" s="55">
        <v>0</v>
      </c>
      <c r="N296" s="55">
        <v>0</v>
      </c>
      <c r="O296" s="55">
        <v>0</v>
      </c>
      <c r="P296" s="55">
        <v>0</v>
      </c>
      <c r="Q296" s="55">
        <v>0</v>
      </c>
      <c r="R296" s="55">
        <v>0</v>
      </c>
      <c r="S296" s="56">
        <v>0</v>
      </c>
      <c r="BU296" s="5"/>
      <c r="BV296" s="5"/>
      <c r="BW296" s="5"/>
      <c r="BX296" s="5"/>
      <c r="BY296" s="5"/>
      <c r="BZ296" s="5"/>
      <c r="CU296" s="5"/>
      <c r="CV296" s="5"/>
      <c r="CW296" s="5"/>
      <c r="CX296" s="5"/>
      <c r="CY296" s="5"/>
      <c r="CZ296" s="5"/>
    </row>
    <row r="297" spans="1:104" s="6" customFormat="1" x14ac:dyDescent="0.2">
      <c r="A297" s="152" t="s">
        <v>176</v>
      </c>
      <c r="B297" s="387">
        <f t="shared" si="38"/>
        <v>0</v>
      </c>
      <c r="C297" s="55">
        <v>0</v>
      </c>
      <c r="D297" s="55">
        <v>0</v>
      </c>
      <c r="E297" s="55">
        <v>0</v>
      </c>
      <c r="F297" s="55">
        <v>0</v>
      </c>
      <c r="G297" s="55">
        <v>0</v>
      </c>
      <c r="H297" s="55">
        <v>0</v>
      </c>
      <c r="I297" s="55">
        <v>0</v>
      </c>
      <c r="J297" s="55">
        <v>0</v>
      </c>
      <c r="K297" s="55">
        <v>0</v>
      </c>
      <c r="L297" s="55">
        <v>0</v>
      </c>
      <c r="M297" s="55">
        <v>0</v>
      </c>
      <c r="N297" s="55">
        <v>0</v>
      </c>
      <c r="O297" s="55">
        <v>0</v>
      </c>
      <c r="P297" s="55">
        <v>0</v>
      </c>
      <c r="Q297" s="55">
        <v>0</v>
      </c>
      <c r="R297" s="55">
        <v>0</v>
      </c>
      <c r="S297" s="56">
        <v>0</v>
      </c>
      <c r="BU297" s="5"/>
      <c r="BV297" s="5"/>
      <c r="BW297" s="5"/>
      <c r="BX297" s="5"/>
      <c r="BY297" s="5"/>
      <c r="BZ297" s="5"/>
      <c r="CU297" s="5"/>
      <c r="CV297" s="5"/>
      <c r="CW297" s="5"/>
      <c r="CX297" s="5"/>
      <c r="CY297" s="5"/>
      <c r="CZ297" s="5"/>
    </row>
    <row r="298" spans="1:104" s="6" customFormat="1" x14ac:dyDescent="0.2">
      <c r="A298" s="155" t="s">
        <v>253</v>
      </c>
      <c r="B298" s="387">
        <f t="shared" si="38"/>
        <v>0</v>
      </c>
      <c r="C298" s="55">
        <v>0</v>
      </c>
      <c r="D298" s="55">
        <v>0</v>
      </c>
      <c r="E298" s="55">
        <v>0</v>
      </c>
      <c r="F298" s="55">
        <v>0</v>
      </c>
      <c r="G298" s="55">
        <v>0</v>
      </c>
      <c r="H298" s="55">
        <v>0</v>
      </c>
      <c r="I298" s="55">
        <v>0</v>
      </c>
      <c r="J298" s="55">
        <v>0</v>
      </c>
      <c r="K298" s="55">
        <v>0</v>
      </c>
      <c r="L298" s="55">
        <v>0</v>
      </c>
      <c r="M298" s="55">
        <v>0</v>
      </c>
      <c r="N298" s="55">
        <v>0</v>
      </c>
      <c r="O298" s="55">
        <v>0</v>
      </c>
      <c r="P298" s="55">
        <v>0</v>
      </c>
      <c r="Q298" s="55">
        <v>0</v>
      </c>
      <c r="R298" s="55">
        <v>0</v>
      </c>
      <c r="S298" s="56">
        <v>0</v>
      </c>
      <c r="BU298" s="5"/>
      <c r="BV298" s="5"/>
      <c r="BW298" s="5"/>
      <c r="BX298" s="5"/>
      <c r="BY298" s="5"/>
      <c r="BZ298" s="5"/>
      <c r="CU298" s="5"/>
      <c r="CV298" s="5"/>
      <c r="CW298" s="5"/>
      <c r="CX298" s="5"/>
      <c r="CY298" s="5"/>
      <c r="CZ298" s="5"/>
    </row>
    <row r="299" spans="1:104" s="6" customFormat="1" x14ac:dyDescent="0.2">
      <c r="A299" s="152" t="s">
        <v>68</v>
      </c>
      <c r="B299" s="387">
        <f t="shared" si="38"/>
        <v>5</v>
      </c>
      <c r="C299" s="55">
        <v>0</v>
      </c>
      <c r="D299" s="55">
        <v>0</v>
      </c>
      <c r="E299" s="55">
        <v>0</v>
      </c>
      <c r="F299" s="55">
        <v>0</v>
      </c>
      <c r="G299" s="55">
        <v>0</v>
      </c>
      <c r="H299" s="55">
        <v>0</v>
      </c>
      <c r="I299" s="55">
        <v>0</v>
      </c>
      <c r="J299" s="55">
        <v>0</v>
      </c>
      <c r="K299" s="55">
        <v>0</v>
      </c>
      <c r="L299" s="55">
        <v>0</v>
      </c>
      <c r="M299" s="55">
        <v>0</v>
      </c>
      <c r="N299" s="55">
        <v>0</v>
      </c>
      <c r="O299" s="55">
        <v>0</v>
      </c>
      <c r="P299" s="55">
        <v>0</v>
      </c>
      <c r="Q299" s="55">
        <v>3</v>
      </c>
      <c r="R299" s="55">
        <v>1</v>
      </c>
      <c r="S299" s="56">
        <v>1</v>
      </c>
      <c r="BU299" s="5"/>
      <c r="BV299" s="5"/>
      <c r="BW299" s="5"/>
      <c r="BX299" s="5"/>
      <c r="BY299" s="5"/>
      <c r="BZ299" s="5"/>
      <c r="CU299" s="5"/>
      <c r="CV299" s="5"/>
      <c r="CW299" s="5"/>
      <c r="CX299" s="5"/>
      <c r="CY299" s="5"/>
      <c r="CZ299" s="5"/>
    </row>
    <row r="300" spans="1:104" s="6" customFormat="1" x14ac:dyDescent="0.2">
      <c r="A300" s="155" t="s">
        <v>254</v>
      </c>
      <c r="B300" s="387">
        <f t="shared" si="38"/>
        <v>2</v>
      </c>
      <c r="C300" s="55">
        <v>0</v>
      </c>
      <c r="D300" s="55">
        <v>0</v>
      </c>
      <c r="E300" s="55">
        <v>0</v>
      </c>
      <c r="F300" s="55">
        <v>0</v>
      </c>
      <c r="G300" s="55">
        <v>0</v>
      </c>
      <c r="H300" s="55">
        <v>0</v>
      </c>
      <c r="I300" s="55">
        <v>0</v>
      </c>
      <c r="J300" s="55">
        <v>0</v>
      </c>
      <c r="K300" s="55">
        <v>0</v>
      </c>
      <c r="L300" s="55">
        <v>0</v>
      </c>
      <c r="M300" s="55">
        <v>0</v>
      </c>
      <c r="N300" s="55">
        <v>0</v>
      </c>
      <c r="O300" s="55">
        <v>0</v>
      </c>
      <c r="P300" s="55">
        <v>1</v>
      </c>
      <c r="Q300" s="55">
        <v>0</v>
      </c>
      <c r="R300" s="55">
        <v>0</v>
      </c>
      <c r="S300" s="56">
        <v>1</v>
      </c>
      <c r="BU300" s="5"/>
      <c r="BV300" s="5"/>
      <c r="BW300" s="5"/>
      <c r="BX300" s="5"/>
      <c r="BY300" s="5"/>
      <c r="BZ300" s="5"/>
      <c r="CU300" s="5"/>
      <c r="CV300" s="5"/>
      <c r="CW300" s="5"/>
      <c r="CX300" s="5"/>
      <c r="CY300" s="5"/>
      <c r="CZ300" s="5"/>
    </row>
    <row r="301" spans="1:104" s="6" customFormat="1" x14ac:dyDescent="0.2">
      <c r="A301" s="152" t="s">
        <v>69</v>
      </c>
      <c r="B301" s="387">
        <f t="shared" si="38"/>
        <v>0</v>
      </c>
      <c r="C301" s="43">
        <v>0</v>
      </c>
      <c r="D301" s="43">
        <v>0</v>
      </c>
      <c r="E301" s="43">
        <v>0</v>
      </c>
      <c r="F301" s="43">
        <v>0</v>
      </c>
      <c r="G301" s="43">
        <v>0</v>
      </c>
      <c r="H301" s="43">
        <v>0</v>
      </c>
      <c r="I301" s="43">
        <v>0</v>
      </c>
      <c r="J301" s="43">
        <v>0</v>
      </c>
      <c r="K301" s="43">
        <v>0</v>
      </c>
      <c r="L301" s="43">
        <v>0</v>
      </c>
      <c r="M301" s="43">
        <v>0</v>
      </c>
      <c r="N301" s="43">
        <v>0</v>
      </c>
      <c r="O301" s="43">
        <v>0</v>
      </c>
      <c r="P301" s="43">
        <v>0</v>
      </c>
      <c r="Q301" s="43">
        <v>0</v>
      </c>
      <c r="R301" s="43">
        <v>0</v>
      </c>
      <c r="S301" s="39">
        <v>0</v>
      </c>
      <c r="BU301" s="5"/>
      <c r="BV301" s="5"/>
      <c r="BW301" s="5"/>
      <c r="BX301" s="5"/>
      <c r="BY301" s="5"/>
      <c r="BZ301" s="5"/>
      <c r="CU301" s="5"/>
      <c r="CV301" s="5"/>
      <c r="CW301" s="5"/>
      <c r="CX301" s="5"/>
      <c r="CY301" s="5"/>
      <c r="CZ301" s="5"/>
    </row>
    <row r="302" spans="1:104" s="6" customFormat="1" ht="15" x14ac:dyDescent="0.25">
      <c r="A302" s="155" t="s">
        <v>255</v>
      </c>
      <c r="B302" s="387">
        <f t="shared" si="38"/>
        <v>21</v>
      </c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>
        <v>5</v>
      </c>
      <c r="Q302" s="43">
        <v>3</v>
      </c>
      <c r="R302" s="43">
        <v>3</v>
      </c>
      <c r="S302" s="39">
        <v>10</v>
      </c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3"/>
      <c r="BV302" s="3"/>
      <c r="BW302" s="3"/>
      <c r="BX302" s="3"/>
      <c r="BY302" s="5"/>
      <c r="BZ302" s="5"/>
      <c r="CU302" s="5"/>
      <c r="CV302" s="5"/>
      <c r="CW302" s="5"/>
      <c r="CX302" s="5"/>
      <c r="CY302" s="5"/>
      <c r="CZ302" s="5"/>
    </row>
    <row r="303" spans="1:104" s="6" customFormat="1" ht="15" x14ac:dyDescent="0.25">
      <c r="A303" s="155" t="s">
        <v>256</v>
      </c>
      <c r="B303" s="387">
        <f t="shared" si="38"/>
        <v>142</v>
      </c>
      <c r="C303" s="43">
        <v>3</v>
      </c>
      <c r="D303" s="43">
        <v>7</v>
      </c>
      <c r="E303" s="43">
        <v>11</v>
      </c>
      <c r="F303" s="43">
        <v>1</v>
      </c>
      <c r="G303" s="43">
        <v>0</v>
      </c>
      <c r="H303" s="43">
        <v>0</v>
      </c>
      <c r="I303" s="43">
        <v>0</v>
      </c>
      <c r="J303" s="43">
        <v>0</v>
      </c>
      <c r="K303" s="43">
        <v>1</v>
      </c>
      <c r="L303" s="43">
        <v>0</v>
      </c>
      <c r="M303" s="43">
        <v>0</v>
      </c>
      <c r="N303" s="43">
        <v>0</v>
      </c>
      <c r="O303" s="43">
        <v>0</v>
      </c>
      <c r="P303" s="43">
        <v>44</v>
      </c>
      <c r="Q303" s="43">
        <v>33</v>
      </c>
      <c r="R303" s="43">
        <v>25</v>
      </c>
      <c r="S303" s="39">
        <v>17</v>
      </c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3"/>
      <c r="BV303" s="3"/>
      <c r="BW303" s="3"/>
      <c r="BX303" s="3"/>
      <c r="BY303" s="5"/>
      <c r="BZ303" s="5"/>
      <c r="CU303" s="5"/>
      <c r="CV303" s="5"/>
      <c r="CW303" s="5"/>
      <c r="CX303" s="5"/>
      <c r="CY303" s="5"/>
      <c r="CZ303" s="5"/>
    </row>
    <row r="304" spans="1:104" s="6" customFormat="1" ht="15" x14ac:dyDescent="0.25">
      <c r="A304" s="152" t="s">
        <v>70</v>
      </c>
      <c r="B304" s="387">
        <f t="shared" si="38"/>
        <v>0</v>
      </c>
      <c r="C304" s="55">
        <v>0</v>
      </c>
      <c r="D304" s="55">
        <v>0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0</v>
      </c>
      <c r="P304" s="55">
        <v>0</v>
      </c>
      <c r="Q304" s="55">
        <v>0</v>
      </c>
      <c r="R304" s="55">
        <v>0</v>
      </c>
      <c r="S304" s="56">
        <v>0</v>
      </c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3"/>
      <c r="BV304" s="3"/>
      <c r="BW304" s="3"/>
      <c r="BX304" s="3"/>
      <c r="BY304" s="5"/>
      <c r="BZ304" s="5"/>
      <c r="CU304" s="5"/>
      <c r="CV304" s="5"/>
      <c r="CW304" s="5"/>
      <c r="CX304" s="5"/>
      <c r="CY304" s="5"/>
      <c r="CZ304" s="5"/>
    </row>
    <row r="305" spans="1:104" s="6" customFormat="1" ht="15" x14ac:dyDescent="0.25">
      <c r="A305" s="328" t="s">
        <v>173</v>
      </c>
      <c r="B305" s="387">
        <f t="shared" si="38"/>
        <v>0</v>
      </c>
      <c r="C305" s="55">
        <v>0</v>
      </c>
      <c r="D305" s="55">
        <v>0</v>
      </c>
      <c r="E305" s="55">
        <v>0</v>
      </c>
      <c r="F305" s="55">
        <v>0</v>
      </c>
      <c r="G305" s="55">
        <v>0</v>
      </c>
      <c r="H305" s="55">
        <v>0</v>
      </c>
      <c r="I305" s="55">
        <v>0</v>
      </c>
      <c r="J305" s="55">
        <v>0</v>
      </c>
      <c r="K305" s="55">
        <v>0</v>
      </c>
      <c r="L305" s="55">
        <v>0</v>
      </c>
      <c r="M305" s="55">
        <v>0</v>
      </c>
      <c r="N305" s="55">
        <v>0</v>
      </c>
      <c r="O305" s="55">
        <v>0</v>
      </c>
      <c r="P305" s="55">
        <v>0</v>
      </c>
      <c r="Q305" s="55">
        <v>0</v>
      </c>
      <c r="R305" s="55">
        <v>0</v>
      </c>
      <c r="S305" s="56">
        <v>0</v>
      </c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3"/>
      <c r="BV305" s="3"/>
      <c r="BW305" s="3"/>
      <c r="BX305" s="3"/>
      <c r="BY305" s="5"/>
      <c r="BZ305" s="5"/>
      <c r="CU305" s="5"/>
      <c r="CV305" s="5"/>
      <c r="CW305" s="5"/>
      <c r="CX305" s="5"/>
      <c r="CY305" s="5"/>
      <c r="CZ305" s="5"/>
    </row>
    <row r="306" spans="1:104" s="6" customFormat="1" ht="15" x14ac:dyDescent="0.25">
      <c r="A306" s="230" t="s">
        <v>257</v>
      </c>
      <c r="B306" s="387">
        <f t="shared" si="38"/>
        <v>0</v>
      </c>
      <c r="C306" s="55">
        <v>0</v>
      </c>
      <c r="D306" s="55">
        <v>0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0</v>
      </c>
      <c r="P306" s="55">
        <v>0</v>
      </c>
      <c r="Q306" s="55">
        <v>0</v>
      </c>
      <c r="R306" s="55">
        <v>0</v>
      </c>
      <c r="S306" s="56">
        <v>0</v>
      </c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3"/>
      <c r="BV306" s="3"/>
      <c r="BW306" s="3"/>
      <c r="BX306" s="3"/>
      <c r="BY306" s="5"/>
      <c r="BZ306" s="5"/>
      <c r="CU306" s="5"/>
      <c r="CV306" s="5"/>
      <c r="CW306" s="5"/>
      <c r="CX306" s="5"/>
      <c r="CY306" s="5"/>
      <c r="CZ306" s="5"/>
    </row>
    <row r="307" spans="1:104" s="6" customFormat="1" ht="15" x14ac:dyDescent="0.25">
      <c r="A307" s="230" t="s">
        <v>58</v>
      </c>
      <c r="B307" s="387">
        <f t="shared" si="38"/>
        <v>0</v>
      </c>
      <c r="C307" s="55">
        <v>0</v>
      </c>
      <c r="D307" s="55">
        <v>0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v>0</v>
      </c>
      <c r="R307" s="55">
        <v>0</v>
      </c>
      <c r="S307" s="56">
        <v>0</v>
      </c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3"/>
      <c r="BV307" s="3"/>
      <c r="BW307" s="3"/>
      <c r="BX307" s="3"/>
      <c r="BY307" s="5"/>
      <c r="BZ307" s="5"/>
      <c r="CU307" s="5"/>
      <c r="CV307" s="5"/>
      <c r="CW307" s="5"/>
      <c r="CX307" s="5"/>
      <c r="CY307" s="5"/>
      <c r="CZ307" s="5"/>
    </row>
    <row r="308" spans="1:104" s="6" customFormat="1" ht="15" x14ac:dyDescent="0.25">
      <c r="A308" s="230" t="s">
        <v>177</v>
      </c>
      <c r="B308" s="399">
        <f t="shared" si="38"/>
        <v>12</v>
      </c>
      <c r="C308" s="91">
        <v>0</v>
      </c>
      <c r="D308" s="91">
        <v>0</v>
      </c>
      <c r="E308" s="91">
        <v>0</v>
      </c>
      <c r="F308" s="91">
        <v>0</v>
      </c>
      <c r="G308" s="91">
        <v>0</v>
      </c>
      <c r="H308" s="91">
        <v>0</v>
      </c>
      <c r="I308" s="91">
        <v>0</v>
      </c>
      <c r="J308" s="91">
        <v>0</v>
      </c>
      <c r="K308" s="91">
        <v>0</v>
      </c>
      <c r="L308" s="91">
        <v>1</v>
      </c>
      <c r="M308" s="91">
        <v>0</v>
      </c>
      <c r="N308" s="91">
        <v>4</v>
      </c>
      <c r="O308" s="91">
        <v>1</v>
      </c>
      <c r="P308" s="91">
        <v>2</v>
      </c>
      <c r="Q308" s="91">
        <v>2</v>
      </c>
      <c r="R308" s="91">
        <v>1</v>
      </c>
      <c r="S308" s="86">
        <v>1</v>
      </c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3"/>
      <c r="BV308" s="3"/>
      <c r="BW308" s="3"/>
      <c r="BX308" s="3"/>
      <c r="BY308" s="5"/>
      <c r="BZ308" s="5"/>
      <c r="CU308" s="5"/>
      <c r="CV308" s="5"/>
      <c r="CW308" s="5"/>
      <c r="CX308" s="5"/>
      <c r="CY308" s="5"/>
      <c r="CZ308" s="5"/>
    </row>
    <row r="309" spans="1:104" s="6" customFormat="1" ht="15" x14ac:dyDescent="0.25">
      <c r="A309" s="429" t="s">
        <v>258</v>
      </c>
      <c r="B309" s="401">
        <f>SUM(C309:S309)</f>
        <v>14</v>
      </c>
      <c r="C309" s="213">
        <v>0</v>
      </c>
      <c r="D309" s="213">
        <v>0</v>
      </c>
      <c r="E309" s="213">
        <v>0</v>
      </c>
      <c r="F309" s="213">
        <v>0</v>
      </c>
      <c r="G309" s="213">
        <v>0</v>
      </c>
      <c r="H309" s="213">
        <v>0</v>
      </c>
      <c r="I309" s="213">
        <v>0</v>
      </c>
      <c r="J309" s="213">
        <v>0</v>
      </c>
      <c r="K309" s="213">
        <v>0</v>
      </c>
      <c r="L309" s="213">
        <v>0</v>
      </c>
      <c r="M309" s="213">
        <v>0</v>
      </c>
      <c r="N309" s="213">
        <v>0</v>
      </c>
      <c r="O309" s="213">
        <v>0</v>
      </c>
      <c r="P309" s="213">
        <v>3</v>
      </c>
      <c r="Q309" s="213">
        <v>1</v>
      </c>
      <c r="R309" s="213">
        <v>3</v>
      </c>
      <c r="S309" s="78">
        <v>7</v>
      </c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3"/>
      <c r="BV309" s="3"/>
      <c r="BW309" s="3"/>
      <c r="BX309" s="3"/>
      <c r="BY309" s="5"/>
      <c r="BZ309" s="5"/>
      <c r="CU309" s="5"/>
      <c r="CV309" s="5"/>
      <c r="CW309" s="5"/>
      <c r="CX309" s="5"/>
      <c r="CY309" s="5"/>
      <c r="CZ309" s="5"/>
    </row>
    <row r="310" spans="1:104" s="6" customFormat="1" ht="15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3"/>
      <c r="BV310" s="3"/>
      <c r="BW310" s="3"/>
      <c r="BX310" s="3"/>
      <c r="BY310" s="3"/>
      <c r="BZ310" s="3"/>
      <c r="CU310" s="3"/>
      <c r="CV310" s="3"/>
      <c r="CW310" s="3"/>
      <c r="CX310" s="3"/>
      <c r="CY310" s="3"/>
      <c r="CZ310" s="3"/>
    </row>
    <row r="311" spans="1:104" s="6" customFormat="1" x14ac:dyDescent="0.2">
      <c r="BU311" s="5"/>
      <c r="BV311" s="5"/>
      <c r="BW311" s="5"/>
      <c r="BX311" s="5"/>
      <c r="BY311" s="15"/>
      <c r="BZ311" s="15"/>
      <c r="CU311" s="15"/>
      <c r="CV311" s="15"/>
      <c r="CW311" s="15"/>
      <c r="CX311" s="15"/>
      <c r="CY311" s="15"/>
      <c r="CZ311" s="15"/>
    </row>
    <row r="312" spans="1:104" s="6" customFormat="1" x14ac:dyDescent="0.2">
      <c r="BU312" s="5"/>
      <c r="BV312" s="5"/>
      <c r="BW312" s="5"/>
      <c r="BX312" s="5"/>
      <c r="BY312" s="15"/>
      <c r="BZ312" s="15"/>
      <c r="CU312" s="15"/>
      <c r="CV312" s="15"/>
      <c r="CW312" s="15"/>
      <c r="CX312" s="15"/>
      <c r="CY312" s="15"/>
      <c r="CZ312" s="15"/>
    </row>
    <row r="313" spans="1:104" s="6" customFormat="1" x14ac:dyDescent="0.2">
      <c r="BU313" s="5"/>
      <c r="BV313" s="5"/>
      <c r="BW313" s="5"/>
      <c r="BX313" s="5"/>
      <c r="BY313" s="15"/>
      <c r="BZ313" s="15"/>
      <c r="CU313" s="15"/>
      <c r="CV313" s="15"/>
      <c r="CW313" s="15"/>
      <c r="CX313" s="15"/>
      <c r="CY313" s="15"/>
      <c r="CZ313" s="15"/>
    </row>
    <row r="314" spans="1:104" s="6" customFormat="1" x14ac:dyDescent="0.2">
      <c r="BU314" s="5"/>
      <c r="BV314" s="5"/>
      <c r="BW314" s="5"/>
      <c r="BX314" s="5"/>
      <c r="BY314" s="15"/>
      <c r="BZ314" s="15"/>
      <c r="CU314" s="15"/>
      <c r="CV314" s="15"/>
      <c r="CW314" s="15"/>
      <c r="CX314" s="15"/>
      <c r="CY314" s="15"/>
      <c r="CZ314" s="15"/>
    </row>
    <row r="315" spans="1:104" s="6" customFormat="1" x14ac:dyDescent="0.2">
      <c r="BU315" s="5"/>
      <c r="BV315" s="5"/>
      <c r="BW315" s="5"/>
      <c r="BX315" s="5"/>
      <c r="BY315" s="15"/>
      <c r="BZ315" s="15"/>
      <c r="CU315" s="15"/>
      <c r="CV315" s="15"/>
      <c r="CW315" s="15"/>
      <c r="CX315" s="15"/>
      <c r="CY315" s="15"/>
      <c r="CZ315" s="15"/>
    </row>
    <row r="316" spans="1:104" s="6" customFormat="1" x14ac:dyDescent="0.2">
      <c r="BU316" s="5"/>
      <c r="BV316" s="5"/>
      <c r="BW316" s="5"/>
      <c r="BX316" s="5"/>
      <c r="BY316" s="15"/>
      <c r="BZ316" s="15"/>
      <c r="CU316" s="15"/>
      <c r="CV316" s="15"/>
      <c r="CW316" s="15"/>
      <c r="CX316" s="15"/>
      <c r="CY316" s="15"/>
      <c r="CZ316" s="15"/>
    </row>
    <row r="317" spans="1:104" s="6" customFormat="1" x14ac:dyDescent="0.2">
      <c r="BU317" s="5"/>
      <c r="BV317" s="5"/>
      <c r="BW317" s="5"/>
      <c r="BX317" s="5"/>
      <c r="BY317" s="15"/>
      <c r="BZ317" s="15"/>
      <c r="CU317" s="15"/>
      <c r="CV317" s="15"/>
      <c r="CW317" s="15"/>
      <c r="CX317" s="15"/>
      <c r="CY317" s="15"/>
      <c r="CZ317" s="15"/>
    </row>
    <row r="318" spans="1:104" s="6" customFormat="1" x14ac:dyDescent="0.2">
      <c r="BU318" s="5"/>
      <c r="BV318" s="5"/>
      <c r="BW318" s="5"/>
      <c r="BX318" s="5"/>
      <c r="BY318" s="15"/>
      <c r="BZ318" s="15"/>
      <c r="CU318" s="15"/>
      <c r="CV318" s="15"/>
      <c r="CW318" s="15"/>
      <c r="CX318" s="15"/>
      <c r="CY318" s="15"/>
      <c r="CZ318" s="15"/>
    </row>
    <row r="319" spans="1:104" s="6" customFormat="1" x14ac:dyDescent="0.2">
      <c r="BU319" s="5"/>
      <c r="BV319" s="5"/>
      <c r="BW319" s="5"/>
      <c r="BX319" s="5"/>
      <c r="BY319" s="15"/>
      <c r="BZ319" s="15"/>
      <c r="CU319" s="15"/>
      <c r="CV319" s="15"/>
      <c r="CW319" s="15"/>
      <c r="CX319" s="15"/>
      <c r="CY319" s="15"/>
      <c r="CZ319" s="15"/>
    </row>
    <row r="320" spans="1:104" s="6" customFormat="1" x14ac:dyDescent="0.2">
      <c r="BU320" s="5"/>
      <c r="BV320" s="5"/>
      <c r="BW320" s="5"/>
      <c r="BX320" s="5"/>
      <c r="BY320" s="15"/>
      <c r="BZ320" s="15"/>
      <c r="CU320" s="15"/>
      <c r="CV320" s="15"/>
      <c r="CW320" s="15"/>
      <c r="CX320" s="15"/>
      <c r="CY320" s="15"/>
      <c r="CZ320" s="15"/>
    </row>
    <row r="321" spans="73:130" x14ac:dyDescent="0.2"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6"/>
      <c r="DY321" s="6"/>
      <c r="DZ321" s="6"/>
    </row>
    <row r="322" spans="73:130" x14ac:dyDescent="0.2"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</row>
    <row r="323" spans="73:130" x14ac:dyDescent="0.2"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</row>
    <row r="324" spans="73:130" x14ac:dyDescent="0.2">
      <c r="BU324" s="6"/>
      <c r="BV324" s="6"/>
      <c r="BW324" s="6"/>
      <c r="BX324" s="6"/>
      <c r="BY324" s="6"/>
      <c r="BZ324" s="6"/>
      <c r="CG324" s="9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</row>
    <row r="329" spans="73:130" x14ac:dyDescent="0.2">
      <c r="BU329" s="6"/>
      <c r="BV329" s="6"/>
      <c r="BW329" s="6"/>
      <c r="BX329" s="6"/>
      <c r="BY329" s="6"/>
      <c r="BZ329" s="6"/>
      <c r="CA329" s="32" t="str">
        <f t="shared" ref="CA329:CA340" si="39">IF(CG329=1,"*El Total de Beneficiarios no puede superar el Total por Sexo. ","")</f>
        <v/>
      </c>
      <c r="CG329" s="33">
        <f>IF(AR329&gt;C329,1,0)</f>
        <v>0</v>
      </c>
      <c r="CH329" s="9"/>
      <c r="CI329" s="9"/>
      <c r="CJ329" s="9"/>
      <c r="CK329" s="9"/>
      <c r="CL329" s="9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</row>
    <row r="330" spans="73:130" x14ac:dyDescent="0.2">
      <c r="BU330" s="6"/>
      <c r="BV330" s="6"/>
      <c r="BW330" s="6"/>
      <c r="BX330" s="6"/>
      <c r="BY330" s="6"/>
      <c r="BZ330" s="6"/>
      <c r="CA330" s="32" t="str">
        <f t="shared" si="39"/>
        <v/>
      </c>
      <c r="CG330" s="33">
        <f t="shared" ref="CG330:CG340" si="40">IF(AR330&gt;C330,1,0)</f>
        <v>0</v>
      </c>
      <c r="CH330" s="9"/>
      <c r="CI330" s="9"/>
      <c r="CJ330" s="9"/>
      <c r="CK330" s="9"/>
      <c r="CL330" s="9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</row>
    <row r="331" spans="73:130" x14ac:dyDescent="0.2">
      <c r="BU331" s="6"/>
      <c r="BV331" s="6"/>
      <c r="BW331" s="6"/>
      <c r="BX331" s="6"/>
      <c r="BY331" s="6"/>
      <c r="BZ331" s="6"/>
      <c r="CA331" s="32" t="str">
        <f t="shared" si="39"/>
        <v/>
      </c>
      <c r="CG331" s="33">
        <f t="shared" si="40"/>
        <v>0</v>
      </c>
      <c r="CH331" s="9"/>
      <c r="CI331" s="9"/>
      <c r="CJ331" s="9"/>
      <c r="CK331" s="9"/>
      <c r="CL331" s="9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</row>
    <row r="332" spans="73:130" x14ac:dyDescent="0.2">
      <c r="BU332" s="6"/>
      <c r="BV332" s="6"/>
      <c r="BW332" s="6"/>
      <c r="BX332" s="6"/>
      <c r="BY332" s="6"/>
      <c r="BZ332" s="6"/>
      <c r="CA332" s="32" t="str">
        <f t="shared" si="39"/>
        <v/>
      </c>
      <c r="CG332" s="33">
        <f t="shared" si="40"/>
        <v>0</v>
      </c>
      <c r="CH332" s="9"/>
      <c r="CI332" s="9"/>
      <c r="CJ332" s="9"/>
      <c r="CK332" s="9"/>
      <c r="CL332" s="9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</row>
    <row r="333" spans="73:130" x14ac:dyDescent="0.2">
      <c r="BU333" s="6"/>
      <c r="BV333" s="6"/>
      <c r="BW333" s="6"/>
      <c r="BX333" s="6"/>
      <c r="BY333" s="6"/>
      <c r="BZ333" s="6"/>
      <c r="CA333" s="32" t="str">
        <f t="shared" si="39"/>
        <v/>
      </c>
      <c r="CG333" s="33">
        <f t="shared" si="40"/>
        <v>0</v>
      </c>
      <c r="CH333" s="9"/>
      <c r="CI333" s="9"/>
      <c r="CJ333" s="9"/>
      <c r="CK333" s="9"/>
      <c r="CL333" s="9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</row>
    <row r="334" spans="73:130" x14ac:dyDescent="0.2">
      <c r="BU334" s="6"/>
      <c r="BV334" s="6"/>
      <c r="BW334" s="6"/>
      <c r="BX334" s="6"/>
      <c r="BY334" s="6"/>
      <c r="BZ334" s="6"/>
      <c r="CA334" s="32" t="str">
        <f t="shared" si="39"/>
        <v/>
      </c>
      <c r="CG334" s="33">
        <f t="shared" si="40"/>
        <v>0</v>
      </c>
      <c r="CH334" s="9"/>
      <c r="CI334" s="9"/>
      <c r="CJ334" s="9"/>
      <c r="CK334" s="9"/>
      <c r="CL334" s="9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</row>
    <row r="335" spans="73:130" x14ac:dyDescent="0.2">
      <c r="BU335" s="6"/>
      <c r="BV335" s="6"/>
      <c r="BW335" s="6"/>
      <c r="BX335" s="6"/>
      <c r="BY335" s="6"/>
      <c r="BZ335" s="6"/>
      <c r="CA335" s="32" t="str">
        <f t="shared" si="39"/>
        <v/>
      </c>
      <c r="CG335" s="33">
        <f t="shared" si="40"/>
        <v>0</v>
      </c>
      <c r="CH335" s="9"/>
      <c r="CI335" s="9"/>
      <c r="CJ335" s="9"/>
      <c r="CK335" s="9"/>
      <c r="CL335" s="9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</row>
    <row r="336" spans="73:130" x14ac:dyDescent="0.2">
      <c r="BU336" s="6"/>
      <c r="BV336" s="6"/>
      <c r="BW336" s="6"/>
      <c r="BX336" s="6"/>
      <c r="BY336" s="6"/>
      <c r="BZ336" s="6"/>
      <c r="CA336" s="32" t="str">
        <f t="shared" si="39"/>
        <v/>
      </c>
      <c r="CG336" s="33">
        <f t="shared" si="40"/>
        <v>0</v>
      </c>
      <c r="CH336" s="9"/>
      <c r="CI336" s="9"/>
      <c r="CJ336" s="9"/>
      <c r="CK336" s="9"/>
      <c r="CL336" s="9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</row>
    <row r="337" spans="1:130" x14ac:dyDescent="0.2">
      <c r="CA337" s="32" t="str">
        <f t="shared" si="39"/>
        <v/>
      </c>
      <c r="CG337" s="33">
        <f t="shared" si="40"/>
        <v>0</v>
      </c>
      <c r="CH337" s="9"/>
      <c r="CI337" s="9"/>
      <c r="CJ337" s="9"/>
      <c r="CK337" s="9"/>
      <c r="CL337" s="9"/>
    </row>
    <row r="338" spans="1:130" x14ac:dyDescent="0.2">
      <c r="CA338" s="32" t="str">
        <f t="shared" si="39"/>
        <v/>
      </c>
      <c r="CG338" s="33">
        <f t="shared" si="40"/>
        <v>0</v>
      </c>
      <c r="CH338" s="9"/>
      <c r="CI338" s="9"/>
      <c r="CJ338" s="9"/>
      <c r="CK338" s="9"/>
      <c r="CL338" s="9"/>
    </row>
    <row r="339" spans="1:130" x14ac:dyDescent="0.2">
      <c r="CA339" s="32" t="str">
        <f t="shared" si="39"/>
        <v/>
      </c>
      <c r="CG339" s="33">
        <f t="shared" si="40"/>
        <v>0</v>
      </c>
      <c r="CH339" s="9"/>
      <c r="CI339" s="9"/>
      <c r="CJ339" s="9"/>
      <c r="CK339" s="9"/>
      <c r="CL339" s="9"/>
    </row>
    <row r="340" spans="1:130" x14ac:dyDescent="0.2">
      <c r="CA340" s="32" t="str">
        <f t="shared" si="39"/>
        <v/>
      </c>
      <c r="CG340" s="33">
        <f t="shared" si="40"/>
        <v>0</v>
      </c>
      <c r="CH340" s="9"/>
      <c r="CI340" s="9"/>
      <c r="CJ340" s="9"/>
      <c r="CK340" s="9"/>
      <c r="CL340" s="9"/>
    </row>
    <row r="341" spans="1:130" x14ac:dyDescent="0.2">
      <c r="CG341" s="9"/>
      <c r="CH341" s="9"/>
      <c r="CI341" s="9"/>
      <c r="CJ341" s="9"/>
      <c r="CK341" s="9"/>
      <c r="CL341" s="9"/>
    </row>
    <row r="342" spans="1:130" x14ac:dyDescent="0.2">
      <c r="CG342" s="9"/>
      <c r="CH342" s="9"/>
      <c r="CI342" s="9"/>
      <c r="CJ342" s="9"/>
      <c r="CK342" s="9"/>
      <c r="CL342" s="9"/>
    </row>
    <row r="343" spans="1:130" x14ac:dyDescent="0.2">
      <c r="CG343" s="9"/>
      <c r="CH343" s="9"/>
      <c r="CI343" s="9"/>
      <c r="CJ343" s="9"/>
      <c r="CK343" s="9"/>
      <c r="CL343" s="9"/>
    </row>
    <row r="344" spans="1:130" x14ac:dyDescent="0.2">
      <c r="CG344" s="9"/>
      <c r="CH344" s="9"/>
      <c r="CI344" s="9"/>
      <c r="CJ344" s="9"/>
      <c r="CK344" s="9"/>
      <c r="CL344" s="9"/>
    </row>
    <row r="345" spans="1:130" x14ac:dyDescent="0.2">
      <c r="CA345" s="32" t="str">
        <f t="shared" ref="CA345:CA356" si="41">IF(CG345=1,"*El Total de Beneficiarios no puede superar el Total por Sexo. ","")</f>
        <v/>
      </c>
      <c r="CG345" s="33">
        <f t="shared" ref="CG345:CG356" si="42">IF(AR345&gt;C345,1,0)</f>
        <v>0</v>
      </c>
      <c r="CH345" s="9"/>
      <c r="CI345" s="9"/>
      <c r="CJ345" s="9"/>
      <c r="CK345" s="9"/>
      <c r="CL345" s="9"/>
    </row>
    <row r="346" spans="1:130" s="402" customFormat="1" ht="15" x14ac:dyDescent="0.25">
      <c r="A346" s="402">
        <f>SUM(B13:B24,C29:C50,B60,B68,B76,B96:E96,B104:E104,B112:E112,B116:B117,B121:B123,C127:L142,B148:B176,B177,B194,B205,B214,B217:B220,B248,B253:B255,B259:B285,B289:B309)</f>
        <v>10649</v>
      </c>
      <c r="B346" s="402">
        <f>SUM(CG6:CZ309)</f>
        <v>0</v>
      </c>
      <c r="BU346" s="403"/>
      <c r="BV346" s="403"/>
      <c r="BW346" s="403"/>
      <c r="BX346" s="403"/>
      <c r="BY346" s="404"/>
      <c r="BZ346" s="404"/>
      <c r="CA346" s="32" t="str">
        <f t="shared" si="41"/>
        <v/>
      </c>
      <c r="CB346" s="4"/>
      <c r="CC346" s="4"/>
      <c r="CD346" s="4"/>
      <c r="CE346" s="4"/>
      <c r="CF346" s="4"/>
      <c r="CG346" s="33">
        <f t="shared" si="42"/>
        <v>0</v>
      </c>
      <c r="CH346" s="9"/>
      <c r="CI346" s="9"/>
      <c r="CJ346" s="9"/>
      <c r="CK346" s="9"/>
      <c r="CL346" s="9"/>
      <c r="CM346" s="4"/>
      <c r="CN346" s="4"/>
      <c r="CO346" s="4"/>
      <c r="CP346" s="4"/>
      <c r="CQ346" s="4"/>
      <c r="CR346" s="4"/>
      <c r="CS346" s="4"/>
      <c r="CT346" s="4"/>
      <c r="CU346" s="404"/>
      <c r="CV346" s="404"/>
      <c r="CW346" s="404"/>
      <c r="CX346" s="404"/>
      <c r="CY346" s="404"/>
      <c r="CZ346" s="404"/>
      <c r="DA346" s="403"/>
      <c r="DB346" s="403"/>
      <c r="DC346" s="403"/>
      <c r="DD346" s="403"/>
      <c r="DE346" s="403"/>
      <c r="DF346" s="403"/>
      <c r="DG346" s="403"/>
      <c r="DH346" s="403"/>
      <c r="DI346" s="403"/>
      <c r="DJ346" s="403"/>
      <c r="DK346" s="403"/>
      <c r="DL346" s="403"/>
      <c r="DM346" s="403"/>
      <c r="DN346" s="403"/>
      <c r="DO346" s="403"/>
      <c r="DP346" s="403"/>
      <c r="DQ346" s="403"/>
      <c r="DR346" s="403"/>
      <c r="DS346" s="403"/>
      <c r="DT346" s="403"/>
      <c r="DU346" s="403"/>
      <c r="DV346" s="403"/>
      <c r="DW346" s="403"/>
      <c r="DX346" s="403"/>
      <c r="DY346" s="403"/>
      <c r="DZ346" s="403"/>
    </row>
    <row r="347" spans="1:130" x14ac:dyDescent="0.2">
      <c r="CA347" s="32" t="str">
        <f t="shared" si="41"/>
        <v/>
      </c>
      <c r="CG347" s="33">
        <f t="shared" si="42"/>
        <v>0</v>
      </c>
      <c r="CH347" s="9"/>
      <c r="CI347" s="9"/>
      <c r="CJ347" s="9"/>
      <c r="CK347" s="9"/>
      <c r="CL347" s="9"/>
    </row>
    <row r="348" spans="1:130" x14ac:dyDescent="0.2">
      <c r="CA348" s="32" t="str">
        <f t="shared" si="41"/>
        <v/>
      </c>
      <c r="CG348" s="33">
        <f t="shared" si="42"/>
        <v>0</v>
      </c>
      <c r="CH348" s="9"/>
      <c r="CI348" s="9"/>
      <c r="CJ348" s="9"/>
      <c r="CK348" s="9"/>
      <c r="CL348" s="9"/>
    </row>
    <row r="349" spans="1:130" x14ac:dyDescent="0.2">
      <c r="CA349" s="32" t="str">
        <f t="shared" si="41"/>
        <v/>
      </c>
      <c r="CG349" s="33">
        <f t="shared" si="42"/>
        <v>0</v>
      </c>
      <c r="CH349" s="9"/>
      <c r="CI349" s="9"/>
      <c r="CJ349" s="9"/>
      <c r="CK349" s="9"/>
      <c r="CL349" s="9"/>
    </row>
    <row r="350" spans="1:130" x14ac:dyDescent="0.2">
      <c r="CA350" s="32" t="str">
        <f t="shared" si="41"/>
        <v/>
      </c>
      <c r="CG350" s="33">
        <f t="shared" si="42"/>
        <v>0</v>
      </c>
      <c r="CH350" s="9"/>
      <c r="CI350" s="9"/>
      <c r="CJ350" s="9"/>
      <c r="CK350" s="9"/>
      <c r="CL350" s="9"/>
    </row>
    <row r="351" spans="1:130" x14ac:dyDescent="0.2">
      <c r="CA351" s="32" t="str">
        <f t="shared" si="41"/>
        <v/>
      </c>
      <c r="CG351" s="33">
        <f t="shared" si="42"/>
        <v>0</v>
      </c>
      <c r="CH351" s="9"/>
      <c r="CI351" s="9"/>
      <c r="CJ351" s="9"/>
      <c r="CK351" s="9"/>
      <c r="CL351" s="9"/>
    </row>
    <row r="352" spans="1:130" x14ac:dyDescent="0.2">
      <c r="CA352" s="32" t="str">
        <f t="shared" si="41"/>
        <v/>
      </c>
      <c r="CG352" s="33">
        <f t="shared" si="42"/>
        <v>0</v>
      </c>
      <c r="CH352" s="9"/>
      <c r="CI352" s="9"/>
      <c r="CJ352" s="9"/>
      <c r="CK352" s="9"/>
      <c r="CL352" s="9"/>
    </row>
    <row r="353" spans="79:90" s="6" customFormat="1" x14ac:dyDescent="0.2">
      <c r="CA353" s="32" t="str">
        <f t="shared" si="41"/>
        <v/>
      </c>
      <c r="CB353" s="4"/>
      <c r="CC353" s="4"/>
      <c r="CD353" s="4"/>
      <c r="CE353" s="4"/>
      <c r="CF353" s="4"/>
      <c r="CG353" s="33">
        <f t="shared" si="42"/>
        <v>0</v>
      </c>
      <c r="CH353" s="9"/>
      <c r="CI353" s="9"/>
      <c r="CJ353" s="9"/>
      <c r="CK353" s="9"/>
      <c r="CL353" s="9"/>
    </row>
    <row r="354" spans="79:90" s="6" customFormat="1" x14ac:dyDescent="0.2">
      <c r="CA354" s="32" t="str">
        <f t="shared" si="41"/>
        <v/>
      </c>
      <c r="CB354" s="4"/>
      <c r="CC354" s="4"/>
      <c r="CD354" s="4"/>
      <c r="CE354" s="4"/>
      <c r="CF354" s="4"/>
      <c r="CG354" s="33">
        <f t="shared" si="42"/>
        <v>0</v>
      </c>
      <c r="CH354" s="9"/>
      <c r="CI354" s="9"/>
      <c r="CJ354" s="9"/>
      <c r="CK354" s="9"/>
      <c r="CL354" s="9"/>
    </row>
    <row r="355" spans="79:90" s="6" customFormat="1" x14ac:dyDescent="0.2">
      <c r="CA355" s="32" t="str">
        <f t="shared" si="41"/>
        <v/>
      </c>
      <c r="CB355" s="4"/>
      <c r="CC355" s="4"/>
      <c r="CD355" s="4"/>
      <c r="CE355" s="4"/>
      <c r="CF355" s="4"/>
      <c r="CG355" s="33">
        <f t="shared" si="42"/>
        <v>0</v>
      </c>
      <c r="CH355" s="9"/>
      <c r="CI355" s="9"/>
      <c r="CJ355" s="9"/>
      <c r="CK355" s="9"/>
      <c r="CL355" s="9"/>
    </row>
    <row r="356" spans="79:90" s="6" customFormat="1" x14ac:dyDescent="0.2">
      <c r="CA356" s="32" t="str">
        <f t="shared" si="41"/>
        <v/>
      </c>
      <c r="CB356" s="4"/>
      <c r="CC356" s="4"/>
      <c r="CD356" s="4"/>
      <c r="CE356" s="4"/>
      <c r="CF356" s="4"/>
      <c r="CG356" s="33">
        <f t="shared" si="42"/>
        <v>0</v>
      </c>
      <c r="CH356" s="9"/>
      <c r="CI356" s="9"/>
      <c r="CJ356" s="9"/>
      <c r="CK356" s="9"/>
      <c r="CL356" s="9"/>
    </row>
    <row r="357" spans="79:90" s="6" customFormat="1" x14ac:dyDescent="0.2">
      <c r="CA357" s="4"/>
      <c r="CB357" s="4"/>
      <c r="CC357" s="4"/>
      <c r="CD357" s="4"/>
      <c r="CE357" s="4"/>
      <c r="CF357" s="4"/>
      <c r="CG357" s="9"/>
      <c r="CH357" s="9"/>
      <c r="CI357" s="9"/>
      <c r="CJ357" s="9"/>
      <c r="CK357" s="9"/>
      <c r="CL357" s="9"/>
    </row>
    <row r="358" spans="79:90" s="6" customFormat="1" x14ac:dyDescent="0.2">
      <c r="CA358" s="4"/>
      <c r="CB358" s="4"/>
      <c r="CC358" s="4"/>
      <c r="CD358" s="4"/>
      <c r="CE358" s="4"/>
      <c r="CF358" s="4"/>
      <c r="CG358" s="9"/>
      <c r="CH358" s="9"/>
      <c r="CI358" s="9"/>
      <c r="CJ358" s="9"/>
      <c r="CK358" s="9"/>
      <c r="CL358" s="9"/>
    </row>
    <row r="359" spans="79:90" s="6" customFormat="1" x14ac:dyDescent="0.2">
      <c r="CA359" s="4"/>
      <c r="CB359" s="4"/>
      <c r="CC359" s="4"/>
      <c r="CD359" s="4"/>
      <c r="CE359" s="4"/>
      <c r="CF359" s="4"/>
      <c r="CG359" s="9"/>
      <c r="CH359" s="9"/>
      <c r="CI359" s="9"/>
      <c r="CJ359" s="9"/>
      <c r="CK359" s="9"/>
      <c r="CL359" s="9"/>
    </row>
    <row r="360" spans="79:90" s="6" customFormat="1" x14ac:dyDescent="0.2">
      <c r="CA360" s="4"/>
      <c r="CB360" s="4"/>
      <c r="CC360" s="4"/>
      <c r="CD360" s="4"/>
      <c r="CE360" s="4"/>
      <c r="CF360" s="4"/>
      <c r="CG360" s="9"/>
      <c r="CH360" s="9"/>
      <c r="CI360" s="9"/>
      <c r="CJ360" s="9"/>
      <c r="CK360" s="9"/>
      <c r="CL360" s="9"/>
    </row>
    <row r="361" spans="79:90" s="6" customFormat="1" x14ac:dyDescent="0.2">
      <c r="CA361" s="32" t="str">
        <f>IF(CG361=1,"*El Total de Beneficiarios no puede superar el Total por Sexo. ","")</f>
        <v/>
      </c>
      <c r="CB361" s="4"/>
      <c r="CC361" s="4"/>
      <c r="CD361" s="4"/>
      <c r="CE361" s="4"/>
      <c r="CF361" s="4"/>
      <c r="CG361" s="33">
        <f>IF(AR361&gt;C361,1,0)</f>
        <v>0</v>
      </c>
      <c r="CH361" s="9"/>
      <c r="CI361" s="9"/>
      <c r="CJ361" s="9"/>
      <c r="CK361" s="9"/>
      <c r="CL361" s="9"/>
    </row>
    <row r="362" spans="79:90" s="6" customFormat="1" x14ac:dyDescent="0.2">
      <c r="CA362" s="32" t="str">
        <f>IF(CG362=1,"*El Total de Beneficiarios no puede superar el Total por Sexo. ","")</f>
        <v/>
      </c>
      <c r="CB362" s="4"/>
      <c r="CC362" s="4"/>
      <c r="CD362" s="4"/>
      <c r="CE362" s="4"/>
      <c r="CF362" s="4"/>
      <c r="CG362" s="33">
        <f>IF(AR362&gt;C362,1,0)</f>
        <v>0</v>
      </c>
      <c r="CH362" s="9"/>
      <c r="CI362" s="9"/>
      <c r="CJ362" s="9"/>
      <c r="CK362" s="9"/>
      <c r="CL362" s="9"/>
    </row>
    <row r="363" spans="79:90" s="6" customFormat="1" x14ac:dyDescent="0.2">
      <c r="CA363" s="32" t="str">
        <f>IF(CG363=1,"*El Total de Beneficiarios no puede superar el Total por Sexo. ","")</f>
        <v/>
      </c>
      <c r="CB363" s="4"/>
      <c r="CC363" s="4"/>
      <c r="CD363" s="4"/>
      <c r="CE363" s="4"/>
      <c r="CF363" s="4"/>
      <c r="CG363" s="33">
        <f>IF(AR363&gt;C363,1,0)</f>
        <v>0</v>
      </c>
      <c r="CH363" s="9"/>
      <c r="CI363" s="9"/>
      <c r="CJ363" s="9"/>
      <c r="CK363" s="9"/>
      <c r="CL363" s="9"/>
    </row>
    <row r="364" spans="79:90" s="6" customFormat="1" x14ac:dyDescent="0.2">
      <c r="CA364" s="32" t="str">
        <f>IF(CG364=1,"*El Total de Beneficiarios no puede superar el Total por Sexo. ","")</f>
        <v/>
      </c>
      <c r="CB364" s="4"/>
      <c r="CC364" s="4"/>
      <c r="CD364" s="4"/>
      <c r="CE364" s="4"/>
      <c r="CF364" s="4"/>
      <c r="CG364" s="33">
        <f>IF(AR364&gt;C364,1,0)</f>
        <v>0</v>
      </c>
      <c r="CH364" s="9"/>
      <c r="CI364" s="9"/>
      <c r="CJ364" s="9"/>
      <c r="CK364" s="9"/>
      <c r="CL364" s="9"/>
    </row>
    <row r="365" spans="79:90" s="6" customFormat="1" x14ac:dyDescent="0.2">
      <c r="CA365" s="4"/>
      <c r="CB365" s="4"/>
      <c r="CC365" s="4"/>
      <c r="CD365" s="4"/>
      <c r="CE365" s="4"/>
      <c r="CF365" s="4"/>
      <c r="CG365" s="9"/>
      <c r="CH365" s="9"/>
      <c r="CI365" s="9"/>
      <c r="CJ365" s="9"/>
      <c r="CK365" s="9"/>
      <c r="CL365" s="9"/>
    </row>
    <row r="366" spans="79:90" s="6" customFormat="1" x14ac:dyDescent="0.2">
      <c r="CA366" s="4"/>
      <c r="CB366" s="4"/>
      <c r="CC366" s="4"/>
      <c r="CD366" s="4"/>
      <c r="CE366" s="4"/>
      <c r="CF366" s="4"/>
      <c r="CG366" s="9"/>
      <c r="CH366" s="9"/>
      <c r="CI366" s="9"/>
      <c r="CJ366" s="9"/>
      <c r="CK366" s="9"/>
      <c r="CL366" s="9"/>
    </row>
    <row r="367" spans="79:90" s="6" customFormat="1" x14ac:dyDescent="0.2">
      <c r="CA367" s="4"/>
      <c r="CB367" s="4"/>
      <c r="CC367" s="4"/>
      <c r="CD367" s="4"/>
      <c r="CE367" s="4"/>
      <c r="CF367" s="4"/>
      <c r="CG367" s="9"/>
      <c r="CH367" s="9"/>
      <c r="CI367" s="9"/>
      <c r="CJ367" s="9"/>
      <c r="CK367" s="9"/>
      <c r="CL367" s="9"/>
    </row>
    <row r="368" spans="79:90" s="6" customFormat="1" x14ac:dyDescent="0.2">
      <c r="CA368" s="4"/>
      <c r="CB368" s="4"/>
      <c r="CC368" s="4"/>
      <c r="CD368" s="4"/>
      <c r="CE368" s="4"/>
      <c r="CF368" s="4"/>
      <c r="CG368" s="9"/>
      <c r="CH368" s="9"/>
      <c r="CI368" s="9"/>
      <c r="CJ368" s="9"/>
      <c r="CK368" s="9"/>
      <c r="CL368" s="9"/>
    </row>
    <row r="369" spans="73:130" x14ac:dyDescent="0.2"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9"/>
      <c r="CH369" s="9"/>
      <c r="CI369" s="9"/>
      <c r="CJ369" s="9"/>
      <c r="CK369" s="9"/>
      <c r="CL369" s="9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</row>
    <row r="370" spans="73:130" x14ac:dyDescent="0.2"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9"/>
      <c r="CH370" s="9"/>
      <c r="CI370" s="9"/>
      <c r="CJ370" s="9"/>
      <c r="CK370" s="9"/>
      <c r="CL370" s="9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</row>
    <row r="371" spans="73:130" x14ac:dyDescent="0.2"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9"/>
      <c r="CH371" s="9"/>
      <c r="CI371" s="9"/>
      <c r="CJ371" s="9"/>
      <c r="CK371" s="9"/>
      <c r="CL371" s="9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</row>
    <row r="372" spans="73:130" x14ac:dyDescent="0.2"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9"/>
      <c r="CH372" s="9"/>
      <c r="CI372" s="9"/>
      <c r="CJ372" s="9"/>
      <c r="CK372" s="9"/>
      <c r="CL372" s="9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</row>
    <row r="373" spans="73:130" x14ac:dyDescent="0.2"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9"/>
      <c r="CH373" s="9"/>
      <c r="CI373" s="9"/>
      <c r="CJ373" s="9"/>
      <c r="CK373" s="9"/>
      <c r="CL373" s="9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</row>
    <row r="374" spans="73:130" x14ac:dyDescent="0.2"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9"/>
      <c r="CH374" s="9"/>
      <c r="CI374" s="9"/>
      <c r="CJ374" s="9"/>
      <c r="CK374" s="9"/>
      <c r="CL374" s="9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</row>
    <row r="375" spans="73:130" x14ac:dyDescent="0.2"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9"/>
      <c r="CH375" s="9"/>
      <c r="CI375" s="9"/>
      <c r="CJ375" s="9"/>
      <c r="CK375" s="9"/>
      <c r="CL375" s="9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</row>
    <row r="376" spans="73:130" x14ac:dyDescent="0.2"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9"/>
      <c r="CH376" s="9"/>
      <c r="CI376" s="9"/>
      <c r="CJ376" s="9"/>
      <c r="CK376" s="9"/>
      <c r="CL376" s="9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</row>
    <row r="377" spans="73:130" x14ac:dyDescent="0.2"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9"/>
      <c r="CH377" s="9"/>
      <c r="CI377" s="9"/>
      <c r="CJ377" s="9"/>
      <c r="CK377" s="9"/>
      <c r="CL377" s="9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</row>
    <row r="378" spans="73:130" x14ac:dyDescent="0.2"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9"/>
      <c r="CH378" s="9"/>
      <c r="CI378" s="9"/>
      <c r="CJ378" s="9"/>
      <c r="CK378" s="9"/>
      <c r="CL378" s="9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</row>
    <row r="379" spans="73:130" x14ac:dyDescent="0.2"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9"/>
      <c r="CH379" s="9"/>
      <c r="CI379" s="9"/>
      <c r="CJ379" s="9"/>
      <c r="CK379" s="9"/>
      <c r="CL379" s="9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</row>
    <row r="380" spans="73:130" x14ac:dyDescent="0.2"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9"/>
      <c r="CH380" s="9"/>
      <c r="CI380" s="9"/>
      <c r="CJ380" s="9"/>
      <c r="CK380" s="9"/>
      <c r="CL380" s="9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</row>
    <row r="400" spans="73:130" ht="15" x14ac:dyDescent="0.25">
      <c r="BU400" s="6"/>
      <c r="BV400" s="6"/>
      <c r="BW400" s="6"/>
      <c r="BX400" s="6"/>
      <c r="BY400" s="6"/>
      <c r="BZ400" s="6"/>
      <c r="CA400" s="405"/>
      <c r="CB400" s="405"/>
      <c r="CC400" s="405"/>
      <c r="CD400" s="405"/>
      <c r="CE400" s="405"/>
      <c r="CF400" s="405"/>
      <c r="CG400" s="405"/>
      <c r="CH400" s="405"/>
      <c r="CI400" s="405"/>
      <c r="CJ400" s="405"/>
      <c r="CK400" s="405"/>
      <c r="CL400" s="405"/>
      <c r="CM400" s="405"/>
      <c r="CN400" s="405"/>
      <c r="CO400" s="405"/>
      <c r="CP400" s="405"/>
      <c r="CQ400" s="405"/>
      <c r="CR400" s="405"/>
      <c r="CS400" s="405"/>
      <c r="CT400" s="405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</row>
  </sheetData>
  <mergeCells count="147">
    <mergeCell ref="A287:A288"/>
    <mergeCell ref="B287:B288"/>
    <mergeCell ref="C287:S287"/>
    <mergeCell ref="A251:A252"/>
    <mergeCell ref="B251:B252"/>
    <mergeCell ref="C251:S251"/>
    <mergeCell ref="A257:A258"/>
    <mergeCell ref="B257:B258"/>
    <mergeCell ref="C257:S257"/>
    <mergeCell ref="A207:A209"/>
    <mergeCell ref="B207:B209"/>
    <mergeCell ref="C207:S208"/>
    <mergeCell ref="T207:X207"/>
    <mergeCell ref="T208:V208"/>
    <mergeCell ref="W208:X208"/>
    <mergeCell ref="A196:A198"/>
    <mergeCell ref="B196:B198"/>
    <mergeCell ref="C196:S197"/>
    <mergeCell ref="T196:X196"/>
    <mergeCell ref="T197:V197"/>
    <mergeCell ref="W197:X197"/>
    <mergeCell ref="A184:A186"/>
    <mergeCell ref="B184:B186"/>
    <mergeCell ref="C184:S185"/>
    <mergeCell ref="T184:X184"/>
    <mergeCell ref="T185:V185"/>
    <mergeCell ref="W185:X185"/>
    <mergeCell ref="AC146:AD146"/>
    <mergeCell ref="AE146:AF146"/>
    <mergeCell ref="AG146:AH146"/>
    <mergeCell ref="AM145:AO145"/>
    <mergeCell ref="E146:F146"/>
    <mergeCell ref="G146:H146"/>
    <mergeCell ref="I146:J146"/>
    <mergeCell ref="K146:L146"/>
    <mergeCell ref="M146:N146"/>
    <mergeCell ref="O146:P146"/>
    <mergeCell ref="Q146:R146"/>
    <mergeCell ref="S146:T146"/>
    <mergeCell ref="U146:V146"/>
    <mergeCell ref="AN146:AO146"/>
    <mergeCell ref="AI146:AJ146"/>
    <mergeCell ref="AK146:AL146"/>
    <mergeCell ref="AM146:AM147"/>
    <mergeCell ref="K125:L125"/>
    <mergeCell ref="A127:A130"/>
    <mergeCell ref="A131:A135"/>
    <mergeCell ref="A136:A141"/>
    <mergeCell ref="A145:A147"/>
    <mergeCell ref="B145:D146"/>
    <mergeCell ref="E145:AL145"/>
    <mergeCell ref="W146:X146"/>
    <mergeCell ref="Y146:Z146"/>
    <mergeCell ref="AA146:AB146"/>
    <mergeCell ref="A125:A126"/>
    <mergeCell ref="B125:B126"/>
    <mergeCell ref="C125:D125"/>
    <mergeCell ref="E125:F125"/>
    <mergeCell ref="G125:H125"/>
    <mergeCell ref="I125:J125"/>
    <mergeCell ref="A114:A115"/>
    <mergeCell ref="B114:B115"/>
    <mergeCell ref="C114:F114"/>
    <mergeCell ref="G114:H114"/>
    <mergeCell ref="A119:A120"/>
    <mergeCell ref="B119:B120"/>
    <mergeCell ref="C119:E119"/>
    <mergeCell ref="F119:F120"/>
    <mergeCell ref="G119:G120"/>
    <mergeCell ref="H119:K119"/>
    <mergeCell ref="J27:K27"/>
    <mergeCell ref="L27:M27"/>
    <mergeCell ref="T62:W62"/>
    <mergeCell ref="X62:Z62"/>
    <mergeCell ref="A70:A71"/>
    <mergeCell ref="B70:B71"/>
    <mergeCell ref="C70:S70"/>
    <mergeCell ref="T70:W70"/>
    <mergeCell ref="X70:Z70"/>
    <mergeCell ref="F53:F54"/>
    <mergeCell ref="G53:G54"/>
    <mergeCell ref="H53:H54"/>
    <mergeCell ref="A62:A63"/>
    <mergeCell ref="B62:B63"/>
    <mergeCell ref="C62:S62"/>
    <mergeCell ref="A29:B29"/>
    <mergeCell ref="A30:A48"/>
    <mergeCell ref="A52:A54"/>
    <mergeCell ref="B52:B54"/>
    <mergeCell ref="C52:F52"/>
    <mergeCell ref="G52:H52"/>
    <mergeCell ref="C53:C54"/>
    <mergeCell ref="D53:D54"/>
    <mergeCell ref="E53:E54"/>
    <mergeCell ref="AN27:AN28"/>
    <mergeCell ref="AO27:AO28"/>
    <mergeCell ref="AP27:AP28"/>
    <mergeCell ref="V27:W27"/>
    <mergeCell ref="X27:Y27"/>
    <mergeCell ref="Z27:AA27"/>
    <mergeCell ref="AB27:AC27"/>
    <mergeCell ref="AD27:AE27"/>
    <mergeCell ref="AF27:AG27"/>
    <mergeCell ref="N27:O27"/>
    <mergeCell ref="P27:Q27"/>
    <mergeCell ref="R27:S27"/>
    <mergeCell ref="T27:U27"/>
    <mergeCell ref="AN11:AN12"/>
    <mergeCell ref="AO11:AO12"/>
    <mergeCell ref="AP11:AP12"/>
    <mergeCell ref="A26:A28"/>
    <mergeCell ref="B26:B28"/>
    <mergeCell ref="C26:E27"/>
    <mergeCell ref="F26:AM26"/>
    <mergeCell ref="AN26:AQ26"/>
    <mergeCell ref="F27:G27"/>
    <mergeCell ref="H27:I27"/>
    <mergeCell ref="AC11:AD11"/>
    <mergeCell ref="AE11:AF11"/>
    <mergeCell ref="AG11:AH11"/>
    <mergeCell ref="AI11:AJ11"/>
    <mergeCell ref="AK11:AL11"/>
    <mergeCell ref="AM11:AM12"/>
    <mergeCell ref="AQ27:AQ28"/>
    <mergeCell ref="AH27:AI27"/>
    <mergeCell ref="AJ27:AK27"/>
    <mergeCell ref="AL27:AM27"/>
    <mergeCell ref="AR10:AR12"/>
    <mergeCell ref="AS10:AS12"/>
    <mergeCell ref="E11:F11"/>
    <mergeCell ref="G11:H11"/>
    <mergeCell ref="I11:J11"/>
    <mergeCell ref="K11:L11"/>
    <mergeCell ref="M11:N11"/>
    <mergeCell ref="O11:P11"/>
    <mergeCell ref="Q11:R11"/>
    <mergeCell ref="S11:T11"/>
    <mergeCell ref="A6:N6"/>
    <mergeCell ref="A10:A12"/>
    <mergeCell ref="B10:D11"/>
    <mergeCell ref="E10:AL10"/>
    <mergeCell ref="AM10:AP10"/>
    <mergeCell ref="AQ10:AQ12"/>
    <mergeCell ref="U11:V11"/>
    <mergeCell ref="W11:X11"/>
    <mergeCell ref="Y11:Z11"/>
    <mergeCell ref="AA11:AB11"/>
  </mergeCells>
  <dataValidations count="4">
    <dataValidation type="whole" operator="greaterThanOrEqual" allowBlank="1" showInputMessage="1" showErrorMessage="1" error="Valor no Permitido" sqref="C253:S255 B223:B247 E13:AS24 C72:Z75 B79:E95 B99:E103 B107:E111 C116:H117 C121:K123 C127:L142 F29:AQ50 C55:H59 C64:Z67 E148:AO182 C187:X193 C199:X204 C210:X213 B217:B220 C259:S285 C289:S309">
      <formula1>0</formula1>
    </dataValidation>
    <dataValidation allowBlank="1" showInputMessage="1" showErrorMessage="1" error="Valor no Permitido" sqref="T63 T71"/>
    <dataValidation allowBlank="1" sqref="CA1:CF52 BZ53:CE60 BZ114:CE117 CA61:CF113 BZ125:CE142 CA118:CF124 CT145:CY182 CA143:CF144 CA183:CF1048576"/>
    <dataValidation type="whole" allowBlank="1" showInputMessage="1" showErrorMessage="1" error="Valor no Permitido" sqref="F109 B130:B176 C145:D176 F77:F80 CG118:CT124 F61 F69 T76:Z76 CF53:CS60 CG1:CT52 W62 CF114:CS117 CG61:CT113 CF125:CS142 E147:AL147 CG183:CT1048576 CZ145:DM182 CG143:CT144 C60">
      <formula1>0</formula1>
      <formula2>1E+30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S400"/>
  <sheetViews>
    <sheetView topLeftCell="A184" workbookViewId="0">
      <selection activeCell="A6" sqref="A6:N6"/>
    </sheetView>
  </sheetViews>
  <sheetFormatPr baseColWidth="10" defaultColWidth="11.42578125" defaultRowHeight="14.25" x14ac:dyDescent="0.2"/>
  <cols>
    <col min="1" max="1" width="49.85546875" style="6" customWidth="1"/>
    <col min="2" max="2" width="43.7109375" style="6" customWidth="1"/>
    <col min="3" max="3" width="16.28515625" style="6" customWidth="1"/>
    <col min="4" max="38" width="19.28515625" style="6" customWidth="1"/>
    <col min="39" max="40" width="12.7109375" style="6" customWidth="1"/>
    <col min="41" max="41" width="14.42578125" style="6" customWidth="1"/>
    <col min="42" max="42" width="12.7109375" style="6" customWidth="1"/>
    <col min="43" max="43" width="14.42578125" style="6" customWidth="1"/>
    <col min="44" max="44" width="12.42578125" style="6" customWidth="1"/>
    <col min="45" max="45" width="11.42578125" style="6"/>
    <col min="46" max="46" width="13.28515625" style="6" customWidth="1"/>
    <col min="47" max="47" width="11.42578125" style="6"/>
    <col min="48" max="48" width="12.28515625" style="6" customWidth="1"/>
    <col min="49" max="72" width="11.42578125" style="6" customWidth="1"/>
    <col min="73" max="73" width="11.42578125" style="5" customWidth="1"/>
    <col min="74" max="76" width="11" style="5" customWidth="1"/>
    <col min="77" max="77" width="11" style="15" customWidth="1"/>
    <col min="78" max="78" width="13.28515625" style="15" customWidth="1"/>
    <col min="79" max="98" width="13.28515625" style="4" hidden="1" customWidth="1"/>
    <col min="99" max="104" width="13.28515625" style="15" hidden="1" customWidth="1"/>
    <col min="105" max="105" width="0" style="5" hidden="1" customWidth="1"/>
    <col min="106" max="130" width="11.42578125" style="5"/>
    <col min="131" max="16384" width="11.42578125" style="6"/>
  </cols>
  <sheetData>
    <row r="1" spans="1:104" s="6" customFormat="1" ht="1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3"/>
      <c r="BV1" s="3"/>
      <c r="BW1" s="3"/>
      <c r="BX1" s="3"/>
      <c r="BY1" s="3"/>
      <c r="BZ1" s="3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5"/>
      <c r="CV1" s="5"/>
      <c r="CW1" s="5"/>
      <c r="CX1" s="5"/>
      <c r="CY1" s="5"/>
      <c r="CZ1" s="5"/>
    </row>
    <row r="2" spans="1:104" s="6" customFormat="1" ht="15" x14ac:dyDescent="0.25">
      <c r="A2" s="1" t="str">
        <f>CONCATENATE("COMUNA: ",[3]NOMBRE!B2," - ","( ",[3]NOMBRE!C2,[3]NOMBRE!D2,[3]NOMBRE!E2,[3]NOMBRE!F2,[3]NOMBRE!G2," )")</f>
        <v>COMUNA: LINARES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3"/>
      <c r="BV2" s="3"/>
      <c r="BW2" s="3"/>
      <c r="BX2" s="3"/>
      <c r="BY2" s="3"/>
      <c r="BZ2" s="3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5"/>
      <c r="CV2" s="5"/>
      <c r="CW2" s="5"/>
      <c r="CX2" s="5"/>
      <c r="CY2" s="5"/>
      <c r="CZ2" s="5"/>
    </row>
    <row r="3" spans="1:104" s="6" customFormat="1" ht="15" x14ac:dyDescent="0.25">
      <c r="A3" s="1" t="str">
        <f>CONCATENATE("ESTABLECIMIENTO/ESTRATEGIA: ",[3]NOMBRE!B3," - ","( ",[3]NOMBRE!C3,[3]NOMBRE!D3,[3]NOMBRE!E3,[3]NOMBRE!F3,[3]NOMBRE!G3,[3]NOMBRE!H3," )")</f>
        <v>ESTABLECIMIENTO/ESTRATEGIA: HOSPITAL PRESIDENTE CARLOS IBAÑEZ DEL CAMPO - ( 116108 )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3"/>
      <c r="BV3" s="3"/>
      <c r="BW3" s="3"/>
      <c r="BX3" s="3"/>
      <c r="BY3" s="3"/>
      <c r="BZ3" s="3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5"/>
      <c r="CV3" s="5"/>
      <c r="CW3" s="5"/>
      <c r="CX3" s="5"/>
      <c r="CY3" s="5"/>
      <c r="CZ3" s="5"/>
    </row>
    <row r="4" spans="1:104" s="6" customFormat="1" ht="15" x14ac:dyDescent="0.25">
      <c r="A4" s="1" t="str">
        <f>CONCATENATE("MES: ",[3]NOMBRE!B6," - ","( ",[3]NOMBRE!C6,[3]NOMBRE!D6," )")</f>
        <v>MES: FEBRERO - ( 02 )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3"/>
      <c r="BV4" s="3"/>
      <c r="BW4" s="3"/>
      <c r="BX4" s="3"/>
      <c r="BY4" s="3"/>
      <c r="BZ4" s="3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5"/>
      <c r="CV4" s="5"/>
      <c r="CW4" s="5"/>
      <c r="CX4" s="5"/>
      <c r="CY4" s="5"/>
      <c r="CZ4" s="5"/>
    </row>
    <row r="5" spans="1:104" s="6" customFormat="1" ht="15" x14ac:dyDescent="0.25">
      <c r="A5" s="1" t="str">
        <f>CONCATENATE("AÑO: ",[3]NOMBRE!B7)</f>
        <v>AÑO: 2023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3"/>
      <c r="BV5" s="3"/>
      <c r="BW5" s="3"/>
      <c r="BX5" s="3"/>
      <c r="BY5" s="3"/>
      <c r="BZ5" s="3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5"/>
      <c r="CV5" s="5"/>
      <c r="CW5" s="5"/>
      <c r="CX5" s="5"/>
      <c r="CY5" s="5"/>
      <c r="CZ5" s="5"/>
    </row>
    <row r="6" spans="1:104" s="6" customFormat="1" ht="15" customHeight="1" x14ac:dyDescent="0.25">
      <c r="A6" s="1635" t="s">
        <v>1</v>
      </c>
      <c r="B6" s="1635"/>
      <c r="C6" s="1635"/>
      <c r="D6" s="1635"/>
      <c r="E6" s="1635"/>
      <c r="F6" s="1635"/>
      <c r="G6" s="1635"/>
      <c r="H6" s="1635"/>
      <c r="I6" s="1635"/>
      <c r="J6" s="1635"/>
      <c r="K6" s="1635"/>
      <c r="L6" s="1635"/>
      <c r="M6" s="1635"/>
      <c r="N6" s="1635"/>
      <c r="O6" s="7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3"/>
      <c r="BV6" s="3"/>
      <c r="BW6" s="3"/>
      <c r="BX6" s="3"/>
      <c r="BY6" s="3"/>
      <c r="BZ6" s="3"/>
      <c r="CA6" s="4"/>
      <c r="CB6" s="4"/>
      <c r="CC6" s="4"/>
      <c r="CD6" s="4"/>
      <c r="CE6" s="4"/>
      <c r="CF6" s="4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5"/>
      <c r="CV6" s="5"/>
      <c r="CW6" s="5"/>
      <c r="CX6" s="5"/>
      <c r="CY6" s="5"/>
      <c r="CZ6" s="5"/>
    </row>
    <row r="7" spans="1:104" s="6" customFormat="1" ht="15" x14ac:dyDescent="0.2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3"/>
      <c r="BV7" s="3"/>
      <c r="BW7" s="3"/>
      <c r="BX7" s="3"/>
      <c r="BY7" s="3"/>
      <c r="BZ7" s="3"/>
      <c r="CA7" s="4"/>
      <c r="CB7" s="4"/>
      <c r="CC7" s="4"/>
      <c r="CD7" s="4"/>
      <c r="CE7" s="4"/>
      <c r="CF7" s="4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5"/>
      <c r="CV7" s="5"/>
      <c r="CW7" s="5"/>
      <c r="CX7" s="5"/>
      <c r="CY7" s="5"/>
      <c r="CZ7" s="5"/>
    </row>
    <row r="8" spans="1:104" s="6" customFormat="1" ht="15" x14ac:dyDescent="0.25">
      <c r="A8" s="11" t="s">
        <v>2</v>
      </c>
      <c r="B8" s="10"/>
      <c r="C8" s="10"/>
      <c r="D8" s="10"/>
      <c r="E8" s="10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3"/>
      <c r="BV8" s="3"/>
      <c r="BW8" s="3"/>
      <c r="BX8" s="3"/>
      <c r="BY8" s="3"/>
      <c r="BZ8" s="3"/>
      <c r="CA8" s="4"/>
      <c r="CB8" s="4"/>
      <c r="CC8" s="4"/>
      <c r="CD8" s="4"/>
      <c r="CE8" s="4"/>
      <c r="CF8" s="4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5"/>
      <c r="CV8" s="5"/>
      <c r="CW8" s="5"/>
      <c r="CX8" s="5"/>
      <c r="CY8" s="5"/>
      <c r="CZ8" s="5"/>
    </row>
    <row r="9" spans="1:104" s="6" customFormat="1" ht="15" x14ac:dyDescent="0.25">
      <c r="A9" s="12" t="s">
        <v>3</v>
      </c>
      <c r="B9" s="13"/>
      <c r="C9" s="14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3"/>
      <c r="BV9" s="3"/>
      <c r="BW9" s="3"/>
      <c r="BX9" s="3"/>
      <c r="BY9" s="3"/>
      <c r="BZ9" s="3"/>
      <c r="CA9" s="4"/>
      <c r="CB9" s="4"/>
      <c r="CC9" s="4"/>
      <c r="CD9" s="4"/>
      <c r="CE9" s="4"/>
      <c r="CF9" s="4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5"/>
      <c r="CV9" s="5"/>
      <c r="CW9" s="5"/>
      <c r="CX9" s="5"/>
      <c r="CY9" s="5"/>
      <c r="CZ9" s="5"/>
    </row>
    <row r="10" spans="1:104" s="6" customFormat="1" ht="15" customHeight="1" x14ac:dyDescent="0.25">
      <c r="A10" s="1792" t="s">
        <v>4</v>
      </c>
      <c r="B10" s="1746" t="s">
        <v>5</v>
      </c>
      <c r="C10" s="1640"/>
      <c r="D10" s="1747"/>
      <c r="E10" s="1825" t="s">
        <v>6</v>
      </c>
      <c r="F10" s="1826"/>
      <c r="G10" s="1826"/>
      <c r="H10" s="1826"/>
      <c r="I10" s="1826"/>
      <c r="J10" s="1826"/>
      <c r="K10" s="1826"/>
      <c r="L10" s="1826"/>
      <c r="M10" s="1826"/>
      <c r="N10" s="1826"/>
      <c r="O10" s="1826"/>
      <c r="P10" s="1826"/>
      <c r="Q10" s="1826"/>
      <c r="R10" s="1826"/>
      <c r="S10" s="1826"/>
      <c r="T10" s="1826"/>
      <c r="U10" s="1826"/>
      <c r="V10" s="1826"/>
      <c r="W10" s="1826"/>
      <c r="X10" s="1826"/>
      <c r="Y10" s="1826"/>
      <c r="Z10" s="1826"/>
      <c r="AA10" s="1826"/>
      <c r="AB10" s="1826"/>
      <c r="AC10" s="1826"/>
      <c r="AD10" s="1826"/>
      <c r="AE10" s="1826"/>
      <c r="AF10" s="1826"/>
      <c r="AG10" s="1826"/>
      <c r="AH10" s="1826"/>
      <c r="AI10" s="1826"/>
      <c r="AJ10" s="1826"/>
      <c r="AK10" s="1826"/>
      <c r="AL10" s="1827"/>
      <c r="AM10" s="1828" t="s">
        <v>7</v>
      </c>
      <c r="AN10" s="1826"/>
      <c r="AO10" s="1826"/>
      <c r="AP10" s="1829"/>
      <c r="AQ10" s="1792" t="s">
        <v>8</v>
      </c>
      <c r="AR10" s="1792" t="s">
        <v>9</v>
      </c>
      <c r="AS10" s="1792" t="s">
        <v>10</v>
      </c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3"/>
      <c r="BV10" s="3"/>
      <c r="BW10" s="15"/>
      <c r="BX10" s="15"/>
      <c r="BY10" s="15"/>
      <c r="BZ10" s="15"/>
      <c r="CA10" s="4"/>
      <c r="CB10" s="4"/>
      <c r="CC10" s="4"/>
      <c r="CD10" s="4"/>
      <c r="CE10" s="4"/>
      <c r="CF10" s="4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5"/>
      <c r="CV10" s="5"/>
      <c r="CW10" s="5"/>
      <c r="CX10" s="5"/>
      <c r="CY10" s="5"/>
      <c r="CZ10" s="5"/>
    </row>
    <row r="11" spans="1:104" s="6" customFormat="1" ht="15" customHeight="1" x14ac:dyDescent="0.25">
      <c r="A11" s="1637"/>
      <c r="B11" s="1642"/>
      <c r="C11" s="1643"/>
      <c r="D11" s="1644"/>
      <c r="E11" s="1793" t="s">
        <v>11</v>
      </c>
      <c r="F11" s="1794"/>
      <c r="G11" s="1793" t="s">
        <v>12</v>
      </c>
      <c r="H11" s="1794"/>
      <c r="I11" s="1793" t="s">
        <v>13</v>
      </c>
      <c r="J11" s="1794"/>
      <c r="K11" s="1793" t="s">
        <v>14</v>
      </c>
      <c r="L11" s="1794"/>
      <c r="M11" s="1793" t="s">
        <v>15</v>
      </c>
      <c r="N11" s="1794"/>
      <c r="O11" s="1793" t="s">
        <v>16</v>
      </c>
      <c r="P11" s="1794"/>
      <c r="Q11" s="1793" t="s">
        <v>17</v>
      </c>
      <c r="R11" s="1794"/>
      <c r="S11" s="1793" t="s">
        <v>18</v>
      </c>
      <c r="T11" s="1794"/>
      <c r="U11" s="1793" t="s">
        <v>19</v>
      </c>
      <c r="V11" s="1794"/>
      <c r="W11" s="1793" t="s">
        <v>20</v>
      </c>
      <c r="X11" s="1794"/>
      <c r="Y11" s="1793" t="s">
        <v>21</v>
      </c>
      <c r="Z11" s="1794"/>
      <c r="AA11" s="1793" t="s">
        <v>22</v>
      </c>
      <c r="AB11" s="1794"/>
      <c r="AC11" s="1793" t="s">
        <v>23</v>
      </c>
      <c r="AD11" s="1794"/>
      <c r="AE11" s="1793" t="s">
        <v>24</v>
      </c>
      <c r="AF11" s="1794"/>
      <c r="AG11" s="1793" t="s">
        <v>25</v>
      </c>
      <c r="AH11" s="1794"/>
      <c r="AI11" s="1793" t="s">
        <v>26</v>
      </c>
      <c r="AJ11" s="1794"/>
      <c r="AK11" s="1825" t="s">
        <v>27</v>
      </c>
      <c r="AL11" s="1827"/>
      <c r="AM11" s="1637" t="s">
        <v>28</v>
      </c>
      <c r="AN11" s="1652" t="s">
        <v>29</v>
      </c>
      <c r="AO11" s="1654" t="s">
        <v>30</v>
      </c>
      <c r="AP11" s="1643" t="s">
        <v>31</v>
      </c>
      <c r="AQ11" s="1637"/>
      <c r="AR11" s="1637"/>
      <c r="AS11" s="1637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3"/>
      <c r="BV11" s="3"/>
      <c r="BW11" s="15"/>
      <c r="BX11" s="15"/>
      <c r="BY11" s="15"/>
      <c r="BZ11" s="15"/>
      <c r="CA11" s="4"/>
      <c r="CB11" s="4"/>
      <c r="CC11" s="4"/>
      <c r="CD11" s="4"/>
      <c r="CE11" s="4"/>
      <c r="CF11" s="4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5"/>
      <c r="CV11" s="5"/>
      <c r="CW11" s="5"/>
      <c r="CX11" s="5"/>
      <c r="CY11" s="5"/>
      <c r="CZ11" s="5"/>
    </row>
    <row r="12" spans="1:104" s="6" customFormat="1" ht="15" x14ac:dyDescent="0.25">
      <c r="A12" s="1745"/>
      <c r="B12" s="552" t="s">
        <v>32</v>
      </c>
      <c r="C12" s="489" t="s">
        <v>33</v>
      </c>
      <c r="D12" s="553" t="s">
        <v>34</v>
      </c>
      <c r="E12" s="552" t="s">
        <v>33</v>
      </c>
      <c r="F12" s="553" t="s">
        <v>34</v>
      </c>
      <c r="G12" s="552" t="s">
        <v>33</v>
      </c>
      <c r="H12" s="553" t="s">
        <v>34</v>
      </c>
      <c r="I12" s="552" t="s">
        <v>33</v>
      </c>
      <c r="J12" s="553" t="s">
        <v>34</v>
      </c>
      <c r="K12" s="552" t="s">
        <v>33</v>
      </c>
      <c r="L12" s="553" t="s">
        <v>34</v>
      </c>
      <c r="M12" s="552" t="s">
        <v>33</v>
      </c>
      <c r="N12" s="553" t="s">
        <v>34</v>
      </c>
      <c r="O12" s="552" t="s">
        <v>33</v>
      </c>
      <c r="P12" s="553" t="s">
        <v>34</v>
      </c>
      <c r="Q12" s="552" t="s">
        <v>33</v>
      </c>
      <c r="R12" s="553" t="s">
        <v>34</v>
      </c>
      <c r="S12" s="552" t="s">
        <v>33</v>
      </c>
      <c r="T12" s="553" t="s">
        <v>34</v>
      </c>
      <c r="U12" s="552" t="s">
        <v>33</v>
      </c>
      <c r="V12" s="553" t="s">
        <v>34</v>
      </c>
      <c r="W12" s="552" t="s">
        <v>33</v>
      </c>
      <c r="X12" s="553" t="s">
        <v>34</v>
      </c>
      <c r="Y12" s="552" t="s">
        <v>33</v>
      </c>
      <c r="Z12" s="553" t="s">
        <v>34</v>
      </c>
      <c r="AA12" s="552" t="s">
        <v>33</v>
      </c>
      <c r="AB12" s="553" t="s">
        <v>34</v>
      </c>
      <c r="AC12" s="552" t="s">
        <v>33</v>
      </c>
      <c r="AD12" s="553" t="s">
        <v>34</v>
      </c>
      <c r="AE12" s="552" t="s">
        <v>33</v>
      </c>
      <c r="AF12" s="553" t="s">
        <v>34</v>
      </c>
      <c r="AG12" s="552" t="s">
        <v>33</v>
      </c>
      <c r="AH12" s="553" t="s">
        <v>34</v>
      </c>
      <c r="AI12" s="552" t="s">
        <v>33</v>
      </c>
      <c r="AJ12" s="553" t="s">
        <v>34</v>
      </c>
      <c r="AK12" s="552" t="s">
        <v>33</v>
      </c>
      <c r="AL12" s="555" t="s">
        <v>34</v>
      </c>
      <c r="AM12" s="1745"/>
      <c r="AN12" s="1755"/>
      <c r="AO12" s="1756"/>
      <c r="AP12" s="1757"/>
      <c r="AQ12" s="1745"/>
      <c r="AR12" s="1745"/>
      <c r="AS12" s="174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3"/>
      <c r="BV12" s="3"/>
      <c r="BW12" s="15"/>
      <c r="BX12" s="15"/>
      <c r="BY12" s="15"/>
      <c r="BZ12" s="15"/>
      <c r="CA12" s="4"/>
      <c r="CB12" s="4"/>
      <c r="CC12" s="4"/>
      <c r="CD12" s="4"/>
      <c r="CE12" s="4"/>
      <c r="CF12" s="4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5"/>
      <c r="CV12" s="5"/>
      <c r="CW12" s="5"/>
      <c r="CX12" s="5"/>
      <c r="CY12" s="5"/>
      <c r="CZ12" s="5"/>
    </row>
    <row r="13" spans="1:104" s="6" customFormat="1" ht="15" x14ac:dyDescent="0.25">
      <c r="A13" s="575" t="s">
        <v>35</v>
      </c>
      <c r="B13" s="576">
        <f>SUM(C13:D13)</f>
        <v>0</v>
      </c>
      <c r="C13" s="493">
        <f>SUM(E13,G13,I13,K13,M13,O13,Q13,S13,U13,W13,Y13,AA13,AC13,AE13,AG13,AI13,AK13)</f>
        <v>0</v>
      </c>
      <c r="D13" s="577">
        <f>SUM(F13,H13,J13,L13,N13,P13,R13,T13,V13,X13,Z13,AB13,AD13,AF13,AH13,AJ13,AL13)</f>
        <v>0</v>
      </c>
      <c r="E13" s="563"/>
      <c r="F13" s="564"/>
      <c r="G13" s="563"/>
      <c r="H13" s="497"/>
      <c r="I13" s="563"/>
      <c r="J13" s="497"/>
      <c r="K13" s="563"/>
      <c r="L13" s="497"/>
      <c r="M13" s="563"/>
      <c r="N13" s="497"/>
      <c r="O13" s="563"/>
      <c r="P13" s="497"/>
      <c r="Q13" s="563"/>
      <c r="R13" s="497"/>
      <c r="S13" s="563"/>
      <c r="T13" s="497"/>
      <c r="U13" s="563"/>
      <c r="V13" s="497"/>
      <c r="W13" s="563"/>
      <c r="X13" s="497"/>
      <c r="Y13" s="563"/>
      <c r="Z13" s="497"/>
      <c r="AA13" s="563"/>
      <c r="AB13" s="497"/>
      <c r="AC13" s="563"/>
      <c r="AD13" s="497"/>
      <c r="AE13" s="563"/>
      <c r="AF13" s="497"/>
      <c r="AG13" s="563"/>
      <c r="AH13" s="497"/>
      <c r="AI13" s="563"/>
      <c r="AJ13" s="497"/>
      <c r="AK13" s="563"/>
      <c r="AL13" s="498"/>
      <c r="AM13" s="497"/>
      <c r="AN13" s="499"/>
      <c r="AO13" s="500"/>
      <c r="AP13" s="564"/>
      <c r="AQ13" s="497"/>
      <c r="AR13" s="497"/>
      <c r="AS13" s="497"/>
      <c r="AT13" s="30" t="str">
        <f>CA13&amp;CB13&amp;CC13&amp;CD13</f>
        <v/>
      </c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5"/>
      <c r="BF13" s="5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3"/>
      <c r="BV13" s="3"/>
      <c r="BW13" s="15"/>
      <c r="BX13" s="15"/>
      <c r="BY13" s="5"/>
      <c r="BZ13" s="5"/>
      <c r="CA13" s="32" t="str">
        <f t="shared" ref="CA13:CA18" si="0">IF(CG13=1,"* Total Ingresos debe ser igual a la suma de los Tipos de Estrategia. ","")</f>
        <v/>
      </c>
      <c r="CB13" s="32" t="str">
        <f t="shared" ref="CB13:CB18" si="1">IF(CH13=1," * El Número de personas con discapacidad NO DEBE superar el total de ingresos. ","")</f>
        <v/>
      </c>
      <c r="CC13" s="32" t="str">
        <f t="shared" ref="CC13:CC18" si="2">IF(CI13=1," * El Número de personas de pueblos originarios NO DEBE superar el total de ingresos. ","")</f>
        <v/>
      </c>
      <c r="CD13" s="32" t="str">
        <f t="shared" ref="CD13:CD18" si="3">IF(CJ13=1," * El Número de personas migrantes NO DEBE superar el total de ingresos. ","")</f>
        <v/>
      </c>
      <c r="CE13" s="32"/>
      <c r="CF13" s="32"/>
      <c r="CG13" s="33">
        <f>IF(B13&lt;&gt;SUM(AM13:AP13),1,0)</f>
        <v>0</v>
      </c>
      <c r="CH13" s="33">
        <f>IF(B13&lt;AQ13,1,0)</f>
        <v>0</v>
      </c>
      <c r="CI13" s="33">
        <f>IF(C13&lt;AR13,1,0)</f>
        <v>0</v>
      </c>
      <c r="CJ13" s="33">
        <f>IF(D13&lt;AS13,1,0)</f>
        <v>0</v>
      </c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5"/>
      <c r="CV13" s="5"/>
      <c r="CW13" s="5"/>
      <c r="CX13" s="5"/>
      <c r="CY13" s="5"/>
      <c r="CZ13" s="5"/>
    </row>
    <row r="14" spans="1:104" s="6" customFormat="1" ht="15" x14ac:dyDescent="0.25">
      <c r="A14" s="34" t="s">
        <v>36</v>
      </c>
      <c r="B14" s="35">
        <f t="shared" ref="B14:B24" si="4">SUM(C14:D14)</f>
        <v>0</v>
      </c>
      <c r="C14" s="36">
        <f t="shared" ref="C14:D24" si="5">SUM(E14,G14,I14,K14,M14,O14,Q14,S14,U14,W14,Y14,AA14,AC14,AE14,AG14,AI14,AK14)</f>
        <v>0</v>
      </c>
      <c r="D14" s="37">
        <f t="shared" si="5"/>
        <v>0</v>
      </c>
      <c r="E14" s="38"/>
      <c r="F14" s="39"/>
      <c r="G14" s="38"/>
      <c r="H14" s="40"/>
      <c r="I14" s="38"/>
      <c r="J14" s="40"/>
      <c r="K14" s="38"/>
      <c r="L14" s="40"/>
      <c r="M14" s="38"/>
      <c r="N14" s="40"/>
      <c r="O14" s="38"/>
      <c r="P14" s="40"/>
      <c r="Q14" s="38"/>
      <c r="R14" s="40"/>
      <c r="S14" s="38"/>
      <c r="T14" s="40"/>
      <c r="U14" s="38"/>
      <c r="V14" s="40"/>
      <c r="W14" s="38"/>
      <c r="X14" s="40"/>
      <c r="Y14" s="38"/>
      <c r="Z14" s="40"/>
      <c r="AA14" s="38"/>
      <c r="AB14" s="40"/>
      <c r="AC14" s="38"/>
      <c r="AD14" s="40"/>
      <c r="AE14" s="38"/>
      <c r="AF14" s="40"/>
      <c r="AG14" s="38"/>
      <c r="AH14" s="40"/>
      <c r="AI14" s="38"/>
      <c r="AJ14" s="40"/>
      <c r="AK14" s="38"/>
      <c r="AL14" s="41"/>
      <c r="AM14" s="40"/>
      <c r="AN14" s="42"/>
      <c r="AO14" s="43"/>
      <c r="AP14" s="39"/>
      <c r="AQ14" s="40"/>
      <c r="AR14" s="40"/>
      <c r="AS14" s="40"/>
      <c r="AT14" s="30" t="str">
        <f t="shared" ref="AT14:AT24" si="6">CA14&amp;CB14&amp;CC14&amp;CD14</f>
        <v/>
      </c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5"/>
      <c r="BF14" s="5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3"/>
      <c r="BV14" s="3"/>
      <c r="BW14" s="15"/>
      <c r="BX14" s="15"/>
      <c r="BY14" s="5"/>
      <c r="BZ14" s="5"/>
      <c r="CA14" s="32" t="str">
        <f t="shared" si="0"/>
        <v/>
      </c>
      <c r="CB14" s="32" t="str">
        <f t="shared" si="1"/>
        <v/>
      </c>
      <c r="CC14" s="32" t="str">
        <f t="shared" si="2"/>
        <v/>
      </c>
      <c r="CD14" s="32" t="str">
        <f t="shared" si="3"/>
        <v/>
      </c>
      <c r="CE14" s="32"/>
      <c r="CF14" s="32"/>
      <c r="CG14" s="33">
        <f t="shared" ref="CG14:CG24" si="7">IF(B14&lt;&gt;SUM(AM14:AP14),1,0)</f>
        <v>0</v>
      </c>
      <c r="CH14" s="33">
        <f t="shared" ref="CH14:CJ24" si="8">IF(B14&lt;AQ14,1,0)</f>
        <v>0</v>
      </c>
      <c r="CI14" s="33">
        <f t="shared" si="8"/>
        <v>0</v>
      </c>
      <c r="CJ14" s="33">
        <f t="shared" si="8"/>
        <v>0</v>
      </c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5"/>
      <c r="CV14" s="5"/>
      <c r="CW14" s="5"/>
      <c r="CX14" s="5"/>
      <c r="CY14" s="5"/>
      <c r="CZ14" s="5"/>
    </row>
    <row r="15" spans="1:104" s="6" customFormat="1" ht="21" x14ac:dyDescent="0.25">
      <c r="A15" s="44" t="s">
        <v>37</v>
      </c>
      <c r="B15" s="45">
        <f t="shared" si="4"/>
        <v>0</v>
      </c>
      <c r="C15" s="46">
        <f t="shared" si="5"/>
        <v>0</v>
      </c>
      <c r="D15" s="47">
        <f t="shared" si="5"/>
        <v>0</v>
      </c>
      <c r="E15" s="48"/>
      <c r="F15" s="49"/>
      <c r="G15" s="48"/>
      <c r="H15" s="50"/>
      <c r="I15" s="48"/>
      <c r="J15" s="50"/>
      <c r="K15" s="48"/>
      <c r="L15" s="50"/>
      <c r="M15" s="38"/>
      <c r="N15" s="40"/>
      <c r="O15" s="38"/>
      <c r="P15" s="40"/>
      <c r="Q15" s="51"/>
      <c r="R15" s="52"/>
      <c r="S15" s="51"/>
      <c r="T15" s="52"/>
      <c r="U15" s="51"/>
      <c r="V15" s="52"/>
      <c r="W15" s="51"/>
      <c r="X15" s="52"/>
      <c r="Y15" s="51"/>
      <c r="Z15" s="52"/>
      <c r="AA15" s="51"/>
      <c r="AB15" s="52"/>
      <c r="AC15" s="51"/>
      <c r="AD15" s="52"/>
      <c r="AE15" s="51"/>
      <c r="AF15" s="52"/>
      <c r="AG15" s="51"/>
      <c r="AH15" s="52"/>
      <c r="AI15" s="51"/>
      <c r="AJ15" s="52"/>
      <c r="AK15" s="51"/>
      <c r="AL15" s="53"/>
      <c r="AM15" s="52"/>
      <c r="AN15" s="54"/>
      <c r="AO15" s="55"/>
      <c r="AP15" s="56"/>
      <c r="AQ15" s="52"/>
      <c r="AR15" s="52"/>
      <c r="AS15" s="52"/>
      <c r="AT15" s="30" t="str">
        <f t="shared" si="6"/>
        <v/>
      </c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5"/>
      <c r="BF15" s="5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3"/>
      <c r="BV15" s="3"/>
      <c r="BW15" s="15"/>
      <c r="BX15" s="15"/>
      <c r="BY15" s="5"/>
      <c r="BZ15" s="5"/>
      <c r="CA15" s="32" t="str">
        <f t="shared" si="0"/>
        <v/>
      </c>
      <c r="CB15" s="32" t="str">
        <f t="shared" si="1"/>
        <v/>
      </c>
      <c r="CC15" s="32" t="str">
        <f t="shared" si="2"/>
        <v/>
      </c>
      <c r="CD15" s="32" t="str">
        <f t="shared" si="3"/>
        <v/>
      </c>
      <c r="CE15" s="32"/>
      <c r="CF15" s="32"/>
      <c r="CG15" s="33">
        <f t="shared" si="7"/>
        <v>0</v>
      </c>
      <c r="CH15" s="33">
        <f t="shared" si="8"/>
        <v>0</v>
      </c>
      <c r="CI15" s="33">
        <f t="shared" si="8"/>
        <v>0</v>
      </c>
      <c r="CJ15" s="33">
        <f t="shared" si="8"/>
        <v>0</v>
      </c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5"/>
      <c r="CV15" s="5"/>
      <c r="CW15" s="5"/>
      <c r="CX15" s="5"/>
      <c r="CY15" s="5"/>
      <c r="CZ15" s="5"/>
    </row>
    <row r="16" spans="1:104" s="6" customFormat="1" ht="15" x14ac:dyDescent="0.25">
      <c r="A16" s="57" t="s">
        <v>38</v>
      </c>
      <c r="B16" s="58">
        <f t="shared" si="4"/>
        <v>0</v>
      </c>
      <c r="C16" s="59">
        <f t="shared" si="5"/>
        <v>0</v>
      </c>
      <c r="D16" s="60">
        <f t="shared" si="5"/>
        <v>0</v>
      </c>
      <c r="E16" s="51"/>
      <c r="F16" s="56"/>
      <c r="G16" s="51"/>
      <c r="H16" s="52"/>
      <c r="I16" s="51"/>
      <c r="J16" s="52"/>
      <c r="K16" s="51"/>
      <c r="L16" s="52"/>
      <c r="M16" s="51"/>
      <c r="N16" s="52"/>
      <c r="O16" s="51"/>
      <c r="P16" s="52"/>
      <c r="Q16" s="51"/>
      <c r="R16" s="52"/>
      <c r="S16" s="51"/>
      <c r="T16" s="52"/>
      <c r="U16" s="51"/>
      <c r="V16" s="52"/>
      <c r="W16" s="51"/>
      <c r="X16" s="52"/>
      <c r="Y16" s="51"/>
      <c r="Z16" s="52"/>
      <c r="AA16" s="51"/>
      <c r="AB16" s="52"/>
      <c r="AC16" s="51"/>
      <c r="AD16" s="52"/>
      <c r="AE16" s="51"/>
      <c r="AF16" s="52"/>
      <c r="AG16" s="51"/>
      <c r="AH16" s="52"/>
      <c r="AI16" s="51"/>
      <c r="AJ16" s="52"/>
      <c r="AK16" s="51"/>
      <c r="AL16" s="53"/>
      <c r="AM16" s="52"/>
      <c r="AN16" s="54"/>
      <c r="AO16" s="55"/>
      <c r="AP16" s="56"/>
      <c r="AQ16" s="52"/>
      <c r="AR16" s="52"/>
      <c r="AS16" s="52"/>
      <c r="AT16" s="30" t="str">
        <f t="shared" si="6"/>
        <v/>
      </c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5"/>
      <c r="BF16" s="5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3"/>
      <c r="BV16" s="3"/>
      <c r="BW16" s="15"/>
      <c r="BX16" s="15"/>
      <c r="BY16" s="5"/>
      <c r="BZ16" s="5"/>
      <c r="CA16" s="32" t="str">
        <f t="shared" si="0"/>
        <v/>
      </c>
      <c r="CB16" s="32" t="str">
        <f t="shared" si="1"/>
        <v/>
      </c>
      <c r="CC16" s="32" t="str">
        <f t="shared" si="2"/>
        <v/>
      </c>
      <c r="CD16" s="32" t="str">
        <f t="shared" si="3"/>
        <v/>
      </c>
      <c r="CE16" s="32"/>
      <c r="CF16" s="32"/>
      <c r="CG16" s="33">
        <f t="shared" si="7"/>
        <v>0</v>
      </c>
      <c r="CH16" s="33">
        <f t="shared" si="8"/>
        <v>0</v>
      </c>
      <c r="CI16" s="33">
        <f t="shared" si="8"/>
        <v>0</v>
      </c>
      <c r="CJ16" s="33">
        <f t="shared" si="8"/>
        <v>0</v>
      </c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5"/>
      <c r="CV16" s="5"/>
      <c r="CW16" s="5"/>
      <c r="CX16" s="5"/>
      <c r="CY16" s="5"/>
      <c r="CZ16" s="5"/>
    </row>
    <row r="17" spans="1:104" s="6" customFormat="1" ht="15" x14ac:dyDescent="0.25">
      <c r="A17" s="44" t="s">
        <v>39</v>
      </c>
      <c r="B17" s="61">
        <f t="shared" si="4"/>
        <v>0</v>
      </c>
      <c r="C17" s="62">
        <f t="shared" si="5"/>
        <v>0</v>
      </c>
      <c r="D17" s="60">
        <f t="shared" si="5"/>
        <v>0</v>
      </c>
      <c r="E17" s="63"/>
      <c r="F17" s="52"/>
      <c r="G17" s="51"/>
      <c r="H17" s="52"/>
      <c r="I17" s="51"/>
      <c r="J17" s="52"/>
      <c r="K17" s="51"/>
      <c r="L17" s="52"/>
      <c r="M17" s="51"/>
      <c r="N17" s="52"/>
      <c r="O17" s="51"/>
      <c r="P17" s="52"/>
      <c r="Q17" s="51"/>
      <c r="R17" s="52"/>
      <c r="S17" s="51"/>
      <c r="T17" s="52"/>
      <c r="U17" s="51"/>
      <c r="V17" s="52"/>
      <c r="W17" s="51"/>
      <c r="X17" s="52"/>
      <c r="Y17" s="51"/>
      <c r="Z17" s="52"/>
      <c r="AA17" s="51"/>
      <c r="AB17" s="52"/>
      <c r="AC17" s="51"/>
      <c r="AD17" s="52"/>
      <c r="AE17" s="51"/>
      <c r="AF17" s="52"/>
      <c r="AG17" s="51"/>
      <c r="AH17" s="52"/>
      <c r="AI17" s="51"/>
      <c r="AJ17" s="52"/>
      <c r="AK17" s="51"/>
      <c r="AL17" s="53"/>
      <c r="AM17" s="64"/>
      <c r="AN17" s="54"/>
      <c r="AO17" s="55"/>
      <c r="AP17" s="56"/>
      <c r="AQ17" s="64"/>
      <c r="AR17" s="64"/>
      <c r="AS17" s="64"/>
      <c r="AT17" s="30" t="str">
        <f t="shared" si="6"/>
        <v/>
      </c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5"/>
      <c r="BF17" s="5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3"/>
      <c r="BV17" s="3"/>
      <c r="BW17" s="15"/>
      <c r="BX17" s="15"/>
      <c r="BY17" s="5"/>
      <c r="BZ17" s="5"/>
      <c r="CA17" s="32" t="str">
        <f t="shared" si="0"/>
        <v/>
      </c>
      <c r="CB17" s="32" t="str">
        <f t="shared" si="1"/>
        <v/>
      </c>
      <c r="CC17" s="32" t="str">
        <f t="shared" si="2"/>
        <v/>
      </c>
      <c r="CD17" s="32" t="str">
        <f t="shared" si="3"/>
        <v/>
      </c>
      <c r="CE17" s="32"/>
      <c r="CF17" s="32"/>
      <c r="CG17" s="33">
        <f t="shared" si="7"/>
        <v>0</v>
      </c>
      <c r="CH17" s="33">
        <f t="shared" si="8"/>
        <v>0</v>
      </c>
      <c r="CI17" s="33">
        <f t="shared" si="8"/>
        <v>0</v>
      </c>
      <c r="CJ17" s="33">
        <f t="shared" si="8"/>
        <v>0</v>
      </c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5"/>
      <c r="CV17" s="5"/>
      <c r="CW17" s="5"/>
      <c r="CX17" s="5"/>
      <c r="CY17" s="5"/>
      <c r="CZ17" s="5"/>
    </row>
    <row r="18" spans="1:104" s="6" customFormat="1" ht="15" x14ac:dyDescent="0.25">
      <c r="A18" s="44" t="s">
        <v>40</v>
      </c>
      <c r="B18" s="65">
        <f t="shared" si="4"/>
        <v>0</v>
      </c>
      <c r="C18" s="501">
        <f t="shared" si="5"/>
        <v>0</v>
      </c>
      <c r="D18" s="67">
        <f t="shared" si="5"/>
        <v>0</v>
      </c>
      <c r="E18" s="68"/>
      <c r="F18" s="430"/>
      <c r="G18" s="438"/>
      <c r="H18" s="502"/>
      <c r="I18" s="438"/>
      <c r="J18" s="502"/>
      <c r="K18" s="51"/>
      <c r="L18" s="52"/>
      <c r="M18" s="51"/>
      <c r="N18" s="52"/>
      <c r="O18" s="434"/>
      <c r="P18" s="419"/>
      <c r="Q18" s="434"/>
      <c r="R18" s="419"/>
      <c r="S18" s="434"/>
      <c r="T18" s="419"/>
      <c r="U18" s="434"/>
      <c r="V18" s="419"/>
      <c r="W18" s="434"/>
      <c r="X18" s="419"/>
      <c r="Y18" s="434"/>
      <c r="Z18" s="419"/>
      <c r="AA18" s="434"/>
      <c r="AB18" s="419"/>
      <c r="AC18" s="434"/>
      <c r="AD18" s="419"/>
      <c r="AE18" s="434"/>
      <c r="AF18" s="419"/>
      <c r="AG18" s="434"/>
      <c r="AH18" s="419"/>
      <c r="AI18" s="434"/>
      <c r="AJ18" s="419"/>
      <c r="AK18" s="434"/>
      <c r="AL18" s="418"/>
      <c r="AM18" s="75"/>
      <c r="AN18" s="431"/>
      <c r="AO18" s="435"/>
      <c r="AP18" s="78"/>
      <c r="AQ18" s="75"/>
      <c r="AR18" s="75"/>
      <c r="AS18" s="75"/>
      <c r="AT18" s="30" t="str">
        <f t="shared" si="6"/>
        <v/>
      </c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5"/>
      <c r="BF18" s="5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3"/>
      <c r="BV18" s="3"/>
      <c r="BW18" s="15"/>
      <c r="BX18" s="15"/>
      <c r="BY18" s="5"/>
      <c r="BZ18" s="5"/>
      <c r="CA18" s="32" t="str">
        <f t="shared" si="0"/>
        <v/>
      </c>
      <c r="CB18" s="32" t="str">
        <f t="shared" si="1"/>
        <v/>
      </c>
      <c r="CC18" s="32" t="str">
        <f t="shared" si="2"/>
        <v/>
      </c>
      <c r="CD18" s="32" t="str">
        <f t="shared" si="3"/>
        <v/>
      </c>
      <c r="CE18" s="32"/>
      <c r="CF18" s="32"/>
      <c r="CG18" s="33">
        <f t="shared" si="7"/>
        <v>0</v>
      </c>
      <c r="CH18" s="33">
        <f t="shared" si="8"/>
        <v>0</v>
      </c>
      <c r="CI18" s="33">
        <f t="shared" si="8"/>
        <v>0</v>
      </c>
      <c r="CJ18" s="33">
        <f t="shared" si="8"/>
        <v>0</v>
      </c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5"/>
      <c r="CV18" s="5"/>
      <c r="CW18" s="5"/>
      <c r="CX18" s="5"/>
      <c r="CY18" s="5"/>
      <c r="CZ18" s="5"/>
    </row>
    <row r="19" spans="1:104" s="6" customFormat="1" ht="15" x14ac:dyDescent="0.25">
      <c r="A19" s="575" t="s">
        <v>41</v>
      </c>
      <c r="B19" s="65">
        <f t="shared" si="4"/>
        <v>0</v>
      </c>
      <c r="C19" s="79">
        <f t="shared" si="5"/>
        <v>0</v>
      </c>
      <c r="D19" s="577">
        <f t="shared" si="5"/>
        <v>0</v>
      </c>
      <c r="E19" s="576">
        <f>SUM(E20:E24)</f>
        <v>0</v>
      </c>
      <c r="F19" s="577">
        <f t="shared" ref="F19:AS19" si="9">SUM(F20:F24)</f>
        <v>0</v>
      </c>
      <c r="G19" s="576">
        <f t="shared" si="9"/>
        <v>0</v>
      </c>
      <c r="H19" s="503">
        <f t="shared" si="9"/>
        <v>0</v>
      </c>
      <c r="I19" s="576">
        <f t="shared" si="9"/>
        <v>0</v>
      </c>
      <c r="J19" s="503">
        <f t="shared" si="9"/>
        <v>0</v>
      </c>
      <c r="K19" s="576">
        <f t="shared" si="9"/>
        <v>0</v>
      </c>
      <c r="L19" s="503">
        <f t="shared" si="9"/>
        <v>0</v>
      </c>
      <c r="M19" s="576">
        <f t="shared" si="9"/>
        <v>0</v>
      </c>
      <c r="N19" s="503">
        <f t="shared" si="9"/>
        <v>0</v>
      </c>
      <c r="O19" s="576">
        <f t="shared" si="9"/>
        <v>0</v>
      </c>
      <c r="P19" s="503">
        <f t="shared" si="9"/>
        <v>0</v>
      </c>
      <c r="Q19" s="576">
        <f t="shared" si="9"/>
        <v>0</v>
      </c>
      <c r="R19" s="503">
        <f t="shared" si="9"/>
        <v>0</v>
      </c>
      <c r="S19" s="576">
        <f t="shared" si="9"/>
        <v>0</v>
      </c>
      <c r="T19" s="503">
        <f t="shared" si="9"/>
        <v>0</v>
      </c>
      <c r="U19" s="576">
        <f t="shared" si="9"/>
        <v>0</v>
      </c>
      <c r="V19" s="503">
        <f t="shared" si="9"/>
        <v>0</v>
      </c>
      <c r="W19" s="576">
        <f t="shared" si="9"/>
        <v>0</v>
      </c>
      <c r="X19" s="503">
        <f t="shared" si="9"/>
        <v>0</v>
      </c>
      <c r="Y19" s="576">
        <f t="shared" si="9"/>
        <v>0</v>
      </c>
      <c r="Z19" s="503">
        <f t="shared" si="9"/>
        <v>0</v>
      </c>
      <c r="AA19" s="576">
        <f t="shared" si="9"/>
        <v>0</v>
      </c>
      <c r="AB19" s="503">
        <f t="shared" si="9"/>
        <v>0</v>
      </c>
      <c r="AC19" s="576">
        <f t="shared" si="9"/>
        <v>0</v>
      </c>
      <c r="AD19" s="503">
        <f t="shared" si="9"/>
        <v>0</v>
      </c>
      <c r="AE19" s="576">
        <f t="shared" si="9"/>
        <v>0</v>
      </c>
      <c r="AF19" s="503">
        <f t="shared" si="9"/>
        <v>0</v>
      </c>
      <c r="AG19" s="576">
        <f t="shared" si="9"/>
        <v>0</v>
      </c>
      <c r="AH19" s="503">
        <f t="shared" si="9"/>
        <v>0</v>
      </c>
      <c r="AI19" s="576">
        <f t="shared" si="9"/>
        <v>0</v>
      </c>
      <c r="AJ19" s="503">
        <f t="shared" si="9"/>
        <v>0</v>
      </c>
      <c r="AK19" s="576">
        <f t="shared" si="9"/>
        <v>0</v>
      </c>
      <c r="AL19" s="472">
        <f t="shared" si="9"/>
        <v>0</v>
      </c>
      <c r="AM19" s="503">
        <f t="shared" si="9"/>
        <v>0</v>
      </c>
      <c r="AN19" s="504">
        <f t="shared" si="9"/>
        <v>0</v>
      </c>
      <c r="AO19" s="493">
        <f t="shared" si="9"/>
        <v>0</v>
      </c>
      <c r="AP19" s="577">
        <f t="shared" si="9"/>
        <v>0</v>
      </c>
      <c r="AQ19" s="503">
        <f t="shared" si="9"/>
        <v>0</v>
      </c>
      <c r="AR19" s="503">
        <f t="shared" si="9"/>
        <v>0</v>
      </c>
      <c r="AS19" s="503">
        <f t="shared" si="9"/>
        <v>0</v>
      </c>
      <c r="AT19" s="30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3"/>
      <c r="BV19" s="3"/>
      <c r="BW19" s="15"/>
      <c r="BX19" s="15"/>
      <c r="BY19" s="5"/>
      <c r="BZ19" s="5"/>
      <c r="CA19" s="32"/>
      <c r="CB19" s="32"/>
      <c r="CC19" s="32"/>
      <c r="CD19" s="32"/>
      <c r="CE19" s="32"/>
      <c r="CF19" s="32"/>
      <c r="CG19" s="33"/>
      <c r="CH19" s="33"/>
      <c r="CI19" s="33"/>
      <c r="CJ19" s="33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5"/>
      <c r="CV19" s="5"/>
      <c r="CW19" s="5"/>
      <c r="CX19" s="5"/>
      <c r="CY19" s="5"/>
      <c r="CZ19" s="5"/>
    </row>
    <row r="20" spans="1:104" s="6" customFormat="1" ht="15" x14ac:dyDescent="0.25">
      <c r="A20" s="578" t="s">
        <v>42</v>
      </c>
      <c r="B20" s="61">
        <f t="shared" si="4"/>
        <v>0</v>
      </c>
      <c r="C20" s="59">
        <f t="shared" si="5"/>
        <v>0</v>
      </c>
      <c r="D20" s="506">
        <f t="shared" si="5"/>
        <v>0</v>
      </c>
      <c r="E20" s="85"/>
      <c r="F20" s="86"/>
      <c r="G20" s="85"/>
      <c r="H20" s="87"/>
      <c r="I20" s="85"/>
      <c r="J20" s="87"/>
      <c r="K20" s="85"/>
      <c r="L20" s="87"/>
      <c r="M20" s="85"/>
      <c r="N20" s="87"/>
      <c r="O20" s="85"/>
      <c r="P20" s="87"/>
      <c r="Q20" s="85"/>
      <c r="R20" s="87"/>
      <c r="S20" s="85"/>
      <c r="T20" s="87"/>
      <c r="U20" s="85"/>
      <c r="V20" s="87"/>
      <c r="W20" s="85"/>
      <c r="X20" s="87"/>
      <c r="Y20" s="85"/>
      <c r="Z20" s="87"/>
      <c r="AA20" s="85"/>
      <c r="AB20" s="87"/>
      <c r="AC20" s="85"/>
      <c r="AD20" s="87"/>
      <c r="AE20" s="85"/>
      <c r="AF20" s="87"/>
      <c r="AG20" s="85"/>
      <c r="AH20" s="87"/>
      <c r="AI20" s="85"/>
      <c r="AJ20" s="87"/>
      <c r="AK20" s="85"/>
      <c r="AL20" s="88"/>
      <c r="AM20" s="579"/>
      <c r="AN20" s="90"/>
      <c r="AO20" s="91"/>
      <c r="AP20" s="86"/>
      <c r="AQ20" s="579"/>
      <c r="AR20" s="579"/>
      <c r="AS20" s="579"/>
      <c r="AT20" s="30" t="str">
        <f t="shared" si="6"/>
        <v/>
      </c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5"/>
      <c r="BF20" s="5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3"/>
      <c r="BV20" s="3"/>
      <c r="BW20" s="15"/>
      <c r="BX20" s="15"/>
      <c r="BY20" s="5"/>
      <c r="BZ20" s="5"/>
      <c r="CA20" s="32" t="str">
        <f>IF(CG20=1,"* Total Egresos debe ser igual a la suma de los Tipos de Estrategia. ","")</f>
        <v/>
      </c>
      <c r="CB20" s="32" t="str">
        <f>IF(CH20=1," * El Número de personas con discapacidad NO DEBE superar el total de egresos. ","")</f>
        <v/>
      </c>
      <c r="CC20" s="32" t="str">
        <f>IF(CI20=1," * El Número de personas de pueblos originarios NO DEBE superar el total de egresos. ","")</f>
        <v/>
      </c>
      <c r="CD20" s="32" t="str">
        <f>IF(CJ20=1," * El Número de personas migrantes NO DEBE superar el total de egresos. ","")</f>
        <v/>
      </c>
      <c r="CE20" s="32"/>
      <c r="CF20" s="32"/>
      <c r="CG20" s="33">
        <f t="shared" si="7"/>
        <v>0</v>
      </c>
      <c r="CH20" s="33">
        <f t="shared" si="8"/>
        <v>0</v>
      </c>
      <c r="CI20" s="33">
        <f t="shared" si="8"/>
        <v>0</v>
      </c>
      <c r="CJ20" s="33">
        <f t="shared" si="8"/>
        <v>0</v>
      </c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5"/>
      <c r="CV20" s="5"/>
      <c r="CW20" s="5"/>
      <c r="CX20" s="5"/>
      <c r="CY20" s="5"/>
      <c r="CZ20" s="5"/>
    </row>
    <row r="21" spans="1:104" s="6" customFormat="1" ht="15" x14ac:dyDescent="0.25">
      <c r="A21" s="44" t="s">
        <v>43</v>
      </c>
      <c r="B21" s="58">
        <f t="shared" si="4"/>
        <v>0</v>
      </c>
      <c r="C21" s="62">
        <f t="shared" si="5"/>
        <v>0</v>
      </c>
      <c r="D21" s="47">
        <f t="shared" si="5"/>
        <v>0</v>
      </c>
      <c r="E21" s="51"/>
      <c r="F21" s="56"/>
      <c r="G21" s="51"/>
      <c r="H21" s="52"/>
      <c r="I21" s="51"/>
      <c r="J21" s="52"/>
      <c r="K21" s="51"/>
      <c r="L21" s="52"/>
      <c r="M21" s="51"/>
      <c r="N21" s="52"/>
      <c r="O21" s="51"/>
      <c r="P21" s="52"/>
      <c r="Q21" s="51"/>
      <c r="R21" s="52"/>
      <c r="S21" s="51"/>
      <c r="T21" s="52"/>
      <c r="U21" s="51"/>
      <c r="V21" s="52"/>
      <c r="W21" s="51"/>
      <c r="X21" s="52"/>
      <c r="Y21" s="51"/>
      <c r="Z21" s="52"/>
      <c r="AA21" s="51"/>
      <c r="AB21" s="52"/>
      <c r="AC21" s="51"/>
      <c r="AD21" s="52"/>
      <c r="AE21" s="51"/>
      <c r="AF21" s="52"/>
      <c r="AG21" s="51"/>
      <c r="AH21" s="52"/>
      <c r="AI21" s="51"/>
      <c r="AJ21" s="52"/>
      <c r="AK21" s="51"/>
      <c r="AL21" s="53"/>
      <c r="AM21" s="92"/>
      <c r="AN21" s="54"/>
      <c r="AO21" s="55"/>
      <c r="AP21" s="56"/>
      <c r="AQ21" s="92"/>
      <c r="AR21" s="92"/>
      <c r="AS21" s="92"/>
      <c r="AT21" s="30" t="str">
        <f t="shared" si="6"/>
        <v/>
      </c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5"/>
      <c r="BF21" s="5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3"/>
      <c r="BV21" s="3"/>
      <c r="BW21" s="15"/>
      <c r="BX21" s="15"/>
      <c r="BY21" s="5"/>
      <c r="BZ21" s="5"/>
      <c r="CA21" s="32" t="str">
        <f>IF(CG21=1,"* Total Egresos debe ser igual a la suma de los Tipos de Estrategia. ","")</f>
        <v/>
      </c>
      <c r="CB21" s="32" t="str">
        <f>IF(CH21=1," * El Número de personas con discapacidad NO DEBE superar el total de egresos. ","")</f>
        <v/>
      </c>
      <c r="CC21" s="32" t="str">
        <f>IF(CI21=1," * El Número de personas de pueblos originarios NO DEBE superar el total de egresos. ","")</f>
        <v/>
      </c>
      <c r="CD21" s="32" t="str">
        <f>IF(CJ21=1," * El Número de personas migrantes NO DEBE superar el total de egresos. ","")</f>
        <v/>
      </c>
      <c r="CE21" s="32"/>
      <c r="CF21" s="32"/>
      <c r="CG21" s="33">
        <f t="shared" si="7"/>
        <v>0</v>
      </c>
      <c r="CH21" s="33">
        <f t="shared" si="8"/>
        <v>0</v>
      </c>
      <c r="CI21" s="33">
        <f t="shared" si="8"/>
        <v>0</v>
      </c>
      <c r="CJ21" s="33">
        <f t="shared" si="8"/>
        <v>0</v>
      </c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5"/>
      <c r="CV21" s="5"/>
      <c r="CW21" s="5"/>
      <c r="CX21" s="5"/>
      <c r="CY21" s="5"/>
      <c r="CZ21" s="5"/>
    </row>
    <row r="22" spans="1:104" s="6" customFormat="1" ht="15" x14ac:dyDescent="0.25">
      <c r="A22" s="93" t="s">
        <v>44</v>
      </c>
      <c r="B22" s="94">
        <f t="shared" si="4"/>
        <v>0</v>
      </c>
      <c r="C22" s="95">
        <f t="shared" si="5"/>
        <v>0</v>
      </c>
      <c r="D22" s="96">
        <f t="shared" si="5"/>
        <v>0</v>
      </c>
      <c r="E22" s="63"/>
      <c r="F22" s="97"/>
      <c r="G22" s="63"/>
      <c r="H22" s="98"/>
      <c r="I22" s="63"/>
      <c r="J22" s="98"/>
      <c r="K22" s="63"/>
      <c r="L22" s="98"/>
      <c r="M22" s="63"/>
      <c r="N22" s="98"/>
      <c r="O22" s="63"/>
      <c r="P22" s="98"/>
      <c r="Q22" s="63"/>
      <c r="R22" s="98"/>
      <c r="S22" s="63"/>
      <c r="T22" s="98"/>
      <c r="U22" s="63"/>
      <c r="V22" s="98"/>
      <c r="W22" s="63"/>
      <c r="X22" s="98"/>
      <c r="Y22" s="63"/>
      <c r="Z22" s="98"/>
      <c r="AA22" s="63"/>
      <c r="AB22" s="98"/>
      <c r="AC22" s="63"/>
      <c r="AD22" s="98"/>
      <c r="AE22" s="63"/>
      <c r="AF22" s="98"/>
      <c r="AG22" s="63"/>
      <c r="AH22" s="98"/>
      <c r="AI22" s="63"/>
      <c r="AJ22" s="98"/>
      <c r="AK22" s="63"/>
      <c r="AL22" s="99"/>
      <c r="AM22" s="100"/>
      <c r="AN22" s="101"/>
      <c r="AO22" s="102"/>
      <c r="AP22" s="97"/>
      <c r="AQ22" s="100"/>
      <c r="AR22" s="100"/>
      <c r="AS22" s="100"/>
      <c r="AT22" s="30" t="str">
        <f t="shared" si="6"/>
        <v/>
      </c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5"/>
      <c r="BF22" s="5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3"/>
      <c r="BV22" s="3"/>
      <c r="BW22" s="15"/>
      <c r="BX22" s="15"/>
      <c r="BY22" s="5"/>
      <c r="BZ22" s="5"/>
      <c r="CA22" s="32" t="str">
        <f>IF(CG22=1,"* Total Egresos debe ser igual a la suma de los Tipos de Estrategia. ","")</f>
        <v/>
      </c>
      <c r="CB22" s="32" t="str">
        <f>IF(CH22=1," * El Número de personas con discapacidad NO DEBE superar el total de egresos. ","")</f>
        <v/>
      </c>
      <c r="CC22" s="32" t="str">
        <f>IF(CI22=1," * El Número de personas de pueblos originarios NO DEBE superar el total de egresos. ","")</f>
        <v/>
      </c>
      <c r="CD22" s="32" t="str">
        <f>IF(CJ22=1," * El Número de personas migrantes NO DEBE superar el total de egresos. ","")</f>
        <v/>
      </c>
      <c r="CE22" s="32"/>
      <c r="CF22" s="32"/>
      <c r="CG22" s="33">
        <f t="shared" si="7"/>
        <v>0</v>
      </c>
      <c r="CH22" s="33">
        <f t="shared" si="8"/>
        <v>0</v>
      </c>
      <c r="CI22" s="33">
        <f t="shared" si="8"/>
        <v>0</v>
      </c>
      <c r="CJ22" s="33">
        <f t="shared" si="8"/>
        <v>0</v>
      </c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5"/>
      <c r="CV22" s="5"/>
      <c r="CW22" s="5"/>
      <c r="CX22" s="5"/>
      <c r="CY22" s="5"/>
      <c r="CZ22" s="5"/>
    </row>
    <row r="23" spans="1:104" s="6" customFormat="1" ht="15" x14ac:dyDescent="0.25">
      <c r="A23" s="103" t="s">
        <v>45</v>
      </c>
      <c r="B23" s="58">
        <f t="shared" si="4"/>
        <v>0</v>
      </c>
      <c r="C23" s="62">
        <f t="shared" si="5"/>
        <v>0</v>
      </c>
      <c r="D23" s="47">
        <f t="shared" si="5"/>
        <v>0</v>
      </c>
      <c r="E23" s="51"/>
      <c r="F23" s="56"/>
      <c r="G23" s="51"/>
      <c r="H23" s="52"/>
      <c r="I23" s="51"/>
      <c r="J23" s="52"/>
      <c r="K23" s="51"/>
      <c r="L23" s="52"/>
      <c r="M23" s="51"/>
      <c r="N23" s="52"/>
      <c r="O23" s="51"/>
      <c r="P23" s="52"/>
      <c r="Q23" s="51"/>
      <c r="R23" s="52"/>
      <c r="S23" s="51"/>
      <c r="T23" s="52"/>
      <c r="U23" s="51"/>
      <c r="V23" s="52"/>
      <c r="W23" s="51"/>
      <c r="X23" s="52"/>
      <c r="Y23" s="51"/>
      <c r="Z23" s="52"/>
      <c r="AA23" s="51"/>
      <c r="AB23" s="52"/>
      <c r="AC23" s="51"/>
      <c r="AD23" s="52"/>
      <c r="AE23" s="51"/>
      <c r="AF23" s="52"/>
      <c r="AG23" s="51"/>
      <c r="AH23" s="52"/>
      <c r="AI23" s="51"/>
      <c r="AJ23" s="52"/>
      <c r="AK23" s="51"/>
      <c r="AL23" s="53"/>
      <c r="AM23" s="92"/>
      <c r="AN23" s="54"/>
      <c r="AO23" s="55"/>
      <c r="AP23" s="56"/>
      <c r="AQ23" s="92"/>
      <c r="AR23" s="92"/>
      <c r="AS23" s="92"/>
      <c r="AT23" s="30" t="str">
        <f t="shared" si="6"/>
        <v/>
      </c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5"/>
      <c r="BF23" s="5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3"/>
      <c r="BV23" s="3"/>
      <c r="BW23" s="15"/>
      <c r="BX23" s="15"/>
      <c r="BY23" s="5"/>
      <c r="BZ23" s="5"/>
      <c r="CA23" s="32" t="str">
        <f>IF(CG23=1,"* Total Egresos debe ser igual a la suma de los Tipos de Estrategia. ","")</f>
        <v/>
      </c>
      <c r="CB23" s="32" t="str">
        <f>IF(CH23=1," * El Número de personas con discapacidad NO DEBE superar el total de egresos. ","")</f>
        <v/>
      </c>
      <c r="CC23" s="32" t="str">
        <f>IF(CI23=1," * El Número de personas de pueblos originarios NO DEBE superar el total de egresos. ","")</f>
        <v/>
      </c>
      <c r="CD23" s="32" t="str">
        <f>IF(CJ23=1," * El Número de personas migrantes NO DEBE superar el total de egresos. ","")</f>
        <v/>
      </c>
      <c r="CE23" s="32"/>
      <c r="CF23" s="32"/>
      <c r="CG23" s="33">
        <f t="shared" si="7"/>
        <v>0</v>
      </c>
      <c r="CH23" s="33">
        <f t="shared" si="8"/>
        <v>0</v>
      </c>
      <c r="CI23" s="33">
        <f t="shared" si="8"/>
        <v>0</v>
      </c>
      <c r="CJ23" s="33">
        <f t="shared" si="8"/>
        <v>0</v>
      </c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5"/>
      <c r="CV23" s="5"/>
      <c r="CW23" s="5"/>
      <c r="CX23" s="5"/>
      <c r="CY23" s="5"/>
      <c r="CZ23" s="5"/>
    </row>
    <row r="24" spans="1:104" s="6" customFormat="1" ht="15" x14ac:dyDescent="0.25">
      <c r="A24" s="104" t="s">
        <v>46</v>
      </c>
      <c r="B24" s="65">
        <f t="shared" si="4"/>
        <v>0</v>
      </c>
      <c r="C24" s="79">
        <f t="shared" si="5"/>
        <v>0</v>
      </c>
      <c r="D24" s="423">
        <f t="shared" si="5"/>
        <v>0</v>
      </c>
      <c r="E24" s="434"/>
      <c r="F24" s="421"/>
      <c r="G24" s="434"/>
      <c r="H24" s="419"/>
      <c r="I24" s="434"/>
      <c r="J24" s="419"/>
      <c r="K24" s="434"/>
      <c r="L24" s="419"/>
      <c r="M24" s="434"/>
      <c r="N24" s="419"/>
      <c r="O24" s="434"/>
      <c r="P24" s="419"/>
      <c r="Q24" s="434"/>
      <c r="R24" s="419"/>
      <c r="S24" s="434"/>
      <c r="T24" s="419"/>
      <c r="U24" s="434"/>
      <c r="V24" s="419"/>
      <c r="W24" s="434"/>
      <c r="X24" s="419"/>
      <c r="Y24" s="434"/>
      <c r="Z24" s="419"/>
      <c r="AA24" s="434"/>
      <c r="AB24" s="419"/>
      <c r="AC24" s="434"/>
      <c r="AD24" s="419"/>
      <c r="AE24" s="434"/>
      <c r="AF24" s="419"/>
      <c r="AG24" s="434"/>
      <c r="AH24" s="419"/>
      <c r="AI24" s="434"/>
      <c r="AJ24" s="419"/>
      <c r="AK24" s="434"/>
      <c r="AL24" s="418"/>
      <c r="AM24" s="419"/>
      <c r="AN24" s="431"/>
      <c r="AO24" s="435"/>
      <c r="AP24" s="421"/>
      <c r="AQ24" s="419"/>
      <c r="AR24" s="419"/>
      <c r="AS24" s="419"/>
      <c r="AT24" s="30" t="str">
        <f t="shared" si="6"/>
        <v/>
      </c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5"/>
      <c r="BF24" s="5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3"/>
      <c r="BV24" s="3"/>
      <c r="BW24" s="15"/>
      <c r="BX24" s="15"/>
      <c r="BY24" s="5"/>
      <c r="BZ24" s="5"/>
      <c r="CA24" s="32" t="str">
        <f>IF(CG24=1,"* Total Egresos debe ser igual a la suma de los Tipos de Estrategia. ","")</f>
        <v/>
      </c>
      <c r="CB24" s="32" t="str">
        <f>IF(CH24=1," * El Número de personas con discapacidad NO DEBE superar el total de egresos. ","")</f>
        <v/>
      </c>
      <c r="CC24" s="32" t="str">
        <f>IF(CI24=1," * El Número de personas de pueblos originarios NO DEBE superar el total de egresos. ","")</f>
        <v/>
      </c>
      <c r="CD24" s="32" t="str">
        <f>IF(CJ24=1," * El Número de personas migrantes NO DEBE superar el total de egresos. ","")</f>
        <v/>
      </c>
      <c r="CE24" s="32"/>
      <c r="CF24" s="32"/>
      <c r="CG24" s="33">
        <f t="shared" si="7"/>
        <v>0</v>
      </c>
      <c r="CH24" s="33">
        <f t="shared" si="8"/>
        <v>0</v>
      </c>
      <c r="CI24" s="33">
        <f t="shared" si="8"/>
        <v>0</v>
      </c>
      <c r="CJ24" s="33">
        <f t="shared" si="8"/>
        <v>0</v>
      </c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5"/>
      <c r="CV24" s="5"/>
      <c r="CW24" s="5"/>
      <c r="CX24" s="5"/>
      <c r="CY24" s="5"/>
      <c r="CZ24" s="5"/>
    </row>
    <row r="25" spans="1:104" s="6" customFormat="1" ht="15" x14ac:dyDescent="0.25">
      <c r="A25" s="107" t="s">
        <v>47</v>
      </c>
      <c r="B25" s="108"/>
      <c r="C25" s="5"/>
      <c r="D25" s="108"/>
      <c r="E25" s="108"/>
      <c r="F25" s="5"/>
      <c r="G25" s="5"/>
      <c r="H25" s="5"/>
      <c r="I25" s="5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3"/>
      <c r="BV25" s="3"/>
      <c r="BW25" s="3"/>
      <c r="BX25" s="3"/>
      <c r="BY25" s="3"/>
      <c r="BZ25" s="3"/>
      <c r="CA25" s="32"/>
      <c r="CB25" s="32"/>
      <c r="CC25" s="32"/>
      <c r="CD25" s="32"/>
      <c r="CE25" s="32"/>
      <c r="CF25" s="32"/>
      <c r="CG25" s="33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3"/>
      <c r="CV25" s="5"/>
      <c r="CW25" s="5"/>
      <c r="CX25" s="5"/>
      <c r="CY25" s="5"/>
      <c r="CZ25" s="5"/>
    </row>
    <row r="26" spans="1:104" s="6" customFormat="1" ht="15" x14ac:dyDescent="0.25">
      <c r="A26" s="1758" t="s">
        <v>48</v>
      </c>
      <c r="B26" s="1792" t="s">
        <v>49</v>
      </c>
      <c r="C26" s="1746" t="s">
        <v>5</v>
      </c>
      <c r="D26" s="1640"/>
      <c r="E26" s="1747"/>
      <c r="F26" s="1825" t="s">
        <v>6</v>
      </c>
      <c r="G26" s="1826"/>
      <c r="H26" s="1826"/>
      <c r="I26" s="1826"/>
      <c r="J26" s="1826"/>
      <c r="K26" s="1826"/>
      <c r="L26" s="1826"/>
      <c r="M26" s="1826"/>
      <c r="N26" s="1826"/>
      <c r="O26" s="1826"/>
      <c r="P26" s="1826"/>
      <c r="Q26" s="1826"/>
      <c r="R26" s="1826"/>
      <c r="S26" s="1826"/>
      <c r="T26" s="1826"/>
      <c r="U26" s="1826"/>
      <c r="V26" s="1826"/>
      <c r="W26" s="1826"/>
      <c r="X26" s="1826"/>
      <c r="Y26" s="1826"/>
      <c r="Z26" s="1826"/>
      <c r="AA26" s="1826"/>
      <c r="AB26" s="1826"/>
      <c r="AC26" s="1826"/>
      <c r="AD26" s="1826"/>
      <c r="AE26" s="1826"/>
      <c r="AF26" s="1826"/>
      <c r="AG26" s="1826"/>
      <c r="AH26" s="1826"/>
      <c r="AI26" s="1826"/>
      <c r="AJ26" s="1826"/>
      <c r="AK26" s="1826"/>
      <c r="AL26" s="1826"/>
      <c r="AM26" s="1827"/>
      <c r="AN26" s="1828" t="s">
        <v>7</v>
      </c>
      <c r="AO26" s="1826"/>
      <c r="AP26" s="1826"/>
      <c r="AQ26" s="1829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109"/>
      <c r="BS26" s="109"/>
      <c r="BT26" s="109"/>
      <c r="BU26" s="15"/>
      <c r="BV26" s="15"/>
      <c r="BW26" s="15"/>
      <c r="BX26" s="15"/>
      <c r="BY26" s="15"/>
      <c r="BZ26" s="15"/>
      <c r="CA26" s="32"/>
      <c r="CB26" s="32"/>
      <c r="CC26" s="32"/>
      <c r="CD26" s="32"/>
      <c r="CE26" s="32"/>
      <c r="CF26" s="32"/>
      <c r="CG26" s="33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5"/>
      <c r="CV26" s="5"/>
      <c r="CW26" s="5"/>
      <c r="CX26" s="5"/>
      <c r="CY26" s="5"/>
      <c r="CZ26" s="5"/>
    </row>
    <row r="27" spans="1:104" s="6" customFormat="1" ht="15" customHeight="1" x14ac:dyDescent="0.25">
      <c r="A27" s="1658"/>
      <c r="B27" s="1637"/>
      <c r="C27" s="1760"/>
      <c r="D27" s="1757"/>
      <c r="E27" s="1761"/>
      <c r="F27" s="1793" t="s">
        <v>11</v>
      </c>
      <c r="G27" s="1794"/>
      <c r="H27" s="1793" t="s">
        <v>12</v>
      </c>
      <c r="I27" s="1794"/>
      <c r="J27" s="1793" t="s">
        <v>13</v>
      </c>
      <c r="K27" s="1794"/>
      <c r="L27" s="1793" t="s">
        <v>14</v>
      </c>
      <c r="M27" s="1794"/>
      <c r="N27" s="1793" t="s">
        <v>15</v>
      </c>
      <c r="O27" s="1794"/>
      <c r="P27" s="1793" t="s">
        <v>16</v>
      </c>
      <c r="Q27" s="1794"/>
      <c r="R27" s="1793" t="s">
        <v>17</v>
      </c>
      <c r="S27" s="1794"/>
      <c r="T27" s="1793" t="s">
        <v>18</v>
      </c>
      <c r="U27" s="1794"/>
      <c r="V27" s="1793" t="s">
        <v>19</v>
      </c>
      <c r="W27" s="1794"/>
      <c r="X27" s="1793" t="s">
        <v>20</v>
      </c>
      <c r="Y27" s="1794"/>
      <c r="Z27" s="1793" t="s">
        <v>21</v>
      </c>
      <c r="AA27" s="1794"/>
      <c r="AB27" s="1793" t="s">
        <v>22</v>
      </c>
      <c r="AC27" s="1794"/>
      <c r="AD27" s="1793" t="s">
        <v>23</v>
      </c>
      <c r="AE27" s="1794"/>
      <c r="AF27" s="1793" t="s">
        <v>24</v>
      </c>
      <c r="AG27" s="1794"/>
      <c r="AH27" s="1793" t="s">
        <v>25</v>
      </c>
      <c r="AI27" s="1794"/>
      <c r="AJ27" s="1793" t="s">
        <v>26</v>
      </c>
      <c r="AK27" s="1794"/>
      <c r="AL27" s="1825" t="s">
        <v>27</v>
      </c>
      <c r="AM27" s="1826"/>
      <c r="AN27" s="1664" t="s">
        <v>50</v>
      </c>
      <c r="AO27" s="1666" t="s">
        <v>29</v>
      </c>
      <c r="AP27" s="1668" t="s">
        <v>30</v>
      </c>
      <c r="AQ27" s="1662" t="s">
        <v>31</v>
      </c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109"/>
      <c r="BS27" s="109"/>
      <c r="BT27" s="109"/>
      <c r="BU27" s="15"/>
      <c r="BV27" s="15"/>
      <c r="BW27" s="15"/>
      <c r="BX27" s="15"/>
      <c r="BY27" s="15"/>
      <c r="BZ27" s="15"/>
      <c r="CA27" s="4"/>
      <c r="CB27" s="4"/>
      <c r="CC27" s="4"/>
      <c r="CD27" s="4"/>
      <c r="CE27" s="4"/>
      <c r="CF27" s="4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5"/>
      <c r="CV27" s="5"/>
      <c r="CW27" s="5"/>
      <c r="CX27" s="5"/>
      <c r="CY27" s="5"/>
      <c r="CZ27" s="5"/>
    </row>
    <row r="28" spans="1:104" s="6" customFormat="1" ht="15" x14ac:dyDescent="0.25">
      <c r="A28" s="1759"/>
      <c r="B28" s="1745"/>
      <c r="C28" s="561" t="s">
        <v>32</v>
      </c>
      <c r="D28" s="561" t="s">
        <v>33</v>
      </c>
      <c r="E28" s="561" t="s">
        <v>34</v>
      </c>
      <c r="F28" s="552" t="s">
        <v>33</v>
      </c>
      <c r="G28" s="553" t="s">
        <v>34</v>
      </c>
      <c r="H28" s="552" t="s">
        <v>33</v>
      </c>
      <c r="I28" s="553" t="s">
        <v>34</v>
      </c>
      <c r="J28" s="552" t="s">
        <v>33</v>
      </c>
      <c r="K28" s="553" t="s">
        <v>34</v>
      </c>
      <c r="L28" s="552" t="s">
        <v>33</v>
      </c>
      <c r="M28" s="553" t="s">
        <v>34</v>
      </c>
      <c r="N28" s="509" t="s">
        <v>33</v>
      </c>
      <c r="O28" s="553" t="s">
        <v>34</v>
      </c>
      <c r="P28" s="552" t="s">
        <v>33</v>
      </c>
      <c r="Q28" s="553" t="s">
        <v>34</v>
      </c>
      <c r="R28" s="552" t="s">
        <v>33</v>
      </c>
      <c r="S28" s="553" t="s">
        <v>34</v>
      </c>
      <c r="T28" s="552" t="s">
        <v>33</v>
      </c>
      <c r="U28" s="553" t="s">
        <v>34</v>
      </c>
      <c r="V28" s="552" t="s">
        <v>33</v>
      </c>
      <c r="W28" s="553" t="s">
        <v>34</v>
      </c>
      <c r="X28" s="552" t="s">
        <v>33</v>
      </c>
      <c r="Y28" s="553" t="s">
        <v>34</v>
      </c>
      <c r="Z28" s="552" t="s">
        <v>33</v>
      </c>
      <c r="AA28" s="553" t="s">
        <v>34</v>
      </c>
      <c r="AB28" s="552" t="s">
        <v>33</v>
      </c>
      <c r="AC28" s="553" t="s">
        <v>34</v>
      </c>
      <c r="AD28" s="552" t="s">
        <v>33</v>
      </c>
      <c r="AE28" s="553" t="s">
        <v>34</v>
      </c>
      <c r="AF28" s="552" t="s">
        <v>33</v>
      </c>
      <c r="AG28" s="553" t="s">
        <v>34</v>
      </c>
      <c r="AH28" s="552" t="s">
        <v>33</v>
      </c>
      <c r="AI28" s="553" t="s">
        <v>34</v>
      </c>
      <c r="AJ28" s="552" t="s">
        <v>33</v>
      </c>
      <c r="AK28" s="553" t="s">
        <v>34</v>
      </c>
      <c r="AL28" s="552" t="s">
        <v>33</v>
      </c>
      <c r="AM28" s="551" t="s">
        <v>34</v>
      </c>
      <c r="AN28" s="1763"/>
      <c r="AO28" s="1764"/>
      <c r="AP28" s="1765"/>
      <c r="AQ28" s="1762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109"/>
      <c r="BS28" s="109"/>
      <c r="BT28" s="109"/>
      <c r="BU28" s="15"/>
      <c r="BV28" s="15"/>
      <c r="BW28" s="15"/>
      <c r="BX28" s="15"/>
      <c r="BY28" s="15"/>
      <c r="BZ28" s="15"/>
      <c r="CA28" s="4"/>
      <c r="CB28" s="4"/>
      <c r="CC28" s="4"/>
      <c r="CD28" s="4"/>
      <c r="CE28" s="4"/>
      <c r="CF28" s="4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5"/>
      <c r="CV28" s="5"/>
      <c r="CW28" s="5"/>
      <c r="CX28" s="5"/>
      <c r="CY28" s="5"/>
      <c r="CZ28" s="5"/>
    </row>
    <row r="29" spans="1:104" s="6" customFormat="1" ht="15" x14ac:dyDescent="0.25">
      <c r="A29" s="1825" t="s">
        <v>51</v>
      </c>
      <c r="B29" s="1829"/>
      <c r="C29" s="580">
        <f>SUM(D29:E29)</f>
        <v>0</v>
      </c>
      <c r="D29" s="512">
        <f>+F29+H29+J29+L29+N29+P29+R29+T29+V29+X29+Z29+AB29+AD29+AF29+AH29+AJ29+AL29</f>
        <v>0</v>
      </c>
      <c r="E29" s="512">
        <f>+G29+I29+K29+M29+O29+Q29+S29+U29+W29+Y29+AA29+AC29+AE29+AG29+AI29+AK29+AM29</f>
        <v>0</v>
      </c>
      <c r="F29" s="581"/>
      <c r="G29" s="514"/>
      <c r="H29" s="581"/>
      <c r="I29" s="582"/>
      <c r="J29" s="581"/>
      <c r="K29" s="582"/>
      <c r="L29" s="581"/>
      <c r="M29" s="514"/>
      <c r="N29" s="516"/>
      <c r="O29" s="582"/>
      <c r="P29" s="516"/>
      <c r="Q29" s="582"/>
      <c r="R29" s="516"/>
      <c r="S29" s="582"/>
      <c r="T29" s="516"/>
      <c r="U29" s="582"/>
      <c r="V29" s="516"/>
      <c r="W29" s="582"/>
      <c r="X29" s="516"/>
      <c r="Y29" s="582"/>
      <c r="Z29" s="516"/>
      <c r="AA29" s="582"/>
      <c r="AB29" s="516"/>
      <c r="AC29" s="582"/>
      <c r="AD29" s="516"/>
      <c r="AE29" s="582"/>
      <c r="AF29" s="516"/>
      <c r="AG29" s="582"/>
      <c r="AH29" s="516"/>
      <c r="AI29" s="582"/>
      <c r="AJ29" s="516"/>
      <c r="AK29" s="582"/>
      <c r="AL29" s="516"/>
      <c r="AM29" s="583"/>
      <c r="AN29" s="518"/>
      <c r="AO29" s="516"/>
      <c r="AP29" s="516"/>
      <c r="AQ29" s="582"/>
      <c r="AR29" s="30" t="str">
        <f>CA29&amp;CB29&amp;CC29&amp;CD29</f>
        <v/>
      </c>
      <c r="AS29" s="31"/>
      <c r="AT29" s="31"/>
      <c r="AU29" s="31"/>
      <c r="AV29" s="31"/>
      <c r="AW29" s="31"/>
      <c r="AX29" s="31"/>
      <c r="AY29" s="31"/>
      <c r="AZ29" s="31"/>
      <c r="BA29" s="5"/>
      <c r="BB29" s="5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109"/>
      <c r="BS29" s="109"/>
      <c r="BT29" s="109"/>
      <c r="BU29" s="5"/>
      <c r="BV29" s="5"/>
      <c r="BW29" s="5"/>
      <c r="BX29" s="5"/>
      <c r="BY29" s="5"/>
      <c r="BZ29" s="5"/>
      <c r="CA29" s="32" t="str">
        <f>IF(CG29=1,"* Existen patologías que son mayores al Total de Ingresos-Persona. ","")</f>
        <v/>
      </c>
      <c r="CB29" s="32" t="str">
        <f>IF(CH29=1,"* EN Rehabilitación Infantil Existen Patologías que son Mayores a los Ingresos-Personas. ","")</f>
        <v/>
      </c>
      <c r="CC29" s="32" t="str">
        <f>IF(CI29=1,"* En RBC existen Patologías que son mayores a los Ingresos-Personas. ","")</f>
        <v/>
      </c>
      <c r="CD29" s="32" t="str">
        <f>IF(CJ29=1,"* En RI Existen Patologías que son mayores a los Ingresos-Personas. ","")</f>
        <v/>
      </c>
      <c r="CE29" s="32" t="str">
        <f>IF(CK29=1,"* En RR existen patologías que son mayores a los Ingresos-Persona. ","")</f>
        <v/>
      </c>
      <c r="CF29" s="32"/>
      <c r="CG29" s="33">
        <f>IF(C29&lt;MAX(C30:C48),1,0)</f>
        <v>0</v>
      </c>
      <c r="CH29" s="33">
        <f>IF(AN29&lt;MAX(AN30:AN48),1,0)</f>
        <v>0</v>
      </c>
      <c r="CI29" s="33">
        <f>IF(AO29&lt;MAX(AO30:AO48),1,0)</f>
        <v>0</v>
      </c>
      <c r="CJ29" s="33">
        <f>IF(AP29&lt;MAX(AP30:AP48),1,0)</f>
        <v>0</v>
      </c>
      <c r="CK29" s="33">
        <f>IF(AQ29&lt;MAX(AQ30:AQ48),1,0)</f>
        <v>0</v>
      </c>
      <c r="CL29" s="33"/>
      <c r="CM29" s="9"/>
      <c r="CN29" s="9"/>
      <c r="CO29" s="9"/>
      <c r="CP29" s="9"/>
      <c r="CQ29" s="9"/>
      <c r="CR29" s="9"/>
      <c r="CS29" s="9"/>
      <c r="CT29" s="9"/>
      <c r="CU29" s="5"/>
      <c r="CV29" s="5"/>
      <c r="CW29" s="5"/>
      <c r="CX29" s="5"/>
      <c r="CY29" s="5"/>
      <c r="CZ29" s="5"/>
    </row>
    <row r="30" spans="1:104" s="6" customFormat="1" ht="15" x14ac:dyDescent="0.25">
      <c r="A30" s="1791" t="s">
        <v>52</v>
      </c>
      <c r="B30" s="121" t="s">
        <v>53</v>
      </c>
      <c r="C30" s="122">
        <f>SUM(D30:E30)</f>
        <v>0</v>
      </c>
      <c r="D30" s="584">
        <f t="shared" ref="D30:E50" si="10">+F30+H30+J30+L30+N30+P30+R30+T30+V30+X30+Z30+AB30+AD30+AF30+AH30+AJ30+AL30</f>
        <v>0</v>
      </c>
      <c r="E30" s="584">
        <f t="shared" si="10"/>
        <v>0</v>
      </c>
      <c r="F30" s="124"/>
      <c r="G30" s="125"/>
      <c r="H30" s="124"/>
      <c r="I30" s="126"/>
      <c r="J30" s="124"/>
      <c r="K30" s="126"/>
      <c r="L30" s="124"/>
      <c r="M30" s="125"/>
      <c r="N30" s="127"/>
      <c r="O30" s="126"/>
      <c r="P30" s="127"/>
      <c r="Q30" s="126"/>
      <c r="R30" s="127"/>
      <c r="S30" s="126"/>
      <c r="T30" s="127"/>
      <c r="U30" s="126"/>
      <c r="V30" s="127"/>
      <c r="W30" s="126"/>
      <c r="X30" s="127"/>
      <c r="Y30" s="126"/>
      <c r="Z30" s="127"/>
      <c r="AA30" s="126"/>
      <c r="AB30" s="127"/>
      <c r="AC30" s="126"/>
      <c r="AD30" s="127"/>
      <c r="AE30" s="126"/>
      <c r="AF30" s="127"/>
      <c r="AG30" s="126"/>
      <c r="AH30" s="127"/>
      <c r="AI30" s="126"/>
      <c r="AJ30" s="127"/>
      <c r="AK30" s="126"/>
      <c r="AL30" s="127"/>
      <c r="AM30" s="128"/>
      <c r="AN30" s="129"/>
      <c r="AO30" s="127"/>
      <c r="AP30" s="127"/>
      <c r="AQ30" s="126"/>
      <c r="AR30" s="30" t="str">
        <f t="shared" ref="AR30:AR50" si="11">CA30&amp;CB30&amp;CC30&amp;CD30</f>
        <v/>
      </c>
      <c r="AS30" s="31"/>
      <c r="AT30" s="31"/>
      <c r="AU30" s="31"/>
      <c r="AV30" s="31"/>
      <c r="AW30" s="31"/>
      <c r="AX30" s="31"/>
      <c r="AY30" s="31"/>
      <c r="AZ30" s="31"/>
      <c r="BA30" s="5"/>
      <c r="BB30" s="5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109"/>
      <c r="BS30" s="109"/>
      <c r="BT30" s="109"/>
      <c r="BU30" s="5"/>
      <c r="BV30" s="15"/>
      <c r="BW30" s="15"/>
      <c r="BX30" s="15"/>
      <c r="BY30" s="15"/>
      <c r="BZ30" s="15"/>
      <c r="CA30" s="32" t="str">
        <f>IF(CG30=1," * El total de Ingresos debe ser igual a la suma de los Tipos de Estrategia. ","")</f>
        <v/>
      </c>
      <c r="CB30" s="4"/>
      <c r="CC30" s="4"/>
      <c r="CD30" s="4"/>
      <c r="CE30" s="4"/>
      <c r="CF30" s="4"/>
      <c r="CG30" s="33">
        <f>IF(SUM(AN30:AQ30)=C30,0,1)</f>
        <v>0</v>
      </c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5"/>
      <c r="CV30" s="5"/>
      <c r="CW30" s="5"/>
      <c r="CX30" s="5"/>
      <c r="CY30" s="5"/>
      <c r="CZ30" s="5"/>
    </row>
    <row r="31" spans="1:104" s="6" customFormat="1" ht="15" x14ac:dyDescent="0.25">
      <c r="A31" s="1680"/>
      <c r="B31" s="121" t="s">
        <v>54</v>
      </c>
      <c r="C31" s="130">
        <f t="shared" ref="C31:C48" si="12">SUM(D31:E31)</f>
        <v>0</v>
      </c>
      <c r="D31" s="131">
        <f t="shared" si="10"/>
        <v>0</v>
      </c>
      <c r="E31" s="131">
        <f t="shared" si="10"/>
        <v>0</v>
      </c>
      <c r="F31" s="132"/>
      <c r="G31" s="133"/>
      <c r="H31" s="132"/>
      <c r="I31" s="134"/>
      <c r="J31" s="132"/>
      <c r="K31" s="134"/>
      <c r="L31" s="132"/>
      <c r="M31" s="133"/>
      <c r="N31" s="135"/>
      <c r="O31" s="134"/>
      <c r="P31" s="135"/>
      <c r="Q31" s="134"/>
      <c r="R31" s="135"/>
      <c r="S31" s="134"/>
      <c r="T31" s="135"/>
      <c r="U31" s="134"/>
      <c r="V31" s="135"/>
      <c r="W31" s="134"/>
      <c r="X31" s="135"/>
      <c r="Y31" s="134"/>
      <c r="Z31" s="135"/>
      <c r="AA31" s="134"/>
      <c r="AB31" s="135"/>
      <c r="AC31" s="134"/>
      <c r="AD31" s="135"/>
      <c r="AE31" s="134"/>
      <c r="AF31" s="135"/>
      <c r="AG31" s="134"/>
      <c r="AH31" s="135"/>
      <c r="AI31" s="134"/>
      <c r="AJ31" s="135"/>
      <c r="AK31" s="134"/>
      <c r="AL31" s="135"/>
      <c r="AM31" s="136"/>
      <c r="AN31" s="137"/>
      <c r="AO31" s="135"/>
      <c r="AP31" s="135"/>
      <c r="AQ31" s="134"/>
      <c r="AR31" s="30" t="str">
        <f t="shared" si="11"/>
        <v/>
      </c>
      <c r="AS31" s="31"/>
      <c r="AT31" s="31"/>
      <c r="AU31" s="31"/>
      <c r="AV31" s="31"/>
      <c r="AW31" s="31"/>
      <c r="AX31" s="31"/>
      <c r="AY31" s="31"/>
      <c r="AZ31" s="31"/>
      <c r="BA31" s="5"/>
      <c r="BB31" s="5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109"/>
      <c r="BS31" s="109"/>
      <c r="BT31" s="109"/>
      <c r="BU31" s="5"/>
      <c r="BV31" s="15"/>
      <c r="BW31" s="15"/>
      <c r="BX31" s="15"/>
      <c r="BY31" s="15"/>
      <c r="BZ31" s="15"/>
      <c r="CA31" s="32" t="str">
        <f t="shared" ref="CA31:CA52" si="13">IF(CG31=1," * El total de Ingresos debe ser igual a la suma de los Tipos de Estrategia. ","")</f>
        <v/>
      </c>
      <c r="CB31" s="4"/>
      <c r="CC31" s="4"/>
      <c r="CD31" s="4"/>
      <c r="CE31" s="4"/>
      <c r="CF31" s="4"/>
      <c r="CG31" s="33">
        <f t="shared" ref="CG31:CG50" si="14">IF(SUM(AN31:AQ31)=C31,0,1)</f>
        <v>0</v>
      </c>
      <c r="CH31" s="9"/>
      <c r="CI31" s="9"/>
      <c r="CJ31" s="9"/>
      <c r="CK31" s="9"/>
      <c r="CL31" s="33"/>
      <c r="CM31" s="33"/>
      <c r="CN31" s="33"/>
      <c r="CO31" s="33"/>
      <c r="CP31" s="33"/>
      <c r="CQ31" s="33"/>
      <c r="CR31" s="33"/>
      <c r="CS31" s="33"/>
      <c r="CT31" s="33"/>
      <c r="CU31" s="5"/>
      <c r="CV31" s="5"/>
      <c r="CW31" s="5"/>
      <c r="CX31" s="5"/>
      <c r="CY31" s="5"/>
      <c r="CZ31" s="5"/>
    </row>
    <row r="32" spans="1:104" s="6" customFormat="1" ht="15" x14ac:dyDescent="0.25">
      <c r="A32" s="1680"/>
      <c r="B32" s="138" t="s">
        <v>55</v>
      </c>
      <c r="C32" s="139">
        <f t="shared" si="12"/>
        <v>0</v>
      </c>
      <c r="D32" s="131">
        <f t="shared" si="10"/>
        <v>0</v>
      </c>
      <c r="E32" s="131">
        <f t="shared" si="10"/>
        <v>0</v>
      </c>
      <c r="F32" s="132"/>
      <c r="G32" s="133"/>
      <c r="H32" s="132"/>
      <c r="I32" s="134"/>
      <c r="J32" s="132"/>
      <c r="K32" s="134"/>
      <c r="L32" s="132"/>
      <c r="M32" s="133"/>
      <c r="N32" s="135"/>
      <c r="O32" s="134"/>
      <c r="P32" s="135"/>
      <c r="Q32" s="134"/>
      <c r="R32" s="135"/>
      <c r="S32" s="134"/>
      <c r="T32" s="135"/>
      <c r="U32" s="134"/>
      <c r="V32" s="135"/>
      <c r="W32" s="134"/>
      <c r="X32" s="135"/>
      <c r="Y32" s="134"/>
      <c r="Z32" s="135"/>
      <c r="AA32" s="134"/>
      <c r="AB32" s="135"/>
      <c r="AC32" s="134"/>
      <c r="AD32" s="135"/>
      <c r="AE32" s="134"/>
      <c r="AF32" s="135"/>
      <c r="AG32" s="134"/>
      <c r="AH32" s="135"/>
      <c r="AI32" s="134"/>
      <c r="AJ32" s="135"/>
      <c r="AK32" s="134"/>
      <c r="AL32" s="135"/>
      <c r="AM32" s="136"/>
      <c r="AN32" s="137"/>
      <c r="AO32" s="135"/>
      <c r="AP32" s="135"/>
      <c r="AQ32" s="134"/>
      <c r="AR32" s="30" t="str">
        <f t="shared" si="11"/>
        <v/>
      </c>
      <c r="AS32" s="31"/>
      <c r="AT32" s="31"/>
      <c r="AU32" s="31"/>
      <c r="AV32" s="31"/>
      <c r="AW32" s="31"/>
      <c r="AX32" s="31"/>
      <c r="AY32" s="31"/>
      <c r="AZ32" s="31"/>
      <c r="BA32" s="5"/>
      <c r="BB32" s="5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109"/>
      <c r="BS32" s="109"/>
      <c r="BT32" s="109"/>
      <c r="BU32" s="5"/>
      <c r="BV32" s="15"/>
      <c r="BW32" s="15"/>
      <c r="BX32" s="15"/>
      <c r="BY32" s="15"/>
      <c r="BZ32" s="15"/>
      <c r="CA32" s="32" t="str">
        <f t="shared" si="13"/>
        <v/>
      </c>
      <c r="CB32" s="4"/>
      <c r="CC32" s="4"/>
      <c r="CD32" s="4"/>
      <c r="CE32" s="4"/>
      <c r="CF32" s="4"/>
      <c r="CG32" s="33">
        <f t="shared" si="14"/>
        <v>0</v>
      </c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5"/>
      <c r="CV32" s="5"/>
      <c r="CW32" s="5"/>
      <c r="CX32" s="5"/>
      <c r="CY32" s="5"/>
      <c r="CZ32" s="5"/>
    </row>
    <row r="33" spans="1:104" s="6" customFormat="1" x14ac:dyDescent="0.2">
      <c r="A33" s="1680"/>
      <c r="B33" s="138" t="s">
        <v>56</v>
      </c>
      <c r="C33" s="139">
        <f t="shared" si="12"/>
        <v>0</v>
      </c>
      <c r="D33" s="131">
        <f t="shared" si="10"/>
        <v>0</v>
      </c>
      <c r="E33" s="131">
        <f t="shared" si="10"/>
        <v>0</v>
      </c>
      <c r="F33" s="132"/>
      <c r="G33" s="133"/>
      <c r="H33" s="132"/>
      <c r="I33" s="134"/>
      <c r="J33" s="132"/>
      <c r="K33" s="134"/>
      <c r="L33" s="132"/>
      <c r="M33" s="133"/>
      <c r="N33" s="135"/>
      <c r="O33" s="134"/>
      <c r="P33" s="135"/>
      <c r="Q33" s="134"/>
      <c r="R33" s="135"/>
      <c r="S33" s="134"/>
      <c r="T33" s="135"/>
      <c r="U33" s="134"/>
      <c r="V33" s="135"/>
      <c r="W33" s="134"/>
      <c r="X33" s="135"/>
      <c r="Y33" s="134"/>
      <c r="Z33" s="135"/>
      <c r="AA33" s="134"/>
      <c r="AB33" s="135"/>
      <c r="AC33" s="134"/>
      <c r="AD33" s="135"/>
      <c r="AE33" s="134"/>
      <c r="AF33" s="135"/>
      <c r="AG33" s="134"/>
      <c r="AH33" s="135"/>
      <c r="AI33" s="134"/>
      <c r="AJ33" s="135"/>
      <c r="AK33" s="134"/>
      <c r="AL33" s="135"/>
      <c r="AM33" s="136"/>
      <c r="AN33" s="137"/>
      <c r="AO33" s="135"/>
      <c r="AP33" s="135"/>
      <c r="AQ33" s="134"/>
      <c r="AR33" s="30" t="str">
        <f t="shared" si="11"/>
        <v/>
      </c>
      <c r="AS33" s="5"/>
      <c r="AT33" s="5"/>
      <c r="AU33" s="5"/>
      <c r="AV33" s="5"/>
      <c r="AW33" s="5"/>
      <c r="AX33" s="5"/>
      <c r="AY33" s="5"/>
      <c r="AZ33" s="5"/>
      <c r="BA33" s="5"/>
      <c r="BB33" s="5"/>
      <c r="BR33" s="109"/>
      <c r="BS33" s="109"/>
      <c r="BT33" s="109"/>
      <c r="BU33" s="5"/>
      <c r="BV33" s="15"/>
      <c r="BW33" s="15"/>
      <c r="BX33" s="15"/>
      <c r="BY33" s="15"/>
      <c r="BZ33" s="15"/>
      <c r="CA33" s="32" t="str">
        <f t="shared" si="13"/>
        <v/>
      </c>
      <c r="CB33" s="4"/>
      <c r="CC33" s="4"/>
      <c r="CD33" s="4"/>
      <c r="CE33" s="4"/>
      <c r="CF33" s="4"/>
      <c r="CG33" s="33">
        <f t="shared" si="14"/>
        <v>0</v>
      </c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5"/>
      <c r="CV33" s="5"/>
      <c r="CW33" s="5"/>
      <c r="CX33" s="5"/>
      <c r="CY33" s="5"/>
      <c r="CZ33" s="5"/>
    </row>
    <row r="34" spans="1:104" s="6" customFormat="1" x14ac:dyDescent="0.2">
      <c r="A34" s="1680"/>
      <c r="B34" s="138" t="s">
        <v>57</v>
      </c>
      <c r="C34" s="139">
        <f t="shared" si="12"/>
        <v>0</v>
      </c>
      <c r="D34" s="131">
        <f t="shared" si="10"/>
        <v>0</v>
      </c>
      <c r="E34" s="131">
        <f t="shared" si="10"/>
        <v>0</v>
      </c>
      <c r="F34" s="132"/>
      <c r="G34" s="133"/>
      <c r="H34" s="132"/>
      <c r="I34" s="134"/>
      <c r="J34" s="132"/>
      <c r="K34" s="134"/>
      <c r="L34" s="132"/>
      <c r="M34" s="133"/>
      <c r="N34" s="135"/>
      <c r="O34" s="134"/>
      <c r="P34" s="135"/>
      <c r="Q34" s="134"/>
      <c r="R34" s="135"/>
      <c r="S34" s="134"/>
      <c r="T34" s="135"/>
      <c r="U34" s="134"/>
      <c r="V34" s="135"/>
      <c r="W34" s="134"/>
      <c r="X34" s="135"/>
      <c r="Y34" s="134"/>
      <c r="Z34" s="135"/>
      <c r="AA34" s="134"/>
      <c r="AB34" s="135"/>
      <c r="AC34" s="134"/>
      <c r="AD34" s="135"/>
      <c r="AE34" s="134"/>
      <c r="AF34" s="135"/>
      <c r="AG34" s="134"/>
      <c r="AH34" s="135"/>
      <c r="AI34" s="134"/>
      <c r="AJ34" s="135"/>
      <c r="AK34" s="134"/>
      <c r="AL34" s="135"/>
      <c r="AM34" s="136"/>
      <c r="AN34" s="137"/>
      <c r="AO34" s="135"/>
      <c r="AP34" s="135"/>
      <c r="AQ34" s="134"/>
      <c r="AR34" s="30" t="str">
        <f t="shared" si="11"/>
        <v/>
      </c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S34" s="109"/>
      <c r="BT34" s="109"/>
      <c r="BU34" s="5"/>
      <c r="BV34" s="15"/>
      <c r="BW34" s="15"/>
      <c r="BX34" s="15"/>
      <c r="BY34" s="15"/>
      <c r="BZ34" s="15"/>
      <c r="CA34" s="32" t="str">
        <f t="shared" si="13"/>
        <v/>
      </c>
      <c r="CB34" s="4"/>
      <c r="CC34" s="4"/>
      <c r="CD34" s="4"/>
      <c r="CE34" s="4"/>
      <c r="CF34" s="4"/>
      <c r="CG34" s="33">
        <f t="shared" si="14"/>
        <v>0</v>
      </c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5"/>
      <c r="CV34" s="5"/>
      <c r="CW34" s="5"/>
      <c r="CX34" s="5"/>
      <c r="CY34" s="5"/>
      <c r="CZ34" s="5"/>
    </row>
    <row r="35" spans="1:104" s="6" customFormat="1" x14ac:dyDescent="0.2">
      <c r="A35" s="1680"/>
      <c r="B35" s="138" t="s">
        <v>58</v>
      </c>
      <c r="C35" s="139">
        <f t="shared" si="12"/>
        <v>0</v>
      </c>
      <c r="D35" s="131">
        <f t="shared" si="10"/>
        <v>0</v>
      </c>
      <c r="E35" s="131">
        <f t="shared" si="10"/>
        <v>0</v>
      </c>
      <c r="F35" s="132"/>
      <c r="G35" s="133"/>
      <c r="H35" s="132"/>
      <c r="I35" s="134"/>
      <c r="J35" s="132"/>
      <c r="K35" s="134"/>
      <c r="L35" s="132"/>
      <c r="M35" s="133"/>
      <c r="N35" s="135"/>
      <c r="O35" s="134"/>
      <c r="P35" s="135"/>
      <c r="Q35" s="134"/>
      <c r="R35" s="135"/>
      <c r="S35" s="134"/>
      <c r="T35" s="135"/>
      <c r="U35" s="134"/>
      <c r="V35" s="135"/>
      <c r="W35" s="134"/>
      <c r="X35" s="135"/>
      <c r="Y35" s="134"/>
      <c r="Z35" s="135"/>
      <c r="AA35" s="134"/>
      <c r="AB35" s="135"/>
      <c r="AC35" s="134"/>
      <c r="AD35" s="135"/>
      <c r="AE35" s="134"/>
      <c r="AF35" s="135"/>
      <c r="AG35" s="134"/>
      <c r="AH35" s="135"/>
      <c r="AI35" s="134"/>
      <c r="AJ35" s="135"/>
      <c r="AK35" s="134"/>
      <c r="AL35" s="135"/>
      <c r="AM35" s="136"/>
      <c r="AN35" s="137"/>
      <c r="AO35" s="135"/>
      <c r="AP35" s="135"/>
      <c r="AQ35" s="134"/>
      <c r="AR35" s="30" t="str">
        <f t="shared" si="11"/>
        <v/>
      </c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S35" s="109"/>
      <c r="BT35" s="109"/>
      <c r="BU35" s="5"/>
      <c r="BV35" s="15"/>
      <c r="BW35" s="15"/>
      <c r="BX35" s="15"/>
      <c r="BY35" s="15"/>
      <c r="BZ35" s="15"/>
      <c r="CA35" s="32" t="str">
        <f t="shared" si="13"/>
        <v/>
      </c>
      <c r="CB35" s="4"/>
      <c r="CC35" s="4"/>
      <c r="CD35" s="4"/>
      <c r="CE35" s="4"/>
      <c r="CF35" s="4"/>
      <c r="CG35" s="33">
        <f t="shared" si="14"/>
        <v>0</v>
      </c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5"/>
      <c r="CV35" s="5"/>
      <c r="CW35" s="5"/>
      <c r="CX35" s="5"/>
      <c r="CY35" s="5"/>
      <c r="CZ35" s="5"/>
    </row>
    <row r="36" spans="1:104" s="6" customFormat="1" x14ac:dyDescent="0.2">
      <c r="A36" s="1680"/>
      <c r="B36" s="140" t="s">
        <v>59</v>
      </c>
      <c r="C36" s="141">
        <f t="shared" si="12"/>
        <v>0</v>
      </c>
      <c r="D36" s="131">
        <f t="shared" si="10"/>
        <v>0</v>
      </c>
      <c r="E36" s="131">
        <f t="shared" si="10"/>
        <v>0</v>
      </c>
      <c r="F36" s="132"/>
      <c r="G36" s="133"/>
      <c r="H36" s="132"/>
      <c r="I36" s="134"/>
      <c r="J36" s="132"/>
      <c r="K36" s="134"/>
      <c r="L36" s="132"/>
      <c r="M36" s="133"/>
      <c r="N36" s="135"/>
      <c r="O36" s="134"/>
      <c r="P36" s="135"/>
      <c r="Q36" s="134"/>
      <c r="R36" s="135"/>
      <c r="S36" s="134"/>
      <c r="T36" s="135"/>
      <c r="U36" s="134"/>
      <c r="V36" s="135"/>
      <c r="W36" s="134"/>
      <c r="X36" s="135"/>
      <c r="Y36" s="134"/>
      <c r="Z36" s="135"/>
      <c r="AA36" s="134"/>
      <c r="AB36" s="135"/>
      <c r="AC36" s="134"/>
      <c r="AD36" s="135"/>
      <c r="AE36" s="134"/>
      <c r="AF36" s="135"/>
      <c r="AG36" s="134"/>
      <c r="AH36" s="135"/>
      <c r="AI36" s="134"/>
      <c r="AJ36" s="135"/>
      <c r="AK36" s="134"/>
      <c r="AL36" s="135"/>
      <c r="AM36" s="136"/>
      <c r="AN36" s="137"/>
      <c r="AO36" s="135"/>
      <c r="AP36" s="135"/>
      <c r="AQ36" s="134"/>
      <c r="AR36" s="30" t="str">
        <f t="shared" si="11"/>
        <v/>
      </c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S36" s="109"/>
      <c r="BT36" s="109"/>
      <c r="BU36" s="5"/>
      <c r="BV36" s="15"/>
      <c r="BW36" s="15"/>
      <c r="BX36" s="15"/>
      <c r="BY36" s="15"/>
      <c r="BZ36" s="15"/>
      <c r="CA36" s="32" t="str">
        <f t="shared" si="13"/>
        <v/>
      </c>
      <c r="CB36" s="4"/>
      <c r="CC36" s="4"/>
      <c r="CD36" s="4"/>
      <c r="CE36" s="4"/>
      <c r="CF36" s="4"/>
      <c r="CG36" s="33">
        <f t="shared" si="14"/>
        <v>0</v>
      </c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5"/>
      <c r="CV36" s="5"/>
      <c r="CW36" s="5"/>
      <c r="CX36" s="5"/>
      <c r="CY36" s="5"/>
      <c r="CZ36" s="5"/>
    </row>
    <row r="37" spans="1:104" s="6" customFormat="1" x14ac:dyDescent="0.2">
      <c r="A37" s="1680"/>
      <c r="B37" s="142" t="s">
        <v>60</v>
      </c>
      <c r="C37" s="143">
        <f t="shared" si="12"/>
        <v>0</v>
      </c>
      <c r="D37" s="131">
        <f t="shared" si="10"/>
        <v>0</v>
      </c>
      <c r="E37" s="131">
        <f t="shared" si="10"/>
        <v>0</v>
      </c>
      <c r="F37" s="132"/>
      <c r="G37" s="133"/>
      <c r="H37" s="132"/>
      <c r="I37" s="134"/>
      <c r="J37" s="132"/>
      <c r="K37" s="134"/>
      <c r="L37" s="132"/>
      <c r="M37" s="133"/>
      <c r="N37" s="135"/>
      <c r="O37" s="134"/>
      <c r="P37" s="135"/>
      <c r="Q37" s="134"/>
      <c r="R37" s="135"/>
      <c r="S37" s="134"/>
      <c r="T37" s="135"/>
      <c r="U37" s="134"/>
      <c r="V37" s="135"/>
      <c r="W37" s="134"/>
      <c r="X37" s="135"/>
      <c r="Y37" s="134"/>
      <c r="Z37" s="135"/>
      <c r="AA37" s="134"/>
      <c r="AB37" s="135"/>
      <c r="AC37" s="134"/>
      <c r="AD37" s="135"/>
      <c r="AE37" s="134"/>
      <c r="AF37" s="135"/>
      <c r="AG37" s="134"/>
      <c r="AH37" s="135"/>
      <c r="AI37" s="134"/>
      <c r="AJ37" s="135"/>
      <c r="AK37" s="134"/>
      <c r="AL37" s="135"/>
      <c r="AM37" s="136"/>
      <c r="AN37" s="137"/>
      <c r="AO37" s="135"/>
      <c r="AP37" s="135"/>
      <c r="AQ37" s="134"/>
      <c r="AR37" s="30" t="str">
        <f t="shared" si="11"/>
        <v/>
      </c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S37" s="109"/>
      <c r="BT37" s="109"/>
      <c r="BU37" s="5"/>
      <c r="BV37" s="15"/>
      <c r="BW37" s="15"/>
      <c r="BX37" s="15"/>
      <c r="BY37" s="15"/>
      <c r="BZ37" s="15"/>
      <c r="CA37" s="32" t="str">
        <f t="shared" si="13"/>
        <v/>
      </c>
      <c r="CB37" s="4"/>
      <c r="CC37" s="4"/>
      <c r="CD37" s="4"/>
      <c r="CE37" s="4"/>
      <c r="CF37" s="4"/>
      <c r="CG37" s="33">
        <f t="shared" si="14"/>
        <v>0</v>
      </c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5"/>
      <c r="CV37" s="5"/>
      <c r="CW37" s="5"/>
      <c r="CX37" s="5"/>
      <c r="CY37" s="5"/>
      <c r="CZ37" s="5"/>
    </row>
    <row r="38" spans="1:104" s="6" customFormat="1" x14ac:dyDescent="0.2">
      <c r="A38" s="1680"/>
      <c r="B38" s="144" t="s">
        <v>61</v>
      </c>
      <c r="C38" s="145">
        <f t="shared" si="12"/>
        <v>0</v>
      </c>
      <c r="D38" s="131">
        <f t="shared" si="10"/>
        <v>0</v>
      </c>
      <c r="E38" s="131">
        <f t="shared" si="10"/>
        <v>0</v>
      </c>
      <c r="F38" s="132"/>
      <c r="G38" s="133"/>
      <c r="H38" s="132"/>
      <c r="I38" s="134"/>
      <c r="J38" s="132"/>
      <c r="K38" s="134"/>
      <c r="L38" s="132"/>
      <c r="M38" s="133"/>
      <c r="N38" s="135"/>
      <c r="O38" s="134"/>
      <c r="P38" s="135"/>
      <c r="Q38" s="134"/>
      <c r="R38" s="135"/>
      <c r="S38" s="134"/>
      <c r="T38" s="135"/>
      <c r="U38" s="134"/>
      <c r="V38" s="135"/>
      <c r="W38" s="134"/>
      <c r="X38" s="135"/>
      <c r="Y38" s="134"/>
      <c r="Z38" s="135"/>
      <c r="AA38" s="134"/>
      <c r="AB38" s="135"/>
      <c r="AC38" s="134"/>
      <c r="AD38" s="135"/>
      <c r="AE38" s="134"/>
      <c r="AF38" s="135"/>
      <c r="AG38" s="134"/>
      <c r="AH38" s="135"/>
      <c r="AI38" s="134"/>
      <c r="AJ38" s="135"/>
      <c r="AK38" s="134"/>
      <c r="AL38" s="135"/>
      <c r="AM38" s="136"/>
      <c r="AN38" s="137"/>
      <c r="AO38" s="135"/>
      <c r="AP38" s="135"/>
      <c r="AQ38" s="134"/>
      <c r="AR38" s="30" t="str">
        <f t="shared" si="11"/>
        <v/>
      </c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S38" s="109"/>
      <c r="BT38" s="109"/>
      <c r="BU38" s="5"/>
      <c r="BV38" s="15"/>
      <c r="BW38" s="15"/>
      <c r="BX38" s="15"/>
      <c r="BY38" s="15"/>
      <c r="BZ38" s="15"/>
      <c r="CA38" s="32" t="str">
        <f t="shared" si="13"/>
        <v/>
      </c>
      <c r="CB38" s="4"/>
      <c r="CC38" s="4"/>
      <c r="CD38" s="4"/>
      <c r="CE38" s="4"/>
      <c r="CF38" s="4"/>
      <c r="CG38" s="33">
        <f t="shared" si="14"/>
        <v>0</v>
      </c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5"/>
      <c r="CV38" s="5"/>
      <c r="CW38" s="5"/>
      <c r="CX38" s="5"/>
      <c r="CY38" s="5"/>
      <c r="CZ38" s="5"/>
    </row>
    <row r="39" spans="1:104" s="6" customFormat="1" x14ac:dyDescent="0.2">
      <c r="A39" s="1680"/>
      <c r="B39" s="142" t="s">
        <v>62</v>
      </c>
      <c r="C39" s="143">
        <f t="shared" si="12"/>
        <v>0</v>
      </c>
      <c r="D39" s="131">
        <f t="shared" si="10"/>
        <v>0</v>
      </c>
      <c r="E39" s="131">
        <f t="shared" si="10"/>
        <v>0</v>
      </c>
      <c r="F39" s="132"/>
      <c r="G39" s="133"/>
      <c r="H39" s="132"/>
      <c r="I39" s="134"/>
      <c r="J39" s="132"/>
      <c r="K39" s="134"/>
      <c r="L39" s="132"/>
      <c r="M39" s="133"/>
      <c r="N39" s="135"/>
      <c r="O39" s="134"/>
      <c r="P39" s="135"/>
      <c r="Q39" s="134"/>
      <c r="R39" s="135"/>
      <c r="S39" s="134"/>
      <c r="T39" s="135"/>
      <c r="U39" s="134"/>
      <c r="V39" s="135"/>
      <c r="W39" s="134"/>
      <c r="X39" s="135"/>
      <c r="Y39" s="134"/>
      <c r="Z39" s="135"/>
      <c r="AA39" s="134"/>
      <c r="AB39" s="135"/>
      <c r="AC39" s="134"/>
      <c r="AD39" s="135"/>
      <c r="AE39" s="134"/>
      <c r="AF39" s="135"/>
      <c r="AG39" s="134"/>
      <c r="AH39" s="135"/>
      <c r="AI39" s="134"/>
      <c r="AJ39" s="135"/>
      <c r="AK39" s="134"/>
      <c r="AL39" s="135"/>
      <c r="AM39" s="136"/>
      <c r="AN39" s="137"/>
      <c r="AO39" s="135"/>
      <c r="AP39" s="135"/>
      <c r="AQ39" s="134"/>
      <c r="AR39" s="30" t="str">
        <f t="shared" si="11"/>
        <v/>
      </c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S39" s="109"/>
      <c r="BT39" s="109"/>
      <c r="BU39" s="5"/>
      <c r="BV39" s="15"/>
      <c r="BW39" s="15"/>
      <c r="BX39" s="15"/>
      <c r="BY39" s="15"/>
      <c r="BZ39" s="15"/>
      <c r="CA39" s="32" t="str">
        <f t="shared" si="13"/>
        <v/>
      </c>
      <c r="CB39" s="4"/>
      <c r="CC39" s="4"/>
      <c r="CD39" s="4"/>
      <c r="CE39" s="4"/>
      <c r="CF39" s="4"/>
      <c r="CG39" s="33">
        <f t="shared" si="14"/>
        <v>0</v>
      </c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5"/>
      <c r="CV39" s="5"/>
      <c r="CW39" s="5"/>
      <c r="CX39" s="5"/>
      <c r="CY39" s="5"/>
      <c r="CZ39" s="5"/>
    </row>
    <row r="40" spans="1:104" s="6" customFormat="1" x14ac:dyDescent="0.2">
      <c r="A40" s="1680"/>
      <c r="B40" s="142" t="s">
        <v>63</v>
      </c>
      <c r="C40" s="143">
        <f t="shared" si="12"/>
        <v>0</v>
      </c>
      <c r="D40" s="131">
        <f t="shared" si="10"/>
        <v>0</v>
      </c>
      <c r="E40" s="131">
        <f t="shared" si="10"/>
        <v>0</v>
      </c>
      <c r="F40" s="132"/>
      <c r="G40" s="133"/>
      <c r="H40" s="132"/>
      <c r="I40" s="134"/>
      <c r="J40" s="132"/>
      <c r="K40" s="134"/>
      <c r="L40" s="132"/>
      <c r="M40" s="133"/>
      <c r="N40" s="135"/>
      <c r="O40" s="134"/>
      <c r="P40" s="135"/>
      <c r="Q40" s="134"/>
      <c r="R40" s="135"/>
      <c r="S40" s="134"/>
      <c r="T40" s="135"/>
      <c r="U40" s="134"/>
      <c r="V40" s="135"/>
      <c r="W40" s="134"/>
      <c r="X40" s="135"/>
      <c r="Y40" s="134"/>
      <c r="Z40" s="135"/>
      <c r="AA40" s="134"/>
      <c r="AB40" s="135"/>
      <c r="AC40" s="134"/>
      <c r="AD40" s="135"/>
      <c r="AE40" s="134"/>
      <c r="AF40" s="135"/>
      <c r="AG40" s="134"/>
      <c r="AH40" s="135"/>
      <c r="AI40" s="134"/>
      <c r="AJ40" s="135"/>
      <c r="AK40" s="134"/>
      <c r="AL40" s="135"/>
      <c r="AM40" s="136"/>
      <c r="AN40" s="137"/>
      <c r="AO40" s="135"/>
      <c r="AP40" s="135"/>
      <c r="AQ40" s="134"/>
      <c r="AR40" s="30" t="str">
        <f t="shared" si="11"/>
        <v/>
      </c>
      <c r="BS40" s="109"/>
      <c r="BT40" s="109"/>
      <c r="BU40" s="5"/>
      <c r="BV40" s="15"/>
      <c r="BW40" s="15"/>
      <c r="BX40" s="15"/>
      <c r="BY40" s="15"/>
      <c r="BZ40" s="15"/>
      <c r="CA40" s="32" t="str">
        <f t="shared" si="13"/>
        <v/>
      </c>
      <c r="CB40" s="4"/>
      <c r="CC40" s="4"/>
      <c r="CD40" s="4"/>
      <c r="CE40" s="4"/>
      <c r="CF40" s="4"/>
      <c r="CG40" s="33">
        <f t="shared" si="14"/>
        <v>0</v>
      </c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5"/>
      <c r="CV40" s="5"/>
      <c r="CW40" s="5"/>
      <c r="CX40" s="5"/>
      <c r="CY40" s="5"/>
      <c r="CZ40" s="5"/>
    </row>
    <row r="41" spans="1:104" s="6" customFormat="1" x14ac:dyDescent="0.2">
      <c r="A41" s="1680"/>
      <c r="B41" s="146" t="s">
        <v>64</v>
      </c>
      <c r="C41" s="147">
        <f t="shared" si="12"/>
        <v>0</v>
      </c>
      <c r="D41" s="131">
        <f t="shared" si="10"/>
        <v>0</v>
      </c>
      <c r="E41" s="131">
        <f t="shared" si="10"/>
        <v>0</v>
      </c>
      <c r="F41" s="132"/>
      <c r="G41" s="133"/>
      <c r="H41" s="132"/>
      <c r="I41" s="134"/>
      <c r="J41" s="132"/>
      <c r="K41" s="134"/>
      <c r="L41" s="132"/>
      <c r="M41" s="133"/>
      <c r="N41" s="135"/>
      <c r="O41" s="134"/>
      <c r="P41" s="135"/>
      <c r="Q41" s="134"/>
      <c r="R41" s="135"/>
      <c r="S41" s="134"/>
      <c r="T41" s="135"/>
      <c r="U41" s="134"/>
      <c r="V41" s="135"/>
      <c r="W41" s="134"/>
      <c r="X41" s="135"/>
      <c r="Y41" s="134"/>
      <c r="Z41" s="135"/>
      <c r="AA41" s="134"/>
      <c r="AB41" s="135"/>
      <c r="AC41" s="134"/>
      <c r="AD41" s="135"/>
      <c r="AE41" s="134"/>
      <c r="AF41" s="135"/>
      <c r="AG41" s="134"/>
      <c r="AH41" s="135"/>
      <c r="AI41" s="134"/>
      <c r="AJ41" s="135"/>
      <c r="AK41" s="134"/>
      <c r="AL41" s="135"/>
      <c r="AM41" s="136"/>
      <c r="AN41" s="137"/>
      <c r="AO41" s="135"/>
      <c r="AP41" s="135"/>
      <c r="AQ41" s="134"/>
      <c r="AR41" s="30" t="str">
        <f t="shared" si="11"/>
        <v/>
      </c>
      <c r="BS41" s="109"/>
      <c r="BT41" s="109"/>
      <c r="BU41" s="5"/>
      <c r="BV41" s="15"/>
      <c r="BW41" s="15"/>
      <c r="BX41" s="15"/>
      <c r="BY41" s="15"/>
      <c r="BZ41" s="15"/>
      <c r="CA41" s="32" t="str">
        <f t="shared" si="13"/>
        <v/>
      </c>
      <c r="CB41" s="4"/>
      <c r="CC41" s="4"/>
      <c r="CD41" s="4"/>
      <c r="CE41" s="4"/>
      <c r="CF41" s="4"/>
      <c r="CG41" s="33">
        <f t="shared" si="14"/>
        <v>0</v>
      </c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5"/>
      <c r="CV41" s="5"/>
      <c r="CW41" s="5"/>
      <c r="CX41" s="5"/>
      <c r="CY41" s="5"/>
      <c r="CZ41" s="5"/>
    </row>
    <row r="42" spans="1:104" s="6" customFormat="1" x14ac:dyDescent="0.2">
      <c r="A42" s="1680"/>
      <c r="B42" s="140" t="s">
        <v>65</v>
      </c>
      <c r="C42" s="148">
        <f t="shared" si="12"/>
        <v>0</v>
      </c>
      <c r="D42" s="149">
        <f t="shared" si="10"/>
        <v>0</v>
      </c>
      <c r="E42" s="149">
        <f t="shared" si="10"/>
        <v>0</v>
      </c>
      <c r="F42" s="132"/>
      <c r="G42" s="133"/>
      <c r="H42" s="132"/>
      <c r="I42" s="133"/>
      <c r="J42" s="132"/>
      <c r="K42" s="134"/>
      <c r="L42" s="132"/>
      <c r="M42" s="133"/>
      <c r="N42" s="135"/>
      <c r="O42" s="133"/>
      <c r="P42" s="150"/>
      <c r="Q42" s="133"/>
      <c r="R42" s="150"/>
      <c r="S42" s="133"/>
      <c r="T42" s="150"/>
      <c r="U42" s="133"/>
      <c r="V42" s="150"/>
      <c r="W42" s="133"/>
      <c r="X42" s="150"/>
      <c r="Y42" s="133"/>
      <c r="Z42" s="150"/>
      <c r="AA42" s="133"/>
      <c r="AB42" s="150"/>
      <c r="AC42" s="133"/>
      <c r="AD42" s="150"/>
      <c r="AE42" s="133"/>
      <c r="AF42" s="150"/>
      <c r="AG42" s="133"/>
      <c r="AH42" s="150"/>
      <c r="AI42" s="133"/>
      <c r="AJ42" s="150"/>
      <c r="AK42" s="133"/>
      <c r="AL42" s="150"/>
      <c r="AM42" s="151"/>
      <c r="AN42" s="137"/>
      <c r="AO42" s="135"/>
      <c r="AP42" s="150"/>
      <c r="AQ42" s="133"/>
      <c r="AR42" s="30" t="str">
        <f t="shared" si="11"/>
        <v/>
      </c>
      <c r="BS42" s="109"/>
      <c r="BT42" s="109"/>
      <c r="BU42" s="5"/>
      <c r="BV42" s="15"/>
      <c r="BW42" s="15"/>
      <c r="BX42" s="15"/>
      <c r="BY42" s="15"/>
      <c r="BZ42" s="15"/>
      <c r="CA42" s="32" t="str">
        <f t="shared" si="13"/>
        <v/>
      </c>
      <c r="CB42" s="4"/>
      <c r="CC42" s="4"/>
      <c r="CD42" s="4"/>
      <c r="CE42" s="4"/>
      <c r="CF42" s="4"/>
      <c r="CG42" s="33">
        <f t="shared" si="14"/>
        <v>0</v>
      </c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5"/>
      <c r="CV42" s="5"/>
      <c r="CW42" s="5"/>
      <c r="CX42" s="5"/>
      <c r="CY42" s="5"/>
      <c r="CZ42" s="5"/>
    </row>
    <row r="43" spans="1:104" s="6" customFormat="1" x14ac:dyDescent="0.2">
      <c r="A43" s="1680"/>
      <c r="B43" s="152" t="s">
        <v>66</v>
      </c>
      <c r="C43" s="153">
        <f t="shared" si="12"/>
        <v>0</v>
      </c>
      <c r="D43" s="154">
        <f t="shared" si="10"/>
        <v>0</v>
      </c>
      <c r="E43" s="154">
        <f t="shared" si="10"/>
        <v>0</v>
      </c>
      <c r="F43" s="132"/>
      <c r="G43" s="133"/>
      <c r="H43" s="132"/>
      <c r="I43" s="133"/>
      <c r="J43" s="132"/>
      <c r="K43" s="134"/>
      <c r="L43" s="132"/>
      <c r="M43" s="133"/>
      <c r="N43" s="135"/>
      <c r="O43" s="133"/>
      <c r="P43" s="150"/>
      <c r="Q43" s="133"/>
      <c r="R43" s="150"/>
      <c r="S43" s="133"/>
      <c r="T43" s="150"/>
      <c r="U43" s="133"/>
      <c r="V43" s="150"/>
      <c r="W43" s="133"/>
      <c r="X43" s="150"/>
      <c r="Y43" s="133"/>
      <c r="Z43" s="150"/>
      <c r="AA43" s="133"/>
      <c r="AB43" s="150"/>
      <c r="AC43" s="133"/>
      <c r="AD43" s="150"/>
      <c r="AE43" s="133"/>
      <c r="AF43" s="150"/>
      <c r="AG43" s="133"/>
      <c r="AH43" s="150"/>
      <c r="AI43" s="133"/>
      <c r="AJ43" s="150"/>
      <c r="AK43" s="133"/>
      <c r="AL43" s="150"/>
      <c r="AM43" s="151"/>
      <c r="AN43" s="137"/>
      <c r="AO43" s="135"/>
      <c r="AP43" s="150"/>
      <c r="AQ43" s="133"/>
      <c r="AR43" s="30" t="str">
        <f t="shared" si="11"/>
        <v/>
      </c>
      <c r="BS43" s="109"/>
      <c r="BT43" s="109"/>
      <c r="BU43" s="5"/>
      <c r="BV43" s="15"/>
      <c r="BW43" s="15"/>
      <c r="BX43" s="15"/>
      <c r="BY43" s="15"/>
      <c r="BZ43" s="15"/>
      <c r="CA43" s="32" t="str">
        <f t="shared" si="13"/>
        <v/>
      </c>
      <c r="CB43" s="4"/>
      <c r="CC43" s="4"/>
      <c r="CD43" s="4"/>
      <c r="CE43" s="4"/>
      <c r="CF43" s="4"/>
      <c r="CG43" s="33">
        <f t="shared" si="14"/>
        <v>0</v>
      </c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5"/>
      <c r="CV43" s="5"/>
      <c r="CW43" s="5"/>
      <c r="CX43" s="5"/>
      <c r="CY43" s="5"/>
      <c r="CZ43" s="5"/>
    </row>
    <row r="44" spans="1:104" s="6" customFormat="1" x14ac:dyDescent="0.2">
      <c r="A44" s="1680"/>
      <c r="B44" s="155" t="s">
        <v>67</v>
      </c>
      <c r="C44" s="153">
        <f t="shared" si="12"/>
        <v>0</v>
      </c>
      <c r="D44" s="154">
        <f t="shared" si="10"/>
        <v>0</v>
      </c>
      <c r="E44" s="154">
        <f t="shared" si="10"/>
        <v>0</v>
      </c>
      <c r="F44" s="132"/>
      <c r="G44" s="133"/>
      <c r="H44" s="132"/>
      <c r="I44" s="133"/>
      <c r="J44" s="132"/>
      <c r="K44" s="134"/>
      <c r="L44" s="132"/>
      <c r="M44" s="133"/>
      <c r="N44" s="135"/>
      <c r="O44" s="133"/>
      <c r="P44" s="150"/>
      <c r="Q44" s="133"/>
      <c r="R44" s="150"/>
      <c r="S44" s="133"/>
      <c r="T44" s="150"/>
      <c r="U44" s="133"/>
      <c r="V44" s="150"/>
      <c r="W44" s="133"/>
      <c r="X44" s="150"/>
      <c r="Y44" s="133"/>
      <c r="Z44" s="150"/>
      <c r="AA44" s="133"/>
      <c r="AB44" s="150"/>
      <c r="AC44" s="133"/>
      <c r="AD44" s="150"/>
      <c r="AE44" s="133"/>
      <c r="AF44" s="150"/>
      <c r="AG44" s="133"/>
      <c r="AH44" s="150"/>
      <c r="AI44" s="133"/>
      <c r="AJ44" s="150"/>
      <c r="AK44" s="133"/>
      <c r="AL44" s="150"/>
      <c r="AM44" s="151"/>
      <c r="AN44" s="137"/>
      <c r="AO44" s="135"/>
      <c r="AP44" s="150"/>
      <c r="AQ44" s="133"/>
      <c r="AR44" s="30" t="str">
        <f t="shared" si="11"/>
        <v/>
      </c>
      <c r="BS44" s="109"/>
      <c r="BT44" s="109"/>
      <c r="BU44" s="5"/>
      <c r="BV44" s="15"/>
      <c r="BW44" s="15"/>
      <c r="BX44" s="15"/>
      <c r="BY44" s="15"/>
      <c r="BZ44" s="15"/>
      <c r="CA44" s="32" t="str">
        <f t="shared" si="13"/>
        <v/>
      </c>
      <c r="CB44" s="4"/>
      <c r="CC44" s="4"/>
      <c r="CD44" s="4"/>
      <c r="CE44" s="4"/>
      <c r="CF44" s="4"/>
      <c r="CG44" s="33">
        <f t="shared" si="14"/>
        <v>0</v>
      </c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5"/>
      <c r="CV44" s="5"/>
      <c r="CW44" s="5"/>
      <c r="CX44" s="5"/>
      <c r="CY44" s="5"/>
      <c r="CZ44" s="5"/>
    </row>
    <row r="45" spans="1:104" s="6" customFormat="1" x14ac:dyDescent="0.2">
      <c r="A45" s="1680"/>
      <c r="B45" s="152" t="s">
        <v>68</v>
      </c>
      <c r="C45" s="153">
        <f t="shared" si="12"/>
        <v>0</v>
      </c>
      <c r="D45" s="154">
        <f t="shared" si="10"/>
        <v>0</v>
      </c>
      <c r="E45" s="154">
        <f t="shared" si="10"/>
        <v>0</v>
      </c>
      <c r="F45" s="132"/>
      <c r="G45" s="133"/>
      <c r="H45" s="132"/>
      <c r="I45" s="133"/>
      <c r="J45" s="132"/>
      <c r="K45" s="134"/>
      <c r="L45" s="132"/>
      <c r="M45" s="133"/>
      <c r="N45" s="135"/>
      <c r="O45" s="133"/>
      <c r="P45" s="150"/>
      <c r="Q45" s="133"/>
      <c r="R45" s="150"/>
      <c r="S45" s="133"/>
      <c r="T45" s="150"/>
      <c r="U45" s="133"/>
      <c r="V45" s="150"/>
      <c r="W45" s="133"/>
      <c r="X45" s="150"/>
      <c r="Y45" s="133"/>
      <c r="Z45" s="150"/>
      <c r="AA45" s="133"/>
      <c r="AB45" s="150"/>
      <c r="AC45" s="133"/>
      <c r="AD45" s="150"/>
      <c r="AE45" s="133"/>
      <c r="AF45" s="150"/>
      <c r="AG45" s="133"/>
      <c r="AH45" s="150"/>
      <c r="AI45" s="133"/>
      <c r="AJ45" s="150"/>
      <c r="AK45" s="133"/>
      <c r="AL45" s="150"/>
      <c r="AM45" s="151"/>
      <c r="AN45" s="137"/>
      <c r="AO45" s="135"/>
      <c r="AP45" s="150"/>
      <c r="AQ45" s="133"/>
      <c r="AR45" s="30" t="str">
        <f t="shared" si="11"/>
        <v/>
      </c>
      <c r="BS45" s="109"/>
      <c r="BT45" s="109"/>
      <c r="BU45" s="5"/>
      <c r="BV45" s="15"/>
      <c r="BW45" s="15"/>
      <c r="BX45" s="15"/>
      <c r="BY45" s="15"/>
      <c r="BZ45" s="15"/>
      <c r="CA45" s="32" t="str">
        <f t="shared" si="13"/>
        <v/>
      </c>
      <c r="CB45" s="4"/>
      <c r="CC45" s="4"/>
      <c r="CD45" s="4"/>
      <c r="CE45" s="4"/>
      <c r="CF45" s="4"/>
      <c r="CG45" s="33">
        <f t="shared" si="14"/>
        <v>0</v>
      </c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5"/>
      <c r="CV45" s="5"/>
      <c r="CW45" s="5"/>
      <c r="CX45" s="5"/>
      <c r="CY45" s="5"/>
      <c r="CZ45" s="5"/>
    </row>
    <row r="46" spans="1:104" s="6" customFormat="1" x14ac:dyDescent="0.2">
      <c r="A46" s="1680"/>
      <c r="B46" s="152" t="s">
        <v>69</v>
      </c>
      <c r="C46" s="153">
        <f t="shared" si="12"/>
        <v>0</v>
      </c>
      <c r="D46" s="154">
        <f t="shared" si="10"/>
        <v>0</v>
      </c>
      <c r="E46" s="154">
        <f t="shared" si="10"/>
        <v>0</v>
      </c>
      <c r="F46" s="132"/>
      <c r="G46" s="133"/>
      <c r="H46" s="132"/>
      <c r="I46" s="133"/>
      <c r="J46" s="132"/>
      <c r="K46" s="134"/>
      <c r="L46" s="132"/>
      <c r="M46" s="133"/>
      <c r="N46" s="135"/>
      <c r="O46" s="133"/>
      <c r="P46" s="150"/>
      <c r="Q46" s="133"/>
      <c r="R46" s="150"/>
      <c r="S46" s="133"/>
      <c r="T46" s="150"/>
      <c r="U46" s="133"/>
      <c r="V46" s="150"/>
      <c r="W46" s="133"/>
      <c r="X46" s="150"/>
      <c r="Y46" s="133"/>
      <c r="Z46" s="150"/>
      <c r="AA46" s="133"/>
      <c r="AB46" s="150"/>
      <c r="AC46" s="133"/>
      <c r="AD46" s="150"/>
      <c r="AE46" s="133"/>
      <c r="AF46" s="150"/>
      <c r="AG46" s="133"/>
      <c r="AH46" s="150"/>
      <c r="AI46" s="133"/>
      <c r="AJ46" s="150"/>
      <c r="AK46" s="133"/>
      <c r="AL46" s="150"/>
      <c r="AM46" s="151"/>
      <c r="AN46" s="137"/>
      <c r="AO46" s="135"/>
      <c r="AP46" s="150"/>
      <c r="AQ46" s="133"/>
      <c r="AR46" s="30" t="str">
        <f t="shared" si="11"/>
        <v/>
      </c>
      <c r="BS46" s="109"/>
      <c r="BT46" s="109"/>
      <c r="BU46" s="5"/>
      <c r="BV46" s="15"/>
      <c r="BW46" s="15"/>
      <c r="BX46" s="15"/>
      <c r="BY46" s="15"/>
      <c r="BZ46" s="15"/>
      <c r="CA46" s="32" t="str">
        <f t="shared" si="13"/>
        <v/>
      </c>
      <c r="CB46" s="4"/>
      <c r="CC46" s="4"/>
      <c r="CD46" s="4"/>
      <c r="CE46" s="4"/>
      <c r="CF46" s="4"/>
      <c r="CG46" s="33">
        <f t="shared" si="14"/>
        <v>0</v>
      </c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5"/>
      <c r="CV46" s="5"/>
      <c r="CW46" s="5"/>
      <c r="CX46" s="5"/>
      <c r="CY46" s="5"/>
      <c r="CZ46" s="5"/>
    </row>
    <row r="47" spans="1:104" s="6" customFormat="1" x14ac:dyDescent="0.2">
      <c r="A47" s="1680"/>
      <c r="B47" s="152" t="s">
        <v>70</v>
      </c>
      <c r="C47" s="156">
        <f t="shared" si="12"/>
        <v>0</v>
      </c>
      <c r="D47" s="157">
        <f t="shared" si="10"/>
        <v>0</v>
      </c>
      <c r="E47" s="157">
        <f t="shared" si="10"/>
        <v>0</v>
      </c>
      <c r="F47" s="158"/>
      <c r="G47" s="159"/>
      <c r="H47" s="158"/>
      <c r="I47" s="159"/>
      <c r="J47" s="158"/>
      <c r="K47" s="160"/>
      <c r="L47" s="158"/>
      <c r="M47" s="159"/>
      <c r="N47" s="161"/>
      <c r="O47" s="159"/>
      <c r="P47" s="162"/>
      <c r="Q47" s="159"/>
      <c r="R47" s="162"/>
      <c r="S47" s="159"/>
      <c r="T47" s="162"/>
      <c r="U47" s="159"/>
      <c r="V47" s="162"/>
      <c r="W47" s="159"/>
      <c r="X47" s="162"/>
      <c r="Y47" s="159"/>
      <c r="Z47" s="162"/>
      <c r="AA47" s="159"/>
      <c r="AB47" s="162"/>
      <c r="AC47" s="159"/>
      <c r="AD47" s="162"/>
      <c r="AE47" s="159"/>
      <c r="AF47" s="162"/>
      <c r="AG47" s="159"/>
      <c r="AH47" s="162"/>
      <c r="AI47" s="159"/>
      <c r="AJ47" s="162"/>
      <c r="AK47" s="159"/>
      <c r="AL47" s="162"/>
      <c r="AM47" s="163"/>
      <c r="AN47" s="164"/>
      <c r="AO47" s="161"/>
      <c r="AP47" s="162"/>
      <c r="AQ47" s="159"/>
      <c r="AR47" s="30" t="str">
        <f t="shared" si="11"/>
        <v/>
      </c>
      <c r="BS47" s="109"/>
      <c r="BT47" s="109"/>
      <c r="BU47" s="5"/>
      <c r="BV47" s="15"/>
      <c r="BW47" s="15"/>
      <c r="BX47" s="15"/>
      <c r="BY47" s="15"/>
      <c r="BZ47" s="15"/>
      <c r="CA47" s="32" t="str">
        <f t="shared" si="13"/>
        <v/>
      </c>
      <c r="CB47" s="4"/>
      <c r="CC47" s="4"/>
      <c r="CD47" s="4"/>
      <c r="CE47" s="4"/>
      <c r="CF47" s="4"/>
      <c r="CG47" s="33">
        <f t="shared" si="14"/>
        <v>0</v>
      </c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5"/>
      <c r="CV47" s="5"/>
      <c r="CW47" s="5"/>
      <c r="CX47" s="5"/>
      <c r="CY47" s="5"/>
      <c r="CZ47" s="5"/>
    </row>
    <row r="48" spans="1:104" s="6" customFormat="1" x14ac:dyDescent="0.2">
      <c r="A48" s="1775"/>
      <c r="B48" s="165" t="s">
        <v>71</v>
      </c>
      <c r="C48" s="166">
        <f t="shared" si="12"/>
        <v>0</v>
      </c>
      <c r="D48" s="167">
        <f t="shared" si="10"/>
        <v>0</v>
      </c>
      <c r="E48" s="167">
        <f t="shared" si="10"/>
        <v>0</v>
      </c>
      <c r="F48" s="168"/>
      <c r="G48" s="169"/>
      <c r="H48" s="168"/>
      <c r="I48" s="169"/>
      <c r="J48" s="168"/>
      <c r="K48" s="170"/>
      <c r="L48" s="168"/>
      <c r="M48" s="169"/>
      <c r="N48" s="171"/>
      <c r="O48" s="169"/>
      <c r="P48" s="172"/>
      <c r="Q48" s="169"/>
      <c r="R48" s="172"/>
      <c r="S48" s="169"/>
      <c r="T48" s="172"/>
      <c r="U48" s="169"/>
      <c r="V48" s="172"/>
      <c r="W48" s="169"/>
      <c r="X48" s="172"/>
      <c r="Y48" s="169"/>
      <c r="Z48" s="172"/>
      <c r="AA48" s="169"/>
      <c r="AB48" s="172"/>
      <c r="AC48" s="169"/>
      <c r="AD48" s="172"/>
      <c r="AE48" s="169"/>
      <c r="AF48" s="172"/>
      <c r="AG48" s="169"/>
      <c r="AH48" s="172"/>
      <c r="AI48" s="169"/>
      <c r="AJ48" s="172"/>
      <c r="AK48" s="169"/>
      <c r="AL48" s="172"/>
      <c r="AM48" s="173"/>
      <c r="AN48" s="174"/>
      <c r="AO48" s="171"/>
      <c r="AP48" s="172"/>
      <c r="AQ48" s="169"/>
      <c r="AR48" s="30" t="str">
        <f t="shared" si="11"/>
        <v/>
      </c>
      <c r="BS48" s="109"/>
      <c r="BT48" s="109"/>
      <c r="BU48" s="5"/>
      <c r="BV48" s="15"/>
      <c r="BW48" s="15"/>
      <c r="BX48" s="15"/>
      <c r="BY48" s="15"/>
      <c r="BZ48" s="15"/>
      <c r="CA48" s="32" t="str">
        <f t="shared" si="13"/>
        <v/>
      </c>
      <c r="CB48" s="4"/>
      <c r="CC48" s="4"/>
      <c r="CD48" s="4"/>
      <c r="CE48" s="4"/>
      <c r="CF48" s="4"/>
      <c r="CG48" s="33">
        <f t="shared" si="14"/>
        <v>0</v>
      </c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5"/>
      <c r="CV48" s="5"/>
      <c r="CW48" s="5"/>
      <c r="CX48" s="5"/>
      <c r="CY48" s="5"/>
      <c r="CZ48" s="5"/>
    </row>
    <row r="49" spans="1:130" x14ac:dyDescent="0.2">
      <c r="A49" s="520" t="s">
        <v>72</v>
      </c>
      <c r="B49" s="176"/>
      <c r="C49" s="177">
        <f>SUM(D49:E49)</f>
        <v>0</v>
      </c>
      <c r="D49" s="149">
        <f t="shared" si="10"/>
        <v>0</v>
      </c>
      <c r="E49" s="149">
        <f t="shared" si="10"/>
        <v>0</v>
      </c>
      <c r="F49" s="124"/>
      <c r="G49" s="125"/>
      <c r="H49" s="124"/>
      <c r="I49" s="126"/>
      <c r="J49" s="124"/>
      <c r="K49" s="126"/>
      <c r="L49" s="124"/>
      <c r="M49" s="125"/>
      <c r="N49" s="127"/>
      <c r="O49" s="126"/>
      <c r="P49" s="127"/>
      <c r="Q49" s="126"/>
      <c r="R49" s="127"/>
      <c r="S49" s="126"/>
      <c r="T49" s="127"/>
      <c r="U49" s="126"/>
      <c r="V49" s="127"/>
      <c r="W49" s="126"/>
      <c r="X49" s="127"/>
      <c r="Y49" s="126"/>
      <c r="Z49" s="127"/>
      <c r="AA49" s="126"/>
      <c r="AB49" s="127"/>
      <c r="AC49" s="126"/>
      <c r="AD49" s="127"/>
      <c r="AE49" s="126"/>
      <c r="AF49" s="127"/>
      <c r="AG49" s="126"/>
      <c r="AH49" s="127"/>
      <c r="AI49" s="126"/>
      <c r="AJ49" s="127"/>
      <c r="AK49" s="126"/>
      <c r="AL49" s="127"/>
      <c r="AM49" s="128"/>
      <c r="AN49" s="129"/>
      <c r="AO49" s="127"/>
      <c r="AP49" s="127"/>
      <c r="AQ49" s="126"/>
      <c r="AR49" s="30" t="str">
        <f t="shared" si="11"/>
        <v/>
      </c>
      <c r="BS49" s="109"/>
      <c r="BT49" s="109"/>
      <c r="BV49" s="15"/>
      <c r="BW49" s="15"/>
      <c r="BX49" s="15"/>
      <c r="CA49" s="32" t="str">
        <f t="shared" si="13"/>
        <v/>
      </c>
      <c r="CG49" s="33">
        <f t="shared" si="14"/>
        <v>0</v>
      </c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5"/>
      <c r="CV49" s="5"/>
      <c r="CW49" s="5"/>
      <c r="CX49" s="5"/>
      <c r="CY49" s="5"/>
      <c r="CZ49" s="5"/>
    </row>
    <row r="50" spans="1:130" x14ac:dyDescent="0.2">
      <c r="A50" s="178" t="s">
        <v>73</v>
      </c>
      <c r="B50" s="179"/>
      <c r="C50" s="180">
        <f>SUM(D50:E50)</f>
        <v>0</v>
      </c>
      <c r="D50" s="181">
        <f t="shared" si="10"/>
        <v>0</v>
      </c>
      <c r="E50" s="181">
        <f t="shared" si="10"/>
        <v>0</v>
      </c>
      <c r="F50" s="168"/>
      <c r="G50" s="169"/>
      <c r="H50" s="168"/>
      <c r="I50" s="170"/>
      <c r="J50" s="168"/>
      <c r="K50" s="170"/>
      <c r="L50" s="168"/>
      <c r="M50" s="169"/>
      <c r="N50" s="171"/>
      <c r="O50" s="170"/>
      <c r="P50" s="171"/>
      <c r="Q50" s="170"/>
      <c r="R50" s="171"/>
      <c r="S50" s="170"/>
      <c r="T50" s="171"/>
      <c r="U50" s="170"/>
      <c r="V50" s="171"/>
      <c r="W50" s="170"/>
      <c r="X50" s="171"/>
      <c r="Y50" s="170"/>
      <c r="Z50" s="171"/>
      <c r="AA50" s="170"/>
      <c r="AB50" s="171"/>
      <c r="AC50" s="170"/>
      <c r="AD50" s="171"/>
      <c r="AE50" s="170"/>
      <c r="AF50" s="171"/>
      <c r="AG50" s="170"/>
      <c r="AH50" s="171"/>
      <c r="AI50" s="170"/>
      <c r="AJ50" s="171"/>
      <c r="AK50" s="170"/>
      <c r="AL50" s="171"/>
      <c r="AM50" s="182"/>
      <c r="AN50" s="174"/>
      <c r="AO50" s="171"/>
      <c r="AP50" s="171"/>
      <c r="AQ50" s="170"/>
      <c r="AR50" s="30" t="str">
        <f t="shared" si="11"/>
        <v/>
      </c>
      <c r="BS50" s="109"/>
      <c r="BT50" s="109"/>
      <c r="BV50" s="15"/>
      <c r="BW50" s="15"/>
      <c r="BX50" s="15"/>
      <c r="CA50" s="32" t="str">
        <f t="shared" si="13"/>
        <v/>
      </c>
      <c r="CG50" s="33">
        <f t="shared" si="14"/>
        <v>0</v>
      </c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5"/>
      <c r="CV50" s="5"/>
      <c r="CW50" s="5"/>
      <c r="CX50" s="5"/>
      <c r="CY50" s="5"/>
      <c r="CZ50" s="5"/>
    </row>
    <row r="51" spans="1:130" x14ac:dyDescent="0.2">
      <c r="A51" s="107" t="s">
        <v>74</v>
      </c>
      <c r="B51" s="11"/>
      <c r="C51" s="183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CA51" s="32" t="str">
        <f t="shared" si="13"/>
        <v/>
      </c>
      <c r="CG51" s="33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5"/>
      <c r="CV51" s="5"/>
      <c r="CW51" s="5"/>
      <c r="CX51" s="5"/>
      <c r="CY51" s="5"/>
      <c r="CZ51" s="5"/>
    </row>
    <row r="52" spans="1:130" x14ac:dyDescent="0.2">
      <c r="A52" s="1791" t="s">
        <v>75</v>
      </c>
      <c r="B52" s="1792" t="s">
        <v>76</v>
      </c>
      <c r="C52" s="1826" t="s">
        <v>7</v>
      </c>
      <c r="D52" s="1826"/>
      <c r="E52" s="1826"/>
      <c r="F52" s="1827"/>
      <c r="G52" s="1785" t="s">
        <v>77</v>
      </c>
      <c r="H52" s="1786"/>
      <c r="I52" s="184"/>
      <c r="AI52" s="109"/>
      <c r="AJ52" s="109"/>
      <c r="BY52" s="5"/>
      <c r="CA52" s="32" t="str">
        <f t="shared" si="13"/>
        <v/>
      </c>
      <c r="CG52" s="33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5"/>
      <c r="CV52" s="5"/>
      <c r="CW52" s="5"/>
      <c r="CX52" s="5"/>
      <c r="CY52" s="5"/>
      <c r="CZ52" s="5"/>
    </row>
    <row r="53" spans="1:130" ht="14.25" customHeight="1" x14ac:dyDescent="0.2">
      <c r="A53" s="1680"/>
      <c r="B53" s="1637"/>
      <c r="C53" s="1644" t="s">
        <v>50</v>
      </c>
      <c r="D53" s="1683" t="s">
        <v>29</v>
      </c>
      <c r="E53" s="1654" t="s">
        <v>30</v>
      </c>
      <c r="F53" s="1675" t="s">
        <v>31</v>
      </c>
      <c r="G53" s="1833" t="s">
        <v>78</v>
      </c>
      <c r="H53" s="1834" t="s">
        <v>79</v>
      </c>
      <c r="AH53" s="109"/>
      <c r="AI53" s="109"/>
      <c r="BT53" s="5"/>
      <c r="BZ53" s="32"/>
      <c r="CF53" s="33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5"/>
      <c r="CU53" s="5"/>
      <c r="CV53" s="5"/>
      <c r="CW53" s="5"/>
      <c r="CX53" s="5"/>
      <c r="CY53" s="5"/>
      <c r="CZ53" s="5"/>
      <c r="DZ53" s="6"/>
    </row>
    <row r="54" spans="1:130" x14ac:dyDescent="0.2">
      <c r="A54" s="1775"/>
      <c r="B54" s="1745"/>
      <c r="C54" s="1761"/>
      <c r="D54" s="1777"/>
      <c r="E54" s="1756"/>
      <c r="F54" s="1771"/>
      <c r="G54" s="1833"/>
      <c r="H54" s="1834"/>
      <c r="AH54" s="109"/>
      <c r="AI54" s="109"/>
      <c r="BT54" s="5"/>
      <c r="BZ54" s="32"/>
      <c r="CF54" s="33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5"/>
      <c r="CU54" s="5"/>
      <c r="CV54" s="5"/>
      <c r="CW54" s="5"/>
      <c r="CX54" s="5"/>
      <c r="CY54" s="5"/>
      <c r="CZ54" s="5"/>
      <c r="DZ54" s="6"/>
    </row>
    <row r="55" spans="1:130" x14ac:dyDescent="0.2">
      <c r="A55" s="185" t="s">
        <v>80</v>
      </c>
      <c r="B55" s="186">
        <f>SUM(C55:F55)</f>
        <v>0</v>
      </c>
      <c r="C55" s="187"/>
      <c r="D55" s="188"/>
      <c r="E55" s="189"/>
      <c r="F55" s="190"/>
      <c r="G55" s="187"/>
      <c r="H55" s="187"/>
      <c r="AH55" s="109"/>
      <c r="AI55" s="109"/>
      <c r="BT55" s="5"/>
      <c r="BY55" s="5"/>
      <c r="BZ55" s="32" t="str">
        <f>IF(CF55=1," * El total de Ingresos debe ser igual a la suma de los Tipos de Estrategia. ","")</f>
        <v/>
      </c>
      <c r="CF55" s="33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5"/>
      <c r="CU55" s="5"/>
      <c r="CV55" s="5"/>
      <c r="CW55" s="5"/>
      <c r="CX55" s="5"/>
      <c r="CY55" s="5"/>
      <c r="CZ55" s="5"/>
      <c r="DZ55" s="6"/>
    </row>
    <row r="56" spans="1:130" x14ac:dyDescent="0.2">
      <c r="A56" s="155" t="s">
        <v>81</v>
      </c>
      <c r="B56" s="186">
        <f>SUM(C56:F56)</f>
        <v>0</v>
      </c>
      <c r="C56" s="191"/>
      <c r="D56" s="188"/>
      <c r="E56" s="189"/>
      <c r="F56" s="192"/>
      <c r="G56" s="191"/>
      <c r="H56" s="191"/>
      <c r="AH56" s="109"/>
      <c r="AI56" s="109"/>
      <c r="BT56" s="5"/>
      <c r="BY56" s="5"/>
      <c r="BZ56" s="32" t="str">
        <f>IF(CF56=1," * El total de Ingresos debe ser igual a la suma de los Tipos de Estrategia. ","")</f>
        <v/>
      </c>
      <c r="CF56" s="33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5"/>
      <c r="CU56" s="5"/>
      <c r="CV56" s="5"/>
      <c r="CW56" s="5"/>
      <c r="CX56" s="5"/>
      <c r="CY56" s="5"/>
      <c r="CZ56" s="5"/>
      <c r="DZ56" s="6"/>
    </row>
    <row r="57" spans="1:130" x14ac:dyDescent="0.2">
      <c r="A57" s="155" t="s">
        <v>82</v>
      </c>
      <c r="B57" s="186">
        <f>SUM(C57:F57)</f>
        <v>0</v>
      </c>
      <c r="C57" s="191"/>
      <c r="D57" s="188"/>
      <c r="E57" s="189"/>
      <c r="F57" s="192"/>
      <c r="G57" s="191"/>
      <c r="H57" s="191"/>
      <c r="AH57" s="109"/>
      <c r="AI57" s="109"/>
      <c r="BT57" s="5"/>
      <c r="BY57" s="5"/>
      <c r="BZ57" s="4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5"/>
      <c r="CU57" s="5"/>
      <c r="CV57" s="5"/>
      <c r="CW57" s="5"/>
      <c r="CX57" s="5"/>
      <c r="CY57" s="5"/>
      <c r="CZ57" s="5"/>
      <c r="DZ57" s="6"/>
    </row>
    <row r="58" spans="1:130" x14ac:dyDescent="0.2">
      <c r="A58" s="155" t="s">
        <v>83</v>
      </c>
      <c r="B58" s="186">
        <f>SUM(C58:F58)</f>
        <v>0</v>
      </c>
      <c r="C58" s="191"/>
      <c r="D58" s="188"/>
      <c r="E58" s="189"/>
      <c r="F58" s="192"/>
      <c r="G58" s="191"/>
      <c r="H58" s="191"/>
      <c r="AH58" s="109"/>
      <c r="AI58" s="109"/>
      <c r="BT58" s="5"/>
      <c r="BY58" s="5"/>
      <c r="BZ58" s="4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5"/>
      <c r="CU58" s="5"/>
      <c r="CV58" s="5"/>
      <c r="CW58" s="5"/>
      <c r="CX58" s="5"/>
      <c r="CY58" s="5"/>
      <c r="CZ58" s="5"/>
      <c r="DZ58" s="6"/>
    </row>
    <row r="59" spans="1:130" x14ac:dyDescent="0.2">
      <c r="A59" s="155" t="s">
        <v>84</v>
      </c>
      <c r="B59" s="186">
        <f>SUM(C59:F59)</f>
        <v>0</v>
      </c>
      <c r="C59" s="193"/>
      <c r="D59" s="194"/>
      <c r="E59" s="195"/>
      <c r="F59" s="196"/>
      <c r="G59" s="193"/>
      <c r="H59" s="193"/>
      <c r="AH59" s="109"/>
      <c r="AI59" s="109"/>
      <c r="BT59" s="5"/>
      <c r="BY59" s="5"/>
      <c r="BZ59" s="4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5"/>
      <c r="CU59" s="5"/>
      <c r="CV59" s="5"/>
      <c r="CW59" s="5"/>
      <c r="CX59" s="5"/>
      <c r="CY59" s="5"/>
      <c r="CZ59" s="5"/>
      <c r="DZ59" s="6"/>
    </row>
    <row r="60" spans="1:130" x14ac:dyDescent="0.2">
      <c r="A60" s="585" t="s">
        <v>5</v>
      </c>
      <c r="B60" s="586">
        <f t="shared" ref="B60:G60" si="15">SUM(B55:B59)</f>
        <v>0</v>
      </c>
      <c r="C60" s="199">
        <f t="shared" si="15"/>
        <v>0</v>
      </c>
      <c r="D60" s="200">
        <f t="shared" si="15"/>
        <v>0</v>
      </c>
      <c r="E60" s="201">
        <f t="shared" si="15"/>
        <v>0</v>
      </c>
      <c r="F60" s="202">
        <f t="shared" si="15"/>
        <v>0</v>
      </c>
      <c r="G60" s="199">
        <f t="shared" si="15"/>
        <v>0</v>
      </c>
      <c r="H60" s="199">
        <f>SUM(H55:H59)</f>
        <v>0</v>
      </c>
      <c r="AH60" s="109"/>
      <c r="AI60" s="109"/>
      <c r="BT60" s="5"/>
      <c r="BZ60" s="4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5"/>
      <c r="CU60" s="5"/>
      <c r="CV60" s="5"/>
      <c r="CW60" s="5"/>
      <c r="CX60" s="5"/>
      <c r="CY60" s="5"/>
      <c r="CZ60" s="5"/>
      <c r="DZ60" s="6"/>
    </row>
    <row r="61" spans="1:130" x14ac:dyDescent="0.2">
      <c r="A61" s="107" t="s">
        <v>85</v>
      </c>
      <c r="D61" s="11"/>
      <c r="E61" s="11"/>
      <c r="F61" s="11"/>
      <c r="G61" s="11"/>
      <c r="H61" s="11"/>
      <c r="I61" s="11"/>
      <c r="J61" s="11"/>
      <c r="K61" s="11"/>
      <c r="CA61" s="32"/>
      <c r="CB61" s="32"/>
      <c r="CC61" s="32"/>
      <c r="CD61" s="32"/>
      <c r="CE61" s="32"/>
      <c r="CF61" s="32"/>
      <c r="CG61" s="33"/>
      <c r="CH61" s="33"/>
      <c r="CI61" s="33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5"/>
      <c r="CV61" s="5"/>
      <c r="CW61" s="5"/>
      <c r="CX61" s="5"/>
      <c r="CY61" s="5"/>
      <c r="CZ61" s="5"/>
    </row>
    <row r="62" spans="1:130" x14ac:dyDescent="0.2">
      <c r="A62" s="1758" t="s">
        <v>75</v>
      </c>
      <c r="B62" s="1747" t="s">
        <v>76</v>
      </c>
      <c r="C62" s="1832" t="s">
        <v>6</v>
      </c>
      <c r="D62" s="1832"/>
      <c r="E62" s="1832"/>
      <c r="F62" s="1832"/>
      <c r="G62" s="1832"/>
      <c r="H62" s="1832"/>
      <c r="I62" s="1832"/>
      <c r="J62" s="1832"/>
      <c r="K62" s="1832"/>
      <c r="L62" s="1832"/>
      <c r="M62" s="1832"/>
      <c r="N62" s="1832"/>
      <c r="O62" s="1832"/>
      <c r="P62" s="1832"/>
      <c r="Q62" s="1832"/>
      <c r="R62" s="1832"/>
      <c r="S62" s="1770"/>
      <c r="T62" s="1826" t="s">
        <v>7</v>
      </c>
      <c r="U62" s="1826"/>
      <c r="V62" s="1826"/>
      <c r="W62" s="1829"/>
      <c r="X62" s="1830" t="s">
        <v>86</v>
      </c>
      <c r="Y62" s="1831"/>
      <c r="Z62" s="1786"/>
      <c r="AA62" s="11"/>
      <c r="AB62" s="11"/>
      <c r="BY62" s="5"/>
      <c r="BZ62" s="5"/>
      <c r="CA62" s="32"/>
      <c r="CB62" s="32"/>
      <c r="CC62" s="32"/>
      <c r="CD62" s="32"/>
      <c r="CE62" s="32"/>
      <c r="CF62" s="32"/>
      <c r="CG62" s="33"/>
      <c r="CH62" s="33"/>
      <c r="CI62" s="33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</row>
    <row r="63" spans="1:130" ht="21" x14ac:dyDescent="0.2">
      <c r="A63" s="1759"/>
      <c r="B63" s="1761"/>
      <c r="C63" s="587" t="s">
        <v>11</v>
      </c>
      <c r="D63" s="587" t="s">
        <v>12</v>
      </c>
      <c r="E63" s="587" t="s">
        <v>13</v>
      </c>
      <c r="F63" s="587" t="s">
        <v>14</v>
      </c>
      <c r="G63" s="587" t="s">
        <v>15</v>
      </c>
      <c r="H63" s="587" t="s">
        <v>16</v>
      </c>
      <c r="I63" s="587" t="s">
        <v>17</v>
      </c>
      <c r="J63" s="587" t="s">
        <v>18</v>
      </c>
      <c r="K63" s="587" t="s">
        <v>19</v>
      </c>
      <c r="L63" s="587" t="s">
        <v>20</v>
      </c>
      <c r="M63" s="587" t="s">
        <v>21</v>
      </c>
      <c r="N63" s="587" t="s">
        <v>22</v>
      </c>
      <c r="O63" s="587" t="s">
        <v>23</v>
      </c>
      <c r="P63" s="587" t="s">
        <v>24</v>
      </c>
      <c r="Q63" s="587" t="s">
        <v>25</v>
      </c>
      <c r="R63" s="587" t="s">
        <v>26</v>
      </c>
      <c r="S63" s="523" t="s">
        <v>27</v>
      </c>
      <c r="T63" s="552" t="s">
        <v>50</v>
      </c>
      <c r="U63" s="509" t="s">
        <v>29</v>
      </c>
      <c r="V63" s="489" t="s">
        <v>87</v>
      </c>
      <c r="W63" s="489" t="s">
        <v>31</v>
      </c>
      <c r="X63" s="588" t="s">
        <v>88</v>
      </c>
      <c r="Y63" s="553" t="s">
        <v>89</v>
      </c>
      <c r="Z63" s="553" t="s">
        <v>79</v>
      </c>
      <c r="AA63" s="8"/>
      <c r="BK63" s="8"/>
      <c r="BY63" s="5"/>
      <c r="BZ63" s="5"/>
      <c r="CA63" s="32"/>
      <c r="CB63" s="32"/>
      <c r="CC63" s="32"/>
      <c r="CD63" s="32"/>
      <c r="CE63" s="32"/>
      <c r="CF63" s="32"/>
      <c r="CG63" s="33"/>
      <c r="CH63" s="33"/>
      <c r="CI63" s="33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DA63" s="15"/>
      <c r="DB63" s="15"/>
      <c r="DC63" s="15"/>
      <c r="DD63" s="15"/>
      <c r="DE63" s="15"/>
      <c r="DF63" s="15"/>
      <c r="DG63" s="15"/>
      <c r="DH63" s="15"/>
      <c r="DI63" s="15"/>
      <c r="DJ63" s="15"/>
    </row>
    <row r="64" spans="1:130" x14ac:dyDescent="0.2">
      <c r="A64" s="185" t="s">
        <v>81</v>
      </c>
      <c r="B64" s="206">
        <f>SUM(C64:S64)</f>
        <v>0</v>
      </c>
      <c r="C64" s="207"/>
      <c r="D64" s="191"/>
      <c r="E64" s="191"/>
      <c r="F64" s="191"/>
      <c r="G64" s="191"/>
      <c r="H64" s="191"/>
      <c r="I64" s="191"/>
      <c r="J64" s="191"/>
      <c r="K64" s="191"/>
      <c r="L64" s="191"/>
      <c r="M64" s="191"/>
      <c r="N64" s="191"/>
      <c r="O64" s="191"/>
      <c r="P64" s="191"/>
      <c r="Q64" s="191"/>
      <c r="R64" s="191"/>
      <c r="S64" s="208"/>
      <c r="T64" s="42"/>
      <c r="U64" s="43"/>
      <c r="V64" s="43"/>
      <c r="W64" s="39"/>
      <c r="X64" s="209"/>
      <c r="Y64" s="209"/>
      <c r="Z64" s="209"/>
      <c r="AA64" s="8"/>
      <c r="BK64" s="8"/>
      <c r="BY64" s="5"/>
      <c r="BZ64" s="5"/>
      <c r="CA64" s="32"/>
      <c r="CB64" s="32"/>
      <c r="CC64" s="32"/>
      <c r="CD64" s="32"/>
      <c r="CE64" s="32"/>
      <c r="CF64" s="32"/>
      <c r="CG64" s="33"/>
      <c r="CH64" s="33"/>
      <c r="CI64" s="33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DA64" s="15"/>
      <c r="DB64" s="15"/>
      <c r="DC64" s="15"/>
      <c r="DD64" s="15"/>
      <c r="DE64" s="15"/>
      <c r="DF64" s="15"/>
      <c r="DG64" s="15"/>
      <c r="DH64" s="15"/>
      <c r="DI64" s="15"/>
      <c r="DJ64" s="15"/>
    </row>
    <row r="65" spans="1:115" s="6" customFormat="1" x14ac:dyDescent="0.2">
      <c r="A65" s="155" t="s">
        <v>82</v>
      </c>
      <c r="B65" s="210">
        <f>SUM(C65:S65)</f>
        <v>0</v>
      </c>
      <c r="C65" s="207"/>
      <c r="D65" s="191"/>
      <c r="E65" s="191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208"/>
      <c r="T65" s="54"/>
      <c r="U65" s="55"/>
      <c r="V65" s="55"/>
      <c r="W65" s="56"/>
      <c r="X65" s="92"/>
      <c r="Y65" s="92"/>
      <c r="Z65" s="92"/>
      <c r="AA65" s="8"/>
      <c r="BK65" s="8"/>
      <c r="BU65" s="5"/>
      <c r="BV65" s="5"/>
      <c r="BW65" s="5"/>
      <c r="BX65" s="5"/>
      <c r="BY65" s="5"/>
      <c r="BZ65" s="5"/>
      <c r="CA65" s="32"/>
      <c r="CB65" s="32"/>
      <c r="CC65" s="32"/>
      <c r="CD65" s="32"/>
      <c r="CE65" s="32"/>
      <c r="CF65" s="32"/>
      <c r="CG65" s="33"/>
      <c r="CH65" s="33"/>
      <c r="CI65" s="33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5"/>
    </row>
    <row r="66" spans="1:115" s="6" customFormat="1" x14ac:dyDescent="0.2">
      <c r="A66" s="155" t="s">
        <v>83</v>
      </c>
      <c r="B66" s="210">
        <f>SUM(C66:S66)</f>
        <v>0</v>
      </c>
      <c r="C66" s="207"/>
      <c r="D66" s="191"/>
      <c r="E66" s="191"/>
      <c r="F66" s="191"/>
      <c r="G66" s="191"/>
      <c r="H66" s="191"/>
      <c r="I66" s="191"/>
      <c r="J66" s="191"/>
      <c r="K66" s="191"/>
      <c r="L66" s="191"/>
      <c r="M66" s="191"/>
      <c r="N66" s="191"/>
      <c r="O66" s="191"/>
      <c r="P66" s="191"/>
      <c r="Q66" s="191"/>
      <c r="R66" s="191"/>
      <c r="S66" s="208"/>
      <c r="T66" s="54"/>
      <c r="U66" s="55"/>
      <c r="V66" s="55"/>
      <c r="W66" s="56"/>
      <c r="X66" s="92"/>
      <c r="Y66" s="92"/>
      <c r="Z66" s="92"/>
      <c r="AA66" s="8"/>
      <c r="BK66" s="8"/>
      <c r="BU66" s="5"/>
      <c r="BV66" s="5"/>
      <c r="BW66" s="5"/>
      <c r="BX66" s="5"/>
      <c r="BY66" s="5"/>
      <c r="BZ66" s="5"/>
      <c r="CA66" s="4"/>
      <c r="CB66" s="4"/>
      <c r="CC66" s="4"/>
      <c r="CD66" s="4"/>
      <c r="CE66" s="4"/>
      <c r="CF66" s="4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5"/>
    </row>
    <row r="67" spans="1:115" s="6" customFormat="1" x14ac:dyDescent="0.2">
      <c r="A67" s="155" t="s">
        <v>84</v>
      </c>
      <c r="B67" s="211">
        <f>SUM(C67:S67)</f>
        <v>0</v>
      </c>
      <c r="C67" s="207"/>
      <c r="D67" s="191"/>
      <c r="E67" s="19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208"/>
      <c r="T67" s="212"/>
      <c r="U67" s="213"/>
      <c r="V67" s="213"/>
      <c r="W67" s="78"/>
      <c r="X67" s="75"/>
      <c r="Y67" s="75"/>
      <c r="Z67" s="75"/>
      <c r="AA67" s="8"/>
      <c r="BK67" s="8"/>
      <c r="BU67" s="5"/>
      <c r="BV67" s="5"/>
      <c r="BW67" s="5"/>
      <c r="BX67" s="5"/>
      <c r="BY67" s="5"/>
      <c r="BZ67" s="5"/>
      <c r="CA67" s="4"/>
      <c r="CB67" s="4"/>
      <c r="CC67" s="4"/>
      <c r="CD67" s="4"/>
      <c r="CE67" s="4"/>
      <c r="CF67" s="4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5"/>
    </row>
    <row r="68" spans="1:115" s="6" customFormat="1" x14ac:dyDescent="0.2">
      <c r="A68" s="589" t="s">
        <v>5</v>
      </c>
      <c r="B68" s="590">
        <f>SUM(B64:B67)</f>
        <v>0</v>
      </c>
      <c r="C68" s="591">
        <f>SUM(C64:C67)</f>
        <v>0</v>
      </c>
      <c r="D68" s="591">
        <f t="shared" ref="D68:Z68" si="16">SUM(D64:D67)</f>
        <v>0</v>
      </c>
      <c r="E68" s="591">
        <f t="shared" si="16"/>
        <v>0</v>
      </c>
      <c r="F68" s="591">
        <f t="shared" si="16"/>
        <v>0</v>
      </c>
      <c r="G68" s="591">
        <f t="shared" si="16"/>
        <v>0</v>
      </c>
      <c r="H68" s="591">
        <f t="shared" si="16"/>
        <v>0</v>
      </c>
      <c r="I68" s="591">
        <f t="shared" si="16"/>
        <v>0</v>
      </c>
      <c r="J68" s="591">
        <f t="shared" si="16"/>
        <v>0</v>
      </c>
      <c r="K68" s="591">
        <f t="shared" si="16"/>
        <v>0</v>
      </c>
      <c r="L68" s="591">
        <f t="shared" si="16"/>
        <v>0</v>
      </c>
      <c r="M68" s="591">
        <f t="shared" si="16"/>
        <v>0</v>
      </c>
      <c r="N68" s="591">
        <f t="shared" si="16"/>
        <v>0</v>
      </c>
      <c r="O68" s="591">
        <f t="shared" si="16"/>
        <v>0</v>
      </c>
      <c r="P68" s="591">
        <f t="shared" si="16"/>
        <v>0</v>
      </c>
      <c r="Q68" s="591">
        <f t="shared" si="16"/>
        <v>0</v>
      </c>
      <c r="R68" s="591">
        <f t="shared" si="16"/>
        <v>0</v>
      </c>
      <c r="S68" s="474">
        <f t="shared" si="16"/>
        <v>0</v>
      </c>
      <c r="T68" s="529">
        <f t="shared" si="16"/>
        <v>0</v>
      </c>
      <c r="U68" s="591">
        <f t="shared" si="16"/>
        <v>0</v>
      </c>
      <c r="V68" s="591">
        <f t="shared" si="16"/>
        <v>0</v>
      </c>
      <c r="W68" s="591">
        <f t="shared" si="16"/>
        <v>0</v>
      </c>
      <c r="X68" s="591">
        <f t="shared" si="16"/>
        <v>0</v>
      </c>
      <c r="Y68" s="591">
        <f t="shared" si="16"/>
        <v>0</v>
      </c>
      <c r="Z68" s="474">
        <f t="shared" si="16"/>
        <v>0</v>
      </c>
      <c r="AA68" s="8"/>
      <c r="BK68" s="8"/>
      <c r="BU68" s="5"/>
      <c r="BV68" s="5"/>
      <c r="BW68" s="5"/>
      <c r="BX68" s="5"/>
      <c r="BY68" s="5"/>
      <c r="BZ68" s="5"/>
      <c r="CA68" s="4"/>
      <c r="CB68" s="4"/>
      <c r="CC68" s="4"/>
      <c r="CD68" s="4"/>
      <c r="CE68" s="4"/>
      <c r="CF68" s="4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5"/>
    </row>
    <row r="69" spans="1:115" s="6" customFormat="1" x14ac:dyDescent="0.2">
      <c r="A69" s="107" t="s">
        <v>90</v>
      </c>
      <c r="D69" s="8"/>
      <c r="E69" s="8"/>
      <c r="F69" s="8"/>
      <c r="G69" s="8"/>
      <c r="H69" s="8"/>
      <c r="I69" s="8"/>
      <c r="J69" s="8"/>
      <c r="K69" s="8"/>
      <c r="AU69" s="8"/>
      <c r="BU69" s="5"/>
      <c r="BV69" s="5"/>
      <c r="BW69" s="5"/>
      <c r="BX69" s="5"/>
      <c r="BY69" s="15"/>
      <c r="BZ69" s="15"/>
      <c r="CA69" s="4"/>
      <c r="CB69" s="4"/>
      <c r="CC69" s="4"/>
      <c r="CD69" s="4"/>
      <c r="CE69" s="4"/>
      <c r="CF69" s="4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</row>
    <row r="70" spans="1:115" s="6" customFormat="1" x14ac:dyDescent="0.2">
      <c r="A70" s="1758" t="s">
        <v>75</v>
      </c>
      <c r="B70" s="1792" t="s">
        <v>76</v>
      </c>
      <c r="C70" s="1832" t="s">
        <v>6</v>
      </c>
      <c r="D70" s="1832"/>
      <c r="E70" s="1832"/>
      <c r="F70" s="1832"/>
      <c r="G70" s="1832"/>
      <c r="H70" s="1832"/>
      <c r="I70" s="1832"/>
      <c r="J70" s="1832"/>
      <c r="K70" s="1832"/>
      <c r="L70" s="1832"/>
      <c r="M70" s="1832"/>
      <c r="N70" s="1832"/>
      <c r="O70" s="1832"/>
      <c r="P70" s="1832"/>
      <c r="Q70" s="1832"/>
      <c r="R70" s="1832"/>
      <c r="S70" s="1770"/>
      <c r="T70" s="1825" t="s">
        <v>7</v>
      </c>
      <c r="U70" s="1826"/>
      <c r="V70" s="1826"/>
      <c r="W70" s="1829"/>
      <c r="X70" s="1830" t="s">
        <v>86</v>
      </c>
      <c r="Y70" s="1831"/>
      <c r="Z70" s="1786"/>
      <c r="AA70" s="8"/>
      <c r="AB70" s="8"/>
      <c r="BL70" s="8"/>
      <c r="BU70" s="5"/>
      <c r="BV70" s="5"/>
      <c r="BW70" s="5"/>
      <c r="BX70" s="5"/>
      <c r="BY70" s="5"/>
      <c r="BZ70" s="5"/>
      <c r="CA70" s="4"/>
      <c r="CB70" s="4"/>
      <c r="CC70" s="4"/>
      <c r="CD70" s="4"/>
      <c r="CE70" s="4"/>
      <c r="CF70" s="4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</row>
    <row r="71" spans="1:115" s="6" customFormat="1" ht="21" x14ac:dyDescent="0.2">
      <c r="A71" s="1759"/>
      <c r="B71" s="1745"/>
      <c r="C71" s="587" t="s">
        <v>11</v>
      </c>
      <c r="D71" s="587" t="s">
        <v>12</v>
      </c>
      <c r="E71" s="587" t="s">
        <v>13</v>
      </c>
      <c r="F71" s="587" t="s">
        <v>14</v>
      </c>
      <c r="G71" s="587" t="s">
        <v>15</v>
      </c>
      <c r="H71" s="587" t="s">
        <v>16</v>
      </c>
      <c r="I71" s="587" t="s">
        <v>17</v>
      </c>
      <c r="J71" s="587" t="s">
        <v>18</v>
      </c>
      <c r="K71" s="587" t="s">
        <v>19</v>
      </c>
      <c r="L71" s="587" t="s">
        <v>20</v>
      </c>
      <c r="M71" s="587" t="s">
        <v>21</v>
      </c>
      <c r="N71" s="587" t="s">
        <v>22</v>
      </c>
      <c r="O71" s="587" t="s">
        <v>23</v>
      </c>
      <c r="P71" s="587" t="s">
        <v>24</v>
      </c>
      <c r="Q71" s="587" t="s">
        <v>25</v>
      </c>
      <c r="R71" s="587" t="s">
        <v>26</v>
      </c>
      <c r="S71" s="523" t="s">
        <v>27</v>
      </c>
      <c r="T71" s="552" t="s">
        <v>50</v>
      </c>
      <c r="U71" s="509" t="s">
        <v>29</v>
      </c>
      <c r="V71" s="489" t="s">
        <v>87</v>
      </c>
      <c r="W71" s="489" t="s">
        <v>31</v>
      </c>
      <c r="X71" s="588" t="s">
        <v>88</v>
      </c>
      <c r="Y71" s="553" t="s">
        <v>89</v>
      </c>
      <c r="Z71" s="553" t="s">
        <v>79</v>
      </c>
      <c r="AA71" s="8"/>
      <c r="BK71" s="8"/>
      <c r="BU71" s="5"/>
      <c r="BV71" s="5"/>
      <c r="BW71" s="5"/>
      <c r="BX71" s="5"/>
      <c r="BY71" s="5"/>
      <c r="BZ71" s="5"/>
      <c r="CA71" s="4"/>
      <c r="CB71" s="4"/>
      <c r="CC71" s="4"/>
      <c r="CD71" s="4"/>
      <c r="CE71" s="4"/>
      <c r="CF71" s="4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5"/>
    </row>
    <row r="72" spans="1:115" s="6" customFormat="1" x14ac:dyDescent="0.2">
      <c r="A72" s="185" t="s">
        <v>81</v>
      </c>
      <c r="B72" s="206">
        <f>SUM(C72:S72)</f>
        <v>0</v>
      </c>
      <c r="C72" s="207"/>
      <c r="D72" s="191"/>
      <c r="E72" s="191"/>
      <c r="F72" s="191"/>
      <c r="G72" s="191"/>
      <c r="H72" s="191"/>
      <c r="I72" s="191"/>
      <c r="J72" s="191"/>
      <c r="K72" s="191"/>
      <c r="L72" s="191"/>
      <c r="M72" s="191"/>
      <c r="N72" s="191"/>
      <c r="O72" s="191"/>
      <c r="P72" s="191"/>
      <c r="Q72" s="191"/>
      <c r="R72" s="191"/>
      <c r="S72" s="208"/>
      <c r="T72" s="38"/>
      <c r="U72" s="42"/>
      <c r="V72" s="43"/>
      <c r="W72" s="43"/>
      <c r="X72" s="209"/>
      <c r="Y72" s="209"/>
      <c r="Z72" s="209"/>
      <c r="AA72" s="8"/>
      <c r="BK72" s="8"/>
      <c r="BU72" s="5"/>
      <c r="BV72" s="5"/>
      <c r="BW72" s="5"/>
      <c r="BX72" s="5"/>
      <c r="BY72" s="5"/>
      <c r="BZ72" s="5"/>
      <c r="CA72" s="4"/>
      <c r="CB72" s="4"/>
      <c r="CC72" s="4"/>
      <c r="CD72" s="4"/>
      <c r="CE72" s="4"/>
      <c r="CF72" s="4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5"/>
    </row>
    <row r="73" spans="1:115" s="6" customFormat="1" x14ac:dyDescent="0.2">
      <c r="A73" s="155" t="s">
        <v>82</v>
      </c>
      <c r="B73" s="210">
        <f>SUM(C73:S73)</f>
        <v>0</v>
      </c>
      <c r="C73" s="207"/>
      <c r="D73" s="191"/>
      <c r="E73" s="19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208"/>
      <c r="T73" s="51"/>
      <c r="U73" s="54"/>
      <c r="V73" s="55"/>
      <c r="W73" s="55"/>
      <c r="X73" s="92"/>
      <c r="Y73" s="92"/>
      <c r="Z73" s="92"/>
      <c r="AA73" s="8"/>
      <c r="BK73" s="8"/>
      <c r="BU73" s="5"/>
      <c r="BV73" s="5"/>
      <c r="BW73" s="5"/>
      <c r="BX73" s="5"/>
      <c r="BY73" s="5"/>
      <c r="BZ73" s="5"/>
      <c r="CA73" s="4"/>
      <c r="CB73" s="4"/>
      <c r="CC73" s="4"/>
      <c r="CD73" s="4"/>
      <c r="CE73" s="4"/>
      <c r="CF73" s="4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5"/>
    </row>
    <row r="74" spans="1:115" s="6" customFormat="1" x14ac:dyDescent="0.2">
      <c r="A74" s="155" t="s">
        <v>83</v>
      </c>
      <c r="B74" s="210">
        <f>SUM(C74:S74)</f>
        <v>0</v>
      </c>
      <c r="C74" s="207"/>
      <c r="D74" s="191"/>
      <c r="E74" s="191"/>
      <c r="F74" s="191"/>
      <c r="G74" s="191"/>
      <c r="H74" s="191"/>
      <c r="I74" s="191"/>
      <c r="J74" s="191"/>
      <c r="K74" s="191"/>
      <c r="L74" s="191"/>
      <c r="M74" s="191"/>
      <c r="N74" s="191"/>
      <c r="O74" s="191"/>
      <c r="P74" s="191"/>
      <c r="Q74" s="191"/>
      <c r="R74" s="191"/>
      <c r="S74" s="208"/>
      <c r="T74" s="51"/>
      <c r="U74" s="54"/>
      <c r="V74" s="55"/>
      <c r="W74" s="55"/>
      <c r="X74" s="92"/>
      <c r="Y74" s="92"/>
      <c r="Z74" s="92"/>
      <c r="AA74" s="8"/>
      <c r="BK74" s="8"/>
      <c r="BU74" s="5"/>
      <c r="BV74" s="5"/>
      <c r="BW74" s="5"/>
      <c r="BX74" s="5"/>
      <c r="BY74" s="5"/>
      <c r="BZ74" s="5"/>
      <c r="CA74" s="4"/>
      <c r="CB74" s="4"/>
      <c r="CC74" s="4"/>
      <c r="CD74" s="4"/>
      <c r="CE74" s="4"/>
      <c r="CF74" s="4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5"/>
    </row>
    <row r="75" spans="1:115" s="6" customFormat="1" x14ac:dyDescent="0.2">
      <c r="A75" s="155" t="s">
        <v>84</v>
      </c>
      <c r="B75" s="211">
        <f>SUM(C75:S75)</f>
        <v>0</v>
      </c>
      <c r="C75" s="207"/>
      <c r="D75" s="191"/>
      <c r="E75" s="191"/>
      <c r="F75" s="191"/>
      <c r="G75" s="191"/>
      <c r="H75" s="191"/>
      <c r="I75" s="191"/>
      <c r="J75" s="191"/>
      <c r="K75" s="191"/>
      <c r="L75" s="191"/>
      <c r="M75" s="191"/>
      <c r="N75" s="191"/>
      <c r="O75" s="191"/>
      <c r="P75" s="191"/>
      <c r="Q75" s="191"/>
      <c r="R75" s="191"/>
      <c r="S75" s="208"/>
      <c r="T75" s="219"/>
      <c r="U75" s="212"/>
      <c r="V75" s="213"/>
      <c r="W75" s="213"/>
      <c r="X75" s="75"/>
      <c r="Y75" s="75"/>
      <c r="Z75" s="75"/>
      <c r="AA75" s="8"/>
      <c r="BK75" s="8"/>
      <c r="BU75" s="5"/>
      <c r="BV75" s="5"/>
      <c r="BW75" s="5"/>
      <c r="BX75" s="5"/>
      <c r="BY75" s="5"/>
      <c r="BZ75" s="5"/>
      <c r="CA75" s="4"/>
      <c r="CB75" s="4"/>
      <c r="CC75" s="4"/>
      <c r="CD75" s="4"/>
      <c r="CE75" s="4"/>
      <c r="CF75" s="4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5"/>
    </row>
    <row r="76" spans="1:115" s="6" customFormat="1" x14ac:dyDescent="0.2">
      <c r="A76" s="589" t="s">
        <v>5</v>
      </c>
      <c r="B76" s="590">
        <f>SUM(B72:B75)</f>
        <v>0</v>
      </c>
      <c r="C76" s="591">
        <f>SUM(C72:C75)</f>
        <v>0</v>
      </c>
      <c r="D76" s="591">
        <f t="shared" ref="D76:R76" si="17">SUM(D72:D75)</f>
        <v>0</v>
      </c>
      <c r="E76" s="591">
        <f t="shared" si="17"/>
        <v>0</v>
      </c>
      <c r="F76" s="591">
        <f t="shared" si="17"/>
        <v>0</v>
      </c>
      <c r="G76" s="591">
        <f t="shared" si="17"/>
        <v>0</v>
      </c>
      <c r="H76" s="591">
        <f t="shared" si="17"/>
        <v>0</v>
      </c>
      <c r="I76" s="591">
        <f t="shared" si="17"/>
        <v>0</v>
      </c>
      <c r="J76" s="591">
        <f t="shared" si="17"/>
        <v>0</v>
      </c>
      <c r="K76" s="591">
        <f t="shared" si="17"/>
        <v>0</v>
      </c>
      <c r="L76" s="591">
        <f t="shared" si="17"/>
        <v>0</v>
      </c>
      <c r="M76" s="591">
        <f t="shared" si="17"/>
        <v>0</v>
      </c>
      <c r="N76" s="591">
        <f t="shared" si="17"/>
        <v>0</v>
      </c>
      <c r="O76" s="591">
        <f t="shared" si="17"/>
        <v>0</v>
      </c>
      <c r="P76" s="591">
        <f t="shared" si="17"/>
        <v>0</v>
      </c>
      <c r="Q76" s="591">
        <f t="shared" si="17"/>
        <v>0</v>
      </c>
      <c r="R76" s="591">
        <f t="shared" si="17"/>
        <v>0</v>
      </c>
      <c r="S76" s="474">
        <f>SUM(S72:S75)</f>
        <v>0</v>
      </c>
      <c r="T76" s="592">
        <f>SUM(T72:T75)</f>
        <v>0</v>
      </c>
      <c r="U76" s="592">
        <f t="shared" ref="U76:Z76" si="18">SUM(U72:U75)</f>
        <v>0</v>
      </c>
      <c r="V76" s="592">
        <f t="shared" si="18"/>
        <v>0</v>
      </c>
      <c r="W76" s="592">
        <f t="shared" si="18"/>
        <v>0</v>
      </c>
      <c r="X76" s="592">
        <f t="shared" si="18"/>
        <v>0</v>
      </c>
      <c r="Y76" s="592">
        <f t="shared" si="18"/>
        <v>0</v>
      </c>
      <c r="Z76" s="592">
        <f t="shared" si="18"/>
        <v>0</v>
      </c>
      <c r="AA76" s="8"/>
      <c r="BK76" s="8"/>
      <c r="BU76" s="5"/>
      <c r="BV76" s="5"/>
      <c r="BW76" s="5"/>
      <c r="BX76" s="5"/>
      <c r="BY76" s="5"/>
      <c r="BZ76" s="5"/>
      <c r="CA76" s="4"/>
      <c r="CB76" s="4"/>
      <c r="CC76" s="4"/>
      <c r="CD76" s="4"/>
      <c r="CE76" s="4"/>
      <c r="CF76" s="4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5"/>
    </row>
    <row r="77" spans="1:115" s="6" customFormat="1" x14ac:dyDescent="0.2">
      <c r="A77" s="221" t="s">
        <v>91</v>
      </c>
      <c r="B77" s="222"/>
      <c r="C77" s="223"/>
      <c r="D77" s="224"/>
      <c r="F77" s="8"/>
      <c r="G77" s="8"/>
      <c r="I77" s="8"/>
      <c r="J77" s="8"/>
      <c r="K77" s="8"/>
      <c r="AU77" s="8"/>
      <c r="BU77" s="5"/>
      <c r="BV77" s="5"/>
      <c r="BW77" s="5"/>
      <c r="BX77" s="5"/>
      <c r="BY77" s="15"/>
      <c r="BZ77" s="15"/>
      <c r="CA77" s="4"/>
      <c r="CB77" s="4"/>
      <c r="CC77" s="4"/>
      <c r="CD77" s="4"/>
      <c r="CE77" s="4"/>
      <c r="CF77" s="4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</row>
    <row r="78" spans="1:115" s="6" customFormat="1" ht="31.5" x14ac:dyDescent="0.2">
      <c r="A78" s="560" t="s">
        <v>92</v>
      </c>
      <c r="B78" s="552" t="s">
        <v>50</v>
      </c>
      <c r="C78" s="532" t="s">
        <v>93</v>
      </c>
      <c r="D78" s="533" t="s">
        <v>94</v>
      </c>
      <c r="E78" s="534" t="s">
        <v>95</v>
      </c>
      <c r="F78" s="8"/>
      <c r="H78" s="8"/>
      <c r="I78" s="8"/>
      <c r="J78" s="8"/>
      <c r="AT78" s="8"/>
      <c r="BU78" s="5"/>
      <c r="BV78" s="5"/>
      <c r="BW78" s="5"/>
      <c r="BX78" s="15"/>
      <c r="BY78" s="15"/>
      <c r="BZ78" s="15"/>
      <c r="CA78" s="4"/>
      <c r="CB78" s="4"/>
      <c r="CC78" s="4"/>
      <c r="CD78" s="4"/>
      <c r="CE78" s="4"/>
      <c r="CF78" s="4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</row>
    <row r="79" spans="1:115" s="6" customFormat="1" x14ac:dyDescent="0.2">
      <c r="A79" s="229" t="s">
        <v>96</v>
      </c>
      <c r="B79" s="38"/>
      <c r="C79" s="42"/>
      <c r="D79" s="43"/>
      <c r="E79" s="40"/>
      <c r="F79" s="8"/>
      <c r="H79" s="8"/>
      <c r="I79" s="8"/>
      <c r="J79" s="8"/>
      <c r="AT79" s="8"/>
      <c r="BU79" s="5"/>
      <c r="BV79" s="5"/>
      <c r="BW79" s="5"/>
      <c r="BX79" s="15"/>
      <c r="BY79" s="15"/>
      <c r="BZ79" s="15"/>
      <c r="CA79" s="4"/>
      <c r="CB79" s="4"/>
      <c r="CC79" s="4"/>
      <c r="CD79" s="4"/>
      <c r="CE79" s="4"/>
      <c r="CF79" s="4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</row>
    <row r="80" spans="1:115" s="6" customFormat="1" x14ac:dyDescent="0.2">
      <c r="A80" s="229" t="s">
        <v>97</v>
      </c>
      <c r="B80" s="51"/>
      <c r="C80" s="54"/>
      <c r="D80" s="55"/>
      <c r="E80" s="52"/>
      <c r="F80" s="8"/>
      <c r="H80" s="8"/>
      <c r="I80" s="8"/>
      <c r="J80" s="8"/>
      <c r="AT80" s="8"/>
      <c r="BU80" s="5"/>
      <c r="BV80" s="5"/>
      <c r="BW80" s="5"/>
      <c r="BX80" s="15"/>
      <c r="BY80" s="15"/>
      <c r="BZ80" s="15"/>
      <c r="CA80" s="4"/>
      <c r="CB80" s="4"/>
      <c r="CC80" s="4"/>
      <c r="CD80" s="4"/>
      <c r="CE80" s="4"/>
      <c r="CF80" s="4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</row>
    <row r="81" spans="1:104" s="6" customFormat="1" x14ac:dyDescent="0.2">
      <c r="A81" s="229" t="s">
        <v>98</v>
      </c>
      <c r="B81" s="51"/>
      <c r="C81" s="54"/>
      <c r="D81" s="55"/>
      <c r="E81" s="52"/>
      <c r="F81" s="8"/>
      <c r="H81" s="8"/>
      <c r="I81" s="8"/>
      <c r="J81" s="8"/>
      <c r="AT81" s="8"/>
      <c r="BU81" s="5"/>
      <c r="BV81" s="5"/>
      <c r="BW81" s="5"/>
      <c r="BX81" s="15"/>
      <c r="BY81" s="15"/>
      <c r="BZ81" s="15"/>
      <c r="CA81" s="4"/>
      <c r="CB81" s="4"/>
      <c r="CC81" s="4"/>
      <c r="CD81" s="4"/>
      <c r="CE81" s="4"/>
      <c r="CF81" s="4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5"/>
      <c r="CV81" s="5"/>
      <c r="CW81" s="5"/>
      <c r="CX81" s="5"/>
      <c r="CY81" s="5"/>
      <c r="CZ81" s="5"/>
    </row>
    <row r="82" spans="1:104" s="6" customFormat="1" ht="21" x14ac:dyDescent="0.2">
      <c r="A82" s="230" t="s">
        <v>99</v>
      </c>
      <c r="B82" s="51"/>
      <c r="C82" s="54"/>
      <c r="D82" s="55"/>
      <c r="E82" s="52"/>
      <c r="F82" s="8"/>
      <c r="H82" s="8"/>
      <c r="I82" s="8"/>
      <c r="J82" s="8"/>
      <c r="AT82" s="8"/>
      <c r="BU82" s="5"/>
      <c r="BV82" s="5"/>
      <c r="BW82" s="5"/>
      <c r="BX82" s="15"/>
      <c r="BY82" s="15"/>
      <c r="BZ82" s="15"/>
      <c r="CA82" s="4"/>
      <c r="CB82" s="4"/>
      <c r="CC82" s="4"/>
      <c r="CD82" s="4"/>
      <c r="CE82" s="4"/>
      <c r="CF82" s="4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5"/>
      <c r="CV82" s="5"/>
      <c r="CW82" s="5"/>
      <c r="CX82" s="5"/>
      <c r="CY82" s="5"/>
      <c r="CZ82" s="5"/>
    </row>
    <row r="83" spans="1:104" s="6" customFormat="1" x14ac:dyDescent="0.2">
      <c r="A83" s="229" t="s">
        <v>100</v>
      </c>
      <c r="B83" s="85"/>
      <c r="C83" s="101"/>
      <c r="D83" s="91"/>
      <c r="E83" s="87"/>
      <c r="F83" s="8"/>
      <c r="H83" s="8"/>
      <c r="I83" s="8"/>
      <c r="J83" s="8"/>
      <c r="AT83" s="8"/>
      <c r="BU83" s="5"/>
      <c r="BV83" s="5"/>
      <c r="BW83" s="5"/>
      <c r="BX83" s="15"/>
      <c r="BY83" s="15"/>
      <c r="BZ83" s="15"/>
      <c r="CA83" s="4"/>
      <c r="CB83" s="4"/>
      <c r="CC83" s="4"/>
      <c r="CD83" s="4"/>
      <c r="CE83" s="4"/>
      <c r="CF83" s="4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5"/>
      <c r="CV83" s="5"/>
      <c r="CW83" s="5"/>
      <c r="CX83" s="5"/>
      <c r="CY83" s="5"/>
      <c r="CZ83" s="5"/>
    </row>
    <row r="84" spans="1:104" s="6" customFormat="1" x14ac:dyDescent="0.2">
      <c r="A84" s="229" t="s">
        <v>101</v>
      </c>
      <c r="B84" s="85"/>
      <c r="C84" s="54"/>
      <c r="D84" s="91"/>
      <c r="E84" s="87"/>
      <c r="F84" s="8"/>
      <c r="H84" s="8"/>
      <c r="I84" s="8"/>
      <c r="J84" s="8"/>
      <c r="AT84" s="8"/>
      <c r="BU84" s="5"/>
      <c r="BV84" s="5"/>
      <c r="BW84" s="5"/>
      <c r="BX84" s="15"/>
      <c r="BY84" s="15"/>
      <c r="BZ84" s="15"/>
      <c r="CA84" s="4"/>
      <c r="CB84" s="4"/>
      <c r="CC84" s="4"/>
      <c r="CD84" s="4"/>
      <c r="CE84" s="4"/>
      <c r="CF84" s="4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5"/>
      <c r="CV84" s="5"/>
      <c r="CW84" s="5"/>
      <c r="CX84" s="5"/>
      <c r="CY84" s="5"/>
      <c r="CZ84" s="5"/>
    </row>
    <row r="85" spans="1:104" s="6" customFormat="1" x14ac:dyDescent="0.2">
      <c r="A85" s="229" t="s">
        <v>102</v>
      </c>
      <c r="B85" s="85"/>
      <c r="C85" s="54"/>
      <c r="D85" s="91"/>
      <c r="E85" s="87"/>
      <c r="F85" s="8"/>
      <c r="H85" s="8"/>
      <c r="I85" s="8"/>
      <c r="J85" s="8"/>
      <c r="AT85" s="8"/>
      <c r="BU85" s="5"/>
      <c r="BV85" s="5"/>
      <c r="BW85" s="5"/>
      <c r="BX85" s="15"/>
      <c r="BY85" s="15"/>
      <c r="BZ85" s="15"/>
      <c r="CA85" s="4"/>
      <c r="CB85" s="4"/>
      <c r="CC85" s="4"/>
      <c r="CD85" s="4"/>
      <c r="CE85" s="4"/>
      <c r="CF85" s="4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5"/>
      <c r="CV85" s="5"/>
      <c r="CW85" s="5"/>
      <c r="CX85" s="5"/>
      <c r="CY85" s="5"/>
      <c r="CZ85" s="5"/>
    </row>
    <row r="86" spans="1:104" s="6" customFormat="1" x14ac:dyDescent="0.2">
      <c r="A86" s="229" t="s">
        <v>103</v>
      </c>
      <c r="B86" s="85"/>
      <c r="C86" s="54"/>
      <c r="D86" s="91"/>
      <c r="E86" s="87"/>
      <c r="F86" s="8"/>
      <c r="H86" s="8"/>
      <c r="I86" s="8"/>
      <c r="J86" s="8"/>
      <c r="AT86" s="8"/>
      <c r="BU86" s="5"/>
      <c r="BV86" s="5"/>
      <c r="BW86" s="5"/>
      <c r="BX86" s="15"/>
      <c r="BY86" s="15"/>
      <c r="BZ86" s="15"/>
      <c r="CA86" s="4"/>
      <c r="CB86" s="4"/>
      <c r="CC86" s="4"/>
      <c r="CD86" s="4"/>
      <c r="CE86" s="4"/>
      <c r="CF86" s="4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5"/>
      <c r="CV86" s="5"/>
      <c r="CW86" s="5"/>
      <c r="CX86" s="5"/>
      <c r="CY86" s="5"/>
      <c r="CZ86" s="5"/>
    </row>
    <row r="87" spans="1:104" s="6" customFormat="1" x14ac:dyDescent="0.2">
      <c r="A87" s="229" t="s">
        <v>104</v>
      </c>
      <c r="B87" s="85"/>
      <c r="C87" s="54"/>
      <c r="D87" s="91"/>
      <c r="E87" s="87"/>
      <c r="F87" s="8"/>
      <c r="H87" s="8"/>
      <c r="I87" s="8"/>
      <c r="J87" s="8"/>
      <c r="AT87" s="8"/>
      <c r="BU87" s="5"/>
      <c r="BV87" s="5"/>
      <c r="BW87" s="5"/>
      <c r="BX87" s="15"/>
      <c r="BY87" s="15"/>
      <c r="BZ87" s="15"/>
      <c r="CA87" s="4"/>
      <c r="CB87" s="4"/>
      <c r="CC87" s="4"/>
      <c r="CD87" s="4"/>
      <c r="CE87" s="4"/>
      <c r="CF87" s="4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5"/>
      <c r="CV87" s="5"/>
      <c r="CW87" s="5"/>
      <c r="CX87" s="5"/>
      <c r="CY87" s="5"/>
      <c r="CZ87" s="5"/>
    </row>
    <row r="88" spans="1:104" s="6" customFormat="1" x14ac:dyDescent="0.2">
      <c r="A88" s="231" t="s">
        <v>105</v>
      </c>
      <c r="B88" s="85"/>
      <c r="C88" s="54"/>
      <c r="D88" s="91"/>
      <c r="E88" s="87"/>
      <c r="F88" s="8"/>
      <c r="H88" s="8"/>
      <c r="I88" s="8"/>
      <c r="J88" s="8"/>
      <c r="AT88" s="8"/>
      <c r="BU88" s="5"/>
      <c r="BV88" s="5"/>
      <c r="BW88" s="5"/>
      <c r="BX88" s="15"/>
      <c r="BY88" s="15"/>
      <c r="BZ88" s="15"/>
      <c r="CA88" s="4"/>
      <c r="CB88" s="4"/>
      <c r="CC88" s="4"/>
      <c r="CD88" s="4"/>
      <c r="CE88" s="4"/>
      <c r="CF88" s="4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5"/>
      <c r="CV88" s="5"/>
      <c r="CW88" s="5"/>
      <c r="CX88" s="5"/>
      <c r="CY88" s="5"/>
      <c r="CZ88" s="5"/>
    </row>
    <row r="89" spans="1:104" s="6" customFormat="1" x14ac:dyDescent="0.2">
      <c r="A89" s="229" t="s">
        <v>106</v>
      </c>
      <c r="B89" s="85"/>
      <c r="C89" s="54"/>
      <c r="D89" s="91"/>
      <c r="E89" s="87"/>
      <c r="F89" s="8"/>
      <c r="H89" s="8"/>
      <c r="I89" s="8"/>
      <c r="J89" s="8"/>
      <c r="AT89" s="8"/>
      <c r="BU89" s="5"/>
      <c r="BV89" s="5"/>
      <c r="BW89" s="5"/>
      <c r="BX89" s="15"/>
      <c r="BY89" s="15"/>
      <c r="BZ89" s="15"/>
      <c r="CA89" s="4"/>
      <c r="CB89" s="4"/>
      <c r="CC89" s="4"/>
      <c r="CD89" s="4"/>
      <c r="CE89" s="4"/>
      <c r="CF89" s="4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5"/>
      <c r="CV89" s="5"/>
      <c r="CW89" s="5"/>
      <c r="CX89" s="5"/>
      <c r="CY89" s="5"/>
      <c r="CZ89" s="5"/>
    </row>
    <row r="90" spans="1:104" s="6" customFormat="1" x14ac:dyDescent="0.2">
      <c r="A90" s="229" t="s">
        <v>107</v>
      </c>
      <c r="B90" s="85"/>
      <c r="C90" s="54"/>
      <c r="D90" s="91"/>
      <c r="E90" s="87"/>
      <c r="F90" s="8"/>
      <c r="H90" s="8"/>
      <c r="I90" s="8"/>
      <c r="J90" s="8"/>
      <c r="AT90" s="8"/>
      <c r="BU90" s="5"/>
      <c r="BV90" s="5"/>
      <c r="BW90" s="5"/>
      <c r="BX90" s="15"/>
      <c r="BY90" s="15"/>
      <c r="BZ90" s="15"/>
      <c r="CA90" s="4"/>
      <c r="CB90" s="4"/>
      <c r="CC90" s="4"/>
      <c r="CD90" s="4"/>
      <c r="CE90" s="4"/>
      <c r="CF90" s="4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5"/>
      <c r="CV90" s="5"/>
      <c r="CW90" s="5"/>
      <c r="CX90" s="5"/>
      <c r="CY90" s="5"/>
      <c r="CZ90" s="5"/>
    </row>
    <row r="91" spans="1:104" s="6" customFormat="1" x14ac:dyDescent="0.2">
      <c r="A91" s="230" t="s">
        <v>108</v>
      </c>
      <c r="B91" s="85"/>
      <c r="C91" s="54"/>
      <c r="D91" s="91"/>
      <c r="E91" s="87"/>
      <c r="F91" s="8"/>
      <c r="H91" s="8"/>
      <c r="I91" s="8"/>
      <c r="J91" s="8"/>
      <c r="AT91" s="8"/>
      <c r="BU91" s="5"/>
      <c r="BV91" s="5"/>
      <c r="BW91" s="5"/>
      <c r="BX91" s="15"/>
      <c r="BY91" s="15"/>
      <c r="BZ91" s="15"/>
      <c r="CA91" s="4"/>
      <c r="CB91" s="4"/>
      <c r="CC91" s="4"/>
      <c r="CD91" s="4"/>
      <c r="CE91" s="4"/>
      <c r="CF91" s="4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5"/>
      <c r="CV91" s="5"/>
      <c r="CW91" s="5"/>
      <c r="CX91" s="5"/>
      <c r="CY91" s="5"/>
      <c r="CZ91" s="5"/>
    </row>
    <row r="92" spans="1:104" s="6" customFormat="1" x14ac:dyDescent="0.2">
      <c r="A92" s="232" t="s">
        <v>109</v>
      </c>
      <c r="B92" s="85"/>
      <c r="C92" s="54"/>
      <c r="D92" s="91"/>
      <c r="E92" s="87"/>
      <c r="F92" s="8"/>
      <c r="H92" s="8"/>
      <c r="I92" s="8"/>
      <c r="J92" s="8"/>
      <c r="AT92" s="8"/>
      <c r="BU92" s="5"/>
      <c r="BV92" s="5"/>
      <c r="BW92" s="5"/>
      <c r="BX92" s="15"/>
      <c r="BY92" s="15"/>
      <c r="BZ92" s="15"/>
      <c r="CA92" s="4"/>
      <c r="CB92" s="4"/>
      <c r="CC92" s="4"/>
      <c r="CD92" s="4"/>
      <c r="CE92" s="4"/>
      <c r="CF92" s="4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5"/>
      <c r="CV92" s="5"/>
      <c r="CW92" s="5"/>
      <c r="CX92" s="5"/>
      <c r="CY92" s="5"/>
      <c r="CZ92" s="5"/>
    </row>
    <row r="93" spans="1:104" s="6" customFormat="1" x14ac:dyDescent="0.2">
      <c r="A93" s="233" t="s">
        <v>110</v>
      </c>
      <c r="B93" s="85"/>
      <c r="C93" s="54"/>
      <c r="D93" s="91"/>
      <c r="E93" s="87"/>
      <c r="F93" s="8"/>
      <c r="H93" s="8"/>
      <c r="I93" s="8"/>
      <c r="J93" s="8"/>
      <c r="AT93" s="8"/>
      <c r="BU93" s="5"/>
      <c r="BV93" s="5"/>
      <c r="BW93" s="5"/>
      <c r="BX93" s="15"/>
      <c r="BY93" s="15"/>
      <c r="BZ93" s="15"/>
      <c r="CA93" s="4"/>
      <c r="CB93" s="4"/>
      <c r="CC93" s="4"/>
      <c r="CD93" s="4"/>
      <c r="CE93" s="4"/>
      <c r="CF93" s="4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5"/>
      <c r="CV93" s="5"/>
      <c r="CW93" s="5"/>
      <c r="CX93" s="5"/>
      <c r="CY93" s="5"/>
      <c r="CZ93" s="5"/>
    </row>
    <row r="94" spans="1:104" s="6" customFormat="1" ht="21.75" x14ac:dyDescent="0.2">
      <c r="A94" s="229" t="s">
        <v>111</v>
      </c>
      <c r="B94" s="85"/>
      <c r="C94" s="54"/>
      <c r="D94" s="91"/>
      <c r="E94" s="87"/>
      <c r="F94" s="8"/>
      <c r="H94" s="8"/>
      <c r="I94" s="8"/>
      <c r="J94" s="8"/>
      <c r="AT94" s="8"/>
      <c r="BU94" s="5"/>
      <c r="BV94" s="5"/>
      <c r="BW94" s="5"/>
      <c r="BX94" s="15"/>
      <c r="BY94" s="15"/>
      <c r="BZ94" s="15"/>
      <c r="CA94" s="4"/>
      <c r="CB94" s="4"/>
      <c r="CC94" s="4"/>
      <c r="CD94" s="4"/>
      <c r="CE94" s="4"/>
      <c r="CF94" s="4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5"/>
      <c r="CV94" s="5"/>
      <c r="CW94" s="5"/>
      <c r="CX94" s="5"/>
      <c r="CY94" s="5"/>
      <c r="CZ94" s="5"/>
    </row>
    <row r="95" spans="1:104" s="6" customFormat="1" x14ac:dyDescent="0.2">
      <c r="A95" s="229" t="s">
        <v>112</v>
      </c>
      <c r="B95" s="85"/>
      <c r="C95" s="54"/>
      <c r="D95" s="91"/>
      <c r="E95" s="87"/>
      <c r="F95" s="8"/>
      <c r="H95" s="8"/>
      <c r="I95" s="8"/>
      <c r="J95" s="8"/>
      <c r="AT95" s="8"/>
      <c r="BU95" s="5"/>
      <c r="BV95" s="5"/>
      <c r="BW95" s="5"/>
      <c r="BX95" s="15"/>
      <c r="BY95" s="15"/>
      <c r="BZ95" s="15"/>
      <c r="CA95" s="4"/>
      <c r="CB95" s="4"/>
      <c r="CC95" s="4"/>
      <c r="CD95" s="4"/>
      <c r="CE95" s="4"/>
      <c r="CF95" s="4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5"/>
      <c r="CV95" s="5"/>
      <c r="CW95" s="5"/>
      <c r="CX95" s="5"/>
      <c r="CY95" s="5"/>
      <c r="CZ95" s="5"/>
    </row>
    <row r="96" spans="1:104" s="6" customFormat="1" x14ac:dyDescent="0.2">
      <c r="A96" s="593" t="s">
        <v>5</v>
      </c>
      <c r="B96" s="592">
        <f>SUM(B79:B95)</f>
        <v>0</v>
      </c>
      <c r="C96" s="536">
        <f>SUM(C79:C95)</f>
        <v>0</v>
      </c>
      <c r="D96" s="537">
        <f>SUM(D79:D95)</f>
        <v>0</v>
      </c>
      <c r="E96" s="538">
        <f>SUM(E79:E95)</f>
        <v>0</v>
      </c>
      <c r="F96" s="8"/>
      <c r="H96" s="8"/>
      <c r="I96" s="8"/>
      <c r="J96" s="8"/>
      <c r="AT96" s="8"/>
      <c r="BU96" s="5"/>
      <c r="BV96" s="5"/>
      <c r="BW96" s="5"/>
      <c r="BX96" s="15"/>
      <c r="BY96" s="15"/>
      <c r="BZ96" s="15"/>
      <c r="CA96" s="4"/>
      <c r="CB96" s="4"/>
      <c r="CC96" s="4"/>
      <c r="CD96" s="4"/>
      <c r="CE96" s="4"/>
      <c r="CF96" s="4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5"/>
      <c r="CV96" s="5"/>
      <c r="CW96" s="5"/>
      <c r="CX96" s="5"/>
      <c r="CY96" s="5"/>
      <c r="CZ96" s="5"/>
    </row>
    <row r="97" spans="1:104" s="6" customFormat="1" x14ac:dyDescent="0.2">
      <c r="A97" s="238" t="s">
        <v>113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BU97" s="5"/>
      <c r="BV97" s="5"/>
      <c r="BW97" s="5"/>
      <c r="BX97" s="15"/>
      <c r="BY97" s="15"/>
      <c r="BZ97" s="15"/>
      <c r="CA97" s="4"/>
      <c r="CB97" s="4"/>
      <c r="CC97" s="4"/>
      <c r="CD97" s="4"/>
      <c r="CE97" s="4"/>
      <c r="CF97" s="4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5"/>
      <c r="CV97" s="5"/>
      <c r="CW97" s="5"/>
      <c r="CX97" s="5"/>
      <c r="CY97" s="5"/>
      <c r="CZ97" s="5"/>
    </row>
    <row r="98" spans="1:104" s="6" customFormat="1" ht="31.5" x14ac:dyDescent="0.3">
      <c r="A98" s="594" t="s">
        <v>75</v>
      </c>
      <c r="B98" s="489" t="s">
        <v>50</v>
      </c>
      <c r="C98" s="532" t="s">
        <v>93</v>
      </c>
      <c r="D98" s="533" t="s">
        <v>94</v>
      </c>
      <c r="E98" s="534" t="s">
        <v>95</v>
      </c>
      <c r="F98" s="240"/>
      <c r="G98" s="10"/>
      <c r="H98" s="10"/>
      <c r="I98" s="10"/>
      <c r="J98" s="10"/>
      <c r="K98" s="10"/>
      <c r="L98" s="10"/>
      <c r="M98" s="10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BU98" s="5"/>
      <c r="BV98" s="5"/>
      <c r="BW98" s="5"/>
      <c r="BX98" s="15"/>
      <c r="BY98" s="15"/>
      <c r="BZ98" s="15"/>
      <c r="CA98" s="4"/>
      <c r="CB98" s="4"/>
      <c r="CC98" s="4"/>
      <c r="CD98" s="4"/>
      <c r="CE98" s="4"/>
      <c r="CF98" s="4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5"/>
      <c r="CV98" s="5"/>
      <c r="CW98" s="5"/>
      <c r="CX98" s="5"/>
      <c r="CY98" s="5"/>
      <c r="CZ98" s="5"/>
    </row>
    <row r="99" spans="1:104" s="6" customFormat="1" x14ac:dyDescent="0.2">
      <c r="A99" s="595" t="s">
        <v>81</v>
      </c>
      <c r="B99" s="55"/>
      <c r="C99" s="54"/>
      <c r="D99" s="55"/>
      <c r="E99" s="52"/>
      <c r="F99" s="10"/>
      <c r="G99" s="10"/>
      <c r="H99" s="10"/>
      <c r="I99" s="10"/>
      <c r="J99" s="10"/>
      <c r="K99" s="10"/>
      <c r="L99" s="10"/>
      <c r="M99" s="10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BU99" s="5"/>
      <c r="BV99" s="5"/>
      <c r="BW99" s="5"/>
      <c r="BX99" s="15"/>
      <c r="BY99" s="15"/>
      <c r="BZ99" s="15"/>
      <c r="CA99" s="4"/>
      <c r="CB99" s="4"/>
      <c r="CC99" s="4"/>
      <c r="CD99" s="4"/>
      <c r="CE99" s="4"/>
      <c r="CF99" s="4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5"/>
      <c r="CV99" s="5"/>
      <c r="CW99" s="5"/>
      <c r="CX99" s="5"/>
      <c r="CY99" s="5"/>
      <c r="CZ99" s="5"/>
    </row>
    <row r="100" spans="1:104" s="6" customFormat="1" x14ac:dyDescent="0.2">
      <c r="A100" s="242" t="s">
        <v>82</v>
      </c>
      <c r="B100" s="55"/>
      <c r="C100" s="54"/>
      <c r="D100" s="55"/>
      <c r="E100" s="52"/>
      <c r="F100" s="10"/>
      <c r="G100" s="10"/>
      <c r="H100" s="10"/>
      <c r="I100" s="10"/>
      <c r="J100" s="10"/>
      <c r="K100" s="10"/>
      <c r="L100" s="10"/>
      <c r="M100" s="10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BU100" s="5"/>
      <c r="BV100" s="5"/>
      <c r="BW100" s="5"/>
      <c r="BX100" s="15"/>
      <c r="BY100" s="15"/>
      <c r="BZ100" s="15"/>
      <c r="CA100" s="4"/>
      <c r="CB100" s="4"/>
      <c r="CC100" s="4"/>
      <c r="CD100" s="4"/>
      <c r="CE100" s="4"/>
      <c r="CF100" s="4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5"/>
      <c r="CV100" s="5"/>
      <c r="CW100" s="5"/>
      <c r="CX100" s="5"/>
      <c r="CY100" s="5"/>
      <c r="CZ100" s="5"/>
    </row>
    <row r="101" spans="1:104" s="6" customFormat="1" x14ac:dyDescent="0.2">
      <c r="A101" s="242" t="s">
        <v>83</v>
      </c>
      <c r="B101" s="55"/>
      <c r="C101" s="54"/>
      <c r="D101" s="55"/>
      <c r="E101" s="52"/>
      <c r="F101" s="10"/>
      <c r="G101" s="10"/>
      <c r="H101" s="10"/>
      <c r="I101" s="10"/>
      <c r="J101" s="10"/>
      <c r="K101" s="10"/>
      <c r="L101" s="10"/>
      <c r="M101" s="10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BU101" s="5"/>
      <c r="BV101" s="5"/>
      <c r="BW101" s="5"/>
      <c r="BX101" s="15"/>
      <c r="BY101" s="15"/>
      <c r="BZ101" s="15"/>
      <c r="CA101" s="4"/>
      <c r="CB101" s="4"/>
      <c r="CC101" s="4"/>
      <c r="CD101" s="4"/>
      <c r="CE101" s="4"/>
      <c r="CF101" s="4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5"/>
      <c r="CV101" s="5"/>
      <c r="CW101" s="5"/>
      <c r="CX101" s="5"/>
      <c r="CY101" s="5"/>
      <c r="CZ101" s="5"/>
    </row>
    <row r="102" spans="1:104" s="6" customFormat="1" x14ac:dyDescent="0.2">
      <c r="A102" s="242" t="s">
        <v>84</v>
      </c>
      <c r="B102" s="55"/>
      <c r="C102" s="54"/>
      <c r="D102" s="55"/>
      <c r="E102" s="52"/>
      <c r="F102" s="10"/>
      <c r="G102" s="10"/>
      <c r="H102" s="10"/>
      <c r="I102" s="10"/>
      <c r="J102" s="10"/>
      <c r="K102" s="10"/>
      <c r="L102" s="10"/>
      <c r="M102" s="10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BU102" s="5"/>
      <c r="BV102" s="5"/>
      <c r="BW102" s="5"/>
      <c r="BX102" s="15"/>
      <c r="BY102" s="15"/>
      <c r="BZ102" s="15"/>
      <c r="CA102" s="4"/>
      <c r="CB102" s="4"/>
      <c r="CC102" s="4"/>
      <c r="CD102" s="4"/>
      <c r="CE102" s="4"/>
      <c r="CF102" s="4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5"/>
      <c r="CV102" s="5"/>
      <c r="CW102" s="5"/>
      <c r="CX102" s="5"/>
      <c r="CY102" s="5"/>
      <c r="CZ102" s="5"/>
    </row>
    <row r="103" spans="1:104" s="6" customFormat="1" x14ac:dyDescent="0.2">
      <c r="A103" s="243" t="s">
        <v>114</v>
      </c>
      <c r="B103" s="213"/>
      <c r="C103" s="212"/>
      <c r="D103" s="213"/>
      <c r="E103" s="244"/>
      <c r="F103" s="10"/>
      <c r="G103" s="10"/>
      <c r="H103" s="10"/>
      <c r="I103" s="10"/>
      <c r="J103" s="10"/>
      <c r="K103" s="10"/>
      <c r="L103" s="10"/>
      <c r="M103" s="10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BU103" s="5"/>
      <c r="BV103" s="5"/>
      <c r="BW103" s="5"/>
      <c r="BX103" s="15"/>
      <c r="BY103" s="15"/>
      <c r="BZ103" s="15"/>
      <c r="CA103" s="4"/>
      <c r="CB103" s="4"/>
      <c r="CC103" s="4"/>
      <c r="CD103" s="4"/>
      <c r="CE103" s="4"/>
      <c r="CF103" s="4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5"/>
      <c r="CV103" s="5"/>
      <c r="CW103" s="5"/>
      <c r="CX103" s="5"/>
      <c r="CY103" s="5"/>
      <c r="CZ103" s="5"/>
    </row>
    <row r="104" spans="1:104" s="6" customFormat="1" x14ac:dyDescent="0.2">
      <c r="A104" s="585" t="s">
        <v>5</v>
      </c>
      <c r="B104" s="537">
        <f>SUM(B99:B103)</f>
        <v>0</v>
      </c>
      <c r="C104" s="536">
        <f>SUM(C99:C103)</f>
        <v>0</v>
      </c>
      <c r="D104" s="537">
        <f>SUM(D99:D103)</f>
        <v>0</v>
      </c>
      <c r="E104" s="538">
        <f>SUM(E99:E103)</f>
        <v>0</v>
      </c>
      <c r="F104" s="10"/>
      <c r="G104" s="10"/>
      <c r="H104" s="10"/>
      <c r="I104" s="10"/>
      <c r="J104" s="10"/>
      <c r="K104" s="10"/>
      <c r="L104" s="10"/>
      <c r="M104" s="10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BU104" s="5"/>
      <c r="BV104" s="5"/>
      <c r="BW104" s="5"/>
      <c r="BX104" s="15"/>
      <c r="BY104" s="15"/>
      <c r="BZ104" s="15"/>
      <c r="CA104" s="4"/>
      <c r="CB104" s="4"/>
      <c r="CC104" s="4"/>
      <c r="CD104" s="4"/>
      <c r="CE104" s="4"/>
      <c r="CF104" s="4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5"/>
      <c r="CV104" s="5"/>
      <c r="CW104" s="5"/>
      <c r="CX104" s="5"/>
      <c r="CY104" s="5"/>
      <c r="CZ104" s="5"/>
    </row>
    <row r="105" spans="1:104" s="6" customFormat="1" x14ac:dyDescent="0.2">
      <c r="A105" s="238" t="s">
        <v>115</v>
      </c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BU105" s="5"/>
      <c r="BV105" s="5"/>
      <c r="BW105" s="5"/>
      <c r="BX105" s="5"/>
      <c r="BY105" s="15"/>
      <c r="BZ105" s="15"/>
      <c r="CA105" s="4"/>
      <c r="CB105" s="4"/>
      <c r="CC105" s="4"/>
      <c r="CD105" s="4"/>
      <c r="CE105" s="4"/>
      <c r="CF105" s="4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5"/>
      <c r="CV105" s="5"/>
      <c r="CW105" s="5"/>
      <c r="CX105" s="5"/>
      <c r="CY105" s="5"/>
      <c r="CZ105" s="5"/>
    </row>
    <row r="106" spans="1:104" s="6" customFormat="1" ht="31.5" x14ac:dyDescent="0.2">
      <c r="A106" s="594" t="s">
        <v>75</v>
      </c>
      <c r="B106" s="489" t="s">
        <v>50</v>
      </c>
      <c r="C106" s="532" t="s">
        <v>93</v>
      </c>
      <c r="D106" s="533" t="s">
        <v>94</v>
      </c>
      <c r="E106" s="534" t="s">
        <v>95</v>
      </c>
      <c r="F106" s="10"/>
      <c r="G106" s="10"/>
      <c r="H106" s="10"/>
      <c r="I106" s="10"/>
      <c r="J106" s="10"/>
      <c r="K106" s="10"/>
      <c r="L106" s="10"/>
      <c r="M106" s="10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BU106" s="5"/>
      <c r="BV106" s="5"/>
      <c r="BW106" s="5"/>
      <c r="BX106" s="15"/>
      <c r="BY106" s="15"/>
      <c r="BZ106" s="15"/>
      <c r="CA106" s="4"/>
      <c r="CB106" s="4"/>
      <c r="CC106" s="4"/>
      <c r="CD106" s="4"/>
      <c r="CE106" s="4"/>
      <c r="CF106" s="4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5"/>
      <c r="CV106" s="5"/>
      <c r="CW106" s="5"/>
      <c r="CX106" s="5"/>
      <c r="CY106" s="5"/>
      <c r="CZ106" s="5"/>
    </row>
    <row r="107" spans="1:104" s="6" customFormat="1" x14ac:dyDescent="0.2">
      <c r="A107" s="595" t="s">
        <v>116</v>
      </c>
      <c r="B107" s="55"/>
      <c r="C107" s="54"/>
      <c r="D107" s="55"/>
      <c r="E107" s="52"/>
      <c r="F107" s="10"/>
      <c r="G107" s="10"/>
      <c r="H107" s="10"/>
      <c r="I107" s="10"/>
      <c r="J107" s="10"/>
      <c r="K107" s="10"/>
      <c r="L107" s="10"/>
      <c r="M107" s="10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BU107" s="5"/>
      <c r="BV107" s="5"/>
      <c r="BW107" s="5"/>
      <c r="BX107" s="15"/>
      <c r="BY107" s="15"/>
      <c r="BZ107" s="15"/>
      <c r="CA107" s="4"/>
      <c r="CB107" s="4"/>
      <c r="CC107" s="4"/>
      <c r="CD107" s="4"/>
      <c r="CE107" s="4"/>
      <c r="CF107" s="4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5"/>
      <c r="CV107" s="5"/>
      <c r="CW107" s="5"/>
      <c r="CX107" s="5"/>
      <c r="CY107" s="5"/>
      <c r="CZ107" s="5"/>
    </row>
    <row r="108" spans="1:104" s="6" customFormat="1" x14ac:dyDescent="0.2">
      <c r="A108" s="242" t="s">
        <v>82</v>
      </c>
      <c r="B108" s="55"/>
      <c r="C108" s="54"/>
      <c r="D108" s="55"/>
      <c r="E108" s="52"/>
      <c r="F108" s="10"/>
      <c r="G108" s="10"/>
      <c r="H108" s="10"/>
      <c r="I108" s="10"/>
      <c r="J108" s="10"/>
      <c r="K108" s="10"/>
      <c r="L108" s="10"/>
      <c r="M108" s="10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BU108" s="5"/>
      <c r="BV108" s="5"/>
      <c r="BW108" s="5"/>
      <c r="BX108" s="15"/>
      <c r="BY108" s="15"/>
      <c r="BZ108" s="15"/>
      <c r="CA108" s="4"/>
      <c r="CB108" s="4"/>
      <c r="CC108" s="4"/>
      <c r="CD108" s="4"/>
      <c r="CE108" s="4"/>
      <c r="CF108" s="4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5"/>
      <c r="CV108" s="5"/>
      <c r="CW108" s="5"/>
      <c r="CX108" s="5"/>
      <c r="CY108" s="5"/>
      <c r="CZ108" s="5"/>
    </row>
    <row r="109" spans="1:104" s="6" customFormat="1" x14ac:dyDescent="0.2">
      <c r="A109" s="242" t="s">
        <v>117</v>
      </c>
      <c r="B109" s="55"/>
      <c r="C109" s="54"/>
      <c r="D109" s="55"/>
      <c r="E109" s="52"/>
      <c r="F109" s="10"/>
      <c r="G109" s="10"/>
      <c r="H109" s="10"/>
      <c r="I109" s="10"/>
      <c r="J109" s="10"/>
      <c r="K109" s="10"/>
      <c r="L109" s="10"/>
      <c r="M109" s="10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BU109" s="5"/>
      <c r="BV109" s="5"/>
      <c r="BW109" s="5"/>
      <c r="BX109" s="15"/>
      <c r="BY109" s="15"/>
      <c r="BZ109" s="15"/>
      <c r="CA109" s="4"/>
      <c r="CB109" s="4"/>
      <c r="CC109" s="4"/>
      <c r="CD109" s="4"/>
      <c r="CE109" s="4"/>
      <c r="CF109" s="4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5"/>
      <c r="CV109" s="5"/>
      <c r="CW109" s="5"/>
      <c r="CX109" s="5"/>
      <c r="CY109" s="5"/>
      <c r="CZ109" s="5"/>
    </row>
    <row r="110" spans="1:104" s="6" customFormat="1" x14ac:dyDescent="0.2">
      <c r="A110" s="242" t="s">
        <v>84</v>
      </c>
      <c r="B110" s="55"/>
      <c r="C110" s="54"/>
      <c r="D110" s="55"/>
      <c r="E110" s="52"/>
      <c r="F110" s="10"/>
      <c r="G110" s="10"/>
      <c r="H110" s="10"/>
      <c r="I110" s="10"/>
      <c r="J110" s="10"/>
      <c r="K110" s="10"/>
      <c r="L110" s="10"/>
      <c r="M110" s="10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BU110" s="5"/>
      <c r="BV110" s="5"/>
      <c r="BW110" s="5"/>
      <c r="BX110" s="15"/>
      <c r="BY110" s="15"/>
      <c r="BZ110" s="15"/>
      <c r="CA110" s="4"/>
      <c r="CB110" s="4"/>
      <c r="CC110" s="4"/>
      <c r="CD110" s="4"/>
      <c r="CE110" s="4"/>
      <c r="CF110" s="4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5"/>
      <c r="CV110" s="5"/>
      <c r="CW110" s="5"/>
      <c r="CX110" s="5"/>
      <c r="CY110" s="5"/>
      <c r="CZ110" s="5"/>
    </row>
    <row r="111" spans="1:104" s="6" customFormat="1" x14ac:dyDescent="0.2">
      <c r="A111" s="243" t="s">
        <v>118</v>
      </c>
      <c r="B111" s="213"/>
      <c r="C111" s="212"/>
      <c r="D111" s="213"/>
      <c r="E111" s="244"/>
      <c r="F111" s="10"/>
      <c r="G111" s="10"/>
      <c r="H111" s="10"/>
      <c r="I111" s="10"/>
      <c r="J111" s="10"/>
      <c r="K111" s="10"/>
      <c r="L111" s="10"/>
      <c r="M111" s="10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BU111" s="5"/>
      <c r="BV111" s="5"/>
      <c r="BW111" s="5"/>
      <c r="BX111" s="15"/>
      <c r="BY111" s="15"/>
      <c r="BZ111" s="15"/>
      <c r="CA111" s="4"/>
      <c r="CB111" s="4"/>
      <c r="CC111" s="4"/>
      <c r="CD111" s="4"/>
      <c r="CE111" s="4"/>
      <c r="CF111" s="4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5"/>
      <c r="CV111" s="5"/>
      <c r="CW111" s="5"/>
      <c r="CX111" s="5"/>
      <c r="CY111" s="5"/>
      <c r="CZ111" s="5"/>
    </row>
    <row r="112" spans="1:104" s="6" customFormat="1" ht="15" x14ac:dyDescent="0.25">
      <c r="A112" s="589" t="s">
        <v>5</v>
      </c>
      <c r="B112" s="537">
        <f>SUM(B107:B111)</f>
        <v>0</v>
      </c>
      <c r="C112" s="536">
        <f>SUM(C107:C111)</f>
        <v>0</v>
      </c>
      <c r="D112" s="537">
        <f>SUM(D107:D111)</f>
        <v>0</v>
      </c>
      <c r="E112" s="538">
        <f>SUM(E107:E111)</f>
        <v>0</v>
      </c>
      <c r="F112" s="10"/>
      <c r="G112" s="10"/>
      <c r="H112" s="10"/>
      <c r="I112" s="10"/>
      <c r="J112" s="10"/>
      <c r="K112" s="10"/>
      <c r="L112" s="10"/>
      <c r="M112" s="10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3"/>
      <c r="BV112" s="3"/>
      <c r="BW112" s="3"/>
      <c r="BX112" s="15"/>
      <c r="BY112" s="3"/>
      <c r="BZ112" s="15"/>
      <c r="CA112" s="4"/>
      <c r="CB112" s="4"/>
      <c r="CC112" s="4"/>
      <c r="CD112" s="4"/>
      <c r="CE112" s="4"/>
      <c r="CF112" s="4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5"/>
      <c r="CV112" s="5"/>
      <c r="CW112" s="5"/>
      <c r="CX112" s="5"/>
      <c r="CY112" s="5"/>
      <c r="CZ112" s="5"/>
    </row>
    <row r="113" spans="1:130" ht="15" x14ac:dyDescent="0.25">
      <c r="A113" s="221" t="s">
        <v>119</v>
      </c>
      <c r="B113" s="2"/>
      <c r="C113" s="2"/>
      <c r="D113" s="245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3"/>
      <c r="BV113" s="3"/>
      <c r="BW113" s="3"/>
      <c r="BX113" s="3"/>
      <c r="BY113" s="5"/>
      <c r="BZ113" s="5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3"/>
      <c r="CV113" s="3"/>
      <c r="CW113" s="3"/>
      <c r="CX113" s="3"/>
      <c r="CY113" s="3"/>
      <c r="CZ113" s="3"/>
    </row>
    <row r="114" spans="1:130" x14ac:dyDescent="0.2">
      <c r="A114" s="1835" t="s">
        <v>120</v>
      </c>
      <c r="B114" s="1837" t="s">
        <v>5</v>
      </c>
      <c r="C114" s="1825" t="s">
        <v>7</v>
      </c>
      <c r="D114" s="1826"/>
      <c r="E114" s="1826"/>
      <c r="F114" s="1827"/>
      <c r="G114" s="1785" t="s">
        <v>121</v>
      </c>
      <c r="H114" s="1786"/>
      <c r="I114" s="10"/>
      <c r="J114" s="10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T114" s="5"/>
      <c r="BW114" s="596"/>
      <c r="BX114" s="596"/>
      <c r="BZ114" s="4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597"/>
      <c r="CU114" s="597"/>
      <c r="CV114" s="597"/>
      <c r="CW114" s="597"/>
      <c r="CX114" s="597"/>
      <c r="CY114" s="596"/>
      <c r="CZ114" s="5"/>
      <c r="DZ114" s="6"/>
    </row>
    <row r="115" spans="1:130" ht="21" x14ac:dyDescent="0.25">
      <c r="A115" s="1836"/>
      <c r="B115" s="1838"/>
      <c r="C115" s="552" t="s">
        <v>50</v>
      </c>
      <c r="D115" s="509" t="s">
        <v>29</v>
      </c>
      <c r="E115" s="489" t="s">
        <v>30</v>
      </c>
      <c r="F115" s="465" t="s">
        <v>31</v>
      </c>
      <c r="G115" s="553" t="s">
        <v>88</v>
      </c>
      <c r="H115" s="553" t="s">
        <v>89</v>
      </c>
      <c r="I115" s="10"/>
      <c r="J115" s="10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3"/>
      <c r="BU115" s="3"/>
      <c r="BV115" s="3"/>
      <c r="BW115" s="15"/>
      <c r="BX115" s="3"/>
      <c r="BZ115" s="4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3"/>
      <c r="CU115" s="3"/>
      <c r="CV115" s="3"/>
      <c r="CW115" s="3"/>
      <c r="CX115" s="3"/>
      <c r="CY115" s="5"/>
      <c r="CZ115" s="5"/>
      <c r="DZ115" s="6"/>
    </row>
    <row r="116" spans="1:130" ht="15" x14ac:dyDescent="0.25">
      <c r="A116" s="541" t="s">
        <v>122</v>
      </c>
      <c r="B116" s="598">
        <f>SUM(C116:F116)</f>
        <v>0</v>
      </c>
      <c r="C116" s="556"/>
      <c r="D116" s="481"/>
      <c r="E116" s="385"/>
      <c r="F116" s="543"/>
      <c r="G116" s="557"/>
      <c r="H116" s="566"/>
      <c r="I116" s="10"/>
      <c r="J116" s="10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544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3"/>
      <c r="BU116" s="15"/>
      <c r="BV116" s="15"/>
      <c r="BW116" s="15"/>
      <c r="BX116" s="3"/>
      <c r="BZ116" s="4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3"/>
      <c r="CU116" s="3"/>
      <c r="CV116" s="3"/>
      <c r="CW116" s="3"/>
      <c r="CX116" s="3"/>
      <c r="CY116" s="5"/>
      <c r="CZ116" s="5"/>
      <c r="DZ116" s="6"/>
    </row>
    <row r="117" spans="1:130" ht="15" x14ac:dyDescent="0.25">
      <c r="A117" s="599" t="s">
        <v>123</v>
      </c>
      <c r="B117" s="600">
        <f>SUM(C117:F117)</f>
        <v>0</v>
      </c>
      <c r="C117" s="434"/>
      <c r="D117" s="601"/>
      <c r="E117" s="435"/>
      <c r="F117" s="418"/>
      <c r="G117" s="602"/>
      <c r="H117" s="419"/>
      <c r="I117" s="266"/>
      <c r="J117" s="266"/>
      <c r="K117" s="267"/>
      <c r="L117" s="267"/>
      <c r="M117" s="267"/>
      <c r="N117" s="267"/>
      <c r="O117" s="267"/>
      <c r="P117" s="267"/>
      <c r="Q117" s="267"/>
      <c r="R117" s="267"/>
      <c r="S117" s="267"/>
      <c r="T117" s="267"/>
      <c r="U117" s="267"/>
      <c r="V117" s="267"/>
      <c r="W117" s="267"/>
      <c r="X117" s="267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3"/>
      <c r="BU117" s="15"/>
      <c r="BV117" s="15"/>
      <c r="BW117" s="15"/>
      <c r="BX117" s="3"/>
      <c r="BZ117" s="4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3"/>
      <c r="CU117" s="3"/>
      <c r="CV117" s="3"/>
      <c r="CW117" s="3"/>
      <c r="CX117" s="3"/>
      <c r="CY117" s="5"/>
      <c r="CZ117" s="5"/>
      <c r="DZ117" s="6"/>
    </row>
    <row r="118" spans="1:130" ht="15" x14ac:dyDescent="0.25">
      <c r="A118" s="13" t="s">
        <v>124</v>
      </c>
      <c r="B118" s="2"/>
      <c r="C118" s="2"/>
      <c r="D118" s="268"/>
      <c r="E118" s="603"/>
      <c r="F118" s="604"/>
      <c r="G118" s="605"/>
      <c r="H118" s="606"/>
      <c r="I118" s="273"/>
      <c r="J118" s="273"/>
      <c r="K118" s="273"/>
      <c r="L118" s="273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5"/>
      <c r="BG118" s="5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3"/>
      <c r="BV118" s="3"/>
      <c r="BW118" s="3"/>
      <c r="BX118" s="3"/>
      <c r="BY118" s="3"/>
      <c r="BZ118" s="3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3"/>
      <c r="CV118" s="3"/>
      <c r="CW118" s="3"/>
      <c r="CX118" s="3"/>
      <c r="CY118" s="3"/>
      <c r="CZ118" s="3"/>
    </row>
    <row r="119" spans="1:130" ht="15" x14ac:dyDescent="0.25">
      <c r="A119" s="1839" t="s">
        <v>125</v>
      </c>
      <c r="B119" s="1841" t="s">
        <v>5</v>
      </c>
      <c r="C119" s="1843" t="s">
        <v>126</v>
      </c>
      <c r="D119" s="1844"/>
      <c r="E119" s="1845"/>
      <c r="F119" s="1846" t="s">
        <v>127</v>
      </c>
      <c r="G119" s="1847" t="s">
        <v>128</v>
      </c>
      <c r="H119" s="1848" t="s">
        <v>7</v>
      </c>
      <c r="I119" s="1849"/>
      <c r="J119" s="1849"/>
      <c r="K119" s="1850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5"/>
      <c r="BF119" s="5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3"/>
      <c r="BV119" s="3"/>
      <c r="BW119" s="3"/>
      <c r="BX119" s="15"/>
      <c r="BY119" s="3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3"/>
      <c r="CV119" s="3"/>
      <c r="CW119" s="3"/>
      <c r="CX119" s="3"/>
      <c r="CY119" s="3"/>
      <c r="CZ119" s="5"/>
    </row>
    <row r="120" spans="1:130" ht="42" x14ac:dyDescent="0.25">
      <c r="A120" s="1840"/>
      <c r="B120" s="1842"/>
      <c r="C120" s="608" t="s">
        <v>129</v>
      </c>
      <c r="D120" s="609" t="s">
        <v>130</v>
      </c>
      <c r="E120" s="610" t="s">
        <v>131</v>
      </c>
      <c r="F120" s="1846"/>
      <c r="G120" s="1847"/>
      <c r="H120" s="611" t="s">
        <v>50</v>
      </c>
      <c r="I120" s="610" t="s">
        <v>29</v>
      </c>
      <c r="J120" s="611" t="s">
        <v>30</v>
      </c>
      <c r="K120" s="611" t="s">
        <v>31</v>
      </c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5"/>
      <c r="BF120" s="5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3"/>
      <c r="BV120" s="3"/>
      <c r="BW120" s="3"/>
      <c r="BX120" s="15"/>
      <c r="BY120" s="3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3"/>
      <c r="CV120" s="3"/>
      <c r="CW120" s="3"/>
      <c r="CX120" s="3"/>
      <c r="CY120" s="3"/>
      <c r="CZ120" s="5"/>
    </row>
    <row r="121" spans="1:130" ht="15" x14ac:dyDescent="0.25">
      <c r="A121" s="612" t="s">
        <v>52</v>
      </c>
      <c r="B121" s="613">
        <f>SUM(C121:G121)</f>
        <v>0</v>
      </c>
      <c r="C121" s="614"/>
      <c r="D121" s="615"/>
      <c r="E121" s="616"/>
      <c r="F121" s="615"/>
      <c r="G121" s="617"/>
      <c r="H121" s="615"/>
      <c r="I121" s="616"/>
      <c r="J121" s="615"/>
      <c r="K121" s="615"/>
      <c r="L121" s="283" t="str">
        <f>CA121</f>
        <v/>
      </c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5"/>
      <c r="X121" s="5"/>
      <c r="Y121" s="5"/>
      <c r="Z121" s="5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5"/>
      <c r="BF121" s="5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3"/>
      <c r="BV121" s="3"/>
      <c r="BW121" s="3"/>
      <c r="BX121" s="15"/>
      <c r="BY121" s="3"/>
      <c r="BZ121" s="5"/>
      <c r="CA121" s="32" t="str">
        <f>IF(CG121=1,"* Total Personas debe ser igual que según Tipo estrategia. ","")</f>
        <v/>
      </c>
      <c r="CB121" s="32"/>
      <c r="CC121" s="32"/>
      <c r="CD121" s="32"/>
      <c r="CE121" s="32"/>
      <c r="CF121" s="32"/>
      <c r="CG121" s="33">
        <f>IF(B121&lt;&gt;SUM(H121:K121),1,0)</f>
        <v>0</v>
      </c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3"/>
      <c r="CV121" s="3"/>
      <c r="CW121" s="3"/>
      <c r="CX121" s="3"/>
      <c r="CY121" s="3"/>
      <c r="CZ121" s="5"/>
    </row>
    <row r="122" spans="1:130" ht="15" x14ac:dyDescent="0.25">
      <c r="A122" s="230" t="s">
        <v>72</v>
      </c>
      <c r="B122" s="284">
        <f>SUM(C122:G122)</f>
        <v>0</v>
      </c>
      <c r="C122" s="51"/>
      <c r="D122" s="92"/>
      <c r="E122" s="56"/>
      <c r="F122" s="92"/>
      <c r="G122" s="285"/>
      <c r="H122" s="92"/>
      <c r="I122" s="56"/>
      <c r="J122" s="92"/>
      <c r="K122" s="92"/>
      <c r="L122" s="283" t="str">
        <f>CA122</f>
        <v/>
      </c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5"/>
      <c r="X122" s="5"/>
      <c r="Y122" s="5"/>
      <c r="Z122" s="5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5"/>
      <c r="BF122" s="5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3"/>
      <c r="BV122" s="3"/>
      <c r="BW122" s="3"/>
      <c r="BX122" s="15"/>
      <c r="BY122" s="3"/>
      <c r="BZ122" s="5"/>
      <c r="CA122" s="32" t="str">
        <f>IF(CG122=1,"* Total Personas debe ser igual que según Tipo estrategia. ","")</f>
        <v/>
      </c>
      <c r="CB122" s="32"/>
      <c r="CC122" s="32"/>
      <c r="CD122" s="32"/>
      <c r="CE122" s="32"/>
      <c r="CF122" s="32"/>
      <c r="CG122" s="33">
        <f>IF(B122&lt;&gt;SUM(H122:K122),1,0)</f>
        <v>0</v>
      </c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3"/>
      <c r="CV122" s="3"/>
      <c r="CW122" s="3"/>
      <c r="CX122" s="3"/>
      <c r="CY122" s="3"/>
      <c r="CZ122" s="5"/>
    </row>
    <row r="123" spans="1:130" ht="15" x14ac:dyDescent="0.25">
      <c r="A123" s="286" t="s">
        <v>73</v>
      </c>
      <c r="B123" s="287">
        <f>SUM(C123:G123)</f>
        <v>0</v>
      </c>
      <c r="C123" s="219"/>
      <c r="D123" s="75"/>
      <c r="E123" s="78"/>
      <c r="F123" s="75"/>
      <c r="G123" s="288"/>
      <c r="H123" s="75"/>
      <c r="I123" s="78"/>
      <c r="J123" s="75"/>
      <c r="K123" s="75"/>
      <c r="L123" s="283" t="str">
        <f>CA123</f>
        <v/>
      </c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5"/>
      <c r="X123" s="5"/>
      <c r="Y123" s="5"/>
      <c r="Z123" s="5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5"/>
      <c r="BF123" s="5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3"/>
      <c r="BV123" s="3"/>
      <c r="BW123" s="3"/>
      <c r="BX123" s="15"/>
      <c r="BY123" s="3"/>
      <c r="BZ123" s="5"/>
      <c r="CA123" s="32" t="str">
        <f>IF(CG123=1,"* Total Personas debe ser igual que según Tipo estrategia. ","")</f>
        <v/>
      </c>
      <c r="CB123" s="32"/>
      <c r="CC123" s="32"/>
      <c r="CD123" s="32"/>
      <c r="CE123" s="32"/>
      <c r="CF123" s="32"/>
      <c r="CG123" s="33">
        <f>IF(B123&lt;&gt;SUM(H123:K123),1,0)</f>
        <v>0</v>
      </c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3"/>
      <c r="CV123" s="3"/>
      <c r="CW123" s="3"/>
      <c r="CX123" s="3"/>
      <c r="CY123" s="3"/>
      <c r="CZ123" s="5"/>
    </row>
    <row r="124" spans="1:130" ht="15" x14ac:dyDescent="0.25">
      <c r="A124" s="238" t="s">
        <v>132</v>
      </c>
      <c r="B124" s="2"/>
      <c r="C124" s="2"/>
      <c r="D124" s="245"/>
      <c r="E124" s="245"/>
      <c r="F124" s="245"/>
      <c r="G124" s="245"/>
      <c r="H124" s="245"/>
      <c r="I124" s="245"/>
      <c r="J124" s="245"/>
      <c r="K124" s="245"/>
      <c r="L124" s="24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5"/>
      <c r="BG124" s="5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3"/>
      <c r="BV124" s="3"/>
      <c r="BW124" s="3"/>
      <c r="BX124" s="3"/>
      <c r="BY124" s="3"/>
      <c r="BZ124" s="3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5"/>
      <c r="CV124" s="5"/>
      <c r="CW124" s="5"/>
      <c r="CX124" s="5"/>
      <c r="CY124" s="5"/>
      <c r="CZ124" s="5"/>
    </row>
    <row r="125" spans="1:130" ht="15" customHeight="1" x14ac:dyDescent="0.25">
      <c r="A125" s="1839" t="s">
        <v>133</v>
      </c>
      <c r="B125" s="1841" t="s">
        <v>134</v>
      </c>
      <c r="C125" s="1843" t="s">
        <v>135</v>
      </c>
      <c r="D125" s="1845"/>
      <c r="E125" s="1843" t="s">
        <v>136</v>
      </c>
      <c r="F125" s="1845"/>
      <c r="G125" s="1844" t="s">
        <v>137</v>
      </c>
      <c r="H125" s="1845"/>
      <c r="I125" s="1843" t="s">
        <v>138</v>
      </c>
      <c r="J125" s="1858"/>
      <c r="K125" s="1851" t="s">
        <v>139</v>
      </c>
      <c r="L125" s="1852"/>
      <c r="M125" s="267"/>
      <c r="N125" s="267"/>
      <c r="O125" s="267"/>
      <c r="P125" s="267"/>
      <c r="Q125" s="267"/>
      <c r="R125" s="267"/>
      <c r="S125" s="267"/>
      <c r="T125" s="267"/>
      <c r="U125" s="267"/>
      <c r="V125" s="267"/>
      <c r="W125" s="267"/>
      <c r="X125" s="267"/>
      <c r="Y125" s="267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5"/>
      <c r="BD125" s="5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3"/>
      <c r="BU125" s="3"/>
      <c r="BV125" s="15"/>
      <c r="BW125" s="15"/>
      <c r="BX125" s="15"/>
      <c r="BZ125" s="4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5"/>
      <c r="CU125" s="5"/>
      <c r="CV125" s="5"/>
      <c r="CW125" s="5"/>
      <c r="CX125" s="5"/>
      <c r="CY125" s="5"/>
      <c r="CZ125" s="5"/>
      <c r="DZ125" s="6"/>
    </row>
    <row r="126" spans="1:130" s="436" customFormat="1" ht="21" x14ac:dyDescent="0.25">
      <c r="A126" s="1840"/>
      <c r="B126" s="1842"/>
      <c r="C126" s="618" t="s">
        <v>140</v>
      </c>
      <c r="D126" s="610" t="s">
        <v>141</v>
      </c>
      <c r="E126" s="618" t="s">
        <v>140</v>
      </c>
      <c r="F126" s="610" t="s">
        <v>141</v>
      </c>
      <c r="G126" s="618" t="s">
        <v>140</v>
      </c>
      <c r="H126" s="619" t="s">
        <v>141</v>
      </c>
      <c r="I126" s="618" t="s">
        <v>140</v>
      </c>
      <c r="J126" s="620" t="s">
        <v>141</v>
      </c>
      <c r="K126" s="610" t="s">
        <v>88</v>
      </c>
      <c r="L126" s="610" t="s">
        <v>89</v>
      </c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5"/>
      <c r="BD126" s="5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3"/>
      <c r="BU126" s="3"/>
      <c r="BV126" s="15"/>
      <c r="BW126" s="15"/>
      <c r="BX126" s="15"/>
      <c r="BY126" s="15"/>
      <c r="BZ126" s="4"/>
      <c r="CA126" s="4"/>
      <c r="CB126" s="4"/>
      <c r="CC126" s="4"/>
      <c r="CD126" s="4"/>
      <c r="CE126" s="4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5"/>
      <c r="CU126" s="5"/>
      <c r="CV126" s="5"/>
      <c r="CW126" s="5"/>
      <c r="CX126" s="5"/>
      <c r="CY126" s="5"/>
      <c r="CZ126" s="432"/>
      <c r="DA126" s="432"/>
      <c r="DB126" s="432"/>
      <c r="DC126" s="432"/>
      <c r="DD126" s="432"/>
      <c r="DE126" s="432"/>
      <c r="DF126" s="432"/>
      <c r="DG126" s="432"/>
      <c r="DH126" s="432"/>
      <c r="DI126" s="432"/>
      <c r="DJ126" s="432"/>
      <c r="DK126" s="432"/>
      <c r="DL126" s="432"/>
      <c r="DM126" s="432"/>
      <c r="DN126" s="432"/>
      <c r="DO126" s="432"/>
      <c r="DP126" s="432"/>
      <c r="DQ126" s="432"/>
      <c r="DR126" s="432"/>
      <c r="DS126" s="432"/>
      <c r="DT126" s="432"/>
      <c r="DU126" s="432"/>
      <c r="DV126" s="432"/>
      <c r="DW126" s="432"/>
      <c r="DX126" s="432"/>
      <c r="DY126" s="432"/>
    </row>
    <row r="127" spans="1:130" ht="15" x14ac:dyDescent="0.25">
      <c r="A127" s="1841" t="s">
        <v>142</v>
      </c>
      <c r="B127" s="612" t="s">
        <v>143</v>
      </c>
      <c r="C127" s="614"/>
      <c r="D127" s="616"/>
      <c r="E127" s="614"/>
      <c r="F127" s="616"/>
      <c r="G127" s="614"/>
      <c r="H127" s="616"/>
      <c r="I127" s="614"/>
      <c r="J127" s="621"/>
      <c r="K127" s="56"/>
      <c r="L127" s="616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5"/>
      <c r="BD127" s="5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3"/>
      <c r="BU127" s="3"/>
      <c r="BV127" s="15"/>
      <c r="BW127" s="15"/>
      <c r="BX127" s="15"/>
      <c r="BZ127" s="4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5"/>
      <c r="CU127" s="5"/>
      <c r="CV127" s="5"/>
      <c r="CW127" s="5"/>
      <c r="CX127" s="5"/>
      <c r="CY127" s="5"/>
      <c r="CZ127" s="5"/>
      <c r="DZ127" s="6"/>
    </row>
    <row r="128" spans="1:130" ht="21" x14ac:dyDescent="0.2">
      <c r="A128" s="1637"/>
      <c r="B128" s="230" t="s">
        <v>144</v>
      </c>
      <c r="C128" s="51"/>
      <c r="D128" s="56"/>
      <c r="E128" s="51"/>
      <c r="F128" s="56"/>
      <c r="G128" s="51"/>
      <c r="H128" s="56"/>
      <c r="I128" s="51"/>
      <c r="J128" s="298"/>
      <c r="K128" s="56"/>
      <c r="L128" s="56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5"/>
      <c r="BD128" s="5"/>
      <c r="BT128" s="5"/>
      <c r="BV128" s="15"/>
      <c r="BW128" s="15"/>
      <c r="BX128" s="15"/>
      <c r="BZ128" s="4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15"/>
      <c r="CY128" s="5"/>
      <c r="CZ128" s="5"/>
      <c r="DZ128" s="6"/>
    </row>
    <row r="129" spans="1:130" x14ac:dyDescent="0.2">
      <c r="A129" s="1637"/>
      <c r="B129" s="230" t="s">
        <v>145</v>
      </c>
      <c r="C129" s="51"/>
      <c r="D129" s="56"/>
      <c r="E129" s="51"/>
      <c r="F129" s="56"/>
      <c r="G129" s="51"/>
      <c r="H129" s="56"/>
      <c r="I129" s="51"/>
      <c r="J129" s="298"/>
      <c r="K129" s="56"/>
      <c r="L129" s="56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5"/>
      <c r="BD129" s="5"/>
      <c r="BT129" s="5"/>
      <c r="BV129" s="15"/>
      <c r="BW129" s="15"/>
      <c r="BX129" s="15"/>
      <c r="BZ129" s="4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15"/>
      <c r="CY129" s="5"/>
      <c r="CZ129" s="5"/>
      <c r="DZ129" s="6"/>
    </row>
    <row r="130" spans="1:130" x14ac:dyDescent="0.2">
      <c r="A130" s="1842"/>
      <c r="B130" s="230" t="s">
        <v>146</v>
      </c>
      <c r="C130" s="219"/>
      <c r="D130" s="78"/>
      <c r="E130" s="219"/>
      <c r="F130" s="78"/>
      <c r="G130" s="219"/>
      <c r="H130" s="78"/>
      <c r="I130" s="219"/>
      <c r="J130" s="299"/>
      <c r="K130" s="78"/>
      <c r="L130" s="7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5"/>
      <c r="BD130" s="5"/>
      <c r="BT130" s="5"/>
      <c r="BV130" s="15"/>
      <c r="BW130" s="15"/>
      <c r="BX130" s="15"/>
      <c r="BZ130" s="4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15"/>
      <c r="CZ130" s="5"/>
      <c r="DZ130" s="6"/>
    </row>
    <row r="131" spans="1:130" x14ac:dyDescent="0.2">
      <c r="A131" s="1846" t="s">
        <v>147</v>
      </c>
      <c r="B131" s="612" t="s">
        <v>148</v>
      </c>
      <c r="C131" s="614"/>
      <c r="D131" s="616"/>
      <c r="E131" s="614"/>
      <c r="F131" s="616"/>
      <c r="G131" s="614"/>
      <c r="H131" s="616"/>
      <c r="I131" s="614"/>
      <c r="J131" s="621"/>
      <c r="K131" s="616"/>
      <c r="L131" s="616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5"/>
      <c r="BD131" s="5"/>
      <c r="BT131" s="5"/>
      <c r="BV131" s="15"/>
      <c r="BW131" s="15"/>
      <c r="BX131" s="15"/>
      <c r="BZ131" s="4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15"/>
      <c r="CY131" s="5"/>
      <c r="CZ131" s="5"/>
      <c r="DZ131" s="6"/>
    </row>
    <row r="132" spans="1:130" x14ac:dyDescent="0.2">
      <c r="A132" s="1853"/>
      <c r="B132" s="230" t="s">
        <v>149</v>
      </c>
      <c r="C132" s="51"/>
      <c r="D132" s="56"/>
      <c r="E132" s="51"/>
      <c r="F132" s="56"/>
      <c r="G132" s="51"/>
      <c r="H132" s="56"/>
      <c r="I132" s="51"/>
      <c r="J132" s="298"/>
      <c r="K132" s="56"/>
      <c r="L132" s="56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5"/>
      <c r="BD132" s="5"/>
      <c r="BT132" s="5"/>
      <c r="BV132" s="15"/>
      <c r="BW132" s="15"/>
      <c r="BX132" s="15"/>
      <c r="BZ132" s="4"/>
      <c r="CF132" s="9"/>
      <c r="CG132" s="437"/>
      <c r="CH132" s="437"/>
      <c r="CI132" s="437"/>
      <c r="CJ132" s="437"/>
      <c r="CK132" s="437"/>
      <c r="CL132" s="437"/>
      <c r="CM132" s="437"/>
      <c r="CN132" s="437"/>
      <c r="CO132" s="437"/>
      <c r="CP132" s="437"/>
      <c r="CQ132" s="437"/>
      <c r="CR132" s="437"/>
      <c r="CS132" s="437"/>
      <c r="CT132" s="15"/>
      <c r="CY132" s="5"/>
      <c r="CZ132" s="5"/>
      <c r="DZ132" s="6"/>
    </row>
    <row r="133" spans="1:130" x14ac:dyDescent="0.2">
      <c r="A133" s="1853"/>
      <c r="B133" s="230" t="s">
        <v>146</v>
      </c>
      <c r="C133" s="51"/>
      <c r="D133" s="56"/>
      <c r="E133" s="51"/>
      <c r="F133" s="56"/>
      <c r="G133" s="51"/>
      <c r="H133" s="56"/>
      <c r="I133" s="51"/>
      <c r="J133" s="298"/>
      <c r="K133" s="56"/>
      <c r="L133" s="56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5"/>
      <c r="BD133" s="5"/>
      <c r="BT133" s="5"/>
      <c r="BV133" s="15"/>
      <c r="BW133" s="15"/>
      <c r="BX133" s="15"/>
      <c r="BZ133" s="4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15"/>
      <c r="CY133" s="5"/>
      <c r="CZ133" s="5"/>
      <c r="DZ133" s="6"/>
    </row>
    <row r="134" spans="1:130" x14ac:dyDescent="0.2">
      <c r="A134" s="1853"/>
      <c r="B134" s="301" t="s">
        <v>150</v>
      </c>
      <c r="C134" s="85"/>
      <c r="D134" s="86"/>
      <c r="E134" s="85"/>
      <c r="F134" s="86"/>
      <c r="G134" s="85"/>
      <c r="H134" s="86"/>
      <c r="I134" s="85"/>
      <c r="J134" s="302"/>
      <c r="K134" s="86"/>
      <c r="L134" s="86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5"/>
      <c r="BD134" s="5"/>
      <c r="BT134" s="5"/>
      <c r="BV134" s="15"/>
      <c r="BW134" s="15"/>
      <c r="BX134" s="15"/>
      <c r="BZ134" s="4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15"/>
      <c r="CY134" s="5"/>
      <c r="CZ134" s="5"/>
      <c r="DZ134" s="6"/>
    </row>
    <row r="135" spans="1:130" x14ac:dyDescent="0.2">
      <c r="A135" s="1853"/>
      <c r="B135" s="286" t="s">
        <v>151</v>
      </c>
      <c r="C135" s="219"/>
      <c r="D135" s="78"/>
      <c r="E135" s="219"/>
      <c r="F135" s="78"/>
      <c r="G135" s="219"/>
      <c r="H135" s="78"/>
      <c r="I135" s="219"/>
      <c r="J135" s="299"/>
      <c r="K135" s="78"/>
      <c r="L135" s="7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5"/>
      <c r="BD135" s="5"/>
      <c r="BT135" s="5"/>
      <c r="BV135" s="15"/>
      <c r="BW135" s="15"/>
      <c r="BX135" s="15"/>
      <c r="BZ135" s="4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15"/>
      <c r="CY135" s="5"/>
      <c r="CZ135" s="5"/>
      <c r="DZ135" s="6"/>
    </row>
    <row r="136" spans="1:130" ht="14.25" customHeight="1" x14ac:dyDescent="0.2">
      <c r="A136" s="1841" t="s">
        <v>152</v>
      </c>
      <c r="B136" s="612" t="s">
        <v>153</v>
      </c>
      <c r="C136" s="614"/>
      <c r="D136" s="616"/>
      <c r="E136" s="614"/>
      <c r="F136" s="616"/>
      <c r="G136" s="614"/>
      <c r="H136" s="616"/>
      <c r="I136" s="614"/>
      <c r="J136" s="621"/>
      <c r="K136" s="616"/>
      <c r="L136" s="616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5"/>
      <c r="BD136" s="5"/>
      <c r="BT136" s="5"/>
      <c r="BV136" s="15"/>
      <c r="BW136" s="15"/>
      <c r="BX136" s="15"/>
      <c r="BZ136" s="4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5"/>
      <c r="CU136" s="5"/>
      <c r="CV136" s="5"/>
      <c r="CW136" s="5"/>
      <c r="CX136" s="5"/>
      <c r="CY136" s="5"/>
      <c r="CZ136" s="5"/>
      <c r="DZ136" s="6"/>
    </row>
    <row r="137" spans="1:130" x14ac:dyDescent="0.2">
      <c r="A137" s="1637"/>
      <c r="B137" s="230" t="s">
        <v>149</v>
      </c>
      <c r="C137" s="51"/>
      <c r="D137" s="56"/>
      <c r="E137" s="51"/>
      <c r="F137" s="56"/>
      <c r="G137" s="51"/>
      <c r="H137" s="56"/>
      <c r="I137" s="51"/>
      <c r="J137" s="298"/>
      <c r="K137" s="56"/>
      <c r="L137" s="56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5"/>
      <c r="BD137" s="5"/>
      <c r="BT137" s="5"/>
      <c r="BV137" s="15"/>
      <c r="BW137" s="15"/>
      <c r="BX137" s="15"/>
      <c r="BZ137" s="4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5"/>
      <c r="CU137" s="5"/>
      <c r="CV137" s="5"/>
      <c r="CW137" s="5"/>
      <c r="CX137" s="5"/>
      <c r="CY137" s="5"/>
      <c r="CZ137" s="5"/>
      <c r="DZ137" s="6"/>
    </row>
    <row r="138" spans="1:130" x14ac:dyDescent="0.2">
      <c r="A138" s="1637"/>
      <c r="B138" s="230" t="s">
        <v>146</v>
      </c>
      <c r="C138" s="51"/>
      <c r="D138" s="56"/>
      <c r="E138" s="51"/>
      <c r="F138" s="56"/>
      <c r="G138" s="51"/>
      <c r="H138" s="56"/>
      <c r="I138" s="51"/>
      <c r="J138" s="298"/>
      <c r="K138" s="56"/>
      <c r="L138" s="56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5"/>
      <c r="BD138" s="5"/>
      <c r="BT138" s="5"/>
      <c r="BV138" s="15"/>
      <c r="BW138" s="15"/>
      <c r="BX138" s="15"/>
      <c r="BZ138" s="4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5"/>
      <c r="CU138" s="5"/>
      <c r="CV138" s="5"/>
      <c r="CW138" s="5"/>
      <c r="CX138" s="5"/>
      <c r="CY138" s="5"/>
      <c r="CZ138" s="5"/>
      <c r="DZ138" s="6"/>
    </row>
    <row r="139" spans="1:130" x14ac:dyDescent="0.2">
      <c r="A139" s="1637"/>
      <c r="B139" s="230" t="s">
        <v>154</v>
      </c>
      <c r="C139" s="51"/>
      <c r="D139" s="56"/>
      <c r="E139" s="51"/>
      <c r="F139" s="56"/>
      <c r="G139" s="51"/>
      <c r="H139" s="56"/>
      <c r="I139" s="51"/>
      <c r="J139" s="298"/>
      <c r="K139" s="56"/>
      <c r="L139" s="56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5"/>
      <c r="BD139" s="5"/>
      <c r="BT139" s="5"/>
      <c r="BV139" s="15"/>
      <c r="BW139" s="15"/>
      <c r="BX139" s="15"/>
      <c r="BZ139" s="32"/>
      <c r="CA139" s="32"/>
      <c r="CB139" s="32"/>
      <c r="CC139" s="32"/>
      <c r="CD139" s="32"/>
      <c r="CE139" s="32"/>
      <c r="CF139" s="33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5"/>
      <c r="CU139" s="5"/>
      <c r="CV139" s="5"/>
      <c r="CW139" s="5"/>
      <c r="CX139" s="5"/>
      <c r="CY139" s="5"/>
      <c r="CZ139" s="5"/>
      <c r="DZ139" s="6"/>
    </row>
    <row r="140" spans="1:130" x14ac:dyDescent="0.2">
      <c r="A140" s="1637"/>
      <c r="B140" s="230" t="s">
        <v>150</v>
      </c>
      <c r="C140" s="51"/>
      <c r="D140" s="56"/>
      <c r="E140" s="51"/>
      <c r="F140" s="56"/>
      <c r="G140" s="51"/>
      <c r="H140" s="56"/>
      <c r="I140" s="51"/>
      <c r="J140" s="298"/>
      <c r="K140" s="56"/>
      <c r="L140" s="56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5"/>
      <c r="BD140" s="5"/>
      <c r="BT140" s="5"/>
      <c r="BV140" s="15"/>
      <c r="BW140" s="15"/>
      <c r="BX140" s="15"/>
      <c r="BZ140" s="32"/>
      <c r="CA140" s="32"/>
      <c r="CB140" s="32"/>
      <c r="CC140" s="32"/>
      <c r="CD140" s="32"/>
      <c r="CE140" s="32"/>
      <c r="CF140" s="33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5"/>
      <c r="CU140" s="5"/>
      <c r="CV140" s="5"/>
      <c r="CW140" s="5"/>
      <c r="CX140" s="5"/>
      <c r="CY140" s="5"/>
      <c r="CZ140" s="5"/>
      <c r="DZ140" s="6"/>
    </row>
    <row r="141" spans="1:130" x14ac:dyDescent="0.2">
      <c r="A141" s="1842"/>
      <c r="B141" s="286" t="s">
        <v>151</v>
      </c>
      <c r="C141" s="63"/>
      <c r="D141" s="97"/>
      <c r="E141" s="63"/>
      <c r="F141" s="97"/>
      <c r="G141" s="63"/>
      <c r="H141" s="97"/>
      <c r="I141" s="63"/>
      <c r="J141" s="303"/>
      <c r="K141" s="97"/>
      <c r="L141" s="97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5"/>
      <c r="BD141" s="5"/>
      <c r="BT141" s="5"/>
      <c r="BV141" s="15"/>
      <c r="BW141" s="15"/>
      <c r="BX141" s="15"/>
      <c r="BZ141" s="32"/>
      <c r="CA141" s="32"/>
      <c r="CB141" s="32"/>
      <c r="CC141" s="32"/>
      <c r="CD141" s="32"/>
      <c r="CE141" s="32"/>
      <c r="CF141" s="33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5"/>
      <c r="CU141" s="5"/>
      <c r="CV141" s="5"/>
      <c r="CW141" s="5"/>
      <c r="CX141" s="5"/>
      <c r="CY141" s="5"/>
      <c r="CZ141" s="5"/>
      <c r="DZ141" s="6"/>
    </row>
    <row r="142" spans="1:130" x14ac:dyDescent="0.2">
      <c r="A142" s="611" t="s">
        <v>155</v>
      </c>
      <c r="B142" s="623" t="s">
        <v>145</v>
      </c>
      <c r="C142" s="624"/>
      <c r="D142" s="625"/>
      <c r="E142" s="624"/>
      <c r="F142" s="625"/>
      <c r="G142" s="624"/>
      <c r="H142" s="625"/>
      <c r="I142" s="624"/>
      <c r="J142" s="626"/>
      <c r="K142" s="625"/>
      <c r="L142" s="625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5"/>
      <c r="BD142" s="5"/>
      <c r="BT142" s="5"/>
      <c r="BV142" s="15"/>
      <c r="BW142" s="15"/>
      <c r="BX142" s="15"/>
      <c r="BZ142" s="4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5"/>
      <c r="CU142" s="5"/>
      <c r="CV142" s="5"/>
      <c r="CW142" s="5"/>
      <c r="CX142" s="5"/>
      <c r="CY142" s="5"/>
      <c r="CZ142" s="5"/>
      <c r="DZ142" s="6"/>
    </row>
    <row r="143" spans="1:130" x14ac:dyDescent="0.2">
      <c r="A143" s="11" t="s">
        <v>156</v>
      </c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5"/>
      <c r="CV143" s="5"/>
      <c r="CW143" s="5"/>
      <c r="CX143" s="5"/>
      <c r="CY143" s="5"/>
      <c r="CZ143" s="5"/>
    </row>
    <row r="144" spans="1:130" x14ac:dyDescent="0.2">
      <c r="A144" s="107" t="s">
        <v>157</v>
      </c>
      <c r="B144" s="309"/>
      <c r="C144" s="10"/>
      <c r="D144" s="310"/>
      <c r="E144" s="411"/>
      <c r="F144" s="310"/>
      <c r="G144" s="411"/>
      <c r="H144" s="411"/>
      <c r="I144" s="310"/>
      <c r="J144" s="412"/>
      <c r="K144" s="412"/>
      <c r="L144" s="412"/>
      <c r="M144" s="412"/>
      <c r="N144" s="412"/>
      <c r="O144" s="413"/>
      <c r="P144" s="413"/>
      <c r="Q144" s="413"/>
      <c r="R144" s="414"/>
      <c r="S144" s="14"/>
      <c r="T144" s="413"/>
      <c r="U144" s="413"/>
      <c r="V144" s="414"/>
      <c r="W144" s="457"/>
      <c r="X144" s="14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CA144" s="32"/>
      <c r="CB144" s="32"/>
      <c r="CC144" s="32"/>
      <c r="CD144" s="32"/>
      <c r="CE144" s="32"/>
      <c r="CF144" s="32"/>
      <c r="CG144" s="33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5"/>
      <c r="CV144" s="5"/>
      <c r="CW144" s="5"/>
      <c r="CX144" s="5"/>
      <c r="CY144" s="5"/>
      <c r="CZ144" s="5"/>
    </row>
    <row r="145" spans="1:149" ht="15" customHeight="1" x14ac:dyDescent="0.2">
      <c r="A145" s="1854" t="s">
        <v>35</v>
      </c>
      <c r="B145" s="1746" t="s">
        <v>5</v>
      </c>
      <c r="C145" s="1640"/>
      <c r="D145" s="1747"/>
      <c r="E145" s="1789" t="s">
        <v>158</v>
      </c>
      <c r="F145" s="1705"/>
      <c r="G145" s="1705"/>
      <c r="H145" s="1705"/>
      <c r="I145" s="1705"/>
      <c r="J145" s="1705"/>
      <c r="K145" s="1705"/>
      <c r="L145" s="1705"/>
      <c r="M145" s="1705"/>
      <c r="N145" s="1705"/>
      <c r="O145" s="1705"/>
      <c r="P145" s="1705"/>
      <c r="Q145" s="1705"/>
      <c r="R145" s="1705"/>
      <c r="S145" s="1705"/>
      <c r="T145" s="1705"/>
      <c r="U145" s="1705"/>
      <c r="V145" s="1705"/>
      <c r="W145" s="1705"/>
      <c r="X145" s="1705"/>
      <c r="Y145" s="1705"/>
      <c r="Z145" s="1705"/>
      <c r="AA145" s="1705"/>
      <c r="AB145" s="1705"/>
      <c r="AC145" s="1705"/>
      <c r="AD145" s="1705"/>
      <c r="AE145" s="1705"/>
      <c r="AF145" s="1705"/>
      <c r="AG145" s="1705"/>
      <c r="AH145" s="1705"/>
      <c r="AI145" s="1705"/>
      <c r="AJ145" s="1705"/>
      <c r="AK145" s="1705"/>
      <c r="AL145" s="1790"/>
      <c r="AM145" s="1859" t="s">
        <v>159</v>
      </c>
      <c r="AN145" s="1859"/>
      <c r="AO145" s="1860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U145" s="109"/>
      <c r="BV145" s="109"/>
      <c r="BW145" s="15"/>
      <c r="BX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5"/>
      <c r="CR145" s="5"/>
      <c r="CS145" s="5"/>
      <c r="CT145" s="32"/>
      <c r="CU145" s="32"/>
      <c r="CV145" s="32"/>
      <c r="CW145" s="32"/>
      <c r="CX145" s="32"/>
      <c r="CY145" s="32"/>
      <c r="CZ145" s="33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</row>
    <row r="146" spans="1:149" ht="15" customHeight="1" x14ac:dyDescent="0.2">
      <c r="A146" s="1702"/>
      <c r="B146" s="1855"/>
      <c r="C146" s="1856"/>
      <c r="D146" s="1857"/>
      <c r="E146" s="1846" t="s">
        <v>160</v>
      </c>
      <c r="F146" s="1846"/>
      <c r="G146" s="1861" t="s">
        <v>161</v>
      </c>
      <c r="H146" s="1861"/>
      <c r="I146" s="1861" t="s">
        <v>13</v>
      </c>
      <c r="J146" s="1861"/>
      <c r="K146" s="1861" t="s">
        <v>162</v>
      </c>
      <c r="L146" s="1861"/>
      <c r="M146" s="1846" t="s">
        <v>15</v>
      </c>
      <c r="N146" s="1846"/>
      <c r="O146" s="1846" t="s">
        <v>16</v>
      </c>
      <c r="P146" s="1846"/>
      <c r="Q146" s="1846" t="s">
        <v>17</v>
      </c>
      <c r="R146" s="1846"/>
      <c r="S146" s="1846" t="s">
        <v>18</v>
      </c>
      <c r="T146" s="1846"/>
      <c r="U146" s="1846" t="s">
        <v>19</v>
      </c>
      <c r="V146" s="1846"/>
      <c r="W146" s="1846" t="s">
        <v>20</v>
      </c>
      <c r="X146" s="1846"/>
      <c r="Y146" s="1846" t="s">
        <v>21</v>
      </c>
      <c r="Z146" s="1846"/>
      <c r="AA146" s="1846" t="s">
        <v>22</v>
      </c>
      <c r="AB146" s="1846"/>
      <c r="AC146" s="1846" t="s">
        <v>23</v>
      </c>
      <c r="AD146" s="1846"/>
      <c r="AE146" s="1846" t="s">
        <v>24</v>
      </c>
      <c r="AF146" s="1846"/>
      <c r="AG146" s="1846" t="s">
        <v>25</v>
      </c>
      <c r="AH146" s="1846"/>
      <c r="AI146" s="1846" t="s">
        <v>26</v>
      </c>
      <c r="AJ146" s="1846"/>
      <c r="AK146" s="1853" t="s">
        <v>27</v>
      </c>
      <c r="AL146" s="1863"/>
      <c r="AM146" s="1758" t="s">
        <v>163</v>
      </c>
      <c r="AN146" s="1862" t="s">
        <v>164</v>
      </c>
      <c r="AO146" s="1849"/>
      <c r="AP146" s="462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U146" s="109"/>
      <c r="BV146" s="109"/>
      <c r="BW146" s="15"/>
      <c r="BX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5"/>
      <c r="CR146" s="5"/>
      <c r="CS146" s="5"/>
      <c r="CT146" s="32"/>
      <c r="CU146" s="32"/>
      <c r="CV146" s="32"/>
      <c r="CW146" s="32"/>
      <c r="CX146" s="32"/>
      <c r="CY146" s="32"/>
      <c r="CZ146" s="33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</row>
    <row r="147" spans="1:149" ht="24" customHeight="1" x14ac:dyDescent="0.2">
      <c r="A147" s="1838"/>
      <c r="B147" s="439" t="s">
        <v>32</v>
      </c>
      <c r="C147" s="608" t="s">
        <v>33</v>
      </c>
      <c r="D147" s="627" t="s">
        <v>34</v>
      </c>
      <c r="E147" s="608" t="s">
        <v>33</v>
      </c>
      <c r="F147" s="627" t="s">
        <v>34</v>
      </c>
      <c r="G147" s="608" t="s">
        <v>33</v>
      </c>
      <c r="H147" s="627" t="s">
        <v>34</v>
      </c>
      <c r="I147" s="608" t="s">
        <v>33</v>
      </c>
      <c r="J147" s="627" t="s">
        <v>34</v>
      </c>
      <c r="K147" s="608" t="s">
        <v>33</v>
      </c>
      <c r="L147" s="627" t="s">
        <v>34</v>
      </c>
      <c r="M147" s="608" t="s">
        <v>33</v>
      </c>
      <c r="N147" s="627" t="s">
        <v>34</v>
      </c>
      <c r="O147" s="608" t="s">
        <v>33</v>
      </c>
      <c r="P147" s="627" t="s">
        <v>34</v>
      </c>
      <c r="Q147" s="608" t="s">
        <v>33</v>
      </c>
      <c r="R147" s="627" t="s">
        <v>34</v>
      </c>
      <c r="S147" s="608" t="s">
        <v>33</v>
      </c>
      <c r="T147" s="627" t="s">
        <v>34</v>
      </c>
      <c r="U147" s="608" t="s">
        <v>33</v>
      </c>
      <c r="V147" s="627" t="s">
        <v>34</v>
      </c>
      <c r="W147" s="608" t="s">
        <v>33</v>
      </c>
      <c r="X147" s="627" t="s">
        <v>34</v>
      </c>
      <c r="Y147" s="608" t="s">
        <v>33</v>
      </c>
      <c r="Z147" s="627" t="s">
        <v>34</v>
      </c>
      <c r="AA147" s="608" t="s">
        <v>33</v>
      </c>
      <c r="AB147" s="627" t="s">
        <v>34</v>
      </c>
      <c r="AC147" s="608" t="s">
        <v>33</v>
      </c>
      <c r="AD147" s="627" t="s">
        <v>34</v>
      </c>
      <c r="AE147" s="608" t="s">
        <v>33</v>
      </c>
      <c r="AF147" s="627" t="s">
        <v>34</v>
      </c>
      <c r="AG147" s="608" t="s">
        <v>33</v>
      </c>
      <c r="AH147" s="627" t="s">
        <v>34</v>
      </c>
      <c r="AI147" s="608" t="s">
        <v>33</v>
      </c>
      <c r="AJ147" s="627" t="s">
        <v>34</v>
      </c>
      <c r="AK147" s="608" t="s">
        <v>33</v>
      </c>
      <c r="AL147" s="628" t="s">
        <v>34</v>
      </c>
      <c r="AM147" s="1864"/>
      <c r="AN147" s="440" t="s">
        <v>165</v>
      </c>
      <c r="AO147" s="487" t="s">
        <v>166</v>
      </c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U147" s="109"/>
      <c r="BV147" s="109"/>
      <c r="BW147" s="15"/>
      <c r="BX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5"/>
      <c r="CR147" s="5"/>
      <c r="CS147" s="5"/>
      <c r="CT147" s="32"/>
      <c r="CU147" s="32"/>
      <c r="CV147" s="32"/>
      <c r="CW147" s="32"/>
      <c r="CX147" s="32"/>
      <c r="CY147" s="32"/>
      <c r="CZ147" s="33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</row>
    <row r="148" spans="1:149" ht="14.1" customHeight="1" x14ac:dyDescent="0.2">
      <c r="A148" s="629" t="s">
        <v>51</v>
      </c>
      <c r="B148" s="324">
        <f>SUM(C148:D148)</f>
        <v>256</v>
      </c>
      <c r="C148" s="325">
        <f t="shared" ref="C148:D176" si="19">E148+G148+I148+K148+M148+O148+Q148+S148+U148+W148+Y148+AA148+AC148+AE148+AG148+AI148+AK148</f>
        <v>111</v>
      </c>
      <c r="D148" s="325">
        <f t="shared" si="19"/>
        <v>145</v>
      </c>
      <c r="E148" s="614">
        <v>10</v>
      </c>
      <c r="F148" s="630">
        <v>7</v>
      </c>
      <c r="G148" s="614">
        <v>2</v>
      </c>
      <c r="H148" s="630">
        <v>0</v>
      </c>
      <c r="I148" s="614">
        <v>5</v>
      </c>
      <c r="J148" s="630">
        <v>1</v>
      </c>
      <c r="K148" s="614">
        <v>1</v>
      </c>
      <c r="L148" s="630">
        <v>2</v>
      </c>
      <c r="M148" s="614">
        <v>6</v>
      </c>
      <c r="N148" s="630">
        <v>9</v>
      </c>
      <c r="O148" s="614">
        <v>2</v>
      </c>
      <c r="P148" s="630">
        <v>15</v>
      </c>
      <c r="Q148" s="614">
        <v>0</v>
      </c>
      <c r="R148" s="630">
        <v>10</v>
      </c>
      <c r="S148" s="614">
        <v>5</v>
      </c>
      <c r="T148" s="630">
        <v>7</v>
      </c>
      <c r="U148" s="614">
        <v>0</v>
      </c>
      <c r="V148" s="630">
        <v>0</v>
      </c>
      <c r="W148" s="614">
        <v>6</v>
      </c>
      <c r="X148" s="630">
        <v>10</v>
      </c>
      <c r="Y148" s="614">
        <v>3</v>
      </c>
      <c r="Z148" s="630">
        <v>7</v>
      </c>
      <c r="AA148" s="614">
        <v>7</v>
      </c>
      <c r="AB148" s="630">
        <v>8</v>
      </c>
      <c r="AC148" s="614">
        <v>18</v>
      </c>
      <c r="AD148" s="630">
        <v>6</v>
      </c>
      <c r="AE148" s="614">
        <v>14</v>
      </c>
      <c r="AF148" s="630">
        <v>13</v>
      </c>
      <c r="AG148" s="614">
        <v>10</v>
      </c>
      <c r="AH148" s="630">
        <v>12</v>
      </c>
      <c r="AI148" s="614">
        <v>6</v>
      </c>
      <c r="AJ148" s="630">
        <v>10</v>
      </c>
      <c r="AK148" s="326">
        <v>16</v>
      </c>
      <c r="AL148" s="53">
        <v>28</v>
      </c>
      <c r="AM148" s="327">
        <v>92</v>
      </c>
      <c r="AN148" s="92">
        <v>32</v>
      </c>
      <c r="AO148" s="56">
        <v>132</v>
      </c>
      <c r="AP148" s="30" t="str">
        <f>CT148</f>
        <v/>
      </c>
      <c r="AQ148" s="267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U148" s="109"/>
      <c r="BV148" s="109"/>
      <c r="BY148" s="5"/>
      <c r="BZ148" s="5"/>
      <c r="CA148" s="5"/>
      <c r="CB148" s="5"/>
      <c r="CC148" s="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5"/>
      <c r="CR148" s="5"/>
      <c r="CS148" s="5"/>
      <c r="CT148" s="32" t="str">
        <f t="shared" ref="CT148:CT176" si="20">IF(CZ148=1,"* El número de Consultas Según tipo de atención NO DEBE ser diferente al Total. ","")</f>
        <v/>
      </c>
      <c r="CU148" s="32"/>
      <c r="CV148" s="32"/>
      <c r="CW148" s="32"/>
      <c r="CX148" s="32"/>
      <c r="CY148" s="32"/>
      <c r="CZ148" s="33">
        <f t="shared" ref="CZ148:CZ176" si="21">IF(B148&lt;&gt;SUM(AM148:AO148),1,0)</f>
        <v>0</v>
      </c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</row>
    <row r="149" spans="1:149" ht="14.1" customHeight="1" x14ac:dyDescent="0.2">
      <c r="A149" s="328" t="s">
        <v>36</v>
      </c>
      <c r="B149" s="324">
        <f t="shared" ref="B149:B182" si="22">SUM(C149:D149)</f>
        <v>0</v>
      </c>
      <c r="C149" s="325">
        <f t="shared" si="19"/>
        <v>0</v>
      </c>
      <c r="D149" s="325">
        <f t="shared" si="19"/>
        <v>0</v>
      </c>
      <c r="E149" s="51">
        <v>0</v>
      </c>
      <c r="F149" s="52">
        <v>0</v>
      </c>
      <c r="G149" s="51">
        <v>0</v>
      </c>
      <c r="H149" s="52">
        <v>0</v>
      </c>
      <c r="I149" s="51">
        <v>0</v>
      </c>
      <c r="J149" s="52">
        <v>0</v>
      </c>
      <c r="K149" s="51">
        <v>0</v>
      </c>
      <c r="L149" s="52">
        <v>0</v>
      </c>
      <c r="M149" s="51">
        <v>0</v>
      </c>
      <c r="N149" s="52">
        <v>0</v>
      </c>
      <c r="O149" s="51">
        <v>0</v>
      </c>
      <c r="P149" s="52">
        <v>0</v>
      </c>
      <c r="Q149" s="51">
        <v>0</v>
      </c>
      <c r="R149" s="52">
        <v>0</v>
      </c>
      <c r="S149" s="51">
        <v>0</v>
      </c>
      <c r="T149" s="52">
        <v>0</v>
      </c>
      <c r="U149" s="51">
        <v>0</v>
      </c>
      <c r="V149" s="52">
        <v>0</v>
      </c>
      <c r="W149" s="51">
        <v>0</v>
      </c>
      <c r="X149" s="52">
        <v>0</v>
      </c>
      <c r="Y149" s="51">
        <v>0</v>
      </c>
      <c r="Z149" s="52">
        <v>0</v>
      </c>
      <c r="AA149" s="51">
        <v>0</v>
      </c>
      <c r="AB149" s="52">
        <v>0</v>
      </c>
      <c r="AC149" s="51">
        <v>0</v>
      </c>
      <c r="AD149" s="52">
        <v>0</v>
      </c>
      <c r="AE149" s="51">
        <v>0</v>
      </c>
      <c r="AF149" s="52">
        <v>0</v>
      </c>
      <c r="AG149" s="51">
        <v>0</v>
      </c>
      <c r="AH149" s="52">
        <v>0</v>
      </c>
      <c r="AI149" s="51">
        <v>0</v>
      </c>
      <c r="AJ149" s="52">
        <v>0</v>
      </c>
      <c r="AK149" s="326">
        <v>0</v>
      </c>
      <c r="AL149" s="53">
        <v>0</v>
      </c>
      <c r="AM149" s="327">
        <v>0</v>
      </c>
      <c r="AN149" s="92">
        <v>0</v>
      </c>
      <c r="AO149" s="56">
        <v>0</v>
      </c>
      <c r="AP149" s="30" t="str">
        <f t="shared" ref="AP149:AP182" si="23">CT149</f>
        <v/>
      </c>
      <c r="AQ149" s="267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U149" s="109"/>
      <c r="BV149" s="109"/>
      <c r="BY149" s="5"/>
      <c r="BZ149" s="5"/>
      <c r="CA149" s="5"/>
      <c r="CB149" s="5"/>
      <c r="CC149" s="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5"/>
      <c r="CR149" s="5"/>
      <c r="CS149" s="5"/>
      <c r="CT149" s="32" t="str">
        <f t="shared" si="20"/>
        <v/>
      </c>
      <c r="CU149" s="32"/>
      <c r="CV149" s="32"/>
      <c r="CW149" s="32"/>
      <c r="CX149" s="32"/>
      <c r="CY149" s="32"/>
      <c r="CZ149" s="33">
        <f t="shared" si="21"/>
        <v>0</v>
      </c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</row>
    <row r="150" spans="1:149" ht="14.1" customHeight="1" x14ac:dyDescent="0.2">
      <c r="A150" s="152" t="s">
        <v>60</v>
      </c>
      <c r="B150" s="324">
        <f t="shared" si="22"/>
        <v>35</v>
      </c>
      <c r="C150" s="325">
        <f t="shared" si="19"/>
        <v>19</v>
      </c>
      <c r="D150" s="325">
        <f t="shared" si="19"/>
        <v>16</v>
      </c>
      <c r="E150" s="38">
        <v>0</v>
      </c>
      <c r="F150" s="40">
        <v>0</v>
      </c>
      <c r="G150" s="38">
        <v>0</v>
      </c>
      <c r="H150" s="40">
        <v>0</v>
      </c>
      <c r="I150" s="38">
        <v>0</v>
      </c>
      <c r="J150" s="40">
        <v>0</v>
      </c>
      <c r="K150" s="38">
        <v>0</v>
      </c>
      <c r="L150" s="40">
        <v>0</v>
      </c>
      <c r="M150" s="38">
        <v>0</v>
      </c>
      <c r="N150" s="40">
        <v>0</v>
      </c>
      <c r="O150" s="38">
        <v>0</v>
      </c>
      <c r="P150" s="40">
        <v>0</v>
      </c>
      <c r="Q150" s="38">
        <v>0</v>
      </c>
      <c r="R150" s="40">
        <v>0</v>
      </c>
      <c r="S150" s="38">
        <v>0</v>
      </c>
      <c r="T150" s="40">
        <v>0</v>
      </c>
      <c r="U150" s="38">
        <v>0</v>
      </c>
      <c r="V150" s="40">
        <v>0</v>
      </c>
      <c r="W150" s="38">
        <v>1</v>
      </c>
      <c r="X150" s="40">
        <v>1</v>
      </c>
      <c r="Y150" s="38">
        <v>1</v>
      </c>
      <c r="Z150" s="40">
        <v>0</v>
      </c>
      <c r="AA150" s="38">
        <v>2</v>
      </c>
      <c r="AB150" s="40">
        <v>0</v>
      </c>
      <c r="AC150" s="38">
        <v>7</v>
      </c>
      <c r="AD150" s="40">
        <v>3</v>
      </c>
      <c r="AE150" s="38">
        <v>3</v>
      </c>
      <c r="AF150" s="40">
        <v>3</v>
      </c>
      <c r="AG150" s="38">
        <v>2</v>
      </c>
      <c r="AH150" s="40">
        <v>0</v>
      </c>
      <c r="AI150" s="38">
        <v>0</v>
      </c>
      <c r="AJ150" s="40">
        <v>3</v>
      </c>
      <c r="AK150" s="329">
        <v>3</v>
      </c>
      <c r="AL150" s="41">
        <v>6</v>
      </c>
      <c r="AM150" s="330">
        <v>6</v>
      </c>
      <c r="AN150" s="209">
        <v>11</v>
      </c>
      <c r="AO150" s="39">
        <v>18</v>
      </c>
      <c r="AP150" s="30" t="str">
        <f t="shared" si="23"/>
        <v/>
      </c>
      <c r="AQ150" s="267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U150" s="109"/>
      <c r="BV150" s="109"/>
      <c r="BY150" s="5"/>
      <c r="BZ150" s="5"/>
      <c r="CA150" s="5"/>
      <c r="CB150" s="5"/>
      <c r="CC150" s="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5"/>
      <c r="CR150" s="5"/>
      <c r="CS150" s="5"/>
      <c r="CT150" s="32" t="str">
        <f t="shared" si="20"/>
        <v/>
      </c>
      <c r="CU150" s="32"/>
      <c r="CV150" s="32"/>
      <c r="CW150" s="32"/>
      <c r="CX150" s="32"/>
      <c r="CY150" s="32"/>
      <c r="CZ150" s="33">
        <f t="shared" si="21"/>
        <v>0</v>
      </c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</row>
    <row r="151" spans="1:149" ht="14.1" customHeight="1" x14ac:dyDescent="0.2">
      <c r="A151" s="152" t="s">
        <v>61</v>
      </c>
      <c r="B151" s="324">
        <f t="shared" si="22"/>
        <v>7</v>
      </c>
      <c r="C151" s="325">
        <f t="shared" si="19"/>
        <v>5</v>
      </c>
      <c r="D151" s="325">
        <f t="shared" si="19"/>
        <v>2</v>
      </c>
      <c r="E151" s="51">
        <v>0</v>
      </c>
      <c r="F151" s="52">
        <v>0</v>
      </c>
      <c r="G151" s="51">
        <v>0</v>
      </c>
      <c r="H151" s="52">
        <v>0</v>
      </c>
      <c r="I151" s="51">
        <v>0</v>
      </c>
      <c r="J151" s="52">
        <v>0</v>
      </c>
      <c r="K151" s="51">
        <v>0</v>
      </c>
      <c r="L151" s="52">
        <v>0</v>
      </c>
      <c r="M151" s="51">
        <v>2</v>
      </c>
      <c r="N151" s="52">
        <v>0</v>
      </c>
      <c r="O151" s="51">
        <v>0</v>
      </c>
      <c r="P151" s="52">
        <v>0</v>
      </c>
      <c r="Q151" s="51">
        <v>0</v>
      </c>
      <c r="R151" s="52">
        <v>0</v>
      </c>
      <c r="S151" s="51">
        <v>2</v>
      </c>
      <c r="T151" s="52">
        <v>0</v>
      </c>
      <c r="U151" s="51">
        <v>0</v>
      </c>
      <c r="V151" s="52">
        <v>0</v>
      </c>
      <c r="W151" s="51">
        <v>0</v>
      </c>
      <c r="X151" s="52">
        <v>0</v>
      </c>
      <c r="Y151" s="51">
        <v>0</v>
      </c>
      <c r="Z151" s="52">
        <v>0</v>
      </c>
      <c r="AA151" s="51">
        <v>0</v>
      </c>
      <c r="AB151" s="52">
        <v>0</v>
      </c>
      <c r="AC151" s="51">
        <v>0</v>
      </c>
      <c r="AD151" s="52">
        <v>0</v>
      </c>
      <c r="AE151" s="51">
        <v>0</v>
      </c>
      <c r="AF151" s="52">
        <v>0</v>
      </c>
      <c r="AG151" s="51">
        <v>1</v>
      </c>
      <c r="AH151" s="52">
        <v>0</v>
      </c>
      <c r="AI151" s="51">
        <v>0</v>
      </c>
      <c r="AJ151" s="52">
        <v>0</v>
      </c>
      <c r="AK151" s="326">
        <v>0</v>
      </c>
      <c r="AL151" s="53">
        <v>2</v>
      </c>
      <c r="AM151" s="327">
        <v>1</v>
      </c>
      <c r="AN151" s="92">
        <v>3</v>
      </c>
      <c r="AO151" s="56">
        <v>3</v>
      </c>
      <c r="AP151" s="30" t="str">
        <f t="shared" si="23"/>
        <v/>
      </c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U151" s="109"/>
      <c r="BV151" s="109"/>
      <c r="BY151" s="5"/>
      <c r="BZ151" s="5"/>
      <c r="CA151" s="5"/>
      <c r="CB151" s="5"/>
      <c r="CC151" s="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5"/>
      <c r="CR151" s="5"/>
      <c r="CS151" s="5"/>
      <c r="CT151" s="32" t="str">
        <f t="shared" si="20"/>
        <v/>
      </c>
      <c r="CU151" s="32"/>
      <c r="CV151" s="32"/>
      <c r="CW151" s="32"/>
      <c r="CX151" s="32"/>
      <c r="CY151" s="32"/>
      <c r="CZ151" s="33">
        <f t="shared" si="21"/>
        <v>0</v>
      </c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</row>
    <row r="152" spans="1:149" ht="14.1" customHeight="1" x14ac:dyDescent="0.2">
      <c r="A152" s="152" t="s">
        <v>62</v>
      </c>
      <c r="B152" s="324">
        <f t="shared" si="22"/>
        <v>1</v>
      </c>
      <c r="C152" s="325">
        <f t="shared" si="19"/>
        <v>1</v>
      </c>
      <c r="D152" s="325">
        <f t="shared" si="19"/>
        <v>0</v>
      </c>
      <c r="E152" s="51">
        <v>0</v>
      </c>
      <c r="F152" s="52">
        <v>0</v>
      </c>
      <c r="G152" s="51">
        <v>0</v>
      </c>
      <c r="H152" s="52">
        <v>0</v>
      </c>
      <c r="I152" s="51">
        <v>0</v>
      </c>
      <c r="J152" s="52">
        <v>0</v>
      </c>
      <c r="K152" s="51">
        <v>0</v>
      </c>
      <c r="L152" s="52">
        <v>0</v>
      </c>
      <c r="M152" s="51">
        <v>0</v>
      </c>
      <c r="N152" s="52">
        <v>0</v>
      </c>
      <c r="O152" s="51">
        <v>0</v>
      </c>
      <c r="P152" s="52">
        <v>0</v>
      </c>
      <c r="Q152" s="51">
        <v>0</v>
      </c>
      <c r="R152" s="52">
        <v>0</v>
      </c>
      <c r="S152" s="51">
        <v>0</v>
      </c>
      <c r="T152" s="52">
        <v>0</v>
      </c>
      <c r="U152" s="51">
        <v>0</v>
      </c>
      <c r="V152" s="52">
        <v>0</v>
      </c>
      <c r="W152" s="51">
        <v>1</v>
      </c>
      <c r="X152" s="52">
        <v>0</v>
      </c>
      <c r="Y152" s="51">
        <v>0</v>
      </c>
      <c r="Z152" s="52">
        <v>0</v>
      </c>
      <c r="AA152" s="51">
        <v>0</v>
      </c>
      <c r="AB152" s="52">
        <v>0</v>
      </c>
      <c r="AC152" s="51">
        <v>0</v>
      </c>
      <c r="AD152" s="52">
        <v>0</v>
      </c>
      <c r="AE152" s="51">
        <v>0</v>
      </c>
      <c r="AF152" s="52">
        <v>0</v>
      </c>
      <c r="AG152" s="51">
        <v>0</v>
      </c>
      <c r="AH152" s="52">
        <v>0</v>
      </c>
      <c r="AI152" s="51">
        <v>0</v>
      </c>
      <c r="AJ152" s="52">
        <v>0</v>
      </c>
      <c r="AK152" s="326">
        <v>0</v>
      </c>
      <c r="AL152" s="53">
        <v>0</v>
      </c>
      <c r="AM152" s="327">
        <v>1</v>
      </c>
      <c r="AN152" s="92">
        <v>0</v>
      </c>
      <c r="AO152" s="56">
        <v>0</v>
      </c>
      <c r="AP152" s="30" t="str">
        <f t="shared" si="23"/>
        <v/>
      </c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5"/>
      <c r="BU152" s="109"/>
      <c r="BV152" s="109"/>
      <c r="BY152" s="5"/>
      <c r="BZ152" s="5"/>
      <c r="CA152" s="5"/>
      <c r="CB152" s="5"/>
      <c r="CC152" s="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5"/>
      <c r="CR152" s="5"/>
      <c r="CS152" s="5"/>
      <c r="CT152" s="32" t="str">
        <f t="shared" si="20"/>
        <v/>
      </c>
      <c r="CU152" s="32"/>
      <c r="CV152" s="32"/>
      <c r="CW152" s="32"/>
      <c r="CX152" s="32"/>
      <c r="CY152" s="32"/>
      <c r="CZ152" s="33">
        <f t="shared" si="21"/>
        <v>0</v>
      </c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</row>
    <row r="153" spans="1:149" ht="14.1" customHeight="1" x14ac:dyDescent="0.2">
      <c r="A153" s="152" t="s">
        <v>167</v>
      </c>
      <c r="B153" s="324">
        <f t="shared" si="22"/>
        <v>0</v>
      </c>
      <c r="C153" s="325">
        <f t="shared" si="19"/>
        <v>0</v>
      </c>
      <c r="D153" s="325">
        <f t="shared" si="19"/>
        <v>0</v>
      </c>
      <c r="E153" s="51">
        <v>0</v>
      </c>
      <c r="F153" s="52">
        <v>0</v>
      </c>
      <c r="G153" s="51">
        <v>0</v>
      </c>
      <c r="H153" s="52">
        <v>0</v>
      </c>
      <c r="I153" s="51">
        <v>0</v>
      </c>
      <c r="J153" s="52">
        <v>0</v>
      </c>
      <c r="K153" s="51">
        <v>0</v>
      </c>
      <c r="L153" s="52">
        <v>0</v>
      </c>
      <c r="M153" s="51">
        <v>0</v>
      </c>
      <c r="N153" s="52">
        <v>0</v>
      </c>
      <c r="O153" s="51">
        <v>0</v>
      </c>
      <c r="P153" s="52">
        <v>0</v>
      </c>
      <c r="Q153" s="51">
        <v>0</v>
      </c>
      <c r="R153" s="52">
        <v>0</v>
      </c>
      <c r="S153" s="51">
        <v>0</v>
      </c>
      <c r="T153" s="52">
        <v>0</v>
      </c>
      <c r="U153" s="51">
        <v>0</v>
      </c>
      <c r="V153" s="52">
        <v>0</v>
      </c>
      <c r="W153" s="51">
        <v>0</v>
      </c>
      <c r="X153" s="52">
        <v>0</v>
      </c>
      <c r="Y153" s="51">
        <v>0</v>
      </c>
      <c r="Z153" s="52">
        <v>0</v>
      </c>
      <c r="AA153" s="51">
        <v>0</v>
      </c>
      <c r="AB153" s="52">
        <v>0</v>
      </c>
      <c r="AC153" s="51">
        <v>0</v>
      </c>
      <c r="AD153" s="52">
        <v>0</v>
      </c>
      <c r="AE153" s="51">
        <v>0</v>
      </c>
      <c r="AF153" s="52">
        <v>0</v>
      </c>
      <c r="AG153" s="51">
        <v>0</v>
      </c>
      <c r="AH153" s="52">
        <v>0</v>
      </c>
      <c r="AI153" s="51">
        <v>0</v>
      </c>
      <c r="AJ153" s="52">
        <v>0</v>
      </c>
      <c r="AK153" s="326">
        <v>0</v>
      </c>
      <c r="AL153" s="53">
        <v>0</v>
      </c>
      <c r="AM153" s="327">
        <v>0</v>
      </c>
      <c r="AN153" s="92">
        <v>0</v>
      </c>
      <c r="AO153" s="56">
        <v>0</v>
      </c>
      <c r="AP153" s="30" t="str">
        <f t="shared" si="23"/>
        <v/>
      </c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5"/>
      <c r="BU153" s="109"/>
      <c r="BV153" s="109"/>
      <c r="BY153" s="5"/>
      <c r="BZ153" s="5"/>
      <c r="CA153" s="5"/>
      <c r="CB153" s="5"/>
      <c r="CC153" s="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5"/>
      <c r="CR153" s="5"/>
      <c r="CS153" s="5"/>
      <c r="CT153" s="32" t="str">
        <f t="shared" si="20"/>
        <v/>
      </c>
      <c r="CU153" s="32"/>
      <c r="CV153" s="32"/>
      <c r="CW153" s="32"/>
      <c r="CX153" s="32"/>
      <c r="CY153" s="32"/>
      <c r="CZ153" s="33">
        <f t="shared" si="21"/>
        <v>0</v>
      </c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</row>
    <row r="154" spans="1:149" ht="14.1" customHeight="1" x14ac:dyDescent="0.2">
      <c r="A154" s="152" t="s">
        <v>168</v>
      </c>
      <c r="B154" s="324">
        <f t="shared" si="22"/>
        <v>0</v>
      </c>
      <c r="C154" s="325">
        <f t="shared" si="19"/>
        <v>0</v>
      </c>
      <c r="D154" s="325">
        <f t="shared" si="19"/>
        <v>0</v>
      </c>
      <c r="E154" s="51">
        <v>0</v>
      </c>
      <c r="F154" s="52">
        <v>0</v>
      </c>
      <c r="G154" s="51">
        <v>0</v>
      </c>
      <c r="H154" s="52">
        <v>0</v>
      </c>
      <c r="I154" s="51">
        <v>0</v>
      </c>
      <c r="J154" s="52">
        <v>0</v>
      </c>
      <c r="K154" s="51">
        <v>0</v>
      </c>
      <c r="L154" s="52">
        <v>0</v>
      </c>
      <c r="M154" s="51">
        <v>0</v>
      </c>
      <c r="N154" s="52">
        <v>0</v>
      </c>
      <c r="O154" s="51">
        <v>0</v>
      </c>
      <c r="P154" s="52">
        <v>0</v>
      </c>
      <c r="Q154" s="51">
        <v>0</v>
      </c>
      <c r="R154" s="52">
        <v>0</v>
      </c>
      <c r="S154" s="51">
        <v>0</v>
      </c>
      <c r="T154" s="52">
        <v>0</v>
      </c>
      <c r="U154" s="51">
        <v>0</v>
      </c>
      <c r="V154" s="52">
        <v>0</v>
      </c>
      <c r="W154" s="51">
        <v>0</v>
      </c>
      <c r="X154" s="52">
        <v>0</v>
      </c>
      <c r="Y154" s="51">
        <v>0</v>
      </c>
      <c r="Z154" s="52">
        <v>0</v>
      </c>
      <c r="AA154" s="51">
        <v>0</v>
      </c>
      <c r="AB154" s="52">
        <v>0</v>
      </c>
      <c r="AC154" s="51">
        <v>0</v>
      </c>
      <c r="AD154" s="52">
        <v>0</v>
      </c>
      <c r="AE154" s="51">
        <v>0</v>
      </c>
      <c r="AF154" s="52">
        <v>0</v>
      </c>
      <c r="AG154" s="51">
        <v>0</v>
      </c>
      <c r="AH154" s="52">
        <v>0</v>
      </c>
      <c r="AI154" s="51">
        <v>0</v>
      </c>
      <c r="AJ154" s="52">
        <v>0</v>
      </c>
      <c r="AK154" s="326">
        <v>0</v>
      </c>
      <c r="AL154" s="53">
        <v>0</v>
      </c>
      <c r="AM154" s="327">
        <v>0</v>
      </c>
      <c r="AN154" s="92">
        <v>0</v>
      </c>
      <c r="AO154" s="56">
        <v>0</v>
      </c>
      <c r="AP154" s="30" t="str">
        <f t="shared" si="23"/>
        <v/>
      </c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5"/>
      <c r="BU154" s="109"/>
      <c r="BV154" s="109"/>
      <c r="BY154" s="5"/>
      <c r="BZ154" s="5"/>
      <c r="CA154" s="5"/>
      <c r="CB154" s="5"/>
      <c r="CC154" s="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5"/>
      <c r="CR154" s="5"/>
      <c r="CS154" s="5"/>
      <c r="CT154" s="32" t="str">
        <f t="shared" si="20"/>
        <v/>
      </c>
      <c r="CU154" s="32"/>
      <c r="CV154" s="32"/>
      <c r="CW154" s="32"/>
      <c r="CX154" s="32"/>
      <c r="CY154" s="32"/>
      <c r="CZ154" s="33">
        <f t="shared" si="21"/>
        <v>0</v>
      </c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</row>
    <row r="155" spans="1:149" ht="14.1" customHeight="1" x14ac:dyDescent="0.2">
      <c r="A155" s="152" t="s">
        <v>66</v>
      </c>
      <c r="B155" s="324">
        <f t="shared" si="22"/>
        <v>0</v>
      </c>
      <c r="C155" s="325">
        <f t="shared" si="19"/>
        <v>0</v>
      </c>
      <c r="D155" s="325">
        <f t="shared" si="19"/>
        <v>0</v>
      </c>
      <c r="E155" s="51">
        <v>0</v>
      </c>
      <c r="F155" s="52">
        <v>0</v>
      </c>
      <c r="G155" s="51">
        <v>0</v>
      </c>
      <c r="H155" s="52">
        <v>0</v>
      </c>
      <c r="I155" s="51">
        <v>0</v>
      </c>
      <c r="J155" s="52">
        <v>0</v>
      </c>
      <c r="K155" s="51">
        <v>0</v>
      </c>
      <c r="L155" s="52">
        <v>0</v>
      </c>
      <c r="M155" s="51">
        <v>0</v>
      </c>
      <c r="N155" s="52">
        <v>0</v>
      </c>
      <c r="O155" s="51">
        <v>0</v>
      </c>
      <c r="P155" s="52">
        <v>0</v>
      </c>
      <c r="Q155" s="51">
        <v>0</v>
      </c>
      <c r="R155" s="52">
        <v>0</v>
      </c>
      <c r="S155" s="51">
        <v>0</v>
      </c>
      <c r="T155" s="52">
        <v>0</v>
      </c>
      <c r="U155" s="51">
        <v>0</v>
      </c>
      <c r="V155" s="52">
        <v>0</v>
      </c>
      <c r="W155" s="51">
        <v>0</v>
      </c>
      <c r="X155" s="52">
        <v>0</v>
      </c>
      <c r="Y155" s="51">
        <v>0</v>
      </c>
      <c r="Z155" s="52">
        <v>0</v>
      </c>
      <c r="AA155" s="51">
        <v>0</v>
      </c>
      <c r="AB155" s="52">
        <v>0</v>
      </c>
      <c r="AC155" s="51">
        <v>0</v>
      </c>
      <c r="AD155" s="52">
        <v>0</v>
      </c>
      <c r="AE155" s="51">
        <v>0</v>
      </c>
      <c r="AF155" s="52">
        <v>0</v>
      </c>
      <c r="AG155" s="51">
        <v>0</v>
      </c>
      <c r="AH155" s="52">
        <v>0</v>
      </c>
      <c r="AI155" s="51">
        <v>0</v>
      </c>
      <c r="AJ155" s="52">
        <v>0</v>
      </c>
      <c r="AK155" s="326">
        <v>0</v>
      </c>
      <c r="AL155" s="53">
        <v>0</v>
      </c>
      <c r="AM155" s="327">
        <v>0</v>
      </c>
      <c r="AN155" s="92">
        <v>0</v>
      </c>
      <c r="AO155" s="56">
        <v>0</v>
      </c>
      <c r="AP155" s="30" t="str">
        <f t="shared" si="23"/>
        <v/>
      </c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5"/>
      <c r="BU155" s="109"/>
      <c r="BV155" s="109"/>
      <c r="BY155" s="5"/>
      <c r="BZ155" s="5"/>
      <c r="CA155" s="5"/>
      <c r="CB155" s="5"/>
      <c r="CC155" s="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5"/>
      <c r="CR155" s="5"/>
      <c r="CS155" s="5"/>
      <c r="CT155" s="32" t="str">
        <f t="shared" si="20"/>
        <v/>
      </c>
      <c r="CU155" s="32"/>
      <c r="CV155" s="32"/>
      <c r="CW155" s="32"/>
      <c r="CX155" s="32"/>
      <c r="CY155" s="32"/>
      <c r="CZ155" s="33">
        <f t="shared" si="21"/>
        <v>0</v>
      </c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</row>
    <row r="156" spans="1:149" ht="14.1" customHeight="1" x14ac:dyDescent="0.2">
      <c r="A156" s="152" t="s">
        <v>169</v>
      </c>
      <c r="B156" s="324">
        <f t="shared" si="22"/>
        <v>1</v>
      </c>
      <c r="C156" s="325">
        <f t="shared" si="19"/>
        <v>1</v>
      </c>
      <c r="D156" s="325">
        <f t="shared" si="19"/>
        <v>0</v>
      </c>
      <c r="E156" s="51">
        <v>0</v>
      </c>
      <c r="F156" s="52">
        <v>0</v>
      </c>
      <c r="G156" s="51">
        <v>0</v>
      </c>
      <c r="H156" s="52">
        <v>0</v>
      </c>
      <c r="I156" s="51">
        <v>0</v>
      </c>
      <c r="J156" s="52">
        <v>0</v>
      </c>
      <c r="K156" s="51">
        <v>0</v>
      </c>
      <c r="L156" s="52">
        <v>0</v>
      </c>
      <c r="M156" s="51">
        <v>0</v>
      </c>
      <c r="N156" s="52">
        <v>0</v>
      </c>
      <c r="O156" s="51">
        <v>0</v>
      </c>
      <c r="P156" s="52">
        <v>0</v>
      </c>
      <c r="Q156" s="51">
        <v>0</v>
      </c>
      <c r="R156" s="52">
        <v>0</v>
      </c>
      <c r="S156" s="51">
        <v>1</v>
      </c>
      <c r="T156" s="52">
        <v>0</v>
      </c>
      <c r="U156" s="51">
        <v>0</v>
      </c>
      <c r="V156" s="52">
        <v>0</v>
      </c>
      <c r="W156" s="51">
        <v>0</v>
      </c>
      <c r="X156" s="52">
        <v>0</v>
      </c>
      <c r="Y156" s="51">
        <v>0</v>
      </c>
      <c r="Z156" s="52">
        <v>0</v>
      </c>
      <c r="AA156" s="51">
        <v>0</v>
      </c>
      <c r="AB156" s="52">
        <v>0</v>
      </c>
      <c r="AC156" s="51">
        <v>0</v>
      </c>
      <c r="AD156" s="52">
        <v>0</v>
      </c>
      <c r="AE156" s="51">
        <v>0</v>
      </c>
      <c r="AF156" s="52">
        <v>0</v>
      </c>
      <c r="AG156" s="51">
        <v>0</v>
      </c>
      <c r="AH156" s="52">
        <v>0</v>
      </c>
      <c r="AI156" s="51">
        <v>0</v>
      </c>
      <c r="AJ156" s="52">
        <v>0</v>
      </c>
      <c r="AK156" s="326">
        <v>0</v>
      </c>
      <c r="AL156" s="53">
        <v>0</v>
      </c>
      <c r="AM156" s="327">
        <v>1</v>
      </c>
      <c r="AN156" s="92">
        <v>0</v>
      </c>
      <c r="AO156" s="56">
        <v>0</v>
      </c>
      <c r="AP156" s="30" t="str">
        <f t="shared" si="23"/>
        <v/>
      </c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5"/>
      <c r="BU156" s="109"/>
      <c r="BV156" s="109"/>
      <c r="BY156" s="5"/>
      <c r="BZ156" s="5"/>
      <c r="CA156" s="5"/>
      <c r="CB156" s="5"/>
      <c r="CC156" s="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5"/>
      <c r="CR156" s="5"/>
      <c r="CS156" s="5"/>
      <c r="CT156" s="32" t="str">
        <f t="shared" si="20"/>
        <v/>
      </c>
      <c r="CU156" s="32"/>
      <c r="CV156" s="32"/>
      <c r="CW156" s="32"/>
      <c r="CX156" s="32"/>
      <c r="CY156" s="32"/>
      <c r="CZ156" s="33">
        <f t="shared" si="21"/>
        <v>0</v>
      </c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</row>
    <row r="157" spans="1:149" ht="14.1" customHeight="1" x14ac:dyDescent="0.2">
      <c r="A157" s="152" t="s">
        <v>170</v>
      </c>
      <c r="B157" s="324">
        <f t="shared" si="22"/>
        <v>0</v>
      </c>
      <c r="C157" s="325">
        <f t="shared" si="19"/>
        <v>0</v>
      </c>
      <c r="D157" s="325">
        <f t="shared" si="19"/>
        <v>0</v>
      </c>
      <c r="E157" s="51">
        <v>0</v>
      </c>
      <c r="F157" s="52">
        <v>0</v>
      </c>
      <c r="G157" s="51">
        <v>0</v>
      </c>
      <c r="H157" s="52">
        <v>0</v>
      </c>
      <c r="I157" s="51">
        <v>0</v>
      </c>
      <c r="J157" s="52">
        <v>0</v>
      </c>
      <c r="K157" s="51">
        <v>0</v>
      </c>
      <c r="L157" s="52">
        <v>0</v>
      </c>
      <c r="M157" s="51">
        <v>0</v>
      </c>
      <c r="N157" s="52">
        <v>0</v>
      </c>
      <c r="O157" s="51">
        <v>0</v>
      </c>
      <c r="P157" s="52">
        <v>0</v>
      </c>
      <c r="Q157" s="51">
        <v>0</v>
      </c>
      <c r="R157" s="52">
        <v>0</v>
      </c>
      <c r="S157" s="51">
        <v>0</v>
      </c>
      <c r="T157" s="52">
        <v>0</v>
      </c>
      <c r="U157" s="51">
        <v>0</v>
      </c>
      <c r="V157" s="52">
        <v>0</v>
      </c>
      <c r="W157" s="51">
        <v>0</v>
      </c>
      <c r="X157" s="52">
        <v>0</v>
      </c>
      <c r="Y157" s="51">
        <v>0</v>
      </c>
      <c r="Z157" s="52">
        <v>0</v>
      </c>
      <c r="AA157" s="51">
        <v>0</v>
      </c>
      <c r="AB157" s="52">
        <v>0</v>
      </c>
      <c r="AC157" s="51">
        <v>0</v>
      </c>
      <c r="AD157" s="52">
        <v>0</v>
      </c>
      <c r="AE157" s="51">
        <v>0</v>
      </c>
      <c r="AF157" s="52">
        <v>0</v>
      </c>
      <c r="AG157" s="51">
        <v>0</v>
      </c>
      <c r="AH157" s="52">
        <v>0</v>
      </c>
      <c r="AI157" s="51">
        <v>0</v>
      </c>
      <c r="AJ157" s="52">
        <v>0</v>
      </c>
      <c r="AK157" s="326">
        <v>0</v>
      </c>
      <c r="AL157" s="53">
        <v>0</v>
      </c>
      <c r="AM157" s="327">
        <v>0</v>
      </c>
      <c r="AN157" s="92">
        <v>0</v>
      </c>
      <c r="AO157" s="56">
        <v>0</v>
      </c>
      <c r="AP157" s="30" t="str">
        <f t="shared" si="23"/>
        <v/>
      </c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U157" s="109"/>
      <c r="BV157" s="109"/>
      <c r="BY157" s="5"/>
      <c r="BZ157" s="5"/>
      <c r="CA157" s="5"/>
      <c r="CB157" s="5"/>
      <c r="CC157" s="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5"/>
      <c r="CR157" s="5"/>
      <c r="CS157" s="5"/>
      <c r="CT157" s="32" t="str">
        <f t="shared" si="20"/>
        <v/>
      </c>
      <c r="CU157" s="32"/>
      <c r="CV157" s="32"/>
      <c r="CW157" s="32"/>
      <c r="CX157" s="32"/>
      <c r="CY157" s="32"/>
      <c r="CZ157" s="33">
        <f t="shared" si="21"/>
        <v>0</v>
      </c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</row>
    <row r="158" spans="1:149" ht="14.1" customHeight="1" x14ac:dyDescent="0.2">
      <c r="A158" s="152" t="s">
        <v>171</v>
      </c>
      <c r="B158" s="324">
        <f t="shared" si="22"/>
        <v>3</v>
      </c>
      <c r="C158" s="325">
        <f t="shared" si="19"/>
        <v>2</v>
      </c>
      <c r="D158" s="325">
        <f t="shared" si="19"/>
        <v>1</v>
      </c>
      <c r="E158" s="51">
        <v>0</v>
      </c>
      <c r="F158" s="52">
        <v>0</v>
      </c>
      <c r="G158" s="51">
        <v>1</v>
      </c>
      <c r="H158" s="52">
        <v>0</v>
      </c>
      <c r="I158" s="51">
        <v>1</v>
      </c>
      <c r="J158" s="52">
        <v>0</v>
      </c>
      <c r="K158" s="51">
        <v>0</v>
      </c>
      <c r="L158" s="52">
        <v>0</v>
      </c>
      <c r="M158" s="51">
        <v>0</v>
      </c>
      <c r="N158" s="52">
        <v>0</v>
      </c>
      <c r="O158" s="51">
        <v>0</v>
      </c>
      <c r="P158" s="52">
        <v>1</v>
      </c>
      <c r="Q158" s="51">
        <v>0</v>
      </c>
      <c r="R158" s="52">
        <v>0</v>
      </c>
      <c r="S158" s="51">
        <v>0</v>
      </c>
      <c r="T158" s="52">
        <v>0</v>
      </c>
      <c r="U158" s="51">
        <v>0</v>
      </c>
      <c r="V158" s="52">
        <v>0</v>
      </c>
      <c r="W158" s="51">
        <v>0</v>
      </c>
      <c r="X158" s="52">
        <v>0</v>
      </c>
      <c r="Y158" s="51">
        <v>0</v>
      </c>
      <c r="Z158" s="52">
        <v>0</v>
      </c>
      <c r="AA158" s="51">
        <v>0</v>
      </c>
      <c r="AB158" s="52">
        <v>0</v>
      </c>
      <c r="AC158" s="51">
        <v>0</v>
      </c>
      <c r="AD158" s="52">
        <v>0</v>
      </c>
      <c r="AE158" s="51">
        <v>0</v>
      </c>
      <c r="AF158" s="52">
        <v>0</v>
      </c>
      <c r="AG158" s="51">
        <v>0</v>
      </c>
      <c r="AH158" s="52">
        <v>0</v>
      </c>
      <c r="AI158" s="51">
        <v>0</v>
      </c>
      <c r="AJ158" s="52">
        <v>0</v>
      </c>
      <c r="AK158" s="326">
        <v>0</v>
      </c>
      <c r="AL158" s="53">
        <v>0</v>
      </c>
      <c r="AM158" s="327">
        <v>0</v>
      </c>
      <c r="AN158" s="92">
        <v>0</v>
      </c>
      <c r="AO158" s="56">
        <v>3</v>
      </c>
      <c r="AP158" s="30" t="str">
        <f t="shared" si="23"/>
        <v/>
      </c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U158" s="109"/>
      <c r="BV158" s="109"/>
      <c r="BY158" s="5"/>
      <c r="BZ158" s="5"/>
      <c r="CA158" s="5"/>
      <c r="CB158" s="5"/>
      <c r="CC158" s="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5"/>
      <c r="CR158" s="5"/>
      <c r="CS158" s="5"/>
      <c r="CT158" s="32" t="str">
        <f t="shared" si="20"/>
        <v/>
      </c>
      <c r="CU158" s="32"/>
      <c r="CV158" s="32"/>
      <c r="CW158" s="32"/>
      <c r="CX158" s="32"/>
      <c r="CY158" s="32"/>
      <c r="CZ158" s="33">
        <f t="shared" si="21"/>
        <v>0</v>
      </c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</row>
    <row r="159" spans="1:149" ht="14.1" customHeight="1" x14ac:dyDescent="0.2">
      <c r="A159" s="152" t="s">
        <v>172</v>
      </c>
      <c r="B159" s="324">
        <f t="shared" si="22"/>
        <v>0</v>
      </c>
      <c r="C159" s="325">
        <f t="shared" si="19"/>
        <v>0</v>
      </c>
      <c r="D159" s="325">
        <f t="shared" si="19"/>
        <v>0</v>
      </c>
      <c r="E159" s="51">
        <v>0</v>
      </c>
      <c r="F159" s="52">
        <v>0</v>
      </c>
      <c r="G159" s="51">
        <v>0</v>
      </c>
      <c r="H159" s="52">
        <v>0</v>
      </c>
      <c r="I159" s="51">
        <v>0</v>
      </c>
      <c r="J159" s="52">
        <v>0</v>
      </c>
      <c r="K159" s="51">
        <v>0</v>
      </c>
      <c r="L159" s="52">
        <v>0</v>
      </c>
      <c r="M159" s="51">
        <v>0</v>
      </c>
      <c r="N159" s="52">
        <v>0</v>
      </c>
      <c r="O159" s="51">
        <v>0</v>
      </c>
      <c r="P159" s="52">
        <v>0</v>
      </c>
      <c r="Q159" s="51">
        <v>0</v>
      </c>
      <c r="R159" s="52">
        <v>0</v>
      </c>
      <c r="S159" s="51">
        <v>0</v>
      </c>
      <c r="T159" s="52">
        <v>0</v>
      </c>
      <c r="U159" s="51">
        <v>0</v>
      </c>
      <c r="V159" s="52">
        <v>0</v>
      </c>
      <c r="W159" s="51">
        <v>0</v>
      </c>
      <c r="X159" s="52">
        <v>0</v>
      </c>
      <c r="Y159" s="51">
        <v>0</v>
      </c>
      <c r="Z159" s="52">
        <v>0</v>
      </c>
      <c r="AA159" s="51">
        <v>0</v>
      </c>
      <c r="AB159" s="52">
        <v>0</v>
      </c>
      <c r="AC159" s="51">
        <v>0</v>
      </c>
      <c r="AD159" s="52">
        <v>0</v>
      </c>
      <c r="AE159" s="51">
        <v>0</v>
      </c>
      <c r="AF159" s="52">
        <v>0</v>
      </c>
      <c r="AG159" s="51">
        <v>0</v>
      </c>
      <c r="AH159" s="52">
        <v>0</v>
      </c>
      <c r="AI159" s="51">
        <v>0</v>
      </c>
      <c r="AJ159" s="52">
        <v>0</v>
      </c>
      <c r="AK159" s="326">
        <v>0</v>
      </c>
      <c r="AL159" s="53">
        <v>0</v>
      </c>
      <c r="AM159" s="327">
        <v>0</v>
      </c>
      <c r="AN159" s="92">
        <v>0</v>
      </c>
      <c r="AO159" s="56">
        <v>0</v>
      </c>
      <c r="AP159" s="30" t="str">
        <f t="shared" si="23"/>
        <v/>
      </c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U159" s="109"/>
      <c r="BV159" s="109"/>
      <c r="BY159" s="5"/>
      <c r="BZ159" s="5"/>
      <c r="CA159" s="5"/>
      <c r="CB159" s="5"/>
      <c r="CC159" s="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5"/>
      <c r="CR159" s="5"/>
      <c r="CS159" s="5"/>
      <c r="CT159" s="32" t="str">
        <f t="shared" si="20"/>
        <v/>
      </c>
      <c r="CU159" s="32"/>
      <c r="CV159" s="32"/>
      <c r="CW159" s="32"/>
      <c r="CX159" s="32"/>
      <c r="CY159" s="32"/>
      <c r="CZ159" s="33">
        <f t="shared" si="21"/>
        <v>0</v>
      </c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</row>
    <row r="160" spans="1:149" ht="14.1" customHeight="1" x14ac:dyDescent="0.2">
      <c r="A160" s="152" t="s">
        <v>173</v>
      </c>
      <c r="B160" s="324">
        <f t="shared" si="22"/>
        <v>0</v>
      </c>
      <c r="C160" s="325">
        <f t="shared" si="19"/>
        <v>0</v>
      </c>
      <c r="D160" s="325">
        <f t="shared" si="19"/>
        <v>0</v>
      </c>
      <c r="E160" s="51">
        <v>0</v>
      </c>
      <c r="F160" s="52">
        <v>0</v>
      </c>
      <c r="G160" s="51">
        <v>0</v>
      </c>
      <c r="H160" s="52">
        <v>0</v>
      </c>
      <c r="I160" s="51">
        <v>0</v>
      </c>
      <c r="J160" s="52">
        <v>0</v>
      </c>
      <c r="K160" s="51">
        <v>0</v>
      </c>
      <c r="L160" s="52">
        <v>0</v>
      </c>
      <c r="M160" s="51">
        <v>0</v>
      </c>
      <c r="N160" s="52">
        <v>0</v>
      </c>
      <c r="O160" s="51">
        <v>0</v>
      </c>
      <c r="P160" s="52">
        <v>0</v>
      </c>
      <c r="Q160" s="51">
        <v>0</v>
      </c>
      <c r="R160" s="52">
        <v>0</v>
      </c>
      <c r="S160" s="51">
        <v>0</v>
      </c>
      <c r="T160" s="52">
        <v>0</v>
      </c>
      <c r="U160" s="51">
        <v>0</v>
      </c>
      <c r="V160" s="52">
        <v>0</v>
      </c>
      <c r="W160" s="51">
        <v>0</v>
      </c>
      <c r="X160" s="52">
        <v>0</v>
      </c>
      <c r="Y160" s="51">
        <v>0</v>
      </c>
      <c r="Z160" s="52">
        <v>0</v>
      </c>
      <c r="AA160" s="51">
        <v>0</v>
      </c>
      <c r="AB160" s="52">
        <v>0</v>
      </c>
      <c r="AC160" s="51">
        <v>0</v>
      </c>
      <c r="AD160" s="52">
        <v>0</v>
      </c>
      <c r="AE160" s="51">
        <v>0</v>
      </c>
      <c r="AF160" s="52">
        <v>0</v>
      </c>
      <c r="AG160" s="51">
        <v>0</v>
      </c>
      <c r="AH160" s="52">
        <v>0</v>
      </c>
      <c r="AI160" s="51">
        <v>0</v>
      </c>
      <c r="AJ160" s="52">
        <v>0</v>
      </c>
      <c r="AK160" s="326">
        <v>0</v>
      </c>
      <c r="AL160" s="53">
        <v>0</v>
      </c>
      <c r="AM160" s="327">
        <v>0</v>
      </c>
      <c r="AN160" s="92">
        <v>0</v>
      </c>
      <c r="AO160" s="56">
        <v>0</v>
      </c>
      <c r="AP160" s="30" t="str">
        <f t="shared" si="23"/>
        <v/>
      </c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U160" s="109"/>
      <c r="BV160" s="109"/>
      <c r="BY160" s="5"/>
      <c r="BZ160" s="5"/>
      <c r="CA160" s="5"/>
      <c r="CB160" s="5"/>
      <c r="CC160" s="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5"/>
      <c r="CR160" s="5"/>
      <c r="CS160" s="5"/>
      <c r="CT160" s="32" t="str">
        <f t="shared" si="20"/>
        <v/>
      </c>
      <c r="CU160" s="32"/>
      <c r="CV160" s="32"/>
      <c r="CW160" s="32"/>
      <c r="CX160" s="32"/>
      <c r="CY160" s="32"/>
      <c r="CZ160" s="33">
        <f t="shared" si="21"/>
        <v>0</v>
      </c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</row>
    <row r="161" spans="1:149" ht="14.1" customHeight="1" x14ac:dyDescent="0.2">
      <c r="A161" s="152" t="s">
        <v>70</v>
      </c>
      <c r="B161" s="324">
        <f t="shared" si="22"/>
        <v>1</v>
      </c>
      <c r="C161" s="325">
        <f t="shared" si="19"/>
        <v>1</v>
      </c>
      <c r="D161" s="325">
        <f t="shared" si="19"/>
        <v>0</v>
      </c>
      <c r="E161" s="51">
        <v>0</v>
      </c>
      <c r="F161" s="52">
        <v>0</v>
      </c>
      <c r="G161" s="51">
        <v>0</v>
      </c>
      <c r="H161" s="52">
        <v>0</v>
      </c>
      <c r="I161" s="51">
        <v>0</v>
      </c>
      <c r="J161" s="52">
        <v>0</v>
      </c>
      <c r="K161" s="51">
        <v>0</v>
      </c>
      <c r="L161" s="52">
        <v>0</v>
      </c>
      <c r="M161" s="51">
        <v>0</v>
      </c>
      <c r="N161" s="52">
        <v>0</v>
      </c>
      <c r="O161" s="51">
        <v>0</v>
      </c>
      <c r="P161" s="52">
        <v>0</v>
      </c>
      <c r="Q161" s="51">
        <v>0</v>
      </c>
      <c r="R161" s="52">
        <v>0</v>
      </c>
      <c r="S161" s="51">
        <v>0</v>
      </c>
      <c r="T161" s="52">
        <v>0</v>
      </c>
      <c r="U161" s="51">
        <v>0</v>
      </c>
      <c r="V161" s="52">
        <v>0</v>
      </c>
      <c r="W161" s="51">
        <v>0</v>
      </c>
      <c r="X161" s="52">
        <v>0</v>
      </c>
      <c r="Y161" s="51">
        <v>0</v>
      </c>
      <c r="Z161" s="52">
        <v>0</v>
      </c>
      <c r="AA161" s="51">
        <v>0</v>
      </c>
      <c r="AB161" s="52">
        <v>0</v>
      </c>
      <c r="AC161" s="51">
        <v>0</v>
      </c>
      <c r="AD161" s="52">
        <v>0</v>
      </c>
      <c r="AE161" s="51">
        <v>0</v>
      </c>
      <c r="AF161" s="52">
        <v>0</v>
      </c>
      <c r="AG161" s="51">
        <v>0</v>
      </c>
      <c r="AH161" s="52">
        <v>0</v>
      </c>
      <c r="AI161" s="51">
        <v>0</v>
      </c>
      <c r="AJ161" s="52">
        <v>0</v>
      </c>
      <c r="AK161" s="326">
        <v>1</v>
      </c>
      <c r="AL161" s="53">
        <v>0</v>
      </c>
      <c r="AM161" s="327">
        <v>1</v>
      </c>
      <c r="AN161" s="92">
        <v>0</v>
      </c>
      <c r="AO161" s="56">
        <v>0</v>
      </c>
      <c r="AP161" s="30" t="str">
        <f t="shared" si="23"/>
        <v/>
      </c>
      <c r="BU161" s="109"/>
      <c r="BV161" s="109"/>
      <c r="BY161" s="5"/>
      <c r="BZ161" s="5"/>
      <c r="CA161" s="5"/>
      <c r="CB161" s="5"/>
      <c r="CC161" s="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5"/>
      <c r="CR161" s="5"/>
      <c r="CS161" s="5"/>
      <c r="CT161" s="32" t="str">
        <f t="shared" si="20"/>
        <v/>
      </c>
      <c r="CU161" s="32"/>
      <c r="CV161" s="32"/>
      <c r="CW161" s="32"/>
      <c r="CX161" s="32"/>
      <c r="CY161" s="32"/>
      <c r="CZ161" s="33">
        <f t="shared" si="21"/>
        <v>0</v>
      </c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</row>
    <row r="162" spans="1:149" ht="14.1" customHeight="1" x14ac:dyDescent="0.2">
      <c r="A162" s="152" t="s">
        <v>174</v>
      </c>
      <c r="B162" s="324">
        <f t="shared" si="22"/>
        <v>37</v>
      </c>
      <c r="C162" s="325">
        <f t="shared" si="19"/>
        <v>17</v>
      </c>
      <c r="D162" s="325">
        <f t="shared" si="19"/>
        <v>20</v>
      </c>
      <c r="E162" s="51">
        <v>3</v>
      </c>
      <c r="F162" s="52">
        <v>2</v>
      </c>
      <c r="G162" s="51">
        <v>0</v>
      </c>
      <c r="H162" s="52">
        <v>0</v>
      </c>
      <c r="I162" s="51">
        <v>2</v>
      </c>
      <c r="J162" s="52">
        <v>1</v>
      </c>
      <c r="K162" s="51">
        <v>0</v>
      </c>
      <c r="L162" s="52">
        <v>0</v>
      </c>
      <c r="M162" s="51">
        <v>0</v>
      </c>
      <c r="N162" s="52">
        <v>0</v>
      </c>
      <c r="O162" s="51">
        <v>1</v>
      </c>
      <c r="P162" s="52">
        <v>0</v>
      </c>
      <c r="Q162" s="51">
        <v>0</v>
      </c>
      <c r="R162" s="52">
        <v>1</v>
      </c>
      <c r="S162" s="51">
        <v>0</v>
      </c>
      <c r="T162" s="52">
        <v>1</v>
      </c>
      <c r="U162" s="51">
        <v>0</v>
      </c>
      <c r="V162" s="52">
        <v>0</v>
      </c>
      <c r="W162" s="51">
        <v>0</v>
      </c>
      <c r="X162" s="52">
        <v>0</v>
      </c>
      <c r="Y162" s="51">
        <v>0</v>
      </c>
      <c r="Z162" s="52">
        <v>3</v>
      </c>
      <c r="AA162" s="51">
        <v>2</v>
      </c>
      <c r="AB162" s="52">
        <v>2</v>
      </c>
      <c r="AC162" s="51">
        <v>3</v>
      </c>
      <c r="AD162" s="52">
        <v>0</v>
      </c>
      <c r="AE162" s="51">
        <v>3</v>
      </c>
      <c r="AF162" s="52">
        <v>2</v>
      </c>
      <c r="AG162" s="51">
        <v>0</v>
      </c>
      <c r="AH162" s="52">
        <v>2</v>
      </c>
      <c r="AI162" s="51">
        <v>1</v>
      </c>
      <c r="AJ162" s="52">
        <v>1</v>
      </c>
      <c r="AK162" s="326">
        <v>2</v>
      </c>
      <c r="AL162" s="53">
        <v>5</v>
      </c>
      <c r="AM162" s="327">
        <v>1</v>
      </c>
      <c r="AN162" s="92">
        <v>15</v>
      </c>
      <c r="AO162" s="56">
        <v>21</v>
      </c>
      <c r="AP162" s="30" t="str">
        <f t="shared" si="23"/>
        <v/>
      </c>
      <c r="BU162" s="109"/>
      <c r="BV162" s="109"/>
      <c r="BY162" s="5"/>
      <c r="BZ162" s="5"/>
      <c r="CA162" s="5"/>
      <c r="CB162" s="5"/>
      <c r="CC162" s="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5"/>
      <c r="CR162" s="5"/>
      <c r="CS162" s="5"/>
      <c r="CT162" s="32" t="str">
        <f t="shared" si="20"/>
        <v/>
      </c>
      <c r="CU162" s="32"/>
      <c r="CV162" s="32"/>
      <c r="CW162" s="32"/>
      <c r="CX162" s="32"/>
      <c r="CY162" s="32"/>
      <c r="CZ162" s="33">
        <f t="shared" si="21"/>
        <v>0</v>
      </c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</row>
    <row r="163" spans="1:149" ht="14.1" customHeight="1" x14ac:dyDescent="0.2">
      <c r="A163" s="152" t="s">
        <v>175</v>
      </c>
      <c r="B163" s="324">
        <f t="shared" si="22"/>
        <v>3</v>
      </c>
      <c r="C163" s="325">
        <f t="shared" si="19"/>
        <v>2</v>
      </c>
      <c r="D163" s="325">
        <f t="shared" si="19"/>
        <v>1</v>
      </c>
      <c r="E163" s="51">
        <v>0</v>
      </c>
      <c r="F163" s="52">
        <v>0</v>
      </c>
      <c r="G163" s="51">
        <v>0</v>
      </c>
      <c r="H163" s="52">
        <v>0</v>
      </c>
      <c r="I163" s="51">
        <v>0</v>
      </c>
      <c r="J163" s="52">
        <v>0</v>
      </c>
      <c r="K163" s="51">
        <v>0</v>
      </c>
      <c r="L163" s="52">
        <v>0</v>
      </c>
      <c r="M163" s="51">
        <v>0</v>
      </c>
      <c r="N163" s="52">
        <v>0</v>
      </c>
      <c r="O163" s="51">
        <v>0</v>
      </c>
      <c r="P163" s="52">
        <v>0</v>
      </c>
      <c r="Q163" s="51">
        <v>0</v>
      </c>
      <c r="R163" s="52">
        <v>0</v>
      </c>
      <c r="S163" s="51">
        <v>0</v>
      </c>
      <c r="T163" s="52">
        <v>0</v>
      </c>
      <c r="U163" s="51">
        <v>0</v>
      </c>
      <c r="V163" s="52">
        <v>0</v>
      </c>
      <c r="W163" s="51">
        <v>0</v>
      </c>
      <c r="X163" s="52">
        <v>0</v>
      </c>
      <c r="Y163" s="51">
        <v>0</v>
      </c>
      <c r="Z163" s="52">
        <v>0</v>
      </c>
      <c r="AA163" s="51">
        <v>0</v>
      </c>
      <c r="AB163" s="52">
        <v>0</v>
      </c>
      <c r="AC163" s="51">
        <v>0</v>
      </c>
      <c r="AD163" s="52">
        <v>0</v>
      </c>
      <c r="AE163" s="51">
        <v>1</v>
      </c>
      <c r="AF163" s="52">
        <v>0</v>
      </c>
      <c r="AG163" s="51">
        <v>0</v>
      </c>
      <c r="AH163" s="52">
        <v>0</v>
      </c>
      <c r="AI163" s="51">
        <v>0</v>
      </c>
      <c r="AJ163" s="52">
        <v>0</v>
      </c>
      <c r="AK163" s="326">
        <v>1</v>
      </c>
      <c r="AL163" s="53">
        <v>1</v>
      </c>
      <c r="AM163" s="327">
        <v>0</v>
      </c>
      <c r="AN163" s="92">
        <v>0</v>
      </c>
      <c r="AO163" s="56">
        <v>3</v>
      </c>
      <c r="AP163" s="30" t="str">
        <f t="shared" si="23"/>
        <v/>
      </c>
      <c r="BU163" s="109"/>
      <c r="BV163" s="109"/>
      <c r="BY163" s="5"/>
      <c r="BZ163" s="5"/>
      <c r="CA163" s="5"/>
      <c r="CB163" s="5"/>
      <c r="CC163" s="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5"/>
      <c r="CR163" s="5"/>
      <c r="CS163" s="5"/>
      <c r="CT163" s="32" t="str">
        <f t="shared" si="20"/>
        <v/>
      </c>
      <c r="CU163" s="32"/>
      <c r="CV163" s="32"/>
      <c r="CW163" s="32"/>
      <c r="CX163" s="32"/>
      <c r="CY163" s="32"/>
      <c r="CZ163" s="33">
        <f t="shared" si="21"/>
        <v>0</v>
      </c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</row>
    <row r="164" spans="1:149" ht="14.1" customHeight="1" x14ac:dyDescent="0.2">
      <c r="A164" s="152" t="s">
        <v>176</v>
      </c>
      <c r="B164" s="324">
        <f t="shared" si="22"/>
        <v>0</v>
      </c>
      <c r="C164" s="325">
        <f t="shared" si="19"/>
        <v>0</v>
      </c>
      <c r="D164" s="325">
        <f t="shared" si="19"/>
        <v>0</v>
      </c>
      <c r="E164" s="51">
        <v>0</v>
      </c>
      <c r="F164" s="52">
        <v>0</v>
      </c>
      <c r="G164" s="51">
        <v>0</v>
      </c>
      <c r="H164" s="52">
        <v>0</v>
      </c>
      <c r="I164" s="51">
        <v>0</v>
      </c>
      <c r="J164" s="52">
        <v>0</v>
      </c>
      <c r="K164" s="51">
        <v>0</v>
      </c>
      <c r="L164" s="52">
        <v>0</v>
      </c>
      <c r="M164" s="51">
        <v>0</v>
      </c>
      <c r="N164" s="52">
        <v>0</v>
      </c>
      <c r="O164" s="51">
        <v>0</v>
      </c>
      <c r="P164" s="52">
        <v>0</v>
      </c>
      <c r="Q164" s="51">
        <v>0</v>
      </c>
      <c r="R164" s="52">
        <v>0</v>
      </c>
      <c r="S164" s="51">
        <v>0</v>
      </c>
      <c r="T164" s="52">
        <v>0</v>
      </c>
      <c r="U164" s="51">
        <v>0</v>
      </c>
      <c r="V164" s="52">
        <v>0</v>
      </c>
      <c r="W164" s="51">
        <v>0</v>
      </c>
      <c r="X164" s="52">
        <v>0</v>
      </c>
      <c r="Y164" s="51">
        <v>0</v>
      </c>
      <c r="Z164" s="52">
        <v>0</v>
      </c>
      <c r="AA164" s="51">
        <v>0</v>
      </c>
      <c r="AB164" s="52">
        <v>0</v>
      </c>
      <c r="AC164" s="51">
        <v>0</v>
      </c>
      <c r="AD164" s="52">
        <v>0</v>
      </c>
      <c r="AE164" s="51">
        <v>0</v>
      </c>
      <c r="AF164" s="52">
        <v>0</v>
      </c>
      <c r="AG164" s="51">
        <v>0</v>
      </c>
      <c r="AH164" s="52">
        <v>0</v>
      </c>
      <c r="AI164" s="51">
        <v>0</v>
      </c>
      <c r="AJ164" s="52">
        <v>0</v>
      </c>
      <c r="AK164" s="326">
        <v>0</v>
      </c>
      <c r="AL164" s="53">
        <v>0</v>
      </c>
      <c r="AM164" s="327">
        <v>0</v>
      </c>
      <c r="AN164" s="92">
        <v>0</v>
      </c>
      <c r="AO164" s="56">
        <v>0</v>
      </c>
      <c r="AP164" s="30" t="str">
        <f t="shared" si="23"/>
        <v/>
      </c>
      <c r="BU164" s="109"/>
      <c r="BV164" s="109"/>
      <c r="BY164" s="5"/>
      <c r="BZ164" s="5"/>
      <c r="CA164" s="5"/>
      <c r="CB164" s="5"/>
      <c r="CC164" s="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5"/>
      <c r="CR164" s="5"/>
      <c r="CS164" s="5"/>
      <c r="CT164" s="32" t="str">
        <f t="shared" si="20"/>
        <v/>
      </c>
      <c r="CU164" s="32"/>
      <c r="CV164" s="32"/>
      <c r="CW164" s="32"/>
      <c r="CX164" s="32"/>
      <c r="CY164" s="32"/>
      <c r="CZ164" s="33">
        <f t="shared" si="21"/>
        <v>0</v>
      </c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</row>
    <row r="165" spans="1:149" ht="14.1" customHeight="1" x14ac:dyDescent="0.2">
      <c r="A165" s="152" t="s">
        <v>58</v>
      </c>
      <c r="B165" s="324">
        <f t="shared" si="22"/>
        <v>1</v>
      </c>
      <c r="C165" s="325">
        <f t="shared" si="19"/>
        <v>0</v>
      </c>
      <c r="D165" s="325">
        <f t="shared" si="19"/>
        <v>1</v>
      </c>
      <c r="E165" s="51">
        <v>0</v>
      </c>
      <c r="F165" s="52">
        <v>0</v>
      </c>
      <c r="G165" s="51">
        <v>0</v>
      </c>
      <c r="H165" s="52">
        <v>0</v>
      </c>
      <c r="I165" s="51">
        <v>0</v>
      </c>
      <c r="J165" s="52">
        <v>0</v>
      </c>
      <c r="K165" s="51">
        <v>0</v>
      </c>
      <c r="L165" s="52">
        <v>0</v>
      </c>
      <c r="M165" s="51">
        <v>0</v>
      </c>
      <c r="N165" s="52">
        <v>0</v>
      </c>
      <c r="O165" s="51">
        <v>0</v>
      </c>
      <c r="P165" s="52">
        <v>0</v>
      </c>
      <c r="Q165" s="51">
        <v>0</v>
      </c>
      <c r="R165" s="52">
        <v>0</v>
      </c>
      <c r="S165" s="51">
        <v>0</v>
      </c>
      <c r="T165" s="52">
        <v>0</v>
      </c>
      <c r="U165" s="51">
        <v>0</v>
      </c>
      <c r="V165" s="52">
        <v>0</v>
      </c>
      <c r="W165" s="51">
        <v>0</v>
      </c>
      <c r="X165" s="52">
        <v>0</v>
      </c>
      <c r="Y165" s="51">
        <v>0</v>
      </c>
      <c r="Z165" s="52">
        <v>1</v>
      </c>
      <c r="AA165" s="51">
        <v>0</v>
      </c>
      <c r="AB165" s="52">
        <v>0</v>
      </c>
      <c r="AC165" s="51">
        <v>0</v>
      </c>
      <c r="AD165" s="52">
        <v>0</v>
      </c>
      <c r="AE165" s="51">
        <v>0</v>
      </c>
      <c r="AF165" s="52">
        <v>0</v>
      </c>
      <c r="AG165" s="51">
        <v>0</v>
      </c>
      <c r="AH165" s="52">
        <v>0</v>
      </c>
      <c r="AI165" s="51">
        <v>0</v>
      </c>
      <c r="AJ165" s="52">
        <v>0</v>
      </c>
      <c r="AK165" s="326">
        <v>0</v>
      </c>
      <c r="AL165" s="53">
        <v>0</v>
      </c>
      <c r="AM165" s="327">
        <v>1</v>
      </c>
      <c r="AN165" s="92">
        <v>0</v>
      </c>
      <c r="AO165" s="56">
        <v>0</v>
      </c>
      <c r="AP165" s="30" t="str">
        <f t="shared" si="23"/>
        <v/>
      </c>
      <c r="BU165" s="109"/>
      <c r="BV165" s="109"/>
      <c r="BY165" s="5"/>
      <c r="BZ165" s="5"/>
      <c r="CA165" s="5"/>
      <c r="CB165" s="5"/>
      <c r="CC165" s="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5"/>
      <c r="CR165" s="5"/>
      <c r="CS165" s="5"/>
      <c r="CT165" s="32" t="str">
        <f t="shared" si="20"/>
        <v/>
      </c>
      <c r="CU165" s="32"/>
      <c r="CV165" s="32"/>
      <c r="CW165" s="32"/>
      <c r="CX165" s="32"/>
      <c r="CY165" s="32"/>
      <c r="CZ165" s="33">
        <f t="shared" si="21"/>
        <v>0</v>
      </c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</row>
    <row r="166" spans="1:149" ht="14.1" customHeight="1" x14ac:dyDescent="0.2">
      <c r="A166" s="152" t="s">
        <v>177</v>
      </c>
      <c r="B166" s="324">
        <f t="shared" si="22"/>
        <v>0</v>
      </c>
      <c r="C166" s="325">
        <f t="shared" si="19"/>
        <v>0</v>
      </c>
      <c r="D166" s="325">
        <f t="shared" si="19"/>
        <v>0</v>
      </c>
      <c r="E166" s="51">
        <v>0</v>
      </c>
      <c r="F166" s="52">
        <v>0</v>
      </c>
      <c r="G166" s="51">
        <v>0</v>
      </c>
      <c r="H166" s="52">
        <v>0</v>
      </c>
      <c r="I166" s="51">
        <v>0</v>
      </c>
      <c r="J166" s="52">
        <v>0</v>
      </c>
      <c r="K166" s="51">
        <v>0</v>
      </c>
      <c r="L166" s="52">
        <v>0</v>
      </c>
      <c r="M166" s="51">
        <v>0</v>
      </c>
      <c r="N166" s="52">
        <v>0</v>
      </c>
      <c r="O166" s="51">
        <v>0</v>
      </c>
      <c r="P166" s="52">
        <v>0</v>
      </c>
      <c r="Q166" s="51">
        <v>0</v>
      </c>
      <c r="R166" s="52">
        <v>0</v>
      </c>
      <c r="S166" s="51">
        <v>0</v>
      </c>
      <c r="T166" s="52">
        <v>0</v>
      </c>
      <c r="U166" s="51">
        <v>0</v>
      </c>
      <c r="V166" s="52">
        <v>0</v>
      </c>
      <c r="W166" s="51">
        <v>0</v>
      </c>
      <c r="X166" s="52">
        <v>0</v>
      </c>
      <c r="Y166" s="51">
        <v>0</v>
      </c>
      <c r="Z166" s="52">
        <v>0</v>
      </c>
      <c r="AA166" s="51">
        <v>0</v>
      </c>
      <c r="AB166" s="52">
        <v>0</v>
      </c>
      <c r="AC166" s="51">
        <v>0</v>
      </c>
      <c r="AD166" s="52">
        <v>0</v>
      </c>
      <c r="AE166" s="51">
        <v>0</v>
      </c>
      <c r="AF166" s="52">
        <v>0</v>
      </c>
      <c r="AG166" s="51">
        <v>0</v>
      </c>
      <c r="AH166" s="52">
        <v>0</v>
      </c>
      <c r="AI166" s="51">
        <v>0</v>
      </c>
      <c r="AJ166" s="52">
        <v>0</v>
      </c>
      <c r="AK166" s="326">
        <v>0</v>
      </c>
      <c r="AL166" s="53">
        <v>0</v>
      </c>
      <c r="AM166" s="327">
        <v>0</v>
      </c>
      <c r="AN166" s="92">
        <v>0</v>
      </c>
      <c r="AO166" s="56">
        <v>0</v>
      </c>
      <c r="AP166" s="30" t="str">
        <f t="shared" si="23"/>
        <v/>
      </c>
      <c r="BU166" s="109"/>
      <c r="BV166" s="109"/>
      <c r="BY166" s="5"/>
      <c r="BZ166" s="5"/>
      <c r="CA166" s="5"/>
      <c r="CB166" s="5"/>
      <c r="CC166" s="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5"/>
      <c r="CR166" s="5"/>
      <c r="CS166" s="5"/>
      <c r="CT166" s="32" t="str">
        <f t="shared" si="20"/>
        <v/>
      </c>
      <c r="CU166" s="32"/>
      <c r="CV166" s="32"/>
      <c r="CW166" s="32"/>
      <c r="CX166" s="32"/>
      <c r="CY166" s="32"/>
      <c r="CZ166" s="33">
        <f t="shared" si="21"/>
        <v>0</v>
      </c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</row>
    <row r="167" spans="1:149" ht="14.1" customHeight="1" x14ac:dyDescent="0.2">
      <c r="A167" s="152" t="s">
        <v>178</v>
      </c>
      <c r="B167" s="324">
        <f t="shared" si="22"/>
        <v>63</v>
      </c>
      <c r="C167" s="325">
        <f t="shared" si="19"/>
        <v>24</v>
      </c>
      <c r="D167" s="325">
        <f t="shared" si="19"/>
        <v>39</v>
      </c>
      <c r="E167" s="51">
        <v>1</v>
      </c>
      <c r="F167" s="52">
        <v>0</v>
      </c>
      <c r="G167" s="51">
        <v>1</v>
      </c>
      <c r="H167" s="52">
        <v>0</v>
      </c>
      <c r="I167" s="51">
        <v>2</v>
      </c>
      <c r="J167" s="52">
        <v>0</v>
      </c>
      <c r="K167" s="51">
        <v>1</v>
      </c>
      <c r="L167" s="52">
        <v>0</v>
      </c>
      <c r="M167" s="51">
        <v>3</v>
      </c>
      <c r="N167" s="52">
        <v>3</v>
      </c>
      <c r="O167" s="51">
        <v>1</v>
      </c>
      <c r="P167" s="52">
        <v>1</v>
      </c>
      <c r="Q167" s="51">
        <v>0</v>
      </c>
      <c r="R167" s="52">
        <v>2</v>
      </c>
      <c r="S167" s="51">
        <v>1</v>
      </c>
      <c r="T167" s="52">
        <v>0</v>
      </c>
      <c r="U167" s="51">
        <v>0</v>
      </c>
      <c r="V167" s="52">
        <v>0</v>
      </c>
      <c r="W167" s="51">
        <v>4</v>
      </c>
      <c r="X167" s="52">
        <v>4</v>
      </c>
      <c r="Y167" s="51">
        <v>2</v>
      </c>
      <c r="Z167" s="52">
        <v>2</v>
      </c>
      <c r="AA167" s="51">
        <v>0</v>
      </c>
      <c r="AB167" s="52">
        <v>6</v>
      </c>
      <c r="AC167" s="51">
        <v>3</v>
      </c>
      <c r="AD167" s="52">
        <v>2</v>
      </c>
      <c r="AE167" s="51">
        <v>1</v>
      </c>
      <c r="AF167" s="52">
        <v>5</v>
      </c>
      <c r="AG167" s="51">
        <v>3</v>
      </c>
      <c r="AH167" s="52">
        <v>6</v>
      </c>
      <c r="AI167" s="51">
        <v>1</v>
      </c>
      <c r="AJ167" s="52">
        <v>3</v>
      </c>
      <c r="AK167" s="326">
        <v>0</v>
      </c>
      <c r="AL167" s="53">
        <v>5</v>
      </c>
      <c r="AM167" s="327">
        <v>52</v>
      </c>
      <c r="AN167" s="92">
        <v>0</v>
      </c>
      <c r="AO167" s="56">
        <v>11</v>
      </c>
      <c r="AP167" s="30" t="str">
        <f t="shared" si="23"/>
        <v/>
      </c>
      <c r="BU167" s="109"/>
      <c r="BV167" s="109"/>
      <c r="BY167" s="5"/>
      <c r="BZ167" s="5"/>
      <c r="CA167" s="5"/>
      <c r="CB167" s="5"/>
      <c r="CC167" s="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5"/>
      <c r="CR167" s="5"/>
      <c r="CS167" s="5"/>
      <c r="CT167" s="32" t="str">
        <f t="shared" si="20"/>
        <v/>
      </c>
      <c r="CU167" s="32"/>
      <c r="CV167" s="32"/>
      <c r="CW167" s="32"/>
      <c r="CX167" s="32"/>
      <c r="CY167" s="32"/>
      <c r="CZ167" s="33">
        <f t="shared" si="21"/>
        <v>0</v>
      </c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</row>
    <row r="168" spans="1:149" ht="14.1" customHeight="1" x14ac:dyDescent="0.2">
      <c r="A168" s="152" t="s">
        <v>179</v>
      </c>
      <c r="B168" s="324">
        <f t="shared" si="22"/>
        <v>2</v>
      </c>
      <c r="C168" s="325">
        <f t="shared" si="19"/>
        <v>2</v>
      </c>
      <c r="D168" s="325">
        <f t="shared" si="19"/>
        <v>0</v>
      </c>
      <c r="E168" s="51">
        <v>0</v>
      </c>
      <c r="F168" s="52">
        <v>0</v>
      </c>
      <c r="G168" s="51">
        <v>0</v>
      </c>
      <c r="H168" s="52">
        <v>0</v>
      </c>
      <c r="I168" s="51">
        <v>0</v>
      </c>
      <c r="J168" s="52">
        <v>0</v>
      </c>
      <c r="K168" s="51">
        <v>0</v>
      </c>
      <c r="L168" s="52">
        <v>0</v>
      </c>
      <c r="M168" s="51">
        <v>0</v>
      </c>
      <c r="N168" s="52">
        <v>0</v>
      </c>
      <c r="O168" s="51">
        <v>0</v>
      </c>
      <c r="P168" s="52">
        <v>0</v>
      </c>
      <c r="Q168" s="51">
        <v>0</v>
      </c>
      <c r="R168" s="52">
        <v>0</v>
      </c>
      <c r="S168" s="51">
        <v>0</v>
      </c>
      <c r="T168" s="52">
        <v>0</v>
      </c>
      <c r="U168" s="51">
        <v>0</v>
      </c>
      <c r="V168" s="52">
        <v>0</v>
      </c>
      <c r="W168" s="51">
        <v>0</v>
      </c>
      <c r="X168" s="52">
        <v>0</v>
      </c>
      <c r="Y168" s="51">
        <v>0</v>
      </c>
      <c r="Z168" s="52">
        <v>0</v>
      </c>
      <c r="AA168" s="51">
        <v>0</v>
      </c>
      <c r="AB168" s="52">
        <v>0</v>
      </c>
      <c r="AC168" s="51">
        <v>0</v>
      </c>
      <c r="AD168" s="52">
        <v>0</v>
      </c>
      <c r="AE168" s="51">
        <v>1</v>
      </c>
      <c r="AF168" s="52">
        <v>0</v>
      </c>
      <c r="AG168" s="51">
        <v>0</v>
      </c>
      <c r="AH168" s="52">
        <v>0</v>
      </c>
      <c r="AI168" s="51">
        <v>0</v>
      </c>
      <c r="AJ168" s="52">
        <v>0</v>
      </c>
      <c r="AK168" s="326">
        <v>1</v>
      </c>
      <c r="AL168" s="53">
        <v>0</v>
      </c>
      <c r="AM168" s="327">
        <v>2</v>
      </c>
      <c r="AN168" s="92">
        <v>0</v>
      </c>
      <c r="AO168" s="56">
        <v>0</v>
      </c>
      <c r="AP168" s="30" t="str">
        <f t="shared" si="23"/>
        <v/>
      </c>
      <c r="BU168" s="109"/>
      <c r="BV168" s="109"/>
      <c r="BY168" s="5"/>
      <c r="BZ168" s="5"/>
      <c r="CA168" s="5"/>
      <c r="CB168" s="5"/>
      <c r="CC168" s="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5"/>
      <c r="CR168" s="5"/>
      <c r="CS168" s="5"/>
      <c r="CT168" s="32" t="str">
        <f t="shared" si="20"/>
        <v/>
      </c>
      <c r="CU168" s="32"/>
      <c r="CV168" s="32"/>
      <c r="CW168" s="32"/>
      <c r="CX168" s="32"/>
      <c r="CY168" s="32"/>
      <c r="CZ168" s="33">
        <f t="shared" si="21"/>
        <v>0</v>
      </c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</row>
    <row r="169" spans="1:149" ht="14.1" customHeight="1" x14ac:dyDescent="0.2">
      <c r="A169" s="152" t="s">
        <v>180</v>
      </c>
      <c r="B169" s="324">
        <f t="shared" si="22"/>
        <v>7</v>
      </c>
      <c r="C169" s="325">
        <f t="shared" si="19"/>
        <v>4</v>
      </c>
      <c r="D169" s="325">
        <f t="shared" si="19"/>
        <v>3</v>
      </c>
      <c r="E169" s="51">
        <v>0</v>
      </c>
      <c r="F169" s="52">
        <v>0</v>
      </c>
      <c r="G169" s="51">
        <v>0</v>
      </c>
      <c r="H169" s="52">
        <v>0</v>
      </c>
      <c r="I169" s="51">
        <v>0</v>
      </c>
      <c r="J169" s="52">
        <v>0</v>
      </c>
      <c r="K169" s="51">
        <v>0</v>
      </c>
      <c r="L169" s="52">
        <v>0</v>
      </c>
      <c r="M169" s="51">
        <v>0</v>
      </c>
      <c r="N169" s="52">
        <v>0</v>
      </c>
      <c r="O169" s="51">
        <v>0</v>
      </c>
      <c r="P169" s="52">
        <v>0</v>
      </c>
      <c r="Q169" s="51">
        <v>0</v>
      </c>
      <c r="R169" s="52">
        <v>0</v>
      </c>
      <c r="S169" s="51">
        <v>0</v>
      </c>
      <c r="T169" s="52">
        <v>0</v>
      </c>
      <c r="U169" s="51">
        <v>0</v>
      </c>
      <c r="V169" s="52">
        <v>0</v>
      </c>
      <c r="W169" s="51">
        <v>0</v>
      </c>
      <c r="X169" s="52">
        <v>0</v>
      </c>
      <c r="Y169" s="51">
        <v>0</v>
      </c>
      <c r="Z169" s="52">
        <v>0</v>
      </c>
      <c r="AA169" s="51">
        <v>0</v>
      </c>
      <c r="AB169" s="52">
        <v>0</v>
      </c>
      <c r="AC169" s="51">
        <v>0</v>
      </c>
      <c r="AD169" s="52">
        <v>0</v>
      </c>
      <c r="AE169" s="51">
        <v>1</v>
      </c>
      <c r="AF169" s="52">
        <v>0</v>
      </c>
      <c r="AG169" s="51">
        <v>1</v>
      </c>
      <c r="AH169" s="52">
        <v>0</v>
      </c>
      <c r="AI169" s="51">
        <v>0</v>
      </c>
      <c r="AJ169" s="52">
        <v>1</v>
      </c>
      <c r="AK169" s="326">
        <v>2</v>
      </c>
      <c r="AL169" s="53">
        <v>2</v>
      </c>
      <c r="AM169" s="327">
        <v>7</v>
      </c>
      <c r="AN169" s="92">
        <v>0</v>
      </c>
      <c r="AO169" s="56">
        <v>0</v>
      </c>
      <c r="AP169" s="30" t="str">
        <f t="shared" si="23"/>
        <v/>
      </c>
      <c r="BU169" s="109"/>
      <c r="BV169" s="109"/>
      <c r="BY169" s="5"/>
      <c r="BZ169" s="5"/>
      <c r="CA169" s="5"/>
      <c r="CB169" s="5"/>
      <c r="CC169" s="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5"/>
      <c r="CR169" s="5"/>
      <c r="CS169" s="5"/>
      <c r="CT169" s="32" t="str">
        <f t="shared" si="20"/>
        <v/>
      </c>
      <c r="CU169" s="32"/>
      <c r="CV169" s="32"/>
      <c r="CW169" s="32"/>
      <c r="CX169" s="32"/>
      <c r="CY169" s="32"/>
      <c r="CZ169" s="33">
        <f t="shared" si="21"/>
        <v>0</v>
      </c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</row>
    <row r="170" spans="1:149" ht="14.1" customHeight="1" x14ac:dyDescent="0.2">
      <c r="A170" s="152" t="s">
        <v>181</v>
      </c>
      <c r="B170" s="324">
        <f t="shared" si="22"/>
        <v>0</v>
      </c>
      <c r="C170" s="325">
        <f t="shared" si="19"/>
        <v>0</v>
      </c>
      <c r="D170" s="325">
        <f t="shared" si="19"/>
        <v>0</v>
      </c>
      <c r="E170" s="51">
        <v>0</v>
      </c>
      <c r="F170" s="52">
        <v>0</v>
      </c>
      <c r="G170" s="51">
        <v>0</v>
      </c>
      <c r="H170" s="52">
        <v>0</v>
      </c>
      <c r="I170" s="51">
        <v>0</v>
      </c>
      <c r="J170" s="52">
        <v>0</v>
      </c>
      <c r="K170" s="51">
        <v>0</v>
      </c>
      <c r="L170" s="52">
        <v>0</v>
      </c>
      <c r="M170" s="51">
        <v>0</v>
      </c>
      <c r="N170" s="52">
        <v>0</v>
      </c>
      <c r="O170" s="51">
        <v>0</v>
      </c>
      <c r="P170" s="52">
        <v>0</v>
      </c>
      <c r="Q170" s="51">
        <v>0</v>
      </c>
      <c r="R170" s="52">
        <v>0</v>
      </c>
      <c r="S170" s="51">
        <v>0</v>
      </c>
      <c r="T170" s="52">
        <v>0</v>
      </c>
      <c r="U170" s="51">
        <v>0</v>
      </c>
      <c r="V170" s="52">
        <v>0</v>
      </c>
      <c r="W170" s="51">
        <v>0</v>
      </c>
      <c r="X170" s="52">
        <v>0</v>
      </c>
      <c r="Y170" s="51">
        <v>0</v>
      </c>
      <c r="Z170" s="52">
        <v>0</v>
      </c>
      <c r="AA170" s="51">
        <v>0</v>
      </c>
      <c r="AB170" s="52">
        <v>0</v>
      </c>
      <c r="AC170" s="51">
        <v>0</v>
      </c>
      <c r="AD170" s="52">
        <v>0</v>
      </c>
      <c r="AE170" s="51">
        <v>0</v>
      </c>
      <c r="AF170" s="52">
        <v>0</v>
      </c>
      <c r="AG170" s="51">
        <v>0</v>
      </c>
      <c r="AH170" s="52">
        <v>0</v>
      </c>
      <c r="AI170" s="51">
        <v>0</v>
      </c>
      <c r="AJ170" s="52">
        <v>0</v>
      </c>
      <c r="AK170" s="326">
        <v>0</v>
      </c>
      <c r="AL170" s="53">
        <v>0</v>
      </c>
      <c r="AM170" s="327">
        <v>0</v>
      </c>
      <c r="AN170" s="92">
        <v>0</v>
      </c>
      <c r="AO170" s="56">
        <v>0</v>
      </c>
      <c r="AP170" s="30" t="str">
        <f t="shared" si="23"/>
        <v/>
      </c>
      <c r="BU170" s="109"/>
      <c r="BV170" s="109"/>
      <c r="BY170" s="5"/>
      <c r="BZ170" s="5"/>
      <c r="CA170" s="5"/>
      <c r="CB170" s="5"/>
      <c r="CC170" s="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5"/>
      <c r="CR170" s="5"/>
      <c r="CS170" s="5"/>
      <c r="CT170" s="32" t="str">
        <f t="shared" si="20"/>
        <v/>
      </c>
      <c r="CU170" s="32"/>
      <c r="CV170" s="32"/>
      <c r="CW170" s="32"/>
      <c r="CX170" s="32"/>
      <c r="CY170" s="32"/>
      <c r="CZ170" s="33">
        <f t="shared" si="21"/>
        <v>0</v>
      </c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</row>
    <row r="171" spans="1:149" ht="14.1" customHeight="1" x14ac:dyDescent="0.2">
      <c r="A171" s="152" t="s">
        <v>68</v>
      </c>
      <c r="B171" s="324">
        <f t="shared" si="22"/>
        <v>5</v>
      </c>
      <c r="C171" s="325">
        <f t="shared" si="19"/>
        <v>4</v>
      </c>
      <c r="D171" s="325">
        <f t="shared" si="19"/>
        <v>1</v>
      </c>
      <c r="E171" s="51">
        <v>0</v>
      </c>
      <c r="F171" s="52">
        <v>0</v>
      </c>
      <c r="G171" s="51">
        <v>0</v>
      </c>
      <c r="H171" s="52">
        <v>0</v>
      </c>
      <c r="I171" s="51">
        <v>0</v>
      </c>
      <c r="J171" s="52">
        <v>0</v>
      </c>
      <c r="K171" s="51">
        <v>0</v>
      </c>
      <c r="L171" s="52">
        <v>0</v>
      </c>
      <c r="M171" s="51">
        <v>0</v>
      </c>
      <c r="N171" s="52">
        <v>0</v>
      </c>
      <c r="O171" s="51">
        <v>0</v>
      </c>
      <c r="P171" s="52">
        <v>0</v>
      </c>
      <c r="Q171" s="51">
        <v>0</v>
      </c>
      <c r="R171" s="52">
        <v>0</v>
      </c>
      <c r="S171" s="51">
        <v>0</v>
      </c>
      <c r="T171" s="52">
        <v>0</v>
      </c>
      <c r="U171" s="51">
        <v>0</v>
      </c>
      <c r="V171" s="52">
        <v>0</v>
      </c>
      <c r="W171" s="51">
        <v>0</v>
      </c>
      <c r="X171" s="52">
        <v>0</v>
      </c>
      <c r="Y171" s="51">
        <v>0</v>
      </c>
      <c r="Z171" s="52">
        <v>0</v>
      </c>
      <c r="AA171" s="51">
        <v>0</v>
      </c>
      <c r="AB171" s="52">
        <v>0</v>
      </c>
      <c r="AC171" s="51">
        <v>0</v>
      </c>
      <c r="AD171" s="52">
        <v>0</v>
      </c>
      <c r="AE171" s="51">
        <v>0</v>
      </c>
      <c r="AF171" s="52">
        <v>0</v>
      </c>
      <c r="AG171" s="51">
        <v>2</v>
      </c>
      <c r="AH171" s="52">
        <v>1</v>
      </c>
      <c r="AI171" s="51">
        <v>1</v>
      </c>
      <c r="AJ171" s="52">
        <v>0</v>
      </c>
      <c r="AK171" s="326">
        <v>1</v>
      </c>
      <c r="AL171" s="53">
        <v>0</v>
      </c>
      <c r="AM171" s="327">
        <v>4</v>
      </c>
      <c r="AN171" s="92">
        <v>0</v>
      </c>
      <c r="AO171" s="56">
        <v>1</v>
      </c>
      <c r="AP171" s="30" t="str">
        <f t="shared" si="23"/>
        <v/>
      </c>
      <c r="BU171" s="109"/>
      <c r="BV171" s="109"/>
      <c r="BY171" s="5"/>
      <c r="BZ171" s="5"/>
      <c r="CA171" s="5"/>
      <c r="CB171" s="5"/>
      <c r="CC171" s="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5"/>
      <c r="CR171" s="5"/>
      <c r="CS171" s="5"/>
      <c r="CT171" s="32" t="str">
        <f t="shared" si="20"/>
        <v/>
      </c>
      <c r="CU171" s="4"/>
      <c r="CV171" s="4"/>
      <c r="CW171" s="4"/>
      <c r="CX171" s="4"/>
      <c r="CY171" s="4"/>
      <c r="CZ171" s="33">
        <f t="shared" si="21"/>
        <v>0</v>
      </c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</row>
    <row r="172" spans="1:149" ht="14.1" customHeight="1" x14ac:dyDescent="0.2">
      <c r="A172" s="152" t="s">
        <v>69</v>
      </c>
      <c r="B172" s="324">
        <f t="shared" si="22"/>
        <v>2</v>
      </c>
      <c r="C172" s="325">
        <f t="shared" si="19"/>
        <v>1</v>
      </c>
      <c r="D172" s="325">
        <f t="shared" si="19"/>
        <v>1</v>
      </c>
      <c r="E172" s="51">
        <v>1</v>
      </c>
      <c r="F172" s="52">
        <v>1</v>
      </c>
      <c r="G172" s="51">
        <v>0</v>
      </c>
      <c r="H172" s="52">
        <v>0</v>
      </c>
      <c r="I172" s="51">
        <v>0</v>
      </c>
      <c r="J172" s="52">
        <v>0</v>
      </c>
      <c r="K172" s="51">
        <v>0</v>
      </c>
      <c r="L172" s="52">
        <v>0</v>
      </c>
      <c r="M172" s="51">
        <v>0</v>
      </c>
      <c r="N172" s="52">
        <v>0</v>
      </c>
      <c r="O172" s="51">
        <v>0</v>
      </c>
      <c r="P172" s="52">
        <v>0</v>
      </c>
      <c r="Q172" s="51">
        <v>0</v>
      </c>
      <c r="R172" s="52">
        <v>0</v>
      </c>
      <c r="S172" s="51">
        <v>0</v>
      </c>
      <c r="T172" s="52">
        <v>0</v>
      </c>
      <c r="U172" s="51">
        <v>0</v>
      </c>
      <c r="V172" s="52">
        <v>0</v>
      </c>
      <c r="W172" s="51">
        <v>0</v>
      </c>
      <c r="X172" s="52">
        <v>0</v>
      </c>
      <c r="Y172" s="51">
        <v>0</v>
      </c>
      <c r="Z172" s="52">
        <v>0</v>
      </c>
      <c r="AA172" s="51">
        <v>0</v>
      </c>
      <c r="AB172" s="52">
        <v>0</v>
      </c>
      <c r="AC172" s="51">
        <v>0</v>
      </c>
      <c r="AD172" s="52">
        <v>0</v>
      </c>
      <c r="AE172" s="51">
        <v>0</v>
      </c>
      <c r="AF172" s="52">
        <v>0</v>
      </c>
      <c r="AG172" s="51">
        <v>0</v>
      </c>
      <c r="AH172" s="52">
        <v>0</v>
      </c>
      <c r="AI172" s="51">
        <v>0</v>
      </c>
      <c r="AJ172" s="52">
        <v>0</v>
      </c>
      <c r="AK172" s="326">
        <v>0</v>
      </c>
      <c r="AL172" s="53">
        <v>0</v>
      </c>
      <c r="AM172" s="327">
        <v>0</v>
      </c>
      <c r="AN172" s="92">
        <v>1</v>
      </c>
      <c r="AO172" s="56">
        <v>1</v>
      </c>
      <c r="AP172" s="30" t="str">
        <f t="shared" si="23"/>
        <v/>
      </c>
      <c r="BU172" s="109"/>
      <c r="BV172" s="109"/>
      <c r="BY172" s="5"/>
      <c r="BZ172" s="5"/>
      <c r="CA172" s="5"/>
      <c r="CB172" s="5"/>
      <c r="CC172" s="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5"/>
      <c r="CR172" s="5"/>
      <c r="CS172" s="5"/>
      <c r="CT172" s="32" t="str">
        <f t="shared" si="20"/>
        <v/>
      </c>
      <c r="CU172" s="4"/>
      <c r="CV172" s="4"/>
      <c r="CW172" s="4"/>
      <c r="CX172" s="4"/>
      <c r="CY172" s="4"/>
      <c r="CZ172" s="33">
        <f t="shared" si="21"/>
        <v>0</v>
      </c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</row>
    <row r="173" spans="1:149" ht="14.1" customHeight="1" x14ac:dyDescent="0.2">
      <c r="A173" s="152" t="s">
        <v>182</v>
      </c>
      <c r="B173" s="324">
        <f t="shared" si="22"/>
        <v>0</v>
      </c>
      <c r="C173" s="325">
        <f t="shared" si="19"/>
        <v>0</v>
      </c>
      <c r="D173" s="325">
        <f t="shared" si="19"/>
        <v>0</v>
      </c>
      <c r="E173" s="51">
        <v>0</v>
      </c>
      <c r="F173" s="52">
        <v>0</v>
      </c>
      <c r="G173" s="51">
        <v>0</v>
      </c>
      <c r="H173" s="52">
        <v>0</v>
      </c>
      <c r="I173" s="51">
        <v>0</v>
      </c>
      <c r="J173" s="52">
        <v>0</v>
      </c>
      <c r="K173" s="51">
        <v>0</v>
      </c>
      <c r="L173" s="52">
        <v>0</v>
      </c>
      <c r="M173" s="51">
        <v>0</v>
      </c>
      <c r="N173" s="52">
        <v>0</v>
      </c>
      <c r="O173" s="51">
        <v>0</v>
      </c>
      <c r="P173" s="52">
        <v>0</v>
      </c>
      <c r="Q173" s="51">
        <v>0</v>
      </c>
      <c r="R173" s="52">
        <v>0</v>
      </c>
      <c r="S173" s="51">
        <v>0</v>
      </c>
      <c r="T173" s="52">
        <v>0</v>
      </c>
      <c r="U173" s="51">
        <v>0</v>
      </c>
      <c r="V173" s="52">
        <v>0</v>
      </c>
      <c r="W173" s="51">
        <v>0</v>
      </c>
      <c r="X173" s="52">
        <v>0</v>
      </c>
      <c r="Y173" s="51">
        <v>0</v>
      </c>
      <c r="Z173" s="52">
        <v>0</v>
      </c>
      <c r="AA173" s="51">
        <v>0</v>
      </c>
      <c r="AB173" s="52">
        <v>0</v>
      </c>
      <c r="AC173" s="51">
        <v>0</v>
      </c>
      <c r="AD173" s="52">
        <v>0</v>
      </c>
      <c r="AE173" s="51">
        <v>0</v>
      </c>
      <c r="AF173" s="52">
        <v>0</v>
      </c>
      <c r="AG173" s="51">
        <v>0</v>
      </c>
      <c r="AH173" s="52">
        <v>0</v>
      </c>
      <c r="AI173" s="51">
        <v>0</v>
      </c>
      <c r="AJ173" s="52">
        <v>0</v>
      </c>
      <c r="AK173" s="326">
        <v>0</v>
      </c>
      <c r="AL173" s="53">
        <v>0</v>
      </c>
      <c r="AM173" s="327">
        <v>0</v>
      </c>
      <c r="AN173" s="92">
        <v>0</v>
      </c>
      <c r="AO173" s="56">
        <v>0</v>
      </c>
      <c r="AP173" s="30" t="str">
        <f t="shared" si="23"/>
        <v/>
      </c>
      <c r="BU173" s="109"/>
      <c r="BV173" s="109"/>
      <c r="BY173" s="5"/>
      <c r="BZ173" s="5"/>
      <c r="CA173" s="5"/>
      <c r="CB173" s="5"/>
      <c r="CC173" s="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5"/>
      <c r="CR173" s="5"/>
      <c r="CS173" s="5"/>
      <c r="CT173" s="32" t="str">
        <f t="shared" si="20"/>
        <v/>
      </c>
      <c r="CU173" s="4"/>
      <c r="CV173" s="4"/>
      <c r="CW173" s="4"/>
      <c r="CX173" s="4"/>
      <c r="CY173" s="4"/>
      <c r="CZ173" s="33">
        <f t="shared" si="21"/>
        <v>0</v>
      </c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</row>
    <row r="174" spans="1:149" ht="14.1" customHeight="1" x14ac:dyDescent="0.2">
      <c r="A174" s="152" t="s">
        <v>183</v>
      </c>
      <c r="B174" s="324">
        <f t="shared" si="22"/>
        <v>0</v>
      </c>
      <c r="C174" s="325">
        <f t="shared" si="19"/>
        <v>0</v>
      </c>
      <c r="D174" s="325">
        <f t="shared" si="19"/>
        <v>0</v>
      </c>
      <c r="E174" s="51">
        <v>0</v>
      </c>
      <c r="F174" s="52">
        <v>0</v>
      </c>
      <c r="G174" s="51">
        <v>0</v>
      </c>
      <c r="H174" s="52">
        <v>0</v>
      </c>
      <c r="I174" s="51">
        <v>0</v>
      </c>
      <c r="J174" s="52">
        <v>0</v>
      </c>
      <c r="K174" s="51">
        <v>0</v>
      </c>
      <c r="L174" s="52">
        <v>0</v>
      </c>
      <c r="M174" s="51">
        <v>0</v>
      </c>
      <c r="N174" s="52">
        <v>0</v>
      </c>
      <c r="O174" s="51">
        <v>0</v>
      </c>
      <c r="P174" s="52">
        <v>0</v>
      </c>
      <c r="Q174" s="51">
        <v>0</v>
      </c>
      <c r="R174" s="52">
        <v>0</v>
      </c>
      <c r="S174" s="51">
        <v>0</v>
      </c>
      <c r="T174" s="52">
        <v>0</v>
      </c>
      <c r="U174" s="51">
        <v>0</v>
      </c>
      <c r="V174" s="52">
        <v>0</v>
      </c>
      <c r="W174" s="51">
        <v>0</v>
      </c>
      <c r="X174" s="52">
        <v>0</v>
      </c>
      <c r="Y174" s="51">
        <v>0</v>
      </c>
      <c r="Z174" s="52">
        <v>0</v>
      </c>
      <c r="AA174" s="51">
        <v>0</v>
      </c>
      <c r="AB174" s="52">
        <v>0</v>
      </c>
      <c r="AC174" s="51">
        <v>0</v>
      </c>
      <c r="AD174" s="52">
        <v>0</v>
      </c>
      <c r="AE174" s="51">
        <v>0</v>
      </c>
      <c r="AF174" s="52">
        <v>0</v>
      </c>
      <c r="AG174" s="51">
        <v>0</v>
      </c>
      <c r="AH174" s="52">
        <v>0</v>
      </c>
      <c r="AI174" s="51">
        <v>0</v>
      </c>
      <c r="AJ174" s="52">
        <v>0</v>
      </c>
      <c r="AK174" s="326">
        <v>0</v>
      </c>
      <c r="AL174" s="53">
        <v>0</v>
      </c>
      <c r="AM174" s="327">
        <v>0</v>
      </c>
      <c r="AN174" s="92">
        <v>0</v>
      </c>
      <c r="AO174" s="56">
        <v>0</v>
      </c>
      <c r="AP174" s="30" t="str">
        <f t="shared" si="23"/>
        <v/>
      </c>
      <c r="BU174" s="109"/>
      <c r="BV174" s="109"/>
      <c r="BY174" s="5"/>
      <c r="BZ174" s="5"/>
      <c r="CA174" s="5"/>
      <c r="CB174" s="5"/>
      <c r="CC174" s="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5"/>
      <c r="CR174" s="5"/>
      <c r="CS174" s="5"/>
      <c r="CT174" s="32" t="str">
        <f t="shared" si="20"/>
        <v/>
      </c>
      <c r="CU174" s="4"/>
      <c r="CV174" s="4"/>
      <c r="CW174" s="4"/>
      <c r="CX174" s="4"/>
      <c r="CY174" s="4"/>
      <c r="CZ174" s="33">
        <f t="shared" si="21"/>
        <v>0</v>
      </c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</row>
    <row r="175" spans="1:149" ht="14.1" customHeight="1" x14ac:dyDescent="0.2">
      <c r="A175" s="152" t="s">
        <v>184</v>
      </c>
      <c r="B175" s="324">
        <f t="shared" si="22"/>
        <v>0</v>
      </c>
      <c r="C175" s="325">
        <f t="shared" si="19"/>
        <v>0</v>
      </c>
      <c r="D175" s="325">
        <f t="shared" si="19"/>
        <v>0</v>
      </c>
      <c r="E175" s="51">
        <v>0</v>
      </c>
      <c r="F175" s="52">
        <v>0</v>
      </c>
      <c r="G175" s="51">
        <v>0</v>
      </c>
      <c r="H175" s="52">
        <v>0</v>
      </c>
      <c r="I175" s="51">
        <v>0</v>
      </c>
      <c r="J175" s="52">
        <v>0</v>
      </c>
      <c r="K175" s="51">
        <v>0</v>
      </c>
      <c r="L175" s="52">
        <v>0</v>
      </c>
      <c r="M175" s="51">
        <v>0</v>
      </c>
      <c r="N175" s="52">
        <v>0</v>
      </c>
      <c r="O175" s="51">
        <v>0</v>
      </c>
      <c r="P175" s="52">
        <v>0</v>
      </c>
      <c r="Q175" s="51">
        <v>0</v>
      </c>
      <c r="R175" s="52">
        <v>0</v>
      </c>
      <c r="S175" s="51">
        <v>0</v>
      </c>
      <c r="T175" s="52">
        <v>0</v>
      </c>
      <c r="U175" s="51">
        <v>0</v>
      </c>
      <c r="V175" s="52">
        <v>0</v>
      </c>
      <c r="W175" s="51">
        <v>0</v>
      </c>
      <c r="X175" s="52">
        <v>0</v>
      </c>
      <c r="Y175" s="51">
        <v>0</v>
      </c>
      <c r="Z175" s="52">
        <v>0</v>
      </c>
      <c r="AA175" s="51">
        <v>0</v>
      </c>
      <c r="AB175" s="52">
        <v>0</v>
      </c>
      <c r="AC175" s="51">
        <v>0</v>
      </c>
      <c r="AD175" s="52">
        <v>0</v>
      </c>
      <c r="AE175" s="51">
        <v>0</v>
      </c>
      <c r="AF175" s="52">
        <v>0</v>
      </c>
      <c r="AG175" s="51">
        <v>0</v>
      </c>
      <c r="AH175" s="52">
        <v>0</v>
      </c>
      <c r="AI175" s="51">
        <v>0</v>
      </c>
      <c r="AJ175" s="52">
        <v>0</v>
      </c>
      <c r="AK175" s="326">
        <v>0</v>
      </c>
      <c r="AL175" s="53">
        <v>0</v>
      </c>
      <c r="AM175" s="327">
        <v>0</v>
      </c>
      <c r="AN175" s="92">
        <v>0</v>
      </c>
      <c r="AO175" s="56">
        <v>0</v>
      </c>
      <c r="AP175" s="30" t="str">
        <f t="shared" si="23"/>
        <v/>
      </c>
      <c r="BU175" s="109"/>
      <c r="BV175" s="109"/>
      <c r="BY175" s="5"/>
      <c r="BZ175" s="5"/>
      <c r="CA175" s="5"/>
      <c r="CB175" s="5"/>
      <c r="CC175" s="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5"/>
      <c r="CR175" s="5"/>
      <c r="CS175" s="5"/>
      <c r="CT175" s="32" t="str">
        <f t="shared" si="20"/>
        <v/>
      </c>
      <c r="CU175" s="4"/>
      <c r="CV175" s="4"/>
      <c r="CW175" s="4"/>
      <c r="CX175" s="4"/>
      <c r="CY175" s="4"/>
      <c r="CZ175" s="33">
        <f t="shared" si="21"/>
        <v>0</v>
      </c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</row>
    <row r="176" spans="1:149" ht="14.1" customHeight="1" x14ac:dyDescent="0.2">
      <c r="A176" s="631" t="s">
        <v>71</v>
      </c>
      <c r="B176" s="324">
        <f t="shared" si="22"/>
        <v>88</v>
      </c>
      <c r="C176" s="325">
        <f t="shared" si="19"/>
        <v>28</v>
      </c>
      <c r="D176" s="325">
        <f t="shared" si="19"/>
        <v>60</v>
      </c>
      <c r="E176" s="219">
        <v>5</v>
      </c>
      <c r="F176" s="244">
        <v>4</v>
      </c>
      <c r="G176" s="219">
        <v>0</v>
      </c>
      <c r="H176" s="244">
        <v>0</v>
      </c>
      <c r="I176" s="219">
        <v>0</v>
      </c>
      <c r="J176" s="244">
        <v>0</v>
      </c>
      <c r="K176" s="219">
        <v>0</v>
      </c>
      <c r="L176" s="244">
        <v>2</v>
      </c>
      <c r="M176" s="219">
        <v>1</v>
      </c>
      <c r="N176" s="244">
        <v>6</v>
      </c>
      <c r="O176" s="219">
        <v>0</v>
      </c>
      <c r="P176" s="244">
        <v>13</v>
      </c>
      <c r="Q176" s="219">
        <v>0</v>
      </c>
      <c r="R176" s="244">
        <v>7</v>
      </c>
      <c r="S176" s="219">
        <v>1</v>
      </c>
      <c r="T176" s="244">
        <v>6</v>
      </c>
      <c r="U176" s="219">
        <v>0</v>
      </c>
      <c r="V176" s="244">
        <v>0</v>
      </c>
      <c r="W176" s="219">
        <v>0</v>
      </c>
      <c r="X176" s="244">
        <v>5</v>
      </c>
      <c r="Y176" s="219">
        <v>0</v>
      </c>
      <c r="Z176" s="244">
        <v>1</v>
      </c>
      <c r="AA176" s="219">
        <v>3</v>
      </c>
      <c r="AB176" s="244">
        <v>0</v>
      </c>
      <c r="AC176" s="219">
        <v>5</v>
      </c>
      <c r="AD176" s="244">
        <v>1</v>
      </c>
      <c r="AE176" s="219">
        <v>4</v>
      </c>
      <c r="AF176" s="244">
        <v>3</v>
      </c>
      <c r="AG176" s="219">
        <v>1</v>
      </c>
      <c r="AH176" s="244">
        <v>3</v>
      </c>
      <c r="AI176" s="219">
        <v>3</v>
      </c>
      <c r="AJ176" s="244">
        <v>2</v>
      </c>
      <c r="AK176" s="326">
        <v>5</v>
      </c>
      <c r="AL176" s="53">
        <v>7</v>
      </c>
      <c r="AM176" s="327">
        <v>15</v>
      </c>
      <c r="AN176" s="92">
        <v>2</v>
      </c>
      <c r="AO176" s="56">
        <v>71</v>
      </c>
      <c r="AP176" s="30" t="str">
        <f t="shared" si="23"/>
        <v/>
      </c>
      <c r="BU176" s="109"/>
      <c r="BV176" s="109"/>
      <c r="BY176" s="5"/>
      <c r="BZ176" s="5"/>
      <c r="CA176" s="5"/>
      <c r="CB176" s="5"/>
      <c r="CC176" s="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5"/>
      <c r="CR176" s="5"/>
      <c r="CS176" s="5"/>
      <c r="CT176" s="32" t="str">
        <f t="shared" si="20"/>
        <v/>
      </c>
      <c r="CU176" s="4"/>
      <c r="CV176" s="4"/>
      <c r="CW176" s="4"/>
      <c r="CX176" s="4"/>
      <c r="CY176" s="4"/>
      <c r="CZ176" s="33">
        <f t="shared" si="21"/>
        <v>0</v>
      </c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</row>
    <row r="177" spans="1:149" ht="14.1" customHeight="1" x14ac:dyDescent="0.2">
      <c r="A177" s="441" t="s">
        <v>41</v>
      </c>
      <c r="B177" s="632">
        <f>SUM(B178:B182)</f>
        <v>229</v>
      </c>
      <c r="C177" s="442">
        <f>SUM(C178:C182)</f>
        <v>88</v>
      </c>
      <c r="D177" s="443">
        <f>SUM(D178:D182)</f>
        <v>141</v>
      </c>
      <c r="E177" s="633">
        <f>SUM(E178:E182)</f>
        <v>7</v>
      </c>
      <c r="F177" s="633">
        <f t="shared" ref="F177:AO177" si="24">SUM(F178:F182)</f>
        <v>6</v>
      </c>
      <c r="G177" s="633">
        <f t="shared" si="24"/>
        <v>0</v>
      </c>
      <c r="H177" s="633">
        <f>SUM(H178:H182)</f>
        <v>0</v>
      </c>
      <c r="I177" s="633">
        <f t="shared" si="24"/>
        <v>2</v>
      </c>
      <c r="J177" s="633">
        <f t="shared" si="24"/>
        <v>1</v>
      </c>
      <c r="K177" s="633">
        <f t="shared" si="24"/>
        <v>3</v>
      </c>
      <c r="L177" s="633">
        <f t="shared" si="24"/>
        <v>2</v>
      </c>
      <c r="M177" s="633">
        <f t="shared" si="24"/>
        <v>3</v>
      </c>
      <c r="N177" s="633">
        <f t="shared" si="24"/>
        <v>9</v>
      </c>
      <c r="O177" s="633">
        <f t="shared" si="24"/>
        <v>5</v>
      </c>
      <c r="P177" s="633">
        <f t="shared" si="24"/>
        <v>14</v>
      </c>
      <c r="Q177" s="633">
        <f t="shared" si="24"/>
        <v>0</v>
      </c>
      <c r="R177" s="633">
        <f t="shared" si="24"/>
        <v>9</v>
      </c>
      <c r="S177" s="633">
        <f t="shared" si="24"/>
        <v>5</v>
      </c>
      <c r="T177" s="633">
        <f t="shared" si="24"/>
        <v>7</v>
      </c>
      <c r="U177" s="633">
        <f t="shared" si="24"/>
        <v>0</v>
      </c>
      <c r="V177" s="633">
        <f t="shared" si="24"/>
        <v>0</v>
      </c>
      <c r="W177" s="633">
        <f t="shared" si="24"/>
        <v>9</v>
      </c>
      <c r="X177" s="633">
        <f t="shared" si="24"/>
        <v>8</v>
      </c>
      <c r="Y177" s="633">
        <f t="shared" si="24"/>
        <v>2</v>
      </c>
      <c r="Z177" s="633">
        <f t="shared" si="24"/>
        <v>3</v>
      </c>
      <c r="AA177" s="633">
        <f t="shared" si="24"/>
        <v>8</v>
      </c>
      <c r="AB177" s="633">
        <f t="shared" si="24"/>
        <v>7</v>
      </c>
      <c r="AC177" s="633">
        <f t="shared" si="24"/>
        <v>11</v>
      </c>
      <c r="AD177" s="633">
        <f t="shared" si="24"/>
        <v>9</v>
      </c>
      <c r="AE177" s="633">
        <f t="shared" si="24"/>
        <v>8</v>
      </c>
      <c r="AF177" s="633">
        <f t="shared" si="24"/>
        <v>13</v>
      </c>
      <c r="AG177" s="633">
        <f t="shared" si="24"/>
        <v>7</v>
      </c>
      <c r="AH177" s="633">
        <f t="shared" si="24"/>
        <v>10</v>
      </c>
      <c r="AI177" s="633">
        <f t="shared" si="24"/>
        <v>6</v>
      </c>
      <c r="AJ177" s="633">
        <f t="shared" si="24"/>
        <v>19</v>
      </c>
      <c r="AK177" s="634">
        <f t="shared" si="24"/>
        <v>12</v>
      </c>
      <c r="AL177" s="635">
        <f t="shared" si="24"/>
        <v>24</v>
      </c>
      <c r="AM177" s="444">
        <f t="shared" si="24"/>
        <v>46</v>
      </c>
      <c r="AN177" s="445">
        <f t="shared" si="24"/>
        <v>83</v>
      </c>
      <c r="AO177" s="446">
        <f t="shared" si="24"/>
        <v>100</v>
      </c>
      <c r="AP177" s="30"/>
      <c r="BU177" s="109"/>
      <c r="BV177" s="109"/>
      <c r="BX177" s="15"/>
      <c r="CA177" s="15"/>
      <c r="CB177" s="15"/>
      <c r="CC177" s="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5"/>
      <c r="CR177" s="5"/>
      <c r="CS177" s="5"/>
      <c r="CT177" s="32"/>
      <c r="CU177" s="32"/>
      <c r="CV177" s="32"/>
      <c r="CW177" s="32"/>
      <c r="CX177" s="32"/>
      <c r="CY177" s="32"/>
      <c r="CZ177" s="33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</row>
    <row r="178" spans="1:149" ht="14.1" customHeight="1" x14ac:dyDescent="0.2">
      <c r="A178" s="155" t="s">
        <v>42</v>
      </c>
      <c r="B178" s="342">
        <f t="shared" si="22"/>
        <v>169</v>
      </c>
      <c r="C178" s="343">
        <f t="shared" ref="C178:D182" si="25">E178+G178+I178+K178+M178+O178+Q178+S178+U178+W178+Y178+AA178+AC178+AE178+AG178+AI178+AK178</f>
        <v>64</v>
      </c>
      <c r="D178" s="344">
        <f t="shared" si="25"/>
        <v>105</v>
      </c>
      <c r="E178" s="447">
        <v>7</v>
      </c>
      <c r="F178" s="630">
        <v>5</v>
      </c>
      <c r="G178" s="447">
        <v>0</v>
      </c>
      <c r="H178" s="630">
        <v>0</v>
      </c>
      <c r="I178" s="447">
        <v>2</v>
      </c>
      <c r="J178" s="630">
        <v>1</v>
      </c>
      <c r="K178" s="447">
        <v>3</v>
      </c>
      <c r="L178" s="630">
        <v>2</v>
      </c>
      <c r="M178" s="447">
        <v>1</v>
      </c>
      <c r="N178" s="630">
        <v>8</v>
      </c>
      <c r="O178" s="447">
        <v>3</v>
      </c>
      <c r="P178" s="630">
        <v>14</v>
      </c>
      <c r="Q178" s="447">
        <v>0</v>
      </c>
      <c r="R178" s="630">
        <v>8</v>
      </c>
      <c r="S178" s="447">
        <v>4</v>
      </c>
      <c r="T178" s="630">
        <v>5</v>
      </c>
      <c r="U178" s="447">
        <v>0</v>
      </c>
      <c r="V178" s="630">
        <v>0</v>
      </c>
      <c r="W178" s="447">
        <v>6</v>
      </c>
      <c r="X178" s="630">
        <v>5</v>
      </c>
      <c r="Y178" s="447">
        <v>2</v>
      </c>
      <c r="Z178" s="630">
        <v>1</v>
      </c>
      <c r="AA178" s="447">
        <v>3</v>
      </c>
      <c r="AB178" s="630">
        <v>4</v>
      </c>
      <c r="AC178" s="447">
        <v>8</v>
      </c>
      <c r="AD178" s="630">
        <v>7</v>
      </c>
      <c r="AE178" s="447">
        <v>5</v>
      </c>
      <c r="AF178" s="630">
        <v>9</v>
      </c>
      <c r="AG178" s="447">
        <v>5</v>
      </c>
      <c r="AH178" s="630">
        <v>9</v>
      </c>
      <c r="AI178" s="447">
        <v>4</v>
      </c>
      <c r="AJ178" s="630">
        <v>12</v>
      </c>
      <c r="AK178" s="345">
        <v>11</v>
      </c>
      <c r="AL178" s="99">
        <v>15</v>
      </c>
      <c r="AM178" s="97">
        <v>37</v>
      </c>
      <c r="AN178" s="98">
        <v>43</v>
      </c>
      <c r="AO178" s="98">
        <v>89</v>
      </c>
      <c r="AP178" s="30" t="str">
        <f t="shared" si="23"/>
        <v/>
      </c>
      <c r="BU178" s="109"/>
      <c r="BV178" s="109"/>
      <c r="BX178" s="15"/>
      <c r="CA178" s="15"/>
      <c r="CB178" s="15"/>
      <c r="CC178" s="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5"/>
      <c r="CR178" s="5"/>
      <c r="CS178" s="5"/>
      <c r="CT178" s="32" t="str">
        <f>IF(CZ178=1,"* El número de Egresos Según tipo de atención NO DEBE ser diferente al Total. ","")</f>
        <v/>
      </c>
      <c r="CU178" s="32"/>
      <c r="CV178" s="32"/>
      <c r="CW178" s="32"/>
      <c r="CX178" s="32"/>
      <c r="CY178" s="32"/>
      <c r="CZ178" s="33">
        <f>IF(B178&lt;&gt;SUM(AM178:AO178),1,0)</f>
        <v>0</v>
      </c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</row>
    <row r="179" spans="1:149" ht="14.1" customHeight="1" x14ac:dyDescent="0.2">
      <c r="A179" s="155" t="s">
        <v>43</v>
      </c>
      <c r="B179" s="346">
        <f t="shared" si="22"/>
        <v>2</v>
      </c>
      <c r="C179" s="347">
        <f t="shared" si="25"/>
        <v>0</v>
      </c>
      <c r="D179" s="348">
        <f t="shared" si="25"/>
        <v>2</v>
      </c>
      <c r="E179" s="85">
        <v>0</v>
      </c>
      <c r="F179" s="52">
        <v>0</v>
      </c>
      <c r="G179" s="85">
        <v>0</v>
      </c>
      <c r="H179" s="52">
        <v>0</v>
      </c>
      <c r="I179" s="85">
        <v>0</v>
      </c>
      <c r="J179" s="52">
        <v>0</v>
      </c>
      <c r="K179" s="85">
        <v>0</v>
      </c>
      <c r="L179" s="52">
        <v>0</v>
      </c>
      <c r="M179" s="85">
        <v>0</v>
      </c>
      <c r="N179" s="52">
        <v>0</v>
      </c>
      <c r="O179" s="85">
        <v>0</v>
      </c>
      <c r="P179" s="52">
        <v>0</v>
      </c>
      <c r="Q179" s="85">
        <v>0</v>
      </c>
      <c r="R179" s="52">
        <v>0</v>
      </c>
      <c r="S179" s="85">
        <v>0</v>
      </c>
      <c r="T179" s="52">
        <v>0</v>
      </c>
      <c r="U179" s="85">
        <v>0</v>
      </c>
      <c r="V179" s="52">
        <v>0</v>
      </c>
      <c r="W179" s="85">
        <v>0</v>
      </c>
      <c r="X179" s="52">
        <v>1</v>
      </c>
      <c r="Y179" s="85">
        <v>0</v>
      </c>
      <c r="Z179" s="52">
        <v>0</v>
      </c>
      <c r="AA179" s="85">
        <v>0</v>
      </c>
      <c r="AB179" s="52">
        <v>0</v>
      </c>
      <c r="AC179" s="85">
        <v>0</v>
      </c>
      <c r="AD179" s="52">
        <v>0</v>
      </c>
      <c r="AE179" s="85">
        <v>0</v>
      </c>
      <c r="AF179" s="52">
        <v>0</v>
      </c>
      <c r="AG179" s="85">
        <v>0</v>
      </c>
      <c r="AH179" s="52">
        <v>0</v>
      </c>
      <c r="AI179" s="85">
        <v>0</v>
      </c>
      <c r="AJ179" s="52">
        <v>0</v>
      </c>
      <c r="AK179" s="326">
        <v>0</v>
      </c>
      <c r="AL179" s="53">
        <v>1</v>
      </c>
      <c r="AM179" s="56">
        <v>2</v>
      </c>
      <c r="AN179" s="52">
        <v>0</v>
      </c>
      <c r="AO179" s="326">
        <v>0</v>
      </c>
      <c r="AP179" s="30" t="str">
        <f t="shared" si="23"/>
        <v/>
      </c>
      <c r="BU179" s="109"/>
      <c r="BV179" s="109"/>
      <c r="BX179" s="15"/>
      <c r="CA179" s="15"/>
      <c r="CB179" s="15"/>
      <c r="CC179" s="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5"/>
      <c r="CR179" s="5"/>
      <c r="CS179" s="5"/>
      <c r="CT179" s="32" t="str">
        <f>IF(CZ179=1,"* El número de Egresos Según tipo de atención NO DEBE ser diferente al Total. ","")</f>
        <v/>
      </c>
      <c r="CU179" s="32"/>
      <c r="CV179" s="32"/>
      <c r="CW179" s="32"/>
      <c r="CX179" s="32"/>
      <c r="CY179" s="32"/>
      <c r="CZ179" s="33">
        <f>IF(B179&lt;&gt;SUM(AM179:AO179),1,0)</f>
        <v>0</v>
      </c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</row>
    <row r="180" spans="1:149" ht="14.1" customHeight="1" x14ac:dyDescent="0.2">
      <c r="A180" s="155" t="s">
        <v>44</v>
      </c>
      <c r="B180" s="346">
        <f t="shared" si="22"/>
        <v>2</v>
      </c>
      <c r="C180" s="349">
        <f t="shared" si="25"/>
        <v>1</v>
      </c>
      <c r="D180" s="350">
        <f t="shared" si="25"/>
        <v>1</v>
      </c>
      <c r="E180" s="51">
        <v>0</v>
      </c>
      <c r="F180" s="52">
        <v>0</v>
      </c>
      <c r="G180" s="51">
        <v>0</v>
      </c>
      <c r="H180" s="52">
        <v>0</v>
      </c>
      <c r="I180" s="51">
        <v>0</v>
      </c>
      <c r="J180" s="52">
        <v>0</v>
      </c>
      <c r="K180" s="51">
        <v>0</v>
      </c>
      <c r="L180" s="52">
        <v>0</v>
      </c>
      <c r="M180" s="51">
        <v>0</v>
      </c>
      <c r="N180" s="52">
        <v>0</v>
      </c>
      <c r="O180" s="51">
        <v>0</v>
      </c>
      <c r="P180" s="52">
        <v>0</v>
      </c>
      <c r="Q180" s="51">
        <v>0</v>
      </c>
      <c r="R180" s="52">
        <v>0</v>
      </c>
      <c r="S180" s="51">
        <v>0</v>
      </c>
      <c r="T180" s="52">
        <v>0</v>
      </c>
      <c r="U180" s="51">
        <v>0</v>
      </c>
      <c r="V180" s="52">
        <v>0</v>
      </c>
      <c r="W180" s="51">
        <v>0</v>
      </c>
      <c r="X180" s="52">
        <v>0</v>
      </c>
      <c r="Y180" s="51">
        <v>0</v>
      </c>
      <c r="Z180" s="52">
        <v>0</v>
      </c>
      <c r="AA180" s="51">
        <v>0</v>
      </c>
      <c r="AB180" s="52">
        <v>0</v>
      </c>
      <c r="AC180" s="51">
        <v>0</v>
      </c>
      <c r="AD180" s="52">
        <v>0</v>
      </c>
      <c r="AE180" s="51">
        <v>0</v>
      </c>
      <c r="AF180" s="52">
        <v>0</v>
      </c>
      <c r="AG180" s="51">
        <v>1</v>
      </c>
      <c r="AH180" s="52">
        <v>0</v>
      </c>
      <c r="AI180" s="51">
        <v>0</v>
      </c>
      <c r="AJ180" s="52">
        <v>0</v>
      </c>
      <c r="AK180" s="345">
        <v>0</v>
      </c>
      <c r="AL180" s="99">
        <v>1</v>
      </c>
      <c r="AM180" s="97">
        <v>0</v>
      </c>
      <c r="AN180" s="98">
        <v>2</v>
      </c>
      <c r="AO180" s="98">
        <v>0</v>
      </c>
      <c r="AP180" s="30" t="str">
        <f t="shared" si="23"/>
        <v/>
      </c>
      <c r="BU180" s="109"/>
      <c r="BV180" s="109"/>
      <c r="BX180" s="15"/>
      <c r="CA180" s="15"/>
      <c r="CB180" s="15"/>
      <c r="CC180" s="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5"/>
      <c r="CR180" s="5"/>
      <c r="CS180" s="5"/>
      <c r="CT180" s="32" t="str">
        <f>IF(CZ180=1,"* El número de Egresos Según tipo de atención NO DEBE ser diferente al Total. ","")</f>
        <v/>
      </c>
      <c r="CU180" s="32"/>
      <c r="CV180" s="32"/>
      <c r="CW180" s="32"/>
      <c r="CX180" s="32"/>
      <c r="CY180" s="32"/>
      <c r="CZ180" s="33">
        <f>IF(B180&lt;&gt;SUM(AM180:AO180),1,0)</f>
        <v>0</v>
      </c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</row>
    <row r="181" spans="1:149" ht="14.1" customHeight="1" x14ac:dyDescent="0.2">
      <c r="A181" s="155" t="s">
        <v>185</v>
      </c>
      <c r="B181" s="346">
        <f t="shared" si="22"/>
        <v>2</v>
      </c>
      <c r="C181" s="349">
        <f t="shared" si="25"/>
        <v>0</v>
      </c>
      <c r="D181" s="350">
        <f t="shared" si="25"/>
        <v>2</v>
      </c>
      <c r="E181" s="63">
        <v>0</v>
      </c>
      <c r="F181" s="52">
        <v>0</v>
      </c>
      <c r="G181" s="63">
        <v>0</v>
      </c>
      <c r="H181" s="52">
        <v>0</v>
      </c>
      <c r="I181" s="63">
        <v>0</v>
      </c>
      <c r="J181" s="52">
        <v>0</v>
      </c>
      <c r="K181" s="63">
        <v>0</v>
      </c>
      <c r="L181" s="52">
        <v>0</v>
      </c>
      <c r="M181" s="63">
        <v>0</v>
      </c>
      <c r="N181" s="52">
        <v>0</v>
      </c>
      <c r="O181" s="63">
        <v>0</v>
      </c>
      <c r="P181" s="52">
        <v>0</v>
      </c>
      <c r="Q181" s="63">
        <v>0</v>
      </c>
      <c r="R181" s="52">
        <v>0</v>
      </c>
      <c r="S181" s="63">
        <v>0</v>
      </c>
      <c r="T181" s="52">
        <v>0</v>
      </c>
      <c r="U181" s="63">
        <v>0</v>
      </c>
      <c r="V181" s="52">
        <v>0</v>
      </c>
      <c r="W181" s="63">
        <v>0</v>
      </c>
      <c r="X181" s="52">
        <v>0</v>
      </c>
      <c r="Y181" s="63">
        <v>0</v>
      </c>
      <c r="Z181" s="52">
        <v>1</v>
      </c>
      <c r="AA181" s="63">
        <v>0</v>
      </c>
      <c r="AB181" s="52">
        <v>0</v>
      </c>
      <c r="AC181" s="63">
        <v>0</v>
      </c>
      <c r="AD181" s="52">
        <v>0</v>
      </c>
      <c r="AE181" s="63">
        <v>0</v>
      </c>
      <c r="AF181" s="52">
        <v>0</v>
      </c>
      <c r="AG181" s="63">
        <v>0</v>
      </c>
      <c r="AH181" s="52">
        <v>0</v>
      </c>
      <c r="AI181" s="63">
        <v>0</v>
      </c>
      <c r="AJ181" s="52">
        <v>1</v>
      </c>
      <c r="AK181" s="326">
        <v>0</v>
      </c>
      <c r="AL181" s="53">
        <v>0</v>
      </c>
      <c r="AM181" s="56">
        <v>2</v>
      </c>
      <c r="AN181" s="52">
        <v>0</v>
      </c>
      <c r="AO181" s="326">
        <v>0</v>
      </c>
      <c r="AP181" s="30" t="str">
        <f t="shared" si="23"/>
        <v/>
      </c>
      <c r="BU181" s="109"/>
      <c r="BV181" s="109"/>
      <c r="BX181" s="15"/>
      <c r="CA181" s="15"/>
      <c r="CB181" s="15"/>
      <c r="CC181" s="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5"/>
      <c r="CR181" s="5"/>
      <c r="CS181" s="5"/>
      <c r="CT181" s="32" t="str">
        <f>IF(CZ181=1,"* El número de Egresos Según tipo de atención NO DEBE ser diferente al Total. ","")</f>
        <v/>
      </c>
      <c r="CU181" s="32"/>
      <c r="CV181" s="32"/>
      <c r="CW181" s="32"/>
      <c r="CX181" s="32"/>
      <c r="CY181" s="32"/>
      <c r="CZ181" s="33">
        <f>IF(B181&lt;&gt;SUM(AM181:AO181),1,0)</f>
        <v>0</v>
      </c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</row>
    <row r="182" spans="1:149" ht="14.1" customHeight="1" x14ac:dyDescent="0.2">
      <c r="A182" s="351" t="s">
        <v>71</v>
      </c>
      <c r="B182" s="416">
        <f t="shared" si="22"/>
        <v>54</v>
      </c>
      <c r="C182" s="353">
        <f t="shared" si="25"/>
        <v>23</v>
      </c>
      <c r="D182" s="354">
        <f t="shared" si="25"/>
        <v>31</v>
      </c>
      <c r="E182" s="219">
        <v>0</v>
      </c>
      <c r="F182" s="244">
        <v>1</v>
      </c>
      <c r="G182" s="219">
        <v>0</v>
      </c>
      <c r="H182" s="244">
        <v>0</v>
      </c>
      <c r="I182" s="219">
        <v>0</v>
      </c>
      <c r="J182" s="244">
        <v>0</v>
      </c>
      <c r="K182" s="219">
        <v>0</v>
      </c>
      <c r="L182" s="244">
        <v>0</v>
      </c>
      <c r="M182" s="219">
        <v>2</v>
      </c>
      <c r="N182" s="244">
        <v>1</v>
      </c>
      <c r="O182" s="219">
        <v>2</v>
      </c>
      <c r="P182" s="244">
        <v>0</v>
      </c>
      <c r="Q182" s="219">
        <v>0</v>
      </c>
      <c r="R182" s="244">
        <v>1</v>
      </c>
      <c r="S182" s="219">
        <v>1</v>
      </c>
      <c r="T182" s="244">
        <v>2</v>
      </c>
      <c r="U182" s="219">
        <v>0</v>
      </c>
      <c r="V182" s="244">
        <v>0</v>
      </c>
      <c r="W182" s="219">
        <v>3</v>
      </c>
      <c r="X182" s="244">
        <v>2</v>
      </c>
      <c r="Y182" s="219">
        <v>0</v>
      </c>
      <c r="Z182" s="244">
        <v>1</v>
      </c>
      <c r="AA182" s="219">
        <v>5</v>
      </c>
      <c r="AB182" s="244">
        <v>3</v>
      </c>
      <c r="AC182" s="219">
        <v>3</v>
      </c>
      <c r="AD182" s="244">
        <v>2</v>
      </c>
      <c r="AE182" s="219">
        <v>3</v>
      </c>
      <c r="AF182" s="244">
        <v>4</v>
      </c>
      <c r="AG182" s="219">
        <v>1</v>
      </c>
      <c r="AH182" s="244">
        <v>1</v>
      </c>
      <c r="AI182" s="219">
        <v>2</v>
      </c>
      <c r="AJ182" s="244">
        <v>6</v>
      </c>
      <c r="AK182" s="417">
        <v>1</v>
      </c>
      <c r="AL182" s="418">
        <v>7</v>
      </c>
      <c r="AM182" s="602">
        <v>5</v>
      </c>
      <c r="AN182" s="419">
        <v>38</v>
      </c>
      <c r="AO182" s="419">
        <v>11</v>
      </c>
      <c r="AP182" s="30" t="str">
        <f t="shared" si="23"/>
        <v/>
      </c>
      <c r="BU182" s="109"/>
      <c r="BV182" s="109"/>
      <c r="BX182" s="15"/>
      <c r="CA182" s="15"/>
      <c r="CB182" s="15"/>
      <c r="CC182" s="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5"/>
      <c r="CR182" s="5"/>
      <c r="CS182" s="5"/>
      <c r="CT182" s="32" t="str">
        <f>IF(CZ182=1,"* El número de Egresos Según tipo de atención NO DEBE ser diferente al Total. ","")</f>
        <v/>
      </c>
      <c r="CU182" s="32"/>
      <c r="CV182" s="32"/>
      <c r="CW182" s="32"/>
      <c r="CX182" s="32"/>
      <c r="CY182" s="32"/>
      <c r="CZ182" s="33">
        <f>IF(B182&lt;&gt;SUM(AM182:AO182),1,0)</f>
        <v>0</v>
      </c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</row>
    <row r="183" spans="1:149" ht="21" customHeight="1" x14ac:dyDescent="0.2">
      <c r="A183" s="11" t="s">
        <v>186</v>
      </c>
      <c r="D183" s="11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8"/>
      <c r="AR183" s="8"/>
      <c r="AS183" s="8"/>
      <c r="AT183" s="267"/>
      <c r="CA183" s="32"/>
      <c r="CB183" s="32"/>
      <c r="CC183" s="32"/>
      <c r="CD183" s="32"/>
      <c r="CE183" s="32"/>
      <c r="CF183" s="32"/>
      <c r="CG183" s="33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5"/>
      <c r="CV183" s="5"/>
      <c r="CW183" s="5"/>
      <c r="CX183" s="5"/>
      <c r="CY183" s="5"/>
      <c r="CZ183" s="5"/>
    </row>
    <row r="184" spans="1:149" ht="15" customHeight="1" x14ac:dyDescent="0.2">
      <c r="A184" s="1803" t="s">
        <v>75</v>
      </c>
      <c r="B184" s="1804" t="s">
        <v>187</v>
      </c>
      <c r="C184" s="1806" t="s">
        <v>6</v>
      </c>
      <c r="D184" s="1724"/>
      <c r="E184" s="1724"/>
      <c r="F184" s="1724"/>
      <c r="G184" s="1724"/>
      <c r="H184" s="1724"/>
      <c r="I184" s="1724"/>
      <c r="J184" s="1724"/>
      <c r="K184" s="1724"/>
      <c r="L184" s="1724"/>
      <c r="M184" s="1724"/>
      <c r="N184" s="1724"/>
      <c r="O184" s="1724"/>
      <c r="P184" s="1724"/>
      <c r="Q184" s="1724"/>
      <c r="R184" s="1724"/>
      <c r="S184" s="1807"/>
      <c r="T184" s="1811" t="s">
        <v>159</v>
      </c>
      <c r="U184" s="1812"/>
      <c r="V184" s="1812"/>
      <c r="W184" s="1812"/>
      <c r="X184" s="1812"/>
      <c r="AZ184" s="109"/>
      <c r="BA184" s="109"/>
      <c r="BY184" s="5"/>
      <c r="BZ184" s="5"/>
      <c r="CA184" s="32"/>
      <c r="CB184" s="32"/>
      <c r="CC184" s="32"/>
      <c r="CD184" s="32"/>
      <c r="CE184" s="32"/>
      <c r="CF184" s="32"/>
      <c r="CG184" s="33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DA184" s="15"/>
      <c r="DB184" s="15"/>
      <c r="DC184" s="15"/>
      <c r="DD184" s="15"/>
      <c r="DE184" s="15"/>
      <c r="DF184" s="15"/>
      <c r="DG184" s="15"/>
      <c r="DH184" s="15"/>
      <c r="DI184" s="15"/>
    </row>
    <row r="185" spans="1:149" ht="15" customHeight="1" x14ac:dyDescent="0.2">
      <c r="A185" s="1680"/>
      <c r="B185" s="1721"/>
      <c r="C185" s="1866"/>
      <c r="D185" s="1867"/>
      <c r="E185" s="1867"/>
      <c r="F185" s="1867"/>
      <c r="G185" s="1867"/>
      <c r="H185" s="1867"/>
      <c r="I185" s="1867"/>
      <c r="J185" s="1867"/>
      <c r="K185" s="1867"/>
      <c r="L185" s="1867"/>
      <c r="M185" s="1867"/>
      <c r="N185" s="1867"/>
      <c r="O185" s="1867"/>
      <c r="P185" s="1867"/>
      <c r="Q185" s="1867"/>
      <c r="R185" s="1867"/>
      <c r="S185" s="1868"/>
      <c r="T185" s="1731" t="s">
        <v>163</v>
      </c>
      <c r="U185" s="1731"/>
      <c r="V185" s="1813"/>
      <c r="W185" s="1814" t="s">
        <v>188</v>
      </c>
      <c r="X185" s="1815"/>
      <c r="AZ185" s="109"/>
      <c r="BA185" s="109"/>
      <c r="BY185" s="5"/>
      <c r="BZ185" s="5"/>
      <c r="CA185" s="32"/>
      <c r="CB185" s="32"/>
      <c r="CC185" s="32"/>
      <c r="CD185" s="32"/>
      <c r="CE185" s="32"/>
      <c r="CF185" s="32"/>
      <c r="CG185" s="33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DA185" s="15"/>
      <c r="DB185" s="15"/>
      <c r="DC185" s="15"/>
      <c r="DD185" s="15"/>
      <c r="DE185" s="15"/>
      <c r="DF185" s="15"/>
      <c r="DG185" s="15"/>
      <c r="DH185" s="15"/>
      <c r="DI185" s="15"/>
    </row>
    <row r="186" spans="1:149" ht="31.5" customHeight="1" x14ac:dyDescent="0.2">
      <c r="A186" s="1840"/>
      <c r="B186" s="1865"/>
      <c r="C186" s="483" t="s">
        <v>11</v>
      </c>
      <c r="D186" s="483" t="s">
        <v>12</v>
      </c>
      <c r="E186" s="483" t="s">
        <v>13</v>
      </c>
      <c r="F186" s="483" t="s">
        <v>14</v>
      </c>
      <c r="G186" s="483" t="s">
        <v>15</v>
      </c>
      <c r="H186" s="483" t="s">
        <v>16</v>
      </c>
      <c r="I186" s="483" t="s">
        <v>17</v>
      </c>
      <c r="J186" s="483" t="s">
        <v>18</v>
      </c>
      <c r="K186" s="483" t="s">
        <v>19</v>
      </c>
      <c r="L186" s="483" t="s">
        <v>20</v>
      </c>
      <c r="M186" s="483" t="s">
        <v>21</v>
      </c>
      <c r="N186" s="483" t="s">
        <v>22</v>
      </c>
      <c r="O186" s="483" t="s">
        <v>23</v>
      </c>
      <c r="P186" s="483" t="s">
        <v>24</v>
      </c>
      <c r="Q186" s="483" t="s">
        <v>25</v>
      </c>
      <c r="R186" s="483" t="s">
        <v>26</v>
      </c>
      <c r="S186" s="636" t="s">
        <v>27</v>
      </c>
      <c r="T186" s="484" t="s">
        <v>189</v>
      </c>
      <c r="U186" s="484" t="s">
        <v>190</v>
      </c>
      <c r="V186" s="484" t="s">
        <v>191</v>
      </c>
      <c r="W186" s="485" t="s">
        <v>165</v>
      </c>
      <c r="X186" s="484" t="s">
        <v>166</v>
      </c>
      <c r="AZ186" s="109"/>
      <c r="BA186" s="109"/>
      <c r="BY186" s="5"/>
      <c r="BZ186" s="5"/>
      <c r="CA186" s="32"/>
      <c r="CB186" s="32"/>
      <c r="CC186" s="32"/>
      <c r="CD186" s="32"/>
      <c r="CE186" s="32"/>
      <c r="CF186" s="32"/>
      <c r="CG186" s="33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DA186" s="15"/>
      <c r="DB186" s="15"/>
      <c r="DC186" s="15"/>
      <c r="DD186" s="15"/>
      <c r="DE186" s="15"/>
      <c r="DF186" s="15"/>
      <c r="DG186" s="15"/>
      <c r="DH186" s="15"/>
      <c r="DI186" s="15"/>
    </row>
    <row r="187" spans="1:149" ht="14.1" customHeight="1" x14ac:dyDescent="0.2">
      <c r="A187" s="185" t="s">
        <v>81</v>
      </c>
      <c r="B187" s="206">
        <f t="shared" ref="B187:B193" si="26">SUM(C187:S187)</f>
        <v>297</v>
      </c>
      <c r="C187" s="92">
        <v>53</v>
      </c>
      <c r="D187" s="92">
        <v>3</v>
      </c>
      <c r="E187" s="92">
        <v>9</v>
      </c>
      <c r="F187" s="92">
        <v>4</v>
      </c>
      <c r="G187" s="92">
        <v>15</v>
      </c>
      <c r="H187" s="92">
        <v>17</v>
      </c>
      <c r="I187" s="92">
        <v>10</v>
      </c>
      <c r="J187" s="92">
        <v>12</v>
      </c>
      <c r="K187" s="92">
        <v>0</v>
      </c>
      <c r="L187" s="92">
        <v>16</v>
      </c>
      <c r="M187" s="92">
        <v>10</v>
      </c>
      <c r="N187" s="92">
        <v>15</v>
      </c>
      <c r="O187" s="92">
        <v>24</v>
      </c>
      <c r="P187" s="92">
        <v>27</v>
      </c>
      <c r="Q187" s="92">
        <v>22</v>
      </c>
      <c r="R187" s="92">
        <v>16</v>
      </c>
      <c r="S187" s="285">
        <v>44</v>
      </c>
      <c r="T187" s="56">
        <v>133</v>
      </c>
      <c r="U187" s="56">
        <v>0</v>
      </c>
      <c r="V187" s="56">
        <v>0</v>
      </c>
      <c r="W187" s="56">
        <v>32</v>
      </c>
      <c r="X187" s="56">
        <v>132</v>
      </c>
      <c r="Y187" s="6" t="str">
        <f>CA187</f>
        <v/>
      </c>
      <c r="AZ187" s="109"/>
      <c r="BA187" s="109"/>
      <c r="BY187" s="5"/>
      <c r="BZ187" s="5"/>
      <c r="CA187" s="32" t="str">
        <f>IF(CG187=1," * El total de Evaluaciones según tipo de atencion NO DEBE ser diferente al total.  ","")</f>
        <v/>
      </c>
      <c r="CB187" s="32"/>
      <c r="CC187" s="32"/>
      <c r="CD187" s="32"/>
      <c r="CE187" s="32"/>
      <c r="CF187" s="32"/>
      <c r="CG187" s="33">
        <f>IF(B187&lt;&gt;SUM(T187:X187),1,0)</f>
        <v>0</v>
      </c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5"/>
      <c r="CV187" s="5"/>
      <c r="CW187" s="5"/>
      <c r="DA187" s="15"/>
      <c r="DB187" s="15"/>
      <c r="DC187" s="15"/>
      <c r="DD187" s="15"/>
      <c r="DE187" s="15"/>
      <c r="DF187" s="15"/>
      <c r="DG187" s="15"/>
      <c r="DH187" s="15"/>
      <c r="DI187" s="15"/>
    </row>
    <row r="188" spans="1:149" ht="14.1" customHeight="1" x14ac:dyDescent="0.2">
      <c r="A188" s="155" t="s">
        <v>82</v>
      </c>
      <c r="B188" s="210">
        <f t="shared" si="26"/>
        <v>0</v>
      </c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285"/>
      <c r="T188" s="56"/>
      <c r="U188" s="56"/>
      <c r="V188" s="56"/>
      <c r="W188" s="56"/>
      <c r="X188" s="56"/>
      <c r="Y188" s="6" t="str">
        <f t="shared" ref="Y188:Y193" si="27">CA188</f>
        <v/>
      </c>
      <c r="AZ188" s="109"/>
      <c r="BA188" s="109"/>
      <c r="BY188" s="5"/>
      <c r="BZ188" s="5"/>
      <c r="CA188" s="32" t="str">
        <f t="shared" ref="CA188:CA193" si="28">IF(CG188=1," * El total de Evaluaciones según tipo de atencion NO DEBE ser diferente al total.  ","")</f>
        <v/>
      </c>
      <c r="CB188" s="32"/>
      <c r="CC188" s="32"/>
      <c r="CD188" s="32"/>
      <c r="CE188" s="32"/>
      <c r="CF188" s="32"/>
      <c r="CG188" s="33">
        <f t="shared" ref="CG188:CG193" si="29">IF(B188&lt;&gt;SUM(T188:X188),1,0)</f>
        <v>0</v>
      </c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5"/>
      <c r="CV188" s="5"/>
      <c r="CW188" s="5"/>
      <c r="DA188" s="15"/>
      <c r="DB188" s="15"/>
      <c r="DC188" s="15"/>
      <c r="DD188" s="15"/>
      <c r="DE188" s="15"/>
      <c r="DF188" s="15"/>
      <c r="DG188" s="15"/>
      <c r="DH188" s="15"/>
      <c r="DI188" s="15"/>
    </row>
    <row r="189" spans="1:149" ht="14.1" customHeight="1" x14ac:dyDescent="0.2">
      <c r="A189" s="155" t="s">
        <v>83</v>
      </c>
      <c r="B189" s="210">
        <f t="shared" si="26"/>
        <v>0</v>
      </c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285"/>
      <c r="T189" s="56"/>
      <c r="U189" s="56"/>
      <c r="V189" s="56"/>
      <c r="W189" s="56"/>
      <c r="X189" s="56"/>
      <c r="Y189" s="6" t="str">
        <f t="shared" si="27"/>
        <v/>
      </c>
      <c r="AZ189" s="109"/>
      <c r="BA189" s="109"/>
      <c r="BY189" s="5"/>
      <c r="BZ189" s="5"/>
      <c r="CA189" s="32" t="str">
        <f t="shared" si="28"/>
        <v/>
      </c>
      <c r="CB189" s="32"/>
      <c r="CC189" s="32"/>
      <c r="CD189" s="32"/>
      <c r="CE189" s="32"/>
      <c r="CF189" s="32"/>
      <c r="CG189" s="33">
        <f t="shared" si="29"/>
        <v>0</v>
      </c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5"/>
      <c r="CV189" s="5"/>
      <c r="CW189" s="5"/>
      <c r="DA189" s="15"/>
      <c r="DB189" s="15"/>
      <c r="DC189" s="15"/>
      <c r="DD189" s="15"/>
      <c r="DE189" s="15"/>
      <c r="DF189" s="15"/>
      <c r="DG189" s="15"/>
      <c r="DH189" s="15"/>
      <c r="DI189" s="15"/>
    </row>
    <row r="190" spans="1:149" ht="14.1" customHeight="1" x14ac:dyDescent="0.2">
      <c r="A190" s="359" t="s">
        <v>84</v>
      </c>
      <c r="B190" s="210">
        <f t="shared" si="26"/>
        <v>0</v>
      </c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285"/>
      <c r="T190" s="56"/>
      <c r="U190" s="56"/>
      <c r="V190" s="56"/>
      <c r="W190" s="56"/>
      <c r="X190" s="56"/>
      <c r="Y190" s="6" t="str">
        <f t="shared" si="27"/>
        <v/>
      </c>
      <c r="AZ190" s="109"/>
      <c r="BA190" s="109"/>
      <c r="BY190" s="5"/>
      <c r="BZ190" s="5"/>
      <c r="CA190" s="32" t="str">
        <f t="shared" si="28"/>
        <v/>
      </c>
      <c r="CB190" s="32"/>
      <c r="CC190" s="32"/>
      <c r="CD190" s="32"/>
      <c r="CE190" s="32"/>
      <c r="CF190" s="32"/>
      <c r="CG190" s="33">
        <f t="shared" si="29"/>
        <v>0</v>
      </c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5"/>
      <c r="CV190" s="5"/>
      <c r="CW190" s="5"/>
      <c r="DA190" s="15"/>
      <c r="DB190" s="15"/>
      <c r="DC190" s="15"/>
      <c r="DD190" s="15"/>
      <c r="DE190" s="15"/>
      <c r="DF190" s="15"/>
      <c r="DG190" s="15"/>
      <c r="DH190" s="15"/>
      <c r="DI190" s="15"/>
    </row>
    <row r="191" spans="1:149" ht="14.1" customHeight="1" x14ac:dyDescent="0.2">
      <c r="A191" s="359" t="s">
        <v>118</v>
      </c>
      <c r="B191" s="210">
        <f t="shared" si="26"/>
        <v>0</v>
      </c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285"/>
      <c r="T191" s="56"/>
      <c r="U191" s="56"/>
      <c r="V191" s="56"/>
      <c r="W191" s="56"/>
      <c r="X191" s="56"/>
      <c r="Y191" s="6" t="str">
        <f t="shared" si="27"/>
        <v/>
      </c>
      <c r="AZ191" s="109"/>
      <c r="BA191" s="109"/>
      <c r="BY191" s="5"/>
      <c r="BZ191" s="5"/>
      <c r="CA191" s="32" t="str">
        <f t="shared" si="28"/>
        <v/>
      </c>
      <c r="CB191" s="32"/>
      <c r="CC191" s="32"/>
      <c r="CD191" s="32"/>
      <c r="CE191" s="32"/>
      <c r="CF191" s="32"/>
      <c r="CG191" s="33">
        <f t="shared" si="29"/>
        <v>0</v>
      </c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5"/>
      <c r="CV191" s="5"/>
      <c r="CW191" s="5"/>
      <c r="DA191" s="15"/>
      <c r="DB191" s="15"/>
      <c r="DC191" s="15"/>
      <c r="DD191" s="15"/>
      <c r="DE191" s="15"/>
      <c r="DF191" s="15"/>
      <c r="DG191" s="15"/>
      <c r="DH191" s="15"/>
      <c r="DI191" s="15"/>
    </row>
    <row r="192" spans="1:149" ht="14.1" customHeight="1" x14ac:dyDescent="0.2">
      <c r="A192" s="360" t="s">
        <v>192</v>
      </c>
      <c r="B192" s="210">
        <f t="shared" si="26"/>
        <v>0</v>
      </c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285"/>
      <c r="T192" s="56"/>
      <c r="U192" s="56"/>
      <c r="V192" s="56"/>
      <c r="W192" s="56"/>
      <c r="X192" s="56"/>
      <c r="Y192" s="6" t="str">
        <f t="shared" si="27"/>
        <v/>
      </c>
      <c r="AZ192" s="109"/>
      <c r="BA192" s="109"/>
      <c r="BY192" s="5"/>
      <c r="BZ192" s="5"/>
      <c r="CA192" s="32" t="str">
        <f t="shared" si="28"/>
        <v/>
      </c>
      <c r="CB192" s="32"/>
      <c r="CC192" s="32"/>
      <c r="CD192" s="32"/>
      <c r="CE192" s="32"/>
      <c r="CF192" s="32"/>
      <c r="CG192" s="33">
        <f t="shared" si="29"/>
        <v>0</v>
      </c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5"/>
      <c r="CV192" s="5"/>
      <c r="CW192" s="5"/>
      <c r="DA192" s="15"/>
      <c r="DB192" s="15"/>
      <c r="DC192" s="15"/>
      <c r="DD192" s="15"/>
      <c r="DE192" s="15"/>
      <c r="DF192" s="15"/>
      <c r="DG192" s="15"/>
      <c r="DH192" s="15"/>
      <c r="DI192" s="15"/>
    </row>
    <row r="193" spans="1:116" s="6" customFormat="1" x14ac:dyDescent="0.2">
      <c r="A193" s="361" t="s">
        <v>193</v>
      </c>
      <c r="B193" s="637">
        <f t="shared" si="26"/>
        <v>0</v>
      </c>
      <c r="C193" s="209"/>
      <c r="D193" s="209"/>
      <c r="E193" s="209"/>
      <c r="F193" s="209"/>
      <c r="G193" s="209"/>
      <c r="H193" s="209"/>
      <c r="I193" s="209"/>
      <c r="J193" s="209"/>
      <c r="K193" s="209"/>
      <c r="L193" s="209"/>
      <c r="M193" s="209"/>
      <c r="N193" s="209"/>
      <c r="O193" s="209"/>
      <c r="P193" s="209"/>
      <c r="Q193" s="209"/>
      <c r="R193" s="209"/>
      <c r="S193" s="363"/>
      <c r="T193" s="602"/>
      <c r="U193" s="602"/>
      <c r="V193" s="602"/>
      <c r="W193" s="602"/>
      <c r="X193" s="602"/>
      <c r="Y193" s="6" t="str">
        <f t="shared" si="27"/>
        <v/>
      </c>
      <c r="AZ193" s="109"/>
      <c r="BA193" s="109"/>
      <c r="BU193" s="5"/>
      <c r="BV193" s="5"/>
      <c r="BW193" s="5"/>
      <c r="BX193" s="5"/>
      <c r="BY193" s="5"/>
      <c r="BZ193" s="5"/>
      <c r="CA193" s="32" t="str">
        <f t="shared" si="28"/>
        <v/>
      </c>
      <c r="CB193" s="4"/>
      <c r="CC193" s="4"/>
      <c r="CD193" s="4"/>
      <c r="CE193" s="4"/>
      <c r="CF193" s="4"/>
      <c r="CG193" s="33">
        <f t="shared" si="29"/>
        <v>0</v>
      </c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5"/>
      <c r="CV193" s="5"/>
      <c r="CW193" s="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5"/>
      <c r="DK193" s="5"/>
      <c r="DL193" s="5"/>
    </row>
    <row r="194" spans="1:116" s="6" customFormat="1" x14ac:dyDescent="0.2">
      <c r="A194" s="638" t="s">
        <v>5</v>
      </c>
      <c r="B194" s="450">
        <f>SUM(B187:B193)</f>
        <v>297</v>
      </c>
      <c r="C194" s="450">
        <f>SUM(C187:C193)</f>
        <v>53</v>
      </c>
      <c r="D194" s="450">
        <f t="shared" ref="D194:S194" si="30">SUM(D187:D193)</f>
        <v>3</v>
      </c>
      <c r="E194" s="450">
        <f t="shared" si="30"/>
        <v>9</v>
      </c>
      <c r="F194" s="450">
        <f t="shared" si="30"/>
        <v>4</v>
      </c>
      <c r="G194" s="450">
        <f t="shared" si="30"/>
        <v>15</v>
      </c>
      <c r="H194" s="450">
        <f t="shared" si="30"/>
        <v>17</v>
      </c>
      <c r="I194" s="450">
        <f t="shared" si="30"/>
        <v>10</v>
      </c>
      <c r="J194" s="450">
        <f t="shared" si="30"/>
        <v>12</v>
      </c>
      <c r="K194" s="450">
        <f t="shared" si="30"/>
        <v>0</v>
      </c>
      <c r="L194" s="450">
        <f t="shared" si="30"/>
        <v>16</v>
      </c>
      <c r="M194" s="450">
        <f t="shared" si="30"/>
        <v>10</v>
      </c>
      <c r="N194" s="450">
        <f t="shared" si="30"/>
        <v>15</v>
      </c>
      <c r="O194" s="450">
        <f t="shared" si="30"/>
        <v>24</v>
      </c>
      <c r="P194" s="450">
        <f t="shared" si="30"/>
        <v>27</v>
      </c>
      <c r="Q194" s="450">
        <f t="shared" si="30"/>
        <v>22</v>
      </c>
      <c r="R194" s="450">
        <f t="shared" si="30"/>
        <v>16</v>
      </c>
      <c r="S194" s="639">
        <f t="shared" si="30"/>
        <v>44</v>
      </c>
      <c r="T194" s="640">
        <f>SUM(T187:T193)</f>
        <v>133</v>
      </c>
      <c r="U194" s="568">
        <f>SUM(U187:U193)</f>
        <v>0</v>
      </c>
      <c r="V194" s="568">
        <f>SUM(V187:V193)</f>
        <v>0</v>
      </c>
      <c r="W194" s="568">
        <f>SUM(W187:W193)</f>
        <v>32</v>
      </c>
      <c r="X194" s="568">
        <f>SUM(X187:X193)</f>
        <v>132</v>
      </c>
      <c r="AZ194" s="109"/>
      <c r="BA194" s="109"/>
      <c r="BU194" s="5"/>
      <c r="BV194" s="5"/>
      <c r="BW194" s="5"/>
      <c r="BX194" s="5"/>
      <c r="BY194" s="5"/>
      <c r="BZ194" s="5"/>
      <c r="CA194" s="32"/>
      <c r="CB194" s="4"/>
      <c r="CC194" s="4"/>
      <c r="CD194" s="4"/>
      <c r="CE194" s="4"/>
      <c r="CF194" s="4"/>
      <c r="CG194" s="33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5"/>
      <c r="DK194" s="5"/>
      <c r="DL194" s="5"/>
    </row>
    <row r="195" spans="1:116" s="6" customFormat="1" x14ac:dyDescent="0.2">
      <c r="A195" s="107" t="s">
        <v>194</v>
      </c>
      <c r="AS195" s="5"/>
      <c r="AT195" s="5"/>
      <c r="BU195" s="5"/>
      <c r="BV195" s="5"/>
      <c r="BW195" s="5"/>
      <c r="BX195" s="5"/>
      <c r="BY195" s="15"/>
      <c r="BZ195" s="15"/>
      <c r="CA195" s="32"/>
      <c r="CB195" s="4"/>
      <c r="CC195" s="4"/>
      <c r="CD195" s="4"/>
      <c r="CE195" s="4"/>
      <c r="CF195" s="4"/>
      <c r="CG195" s="33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</row>
    <row r="196" spans="1:116" s="6" customFormat="1" x14ac:dyDescent="0.2">
      <c r="A196" s="1816" t="s">
        <v>75</v>
      </c>
      <c r="B196" s="1804" t="s">
        <v>187</v>
      </c>
      <c r="C196" s="1806" t="s">
        <v>6</v>
      </c>
      <c r="D196" s="1724"/>
      <c r="E196" s="1724"/>
      <c r="F196" s="1724"/>
      <c r="G196" s="1724"/>
      <c r="H196" s="1724"/>
      <c r="I196" s="1724"/>
      <c r="J196" s="1724"/>
      <c r="K196" s="1724"/>
      <c r="L196" s="1724"/>
      <c r="M196" s="1724"/>
      <c r="N196" s="1724"/>
      <c r="O196" s="1724"/>
      <c r="P196" s="1724"/>
      <c r="Q196" s="1724"/>
      <c r="R196" s="1724"/>
      <c r="S196" s="1807"/>
      <c r="T196" s="1817" t="s">
        <v>159</v>
      </c>
      <c r="U196" s="1817"/>
      <c r="V196" s="1817"/>
      <c r="W196" s="1817"/>
      <c r="X196" s="1811"/>
      <c r="BJ196" s="5"/>
      <c r="BK196" s="5"/>
      <c r="BU196" s="5"/>
      <c r="BV196" s="5"/>
      <c r="BW196" s="5"/>
      <c r="BX196" s="5"/>
      <c r="BY196" s="5"/>
      <c r="BZ196" s="5"/>
      <c r="CA196" s="32"/>
      <c r="CB196" s="4"/>
      <c r="CC196" s="4"/>
      <c r="CD196" s="4"/>
      <c r="CE196" s="4"/>
      <c r="CF196" s="4"/>
      <c r="CG196" s="33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5"/>
    </row>
    <row r="197" spans="1:116" s="6" customFormat="1" x14ac:dyDescent="0.2">
      <c r="A197" s="1658"/>
      <c r="B197" s="1721"/>
      <c r="C197" s="1866"/>
      <c r="D197" s="1867"/>
      <c r="E197" s="1867"/>
      <c r="F197" s="1867"/>
      <c r="G197" s="1867"/>
      <c r="H197" s="1867"/>
      <c r="I197" s="1867"/>
      <c r="J197" s="1867"/>
      <c r="K197" s="1867"/>
      <c r="L197" s="1867"/>
      <c r="M197" s="1867"/>
      <c r="N197" s="1867"/>
      <c r="O197" s="1867"/>
      <c r="P197" s="1867"/>
      <c r="Q197" s="1867"/>
      <c r="R197" s="1867"/>
      <c r="S197" s="1868"/>
      <c r="T197" s="1731" t="s">
        <v>163</v>
      </c>
      <c r="U197" s="1731"/>
      <c r="V197" s="1813"/>
      <c r="W197" s="1814" t="s">
        <v>188</v>
      </c>
      <c r="X197" s="1815"/>
      <c r="BJ197" s="5"/>
      <c r="BK197" s="5"/>
      <c r="BU197" s="5"/>
      <c r="BV197" s="5"/>
      <c r="BW197" s="5"/>
      <c r="BX197" s="5"/>
      <c r="BY197" s="5"/>
      <c r="BZ197" s="5"/>
      <c r="CA197" s="32"/>
      <c r="CB197" s="4"/>
      <c r="CC197" s="4"/>
      <c r="CD197" s="4"/>
      <c r="CE197" s="4"/>
      <c r="CF197" s="4"/>
      <c r="CG197" s="33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5"/>
    </row>
    <row r="198" spans="1:116" s="6" customFormat="1" ht="21" x14ac:dyDescent="0.2">
      <c r="A198" s="1869"/>
      <c r="B198" s="1865"/>
      <c r="C198" s="483" t="s">
        <v>11</v>
      </c>
      <c r="D198" s="483" t="s">
        <v>12</v>
      </c>
      <c r="E198" s="483" t="s">
        <v>13</v>
      </c>
      <c r="F198" s="483" t="s">
        <v>14</v>
      </c>
      <c r="G198" s="483" t="s">
        <v>15</v>
      </c>
      <c r="H198" s="483" t="s">
        <v>16</v>
      </c>
      <c r="I198" s="483" t="s">
        <v>17</v>
      </c>
      <c r="J198" s="483" t="s">
        <v>18</v>
      </c>
      <c r="K198" s="483" t="s">
        <v>19</v>
      </c>
      <c r="L198" s="483" t="s">
        <v>20</v>
      </c>
      <c r="M198" s="483" t="s">
        <v>21</v>
      </c>
      <c r="N198" s="483" t="s">
        <v>22</v>
      </c>
      <c r="O198" s="483" t="s">
        <v>23</v>
      </c>
      <c r="P198" s="483" t="s">
        <v>24</v>
      </c>
      <c r="Q198" s="483" t="s">
        <v>25</v>
      </c>
      <c r="R198" s="483" t="s">
        <v>26</v>
      </c>
      <c r="S198" s="636" t="s">
        <v>27</v>
      </c>
      <c r="T198" s="484" t="s">
        <v>189</v>
      </c>
      <c r="U198" s="484" t="s">
        <v>190</v>
      </c>
      <c r="V198" s="484" t="s">
        <v>191</v>
      </c>
      <c r="W198" s="485" t="s">
        <v>165</v>
      </c>
      <c r="X198" s="484" t="s">
        <v>166</v>
      </c>
      <c r="BJ198" s="5"/>
      <c r="BK198" s="5"/>
      <c r="BU198" s="5"/>
      <c r="BV198" s="5"/>
      <c r="BW198" s="5"/>
      <c r="BX198" s="5"/>
      <c r="BY198" s="5"/>
      <c r="BZ198" s="5"/>
      <c r="CA198" s="32"/>
      <c r="CB198" s="4"/>
      <c r="CC198" s="4"/>
      <c r="CD198" s="4"/>
      <c r="CE198" s="4"/>
      <c r="CF198" s="4"/>
      <c r="CG198" s="33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5"/>
    </row>
    <row r="199" spans="1:116" s="6" customFormat="1" x14ac:dyDescent="0.2">
      <c r="A199" s="185" t="s">
        <v>81</v>
      </c>
      <c r="B199" s="206">
        <f t="shared" ref="B199:B204" si="31">SUM(C199:S199)</f>
        <v>0</v>
      </c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285"/>
      <c r="T199" s="616"/>
      <c r="U199" s="615"/>
      <c r="V199" s="615"/>
      <c r="W199" s="615"/>
      <c r="X199" s="615"/>
      <c r="Y199" s="6" t="str">
        <f t="shared" ref="Y199:Y204" si="32">CA199</f>
        <v/>
      </c>
      <c r="BU199" s="5"/>
      <c r="BV199" s="5"/>
      <c r="BW199" s="5"/>
      <c r="BX199" s="5"/>
      <c r="BY199" s="5"/>
      <c r="BZ199" s="5"/>
      <c r="CA199" s="32" t="str">
        <f t="shared" ref="CA199:CA204" si="33">IF(CG199=1," * El total de Evaluaciones según tipo de atencion NO DEBE ser diferente al total.  ","")</f>
        <v/>
      </c>
      <c r="CB199" s="4"/>
      <c r="CC199" s="4"/>
      <c r="CD199" s="4"/>
      <c r="CE199" s="4"/>
      <c r="CF199" s="4"/>
      <c r="CG199" s="33">
        <f t="shared" ref="CG199:CG204" si="34">IF(B199&lt;&gt;SUM(T199:X199),1,0)</f>
        <v>0</v>
      </c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5"/>
    </row>
    <row r="200" spans="1:116" s="6" customFormat="1" x14ac:dyDescent="0.2">
      <c r="A200" s="155" t="s">
        <v>82</v>
      </c>
      <c r="B200" s="210">
        <f t="shared" si="31"/>
        <v>0</v>
      </c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285"/>
      <c r="T200" s="56"/>
      <c r="U200" s="92"/>
      <c r="V200" s="92"/>
      <c r="W200" s="92"/>
      <c r="X200" s="92"/>
      <c r="Y200" s="6" t="str">
        <f t="shared" si="32"/>
        <v/>
      </c>
      <c r="BU200" s="5"/>
      <c r="BV200" s="5"/>
      <c r="BW200" s="5"/>
      <c r="BX200" s="5"/>
      <c r="BY200" s="5"/>
      <c r="BZ200" s="5"/>
      <c r="CA200" s="32" t="str">
        <f t="shared" si="33"/>
        <v/>
      </c>
      <c r="CB200" s="4"/>
      <c r="CC200" s="4"/>
      <c r="CD200" s="4"/>
      <c r="CE200" s="4"/>
      <c r="CF200" s="4"/>
      <c r="CG200" s="33">
        <f t="shared" si="34"/>
        <v>0</v>
      </c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5"/>
    </row>
    <row r="201" spans="1:116" s="6" customFormat="1" x14ac:dyDescent="0.2">
      <c r="A201" s="155" t="s">
        <v>83</v>
      </c>
      <c r="B201" s="210">
        <f t="shared" si="31"/>
        <v>0</v>
      </c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285"/>
      <c r="T201" s="56"/>
      <c r="U201" s="92"/>
      <c r="V201" s="92"/>
      <c r="W201" s="92"/>
      <c r="X201" s="92"/>
      <c r="Y201" s="6" t="str">
        <f t="shared" si="32"/>
        <v/>
      </c>
      <c r="BU201" s="5"/>
      <c r="BV201" s="5"/>
      <c r="BW201" s="5"/>
      <c r="BX201" s="5"/>
      <c r="BY201" s="5"/>
      <c r="BZ201" s="5"/>
      <c r="CA201" s="32" t="str">
        <f t="shared" si="33"/>
        <v/>
      </c>
      <c r="CB201" s="4"/>
      <c r="CC201" s="4"/>
      <c r="CD201" s="4"/>
      <c r="CE201" s="4"/>
      <c r="CF201" s="4"/>
      <c r="CG201" s="33">
        <f t="shared" si="34"/>
        <v>0</v>
      </c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5"/>
    </row>
    <row r="202" spans="1:116" s="6" customFormat="1" x14ac:dyDescent="0.2">
      <c r="A202" s="359" t="s">
        <v>84</v>
      </c>
      <c r="B202" s="210">
        <f t="shared" si="31"/>
        <v>0</v>
      </c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285"/>
      <c r="T202" s="56"/>
      <c r="U202" s="92"/>
      <c r="V202" s="92"/>
      <c r="W202" s="92"/>
      <c r="X202" s="92"/>
      <c r="Y202" s="6" t="str">
        <f t="shared" si="32"/>
        <v/>
      </c>
      <c r="BU202" s="5"/>
      <c r="BV202" s="5"/>
      <c r="BW202" s="5"/>
      <c r="BX202" s="5"/>
      <c r="BY202" s="5"/>
      <c r="BZ202" s="5"/>
      <c r="CA202" s="32" t="str">
        <f t="shared" si="33"/>
        <v/>
      </c>
      <c r="CB202" s="4"/>
      <c r="CC202" s="4"/>
      <c r="CD202" s="4"/>
      <c r="CE202" s="4"/>
      <c r="CF202" s="4"/>
      <c r="CG202" s="33">
        <f t="shared" si="34"/>
        <v>0</v>
      </c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5"/>
    </row>
    <row r="203" spans="1:116" s="6" customFormat="1" x14ac:dyDescent="0.2">
      <c r="A203" s="368" t="s">
        <v>192</v>
      </c>
      <c r="B203" s="210">
        <f t="shared" si="31"/>
        <v>0</v>
      </c>
      <c r="C203" s="92"/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285"/>
      <c r="T203" s="56"/>
      <c r="U203" s="92"/>
      <c r="V203" s="92"/>
      <c r="W203" s="92"/>
      <c r="X203" s="92"/>
      <c r="Y203" s="6" t="str">
        <f t="shared" si="32"/>
        <v/>
      </c>
      <c r="BU203" s="5"/>
      <c r="BV203" s="5"/>
      <c r="BW203" s="5"/>
      <c r="BX203" s="5"/>
      <c r="BY203" s="5"/>
      <c r="BZ203" s="5"/>
      <c r="CA203" s="32" t="str">
        <f t="shared" si="33"/>
        <v/>
      </c>
      <c r="CB203" s="32"/>
      <c r="CC203" s="32"/>
      <c r="CD203" s="32"/>
      <c r="CE203" s="32"/>
      <c r="CF203" s="32"/>
      <c r="CG203" s="33">
        <f t="shared" si="34"/>
        <v>0</v>
      </c>
      <c r="CH203" s="33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5"/>
    </row>
    <row r="204" spans="1:116" s="6" customFormat="1" x14ac:dyDescent="0.2">
      <c r="A204" s="368" t="s">
        <v>118</v>
      </c>
      <c r="B204" s="369">
        <f t="shared" si="31"/>
        <v>0</v>
      </c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285"/>
      <c r="T204" s="602"/>
      <c r="U204" s="641"/>
      <c r="V204" s="641"/>
      <c r="W204" s="641"/>
      <c r="X204" s="641"/>
      <c r="Y204" s="6" t="str">
        <f t="shared" si="32"/>
        <v/>
      </c>
      <c r="BU204" s="5"/>
      <c r="BV204" s="5"/>
      <c r="BW204" s="5"/>
      <c r="BX204" s="5"/>
      <c r="BY204" s="5"/>
      <c r="BZ204" s="5"/>
      <c r="CA204" s="32" t="str">
        <f t="shared" si="33"/>
        <v/>
      </c>
      <c r="CB204" s="32"/>
      <c r="CC204" s="32"/>
      <c r="CD204" s="32"/>
      <c r="CE204" s="32"/>
      <c r="CF204" s="32"/>
      <c r="CG204" s="33">
        <f t="shared" si="34"/>
        <v>0</v>
      </c>
      <c r="CH204" s="33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5"/>
    </row>
    <row r="205" spans="1:116" s="6" customFormat="1" x14ac:dyDescent="0.2">
      <c r="A205" s="451" t="s">
        <v>5</v>
      </c>
      <c r="B205" s="450">
        <f>SUM(B199:B204)</f>
        <v>0</v>
      </c>
      <c r="C205" s="450">
        <f>SUM(C199:C204)</f>
        <v>0</v>
      </c>
      <c r="D205" s="450">
        <f>SUM(D199:D204)</f>
        <v>0</v>
      </c>
      <c r="E205" s="450">
        <f t="shared" ref="E205:X205" si="35">SUM(E199:E204)</f>
        <v>0</v>
      </c>
      <c r="F205" s="450">
        <f t="shared" si="35"/>
        <v>0</v>
      </c>
      <c r="G205" s="450">
        <f t="shared" si="35"/>
        <v>0</v>
      </c>
      <c r="H205" s="450">
        <f t="shared" si="35"/>
        <v>0</v>
      </c>
      <c r="I205" s="450">
        <f t="shared" si="35"/>
        <v>0</v>
      </c>
      <c r="J205" s="450">
        <f t="shared" si="35"/>
        <v>0</v>
      </c>
      <c r="K205" s="450">
        <f t="shared" si="35"/>
        <v>0</v>
      </c>
      <c r="L205" s="450">
        <f t="shared" si="35"/>
        <v>0</v>
      </c>
      <c r="M205" s="450">
        <f t="shared" si="35"/>
        <v>0</v>
      </c>
      <c r="N205" s="450">
        <f t="shared" si="35"/>
        <v>0</v>
      </c>
      <c r="O205" s="450">
        <f t="shared" si="35"/>
        <v>0</v>
      </c>
      <c r="P205" s="450">
        <f t="shared" si="35"/>
        <v>0</v>
      </c>
      <c r="Q205" s="450">
        <f t="shared" si="35"/>
        <v>0</v>
      </c>
      <c r="R205" s="450">
        <f t="shared" si="35"/>
        <v>0</v>
      </c>
      <c r="S205" s="639">
        <f t="shared" si="35"/>
        <v>0</v>
      </c>
      <c r="T205" s="67">
        <f t="shared" si="35"/>
        <v>0</v>
      </c>
      <c r="U205" s="287">
        <f t="shared" si="35"/>
        <v>0</v>
      </c>
      <c r="V205" s="287">
        <f t="shared" si="35"/>
        <v>0</v>
      </c>
      <c r="W205" s="287">
        <f t="shared" si="35"/>
        <v>0</v>
      </c>
      <c r="X205" s="287">
        <f t="shared" si="35"/>
        <v>0</v>
      </c>
      <c r="BU205" s="5"/>
      <c r="BV205" s="5"/>
      <c r="BW205" s="5"/>
      <c r="BX205" s="5"/>
      <c r="BY205" s="5"/>
      <c r="BZ205" s="5"/>
      <c r="CA205" s="32"/>
      <c r="CB205" s="32"/>
      <c r="CC205" s="32"/>
      <c r="CD205" s="32"/>
      <c r="CE205" s="32"/>
      <c r="CF205" s="32"/>
      <c r="CG205" s="33"/>
      <c r="CH205" s="33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5"/>
    </row>
    <row r="206" spans="1:116" s="6" customFormat="1" x14ac:dyDescent="0.2">
      <c r="A206" s="107" t="s">
        <v>195</v>
      </c>
      <c r="BU206" s="5"/>
      <c r="BV206" s="5"/>
      <c r="BW206" s="5"/>
      <c r="BX206" s="5"/>
      <c r="BY206" s="15"/>
      <c r="BZ206" s="15"/>
      <c r="CA206" s="32"/>
      <c r="CB206" s="32"/>
      <c r="CC206" s="32"/>
      <c r="CD206" s="32"/>
      <c r="CE206" s="32"/>
      <c r="CF206" s="32"/>
      <c r="CG206" s="33"/>
      <c r="CH206" s="33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</row>
    <row r="207" spans="1:116" s="6" customFormat="1" x14ac:dyDescent="0.2">
      <c r="A207" s="1816" t="s">
        <v>75</v>
      </c>
      <c r="B207" s="1804" t="s">
        <v>187</v>
      </c>
      <c r="C207" s="1806" t="s">
        <v>6</v>
      </c>
      <c r="D207" s="1724"/>
      <c r="E207" s="1724"/>
      <c r="F207" s="1724"/>
      <c r="G207" s="1724"/>
      <c r="H207" s="1724"/>
      <c r="I207" s="1724"/>
      <c r="J207" s="1724"/>
      <c r="K207" s="1724"/>
      <c r="L207" s="1724"/>
      <c r="M207" s="1724"/>
      <c r="N207" s="1724"/>
      <c r="O207" s="1724"/>
      <c r="P207" s="1724"/>
      <c r="Q207" s="1724"/>
      <c r="R207" s="1724"/>
      <c r="S207" s="1807"/>
      <c r="T207" s="1817" t="s">
        <v>159</v>
      </c>
      <c r="U207" s="1817"/>
      <c r="V207" s="1817"/>
      <c r="W207" s="1817"/>
      <c r="X207" s="1811"/>
      <c r="BU207" s="5"/>
      <c r="BV207" s="5"/>
      <c r="BW207" s="5"/>
      <c r="BX207" s="5"/>
      <c r="BY207" s="5"/>
      <c r="BZ207" s="5"/>
      <c r="CA207" s="32"/>
      <c r="CB207" s="32"/>
      <c r="CC207" s="32"/>
      <c r="CD207" s="32"/>
      <c r="CE207" s="32"/>
      <c r="CF207" s="32"/>
      <c r="CG207" s="33"/>
      <c r="CH207" s="33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</row>
    <row r="208" spans="1:116" s="6" customFormat="1" x14ac:dyDescent="0.2">
      <c r="A208" s="1658"/>
      <c r="B208" s="1721"/>
      <c r="C208" s="1866"/>
      <c r="D208" s="1867"/>
      <c r="E208" s="1867"/>
      <c r="F208" s="1867"/>
      <c r="G208" s="1867"/>
      <c r="H208" s="1867"/>
      <c r="I208" s="1867"/>
      <c r="J208" s="1867"/>
      <c r="K208" s="1867"/>
      <c r="L208" s="1867"/>
      <c r="M208" s="1867"/>
      <c r="N208" s="1867"/>
      <c r="O208" s="1867"/>
      <c r="P208" s="1867"/>
      <c r="Q208" s="1867"/>
      <c r="R208" s="1867"/>
      <c r="S208" s="1868"/>
      <c r="T208" s="1731" t="s">
        <v>163</v>
      </c>
      <c r="U208" s="1731"/>
      <c r="V208" s="1813"/>
      <c r="W208" s="1814" t="s">
        <v>188</v>
      </c>
      <c r="X208" s="1815"/>
      <c r="BU208" s="5"/>
      <c r="BV208" s="5"/>
      <c r="BW208" s="5"/>
      <c r="BX208" s="5"/>
      <c r="BY208" s="5"/>
      <c r="BZ208" s="5"/>
      <c r="CA208" s="32"/>
      <c r="CB208" s="32"/>
      <c r="CC208" s="32"/>
      <c r="CD208" s="32"/>
      <c r="CE208" s="32"/>
      <c r="CF208" s="32"/>
      <c r="CG208" s="33"/>
      <c r="CH208" s="33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</row>
    <row r="209" spans="1:116" s="6" customFormat="1" ht="21" x14ac:dyDescent="0.2">
      <c r="A209" s="1869"/>
      <c r="B209" s="1865"/>
      <c r="C209" s="483" t="s">
        <v>11</v>
      </c>
      <c r="D209" s="483" t="s">
        <v>12</v>
      </c>
      <c r="E209" s="483" t="s">
        <v>13</v>
      </c>
      <c r="F209" s="483" t="s">
        <v>14</v>
      </c>
      <c r="G209" s="483" t="s">
        <v>15</v>
      </c>
      <c r="H209" s="483" t="s">
        <v>16</v>
      </c>
      <c r="I209" s="483" t="s">
        <v>17</v>
      </c>
      <c r="J209" s="483" t="s">
        <v>18</v>
      </c>
      <c r="K209" s="483" t="s">
        <v>19</v>
      </c>
      <c r="L209" s="483" t="s">
        <v>20</v>
      </c>
      <c r="M209" s="483" t="s">
        <v>21</v>
      </c>
      <c r="N209" s="483" t="s">
        <v>22</v>
      </c>
      <c r="O209" s="483" t="s">
        <v>23</v>
      </c>
      <c r="P209" s="483" t="s">
        <v>24</v>
      </c>
      <c r="Q209" s="483" t="s">
        <v>25</v>
      </c>
      <c r="R209" s="483" t="s">
        <v>26</v>
      </c>
      <c r="S209" s="636" t="s">
        <v>27</v>
      </c>
      <c r="T209" s="484" t="s">
        <v>189</v>
      </c>
      <c r="U209" s="484" t="s">
        <v>190</v>
      </c>
      <c r="V209" s="484" t="s">
        <v>191</v>
      </c>
      <c r="W209" s="485" t="s">
        <v>165</v>
      </c>
      <c r="X209" s="484" t="s">
        <v>166</v>
      </c>
      <c r="BU209" s="5"/>
      <c r="BV209" s="5"/>
      <c r="BW209" s="5"/>
      <c r="BX209" s="5"/>
      <c r="BY209" s="5"/>
      <c r="BZ209" s="5"/>
      <c r="CA209" s="4"/>
      <c r="CB209" s="4"/>
      <c r="CC209" s="4"/>
      <c r="CD209" s="4"/>
      <c r="CE209" s="4"/>
      <c r="CF209" s="4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</row>
    <row r="210" spans="1:116" s="6" customFormat="1" x14ac:dyDescent="0.2">
      <c r="A210" s="185" t="s">
        <v>81</v>
      </c>
      <c r="B210" s="206">
        <f>SUM(C210:S210)</f>
        <v>2734</v>
      </c>
      <c r="C210" s="92">
        <v>62</v>
      </c>
      <c r="D210" s="92">
        <v>19</v>
      </c>
      <c r="E210" s="92">
        <v>48</v>
      </c>
      <c r="F210" s="92">
        <v>27</v>
      </c>
      <c r="G210" s="92">
        <v>93</v>
      </c>
      <c r="H210" s="92">
        <v>90</v>
      </c>
      <c r="I210" s="92">
        <v>35</v>
      </c>
      <c r="J210" s="92">
        <v>186</v>
      </c>
      <c r="K210" s="92">
        <v>64</v>
      </c>
      <c r="L210" s="92">
        <v>82</v>
      </c>
      <c r="M210" s="92">
        <v>134</v>
      </c>
      <c r="N210" s="92">
        <v>218</v>
      </c>
      <c r="O210" s="92">
        <v>249</v>
      </c>
      <c r="P210" s="92">
        <v>349</v>
      </c>
      <c r="Q210" s="92">
        <v>293</v>
      </c>
      <c r="R210" s="92">
        <v>286</v>
      </c>
      <c r="S210" s="285">
        <v>499</v>
      </c>
      <c r="T210" s="39">
        <v>698</v>
      </c>
      <c r="U210" s="209">
        <v>0</v>
      </c>
      <c r="V210" s="209">
        <v>0</v>
      </c>
      <c r="W210" s="209">
        <v>1186</v>
      </c>
      <c r="X210" s="209">
        <v>850</v>
      </c>
      <c r="Y210" s="6" t="str">
        <f>CA210</f>
        <v/>
      </c>
      <c r="BU210" s="5"/>
      <c r="BV210" s="5"/>
      <c r="BW210" s="5"/>
      <c r="BX210" s="5"/>
      <c r="BY210" s="5"/>
      <c r="BZ210" s="5"/>
      <c r="CA210" s="32" t="str">
        <f>IF(CG210=1," * El total de Evaluaciones según tipo de atencion NO DEBE ser diferente al total.  ","")</f>
        <v/>
      </c>
      <c r="CB210" s="4"/>
      <c r="CC210" s="4"/>
      <c r="CD210" s="4"/>
      <c r="CE210" s="4"/>
      <c r="CF210" s="4"/>
      <c r="CG210" s="33">
        <f>IF(B210&lt;&gt;SUM(T210:X210),1,0)</f>
        <v>0</v>
      </c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</row>
    <row r="211" spans="1:116" s="6" customFormat="1" x14ac:dyDescent="0.2">
      <c r="A211" s="155" t="s">
        <v>82</v>
      </c>
      <c r="B211" s="210">
        <f>SUM(C211:S211)</f>
        <v>202</v>
      </c>
      <c r="C211" s="92">
        <v>0</v>
      </c>
      <c r="D211" s="92">
        <v>0</v>
      </c>
      <c r="E211" s="92">
        <v>0</v>
      </c>
      <c r="F211" s="92">
        <v>0</v>
      </c>
      <c r="G211" s="92">
        <v>8</v>
      </c>
      <c r="H211" s="92">
        <v>3</v>
      </c>
      <c r="I211" s="92">
        <v>5</v>
      </c>
      <c r="J211" s="92">
        <v>14</v>
      </c>
      <c r="K211" s="92">
        <v>6</v>
      </c>
      <c r="L211" s="92">
        <v>9</v>
      </c>
      <c r="M211" s="92">
        <v>4</v>
      </c>
      <c r="N211" s="92">
        <v>30</v>
      </c>
      <c r="O211" s="92">
        <v>33</v>
      </c>
      <c r="P211" s="92">
        <v>22</v>
      </c>
      <c r="Q211" s="92">
        <v>19</v>
      </c>
      <c r="R211" s="92">
        <v>29</v>
      </c>
      <c r="S211" s="285">
        <v>20</v>
      </c>
      <c r="T211" s="56">
        <v>0</v>
      </c>
      <c r="U211" s="92">
        <v>0</v>
      </c>
      <c r="V211" s="92">
        <v>0</v>
      </c>
      <c r="W211" s="92">
        <v>190</v>
      </c>
      <c r="X211" s="92">
        <v>12</v>
      </c>
      <c r="Y211" s="6" t="str">
        <f>CA211</f>
        <v/>
      </c>
      <c r="BU211" s="5"/>
      <c r="BV211" s="5"/>
      <c r="BW211" s="5"/>
      <c r="BX211" s="5"/>
      <c r="BY211" s="5"/>
      <c r="BZ211" s="5"/>
      <c r="CA211" s="32" t="str">
        <f>IF(CG211=1," * El total de Evaluaciones según tipo de atencion NO DEBE ser diferente al total.  ","")</f>
        <v/>
      </c>
      <c r="CB211" s="4"/>
      <c r="CC211" s="4"/>
      <c r="CD211" s="4"/>
      <c r="CE211" s="4"/>
      <c r="CF211" s="4"/>
      <c r="CG211" s="33">
        <f>IF(B211&lt;&gt;SUM(T211:X211),1,0)</f>
        <v>0</v>
      </c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</row>
    <row r="212" spans="1:116" s="6" customFormat="1" x14ac:dyDescent="0.2">
      <c r="A212" s="155" t="s">
        <v>83</v>
      </c>
      <c r="B212" s="210">
        <f>SUM(C212:S212)</f>
        <v>143</v>
      </c>
      <c r="C212" s="92">
        <v>0</v>
      </c>
      <c r="D212" s="92">
        <v>0</v>
      </c>
      <c r="E212" s="92">
        <v>0</v>
      </c>
      <c r="F212" s="92">
        <v>0</v>
      </c>
      <c r="G212" s="92">
        <v>0</v>
      </c>
      <c r="H212" s="92">
        <v>6</v>
      </c>
      <c r="I212" s="92">
        <v>0</v>
      </c>
      <c r="J212" s="92">
        <v>8</v>
      </c>
      <c r="K212" s="92">
        <v>2</v>
      </c>
      <c r="L212" s="92">
        <v>16</v>
      </c>
      <c r="M212" s="92">
        <v>2</v>
      </c>
      <c r="N212" s="92">
        <v>12</v>
      </c>
      <c r="O212" s="92">
        <v>16</v>
      </c>
      <c r="P212" s="92">
        <v>21</v>
      </c>
      <c r="Q212" s="92">
        <v>6</v>
      </c>
      <c r="R212" s="92">
        <v>32</v>
      </c>
      <c r="S212" s="285">
        <v>22</v>
      </c>
      <c r="T212" s="56">
        <v>0</v>
      </c>
      <c r="U212" s="92">
        <v>0</v>
      </c>
      <c r="V212" s="92">
        <v>0</v>
      </c>
      <c r="W212" s="92">
        <v>143</v>
      </c>
      <c r="X212" s="92">
        <v>0</v>
      </c>
      <c r="Y212" s="6" t="str">
        <f>CA212</f>
        <v/>
      </c>
      <c r="BU212" s="5"/>
      <c r="BV212" s="5"/>
      <c r="BW212" s="5"/>
      <c r="BX212" s="5"/>
      <c r="BY212" s="5"/>
      <c r="BZ212" s="5"/>
      <c r="CA212" s="32" t="str">
        <f>IF(CG212=1," * El total de Evaluaciones según tipo de atencion NO DEBE ser diferente al total.  ","")</f>
        <v/>
      </c>
      <c r="CB212" s="4"/>
      <c r="CC212" s="4"/>
      <c r="CD212" s="4"/>
      <c r="CE212" s="4"/>
      <c r="CF212" s="4"/>
      <c r="CG212" s="33">
        <f>IF(B212&lt;&gt;SUM(T212:X212),1,0)</f>
        <v>0</v>
      </c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</row>
    <row r="213" spans="1:116" s="6" customFormat="1" x14ac:dyDescent="0.2">
      <c r="A213" s="361" t="s">
        <v>84</v>
      </c>
      <c r="B213" s="211">
        <f>SUM(C213:S213)</f>
        <v>0</v>
      </c>
      <c r="C213" s="75">
        <v>0</v>
      </c>
      <c r="D213" s="75">
        <v>0</v>
      </c>
      <c r="E213" s="75">
        <v>0</v>
      </c>
      <c r="F213" s="75">
        <v>0</v>
      </c>
      <c r="G213" s="75">
        <v>0</v>
      </c>
      <c r="H213" s="75">
        <v>0</v>
      </c>
      <c r="I213" s="75">
        <v>0</v>
      </c>
      <c r="J213" s="75">
        <v>0</v>
      </c>
      <c r="K213" s="75">
        <v>0</v>
      </c>
      <c r="L213" s="75">
        <v>0</v>
      </c>
      <c r="M213" s="75">
        <v>0</v>
      </c>
      <c r="N213" s="75">
        <v>0</v>
      </c>
      <c r="O213" s="75">
        <v>0</v>
      </c>
      <c r="P213" s="75">
        <v>0</v>
      </c>
      <c r="Q213" s="75">
        <v>0</v>
      </c>
      <c r="R213" s="75">
        <v>0</v>
      </c>
      <c r="S213" s="288">
        <v>0</v>
      </c>
      <c r="T213" s="78">
        <v>0</v>
      </c>
      <c r="U213" s="75">
        <v>0</v>
      </c>
      <c r="V213" s="75">
        <v>0</v>
      </c>
      <c r="W213" s="75">
        <v>0</v>
      </c>
      <c r="X213" s="75">
        <v>0</v>
      </c>
      <c r="Y213" s="6" t="str">
        <f>CA213</f>
        <v/>
      </c>
      <c r="BU213" s="5"/>
      <c r="BV213" s="5"/>
      <c r="BW213" s="5"/>
      <c r="BX213" s="5"/>
      <c r="BY213" s="5"/>
      <c r="BZ213" s="5"/>
      <c r="CA213" s="32" t="str">
        <f>IF(CG213=1," * El total de Evaluaciones según tipo de atencion NO DEBE ser diferente al total.  ","")</f>
        <v/>
      </c>
      <c r="CB213" s="4"/>
      <c r="CC213" s="4"/>
      <c r="CD213" s="4"/>
      <c r="CE213" s="4"/>
      <c r="CF213" s="4"/>
      <c r="CG213" s="33">
        <f>IF(B213&lt;&gt;SUM(T213:X213),1,0)</f>
        <v>0</v>
      </c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</row>
    <row r="214" spans="1:116" s="6" customFormat="1" x14ac:dyDescent="0.2">
      <c r="A214" s="451" t="s">
        <v>5</v>
      </c>
      <c r="B214" s="637">
        <f>SUM(B210:B213)</f>
        <v>3079</v>
      </c>
      <c r="C214" s="637">
        <f>SUM(C210:C213)</f>
        <v>62</v>
      </c>
      <c r="D214" s="637">
        <f t="shared" ref="D214:X214" si="36">SUM(D210:D213)</f>
        <v>19</v>
      </c>
      <c r="E214" s="637">
        <f t="shared" si="36"/>
        <v>48</v>
      </c>
      <c r="F214" s="637">
        <f t="shared" si="36"/>
        <v>27</v>
      </c>
      <c r="G214" s="637">
        <f t="shared" si="36"/>
        <v>101</v>
      </c>
      <c r="H214" s="637">
        <f t="shared" si="36"/>
        <v>99</v>
      </c>
      <c r="I214" s="637">
        <f t="shared" si="36"/>
        <v>40</v>
      </c>
      <c r="J214" s="637">
        <f t="shared" si="36"/>
        <v>208</v>
      </c>
      <c r="K214" s="637">
        <f t="shared" si="36"/>
        <v>72</v>
      </c>
      <c r="L214" s="637">
        <f t="shared" si="36"/>
        <v>107</v>
      </c>
      <c r="M214" s="637">
        <f t="shared" si="36"/>
        <v>140</v>
      </c>
      <c r="N214" s="637">
        <f t="shared" si="36"/>
        <v>260</v>
      </c>
      <c r="O214" s="637">
        <f t="shared" si="36"/>
        <v>298</v>
      </c>
      <c r="P214" s="637">
        <f t="shared" si="36"/>
        <v>392</v>
      </c>
      <c r="Q214" s="637">
        <f t="shared" si="36"/>
        <v>318</v>
      </c>
      <c r="R214" s="637">
        <f t="shared" si="36"/>
        <v>347</v>
      </c>
      <c r="S214" s="642">
        <f t="shared" si="36"/>
        <v>541</v>
      </c>
      <c r="T214" s="67">
        <f t="shared" si="36"/>
        <v>698</v>
      </c>
      <c r="U214" s="287">
        <f t="shared" si="36"/>
        <v>0</v>
      </c>
      <c r="V214" s="287">
        <f t="shared" si="36"/>
        <v>0</v>
      </c>
      <c r="W214" s="287">
        <f t="shared" si="36"/>
        <v>1519</v>
      </c>
      <c r="X214" s="287">
        <f t="shared" si="36"/>
        <v>862</v>
      </c>
      <c r="BU214" s="5"/>
      <c r="BV214" s="5"/>
      <c r="BW214" s="5"/>
      <c r="BX214" s="5"/>
      <c r="BY214" s="5"/>
      <c r="BZ214" s="5"/>
      <c r="CA214" s="4"/>
      <c r="CB214" s="4"/>
      <c r="CC214" s="4"/>
      <c r="CD214" s="4"/>
      <c r="CE214" s="4"/>
      <c r="CF214" s="4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</row>
    <row r="215" spans="1:116" s="6" customFormat="1" x14ac:dyDescent="0.2">
      <c r="A215" s="11" t="s">
        <v>196</v>
      </c>
      <c r="BU215" s="5"/>
      <c r="BV215" s="5"/>
      <c r="BW215" s="5"/>
      <c r="BX215" s="5"/>
      <c r="BY215" s="15"/>
      <c r="BZ215" s="15"/>
      <c r="CA215" s="4"/>
      <c r="CB215" s="4"/>
      <c r="CC215" s="4"/>
      <c r="CD215" s="4"/>
      <c r="CE215" s="4"/>
      <c r="CF215" s="4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</row>
    <row r="216" spans="1:116" s="6" customFormat="1" x14ac:dyDescent="0.2">
      <c r="A216" s="452" t="s">
        <v>197</v>
      </c>
      <c r="B216" s="440" t="s">
        <v>76</v>
      </c>
      <c r="BU216" s="5"/>
      <c r="BV216" s="5"/>
      <c r="BW216" s="5"/>
      <c r="BX216" s="5"/>
      <c r="BY216" s="15"/>
      <c r="BZ216" s="15"/>
      <c r="CA216" s="4"/>
      <c r="CB216" s="4"/>
      <c r="CC216" s="4"/>
      <c r="CD216" s="4"/>
      <c r="CE216" s="4"/>
      <c r="CF216" s="4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</row>
    <row r="217" spans="1:116" s="6" customFormat="1" x14ac:dyDescent="0.2">
      <c r="A217" s="373" t="s">
        <v>198</v>
      </c>
      <c r="B217" s="209"/>
      <c r="BU217" s="5"/>
      <c r="BV217" s="5"/>
      <c r="BW217" s="5"/>
      <c r="BX217" s="5"/>
      <c r="BY217" s="15"/>
      <c r="BZ217" s="15"/>
      <c r="CA217" s="4"/>
      <c r="CB217" s="4"/>
      <c r="CC217" s="4"/>
      <c r="CD217" s="4"/>
      <c r="CE217" s="4"/>
      <c r="CF217" s="4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</row>
    <row r="218" spans="1:116" s="6" customFormat="1" x14ac:dyDescent="0.2">
      <c r="A218" s="374" t="s">
        <v>199</v>
      </c>
      <c r="B218" s="92"/>
      <c r="BU218" s="5"/>
      <c r="BV218" s="5"/>
      <c r="BW218" s="5"/>
      <c r="BX218" s="5"/>
      <c r="BY218" s="15"/>
      <c r="BZ218" s="15"/>
      <c r="CA218" s="4"/>
      <c r="CB218" s="4"/>
      <c r="CC218" s="4"/>
      <c r="CD218" s="4"/>
      <c r="CE218" s="4"/>
      <c r="CF218" s="4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</row>
    <row r="219" spans="1:116" s="6" customFormat="1" x14ac:dyDescent="0.2">
      <c r="A219" s="374" t="s">
        <v>200</v>
      </c>
      <c r="B219" s="92"/>
      <c r="BU219" s="5"/>
      <c r="BV219" s="5"/>
      <c r="BW219" s="5"/>
      <c r="BX219" s="5"/>
      <c r="BY219" s="15"/>
      <c r="BZ219" s="15"/>
      <c r="CA219" s="4"/>
      <c r="CB219" s="4"/>
      <c r="CC219" s="4"/>
      <c r="CD219" s="4"/>
      <c r="CE219" s="4"/>
      <c r="CF219" s="4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</row>
    <row r="220" spans="1:116" s="6" customFormat="1" x14ac:dyDescent="0.2">
      <c r="A220" s="375" t="s">
        <v>201</v>
      </c>
      <c r="B220" s="75"/>
      <c r="BU220" s="5"/>
      <c r="BV220" s="5"/>
      <c r="BW220" s="5"/>
      <c r="BX220" s="5"/>
      <c r="BY220" s="15"/>
      <c r="BZ220" s="15"/>
      <c r="CA220" s="4"/>
      <c r="CB220" s="4"/>
      <c r="CC220" s="4"/>
      <c r="CD220" s="4"/>
      <c r="CE220" s="4"/>
      <c r="CF220" s="4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</row>
    <row r="221" spans="1:116" s="6" customFormat="1" x14ac:dyDescent="0.2">
      <c r="A221" s="107" t="s">
        <v>202</v>
      </c>
      <c r="BU221" s="5"/>
      <c r="BV221" s="5"/>
      <c r="BW221" s="5"/>
      <c r="BX221" s="5"/>
      <c r="BY221" s="15"/>
      <c r="BZ221" s="15"/>
      <c r="CA221" s="4"/>
      <c r="CB221" s="4"/>
      <c r="CC221" s="4"/>
      <c r="CD221" s="4"/>
      <c r="CE221" s="4"/>
      <c r="CF221" s="4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</row>
    <row r="222" spans="1:116" s="6" customFormat="1" x14ac:dyDescent="0.2">
      <c r="A222" s="486" t="s">
        <v>92</v>
      </c>
      <c r="B222" s="440" t="s">
        <v>5</v>
      </c>
      <c r="BU222" s="5"/>
      <c r="BV222" s="5"/>
      <c r="BW222" s="5"/>
      <c r="BX222" s="5"/>
      <c r="BY222" s="15"/>
      <c r="BZ222" s="15"/>
      <c r="CA222" s="4"/>
      <c r="CB222" s="4"/>
      <c r="CC222" s="4"/>
      <c r="CD222" s="4"/>
      <c r="CE222" s="4"/>
      <c r="CF222" s="4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</row>
    <row r="223" spans="1:116" s="6" customFormat="1" x14ac:dyDescent="0.2">
      <c r="A223" s="374" t="s">
        <v>96</v>
      </c>
      <c r="B223" s="92">
        <v>216</v>
      </c>
      <c r="BU223" s="5"/>
      <c r="BV223" s="5"/>
      <c r="BW223" s="5"/>
      <c r="BX223" s="5"/>
      <c r="BY223" s="15"/>
      <c r="BZ223" s="15"/>
      <c r="CA223" s="4"/>
      <c r="CB223" s="4"/>
      <c r="CC223" s="4"/>
      <c r="CD223" s="4"/>
      <c r="CE223" s="4"/>
      <c r="CF223" s="4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</row>
    <row r="224" spans="1:116" s="6" customFormat="1" x14ac:dyDescent="0.2">
      <c r="A224" s="374" t="s">
        <v>97</v>
      </c>
      <c r="B224" s="92">
        <v>57</v>
      </c>
      <c r="BU224" s="5"/>
      <c r="BV224" s="5"/>
      <c r="BW224" s="5"/>
      <c r="BX224" s="5"/>
      <c r="BY224" s="15"/>
      <c r="BZ224" s="15"/>
      <c r="CA224" s="4"/>
      <c r="CB224" s="4"/>
      <c r="CC224" s="4"/>
      <c r="CD224" s="4"/>
      <c r="CE224" s="4"/>
      <c r="CF224" s="4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</row>
    <row r="225" spans="1:104" s="6" customFormat="1" x14ac:dyDescent="0.2">
      <c r="A225" s="374" t="s">
        <v>98</v>
      </c>
      <c r="B225" s="92">
        <v>3694</v>
      </c>
      <c r="BU225" s="5"/>
      <c r="BV225" s="5"/>
      <c r="BW225" s="5"/>
      <c r="BX225" s="5"/>
      <c r="BY225" s="15"/>
      <c r="BZ225" s="15"/>
      <c r="CA225" s="4"/>
      <c r="CB225" s="4"/>
      <c r="CC225" s="4"/>
      <c r="CD225" s="4"/>
      <c r="CE225" s="4"/>
      <c r="CF225" s="4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5"/>
      <c r="CV225" s="5"/>
      <c r="CW225" s="5"/>
      <c r="CX225" s="5"/>
      <c r="CY225" s="5"/>
      <c r="CZ225" s="5"/>
    </row>
    <row r="226" spans="1:104" s="6" customFormat="1" ht="21.75" x14ac:dyDescent="0.2">
      <c r="A226" s="377" t="s">
        <v>99</v>
      </c>
      <c r="B226" s="92">
        <v>437</v>
      </c>
      <c r="BU226" s="5"/>
      <c r="BV226" s="5"/>
      <c r="BW226" s="5"/>
      <c r="BX226" s="5"/>
      <c r="BY226" s="15"/>
      <c r="BZ226" s="15"/>
      <c r="CA226" s="4"/>
      <c r="CB226" s="4"/>
      <c r="CC226" s="4"/>
      <c r="CD226" s="4"/>
      <c r="CE226" s="4"/>
      <c r="CF226" s="4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5"/>
      <c r="CV226" s="5"/>
      <c r="CW226" s="5"/>
      <c r="CX226" s="5"/>
      <c r="CY226" s="5"/>
      <c r="CZ226" s="5"/>
    </row>
    <row r="227" spans="1:104" s="6" customFormat="1" x14ac:dyDescent="0.2">
      <c r="A227" s="374" t="s">
        <v>100</v>
      </c>
      <c r="B227" s="92">
        <v>0</v>
      </c>
      <c r="BU227" s="5"/>
      <c r="BV227" s="5"/>
      <c r="BW227" s="5"/>
      <c r="BX227" s="5"/>
      <c r="BY227" s="15"/>
      <c r="BZ227" s="15"/>
      <c r="CA227" s="4"/>
      <c r="CB227" s="4"/>
      <c r="CC227" s="4"/>
      <c r="CD227" s="4"/>
      <c r="CE227" s="4"/>
      <c r="CF227" s="4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5"/>
      <c r="CV227" s="5"/>
      <c r="CW227" s="5"/>
      <c r="CX227" s="5"/>
      <c r="CY227" s="5"/>
      <c r="CZ227" s="5"/>
    </row>
    <row r="228" spans="1:104" s="6" customFormat="1" x14ac:dyDescent="0.2">
      <c r="A228" s="374" t="s">
        <v>101</v>
      </c>
      <c r="B228" s="92">
        <v>1</v>
      </c>
      <c r="BU228" s="5"/>
      <c r="BV228" s="5"/>
      <c r="BW228" s="5"/>
      <c r="BX228" s="5"/>
      <c r="BY228" s="5"/>
      <c r="BZ228" s="5"/>
      <c r="CA228" s="4"/>
      <c r="CB228" s="4"/>
      <c r="CC228" s="4"/>
      <c r="CD228" s="4"/>
      <c r="CE228" s="4"/>
      <c r="CF228" s="4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5"/>
      <c r="CV228" s="5"/>
      <c r="CW228" s="5"/>
      <c r="CX228" s="5"/>
      <c r="CY228" s="5"/>
      <c r="CZ228" s="5"/>
    </row>
    <row r="229" spans="1:104" s="6" customFormat="1" x14ac:dyDescent="0.2">
      <c r="A229" s="374" t="s">
        <v>102</v>
      </c>
      <c r="B229" s="92">
        <v>0</v>
      </c>
      <c r="BU229" s="5"/>
      <c r="BV229" s="5"/>
      <c r="BW229" s="5"/>
      <c r="BX229" s="5"/>
      <c r="BY229" s="5"/>
      <c r="BZ229" s="5"/>
      <c r="CA229" s="4"/>
      <c r="CB229" s="4"/>
      <c r="CC229" s="4"/>
      <c r="CD229" s="4"/>
      <c r="CE229" s="4"/>
      <c r="CF229" s="4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5"/>
      <c r="CV229" s="5"/>
      <c r="CW229" s="5"/>
      <c r="CX229" s="5"/>
      <c r="CY229" s="5"/>
      <c r="CZ229" s="5"/>
    </row>
    <row r="230" spans="1:104" s="6" customFormat="1" x14ac:dyDescent="0.2">
      <c r="A230" s="374" t="s">
        <v>203</v>
      </c>
      <c r="B230" s="92">
        <v>19</v>
      </c>
      <c r="BU230" s="5"/>
      <c r="BV230" s="5"/>
      <c r="BW230" s="5"/>
      <c r="BX230" s="5"/>
      <c r="BY230" s="5"/>
      <c r="BZ230" s="5"/>
      <c r="CA230" s="4"/>
      <c r="CB230" s="4"/>
      <c r="CC230" s="4"/>
      <c r="CD230" s="4"/>
      <c r="CE230" s="4"/>
      <c r="CF230" s="4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5"/>
      <c r="CV230" s="5"/>
      <c r="CW230" s="5"/>
      <c r="CX230" s="5"/>
      <c r="CY230" s="5"/>
      <c r="CZ230" s="5"/>
    </row>
    <row r="231" spans="1:104" s="6" customFormat="1" x14ac:dyDescent="0.2">
      <c r="A231" s="374" t="s">
        <v>106</v>
      </c>
      <c r="B231" s="92">
        <v>0</v>
      </c>
      <c r="BU231" s="5"/>
      <c r="BV231" s="5"/>
      <c r="BW231" s="5"/>
      <c r="BX231" s="5"/>
      <c r="BY231" s="5"/>
      <c r="BZ231" s="5"/>
      <c r="CA231" s="4"/>
      <c r="CB231" s="4"/>
      <c r="CC231" s="4"/>
      <c r="CD231" s="4"/>
      <c r="CE231" s="4"/>
      <c r="CF231" s="4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5"/>
      <c r="CV231" s="5"/>
      <c r="CW231" s="5"/>
      <c r="CX231" s="5"/>
      <c r="CY231" s="5"/>
      <c r="CZ231" s="5"/>
    </row>
    <row r="232" spans="1:104" s="6" customFormat="1" x14ac:dyDescent="0.2">
      <c r="A232" s="374" t="s">
        <v>103</v>
      </c>
      <c r="B232" s="92">
        <v>0</v>
      </c>
      <c r="BU232" s="5"/>
      <c r="BV232" s="5"/>
      <c r="BW232" s="5"/>
      <c r="BX232" s="5"/>
      <c r="BY232" s="5"/>
      <c r="BZ232" s="5"/>
      <c r="CA232" s="4"/>
      <c r="CB232" s="4"/>
      <c r="CC232" s="4"/>
      <c r="CD232" s="4"/>
      <c r="CE232" s="4"/>
      <c r="CF232" s="4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5"/>
      <c r="CV232" s="5"/>
      <c r="CW232" s="5"/>
      <c r="CX232" s="5"/>
      <c r="CY232" s="5"/>
      <c r="CZ232" s="5"/>
    </row>
    <row r="233" spans="1:104" s="6" customFormat="1" x14ac:dyDescent="0.2">
      <c r="A233" s="374" t="s">
        <v>104</v>
      </c>
      <c r="B233" s="92">
        <v>0</v>
      </c>
      <c r="BU233" s="5"/>
      <c r="BV233" s="5"/>
      <c r="BW233" s="5"/>
      <c r="BX233" s="5"/>
      <c r="BY233" s="5"/>
      <c r="BZ233" s="5"/>
      <c r="CA233" s="4"/>
      <c r="CB233" s="4"/>
      <c r="CC233" s="4"/>
      <c r="CD233" s="4"/>
      <c r="CE233" s="4"/>
      <c r="CF233" s="4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5"/>
      <c r="CV233" s="5"/>
      <c r="CW233" s="5"/>
      <c r="CX233" s="5"/>
      <c r="CY233" s="5"/>
      <c r="CZ233" s="5"/>
    </row>
    <row r="234" spans="1:104" s="6" customFormat="1" x14ac:dyDescent="0.2">
      <c r="A234" s="374" t="s">
        <v>105</v>
      </c>
      <c r="B234" s="92">
        <v>0</v>
      </c>
      <c r="BU234" s="5"/>
      <c r="BV234" s="5"/>
      <c r="BW234" s="5"/>
      <c r="BX234" s="5"/>
      <c r="BY234" s="5"/>
      <c r="BZ234" s="5"/>
      <c r="CA234" s="4"/>
      <c r="CB234" s="4"/>
      <c r="CC234" s="4"/>
      <c r="CD234" s="4"/>
      <c r="CE234" s="4"/>
      <c r="CF234" s="4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5"/>
      <c r="CV234" s="5"/>
      <c r="CW234" s="5"/>
      <c r="CX234" s="5"/>
      <c r="CY234" s="5"/>
      <c r="CZ234" s="5"/>
    </row>
    <row r="235" spans="1:104" s="6" customFormat="1" x14ac:dyDescent="0.2">
      <c r="A235" s="374" t="s">
        <v>204</v>
      </c>
      <c r="B235" s="92">
        <v>0</v>
      </c>
      <c r="BU235" s="5"/>
      <c r="BV235" s="5"/>
      <c r="BW235" s="5"/>
      <c r="BX235" s="5"/>
      <c r="BY235" s="5"/>
      <c r="BZ235" s="5"/>
      <c r="CA235" s="4"/>
      <c r="CB235" s="4"/>
      <c r="CC235" s="4"/>
      <c r="CD235" s="4"/>
      <c r="CE235" s="4"/>
      <c r="CF235" s="4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5"/>
      <c r="CV235" s="5"/>
      <c r="CW235" s="5"/>
      <c r="CX235" s="5"/>
      <c r="CY235" s="5"/>
      <c r="CZ235" s="5"/>
    </row>
    <row r="236" spans="1:104" s="6" customFormat="1" x14ac:dyDescent="0.2">
      <c r="A236" s="374" t="s">
        <v>205</v>
      </c>
      <c r="B236" s="92">
        <v>0</v>
      </c>
      <c r="BU236" s="5"/>
      <c r="BV236" s="5"/>
      <c r="BW236" s="5"/>
      <c r="BX236" s="5"/>
      <c r="BY236" s="5"/>
      <c r="BZ236" s="5"/>
      <c r="CA236" s="4"/>
      <c r="CB236" s="4"/>
      <c r="CC236" s="4"/>
      <c r="CD236" s="4"/>
      <c r="CE236" s="4"/>
      <c r="CF236" s="4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5"/>
      <c r="CV236" s="5"/>
      <c r="CW236" s="5"/>
      <c r="CX236" s="5"/>
      <c r="CY236" s="5"/>
      <c r="CZ236" s="5"/>
    </row>
    <row r="237" spans="1:104" s="6" customFormat="1" x14ac:dyDescent="0.2">
      <c r="A237" s="374" t="s">
        <v>107</v>
      </c>
      <c r="B237" s="92">
        <v>782</v>
      </c>
      <c r="BU237" s="5"/>
      <c r="BV237" s="5"/>
      <c r="BW237" s="5"/>
      <c r="BX237" s="5"/>
      <c r="BY237" s="5"/>
      <c r="BZ237" s="5"/>
      <c r="CA237" s="4"/>
      <c r="CB237" s="4"/>
      <c r="CC237" s="4"/>
      <c r="CD237" s="4"/>
      <c r="CE237" s="4"/>
      <c r="CF237" s="4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5"/>
      <c r="CV237" s="5"/>
      <c r="CW237" s="5"/>
      <c r="CX237" s="5"/>
      <c r="CY237" s="5"/>
      <c r="CZ237" s="5"/>
    </row>
    <row r="238" spans="1:104" s="6" customFormat="1" x14ac:dyDescent="0.2">
      <c r="A238" s="374" t="s">
        <v>108</v>
      </c>
      <c r="B238" s="92">
        <v>0</v>
      </c>
      <c r="BU238" s="5"/>
      <c r="BV238" s="5"/>
      <c r="BW238" s="5"/>
      <c r="BX238" s="5"/>
      <c r="BY238" s="5"/>
      <c r="BZ238" s="5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5"/>
      <c r="CV238" s="5"/>
      <c r="CW238" s="5"/>
      <c r="CX238" s="5"/>
      <c r="CY238" s="5"/>
      <c r="CZ238" s="5"/>
    </row>
    <row r="239" spans="1:104" s="6" customFormat="1" x14ac:dyDescent="0.2">
      <c r="A239" s="374" t="s">
        <v>109</v>
      </c>
      <c r="B239" s="92">
        <v>286</v>
      </c>
      <c r="BU239" s="5"/>
      <c r="BV239" s="5"/>
      <c r="BW239" s="5"/>
      <c r="BX239" s="5"/>
      <c r="BY239" s="5"/>
      <c r="BZ239" s="5"/>
      <c r="CU239" s="5"/>
      <c r="CV239" s="5"/>
      <c r="CW239" s="5"/>
      <c r="CX239" s="5"/>
      <c r="CY239" s="5"/>
      <c r="CZ239" s="5"/>
    </row>
    <row r="240" spans="1:104" s="6" customFormat="1" x14ac:dyDescent="0.2">
      <c r="A240" s="374" t="s">
        <v>110</v>
      </c>
      <c r="B240" s="92">
        <v>0</v>
      </c>
      <c r="BU240" s="5"/>
      <c r="BV240" s="5"/>
      <c r="BW240" s="5"/>
      <c r="BX240" s="5"/>
      <c r="BY240" s="5"/>
      <c r="BZ240" s="5"/>
      <c r="CU240" s="5"/>
      <c r="CV240" s="5"/>
      <c r="CW240" s="5"/>
      <c r="CX240" s="5"/>
      <c r="CY240" s="5"/>
      <c r="CZ240" s="5"/>
    </row>
    <row r="241" spans="1:104" s="6" customFormat="1" x14ac:dyDescent="0.2">
      <c r="A241" s="374" t="s">
        <v>206</v>
      </c>
      <c r="B241" s="92">
        <v>0</v>
      </c>
      <c r="BU241" s="5"/>
      <c r="BV241" s="5"/>
      <c r="BW241" s="5"/>
      <c r="BX241" s="5"/>
      <c r="BY241" s="15"/>
      <c r="BZ241" s="15"/>
      <c r="CU241" s="5"/>
      <c r="CV241" s="5"/>
      <c r="CW241" s="5"/>
      <c r="CX241" s="5"/>
      <c r="CY241" s="5"/>
      <c r="CZ241" s="5"/>
    </row>
    <row r="242" spans="1:104" s="6" customFormat="1" x14ac:dyDescent="0.2">
      <c r="A242" s="374" t="s">
        <v>112</v>
      </c>
      <c r="B242" s="92">
        <v>0</v>
      </c>
      <c r="BU242" s="5"/>
      <c r="BV242" s="5"/>
      <c r="BW242" s="5"/>
      <c r="BX242" s="5"/>
      <c r="BY242" s="15"/>
      <c r="BZ242" s="15"/>
      <c r="CU242" s="5"/>
      <c r="CV242" s="5"/>
      <c r="CW242" s="5"/>
      <c r="CX242" s="5"/>
      <c r="CY242" s="5"/>
      <c r="CZ242" s="5"/>
    </row>
    <row r="243" spans="1:104" s="6" customFormat="1" x14ac:dyDescent="0.2">
      <c r="A243" s="374" t="s">
        <v>207</v>
      </c>
      <c r="B243" s="92">
        <v>0</v>
      </c>
      <c r="BU243" s="5"/>
      <c r="BV243" s="5"/>
      <c r="BW243" s="5"/>
      <c r="BX243" s="5"/>
      <c r="BY243" s="15"/>
      <c r="BZ243" s="15"/>
      <c r="CU243" s="5"/>
      <c r="CV243" s="5"/>
      <c r="CW243" s="5"/>
      <c r="CX243" s="5"/>
      <c r="CY243" s="5"/>
      <c r="CZ243" s="5"/>
    </row>
    <row r="244" spans="1:104" s="6" customFormat="1" x14ac:dyDescent="0.2">
      <c r="A244" s="374" t="s">
        <v>208</v>
      </c>
      <c r="B244" s="92">
        <v>0</v>
      </c>
      <c r="BU244" s="5"/>
      <c r="BV244" s="5"/>
      <c r="BW244" s="5"/>
      <c r="BX244" s="5"/>
      <c r="BY244" s="15"/>
      <c r="BZ244" s="15"/>
      <c r="CU244" s="5"/>
      <c r="CV244" s="5"/>
      <c r="CW244" s="5"/>
      <c r="CX244" s="5"/>
      <c r="CY244" s="5"/>
      <c r="CZ244" s="5"/>
    </row>
    <row r="245" spans="1:104" s="6" customFormat="1" x14ac:dyDescent="0.2">
      <c r="A245" s="374" t="s">
        <v>209</v>
      </c>
      <c r="B245" s="92">
        <v>2153</v>
      </c>
      <c r="BU245" s="5"/>
      <c r="BV245" s="5"/>
      <c r="BW245" s="5"/>
      <c r="BX245" s="5"/>
      <c r="BY245" s="15"/>
      <c r="BZ245" s="15"/>
      <c r="CU245" s="5"/>
      <c r="CV245" s="5"/>
      <c r="CW245" s="5"/>
      <c r="CX245" s="5"/>
      <c r="CY245" s="5"/>
      <c r="CZ245" s="5"/>
    </row>
    <row r="246" spans="1:104" s="6" customFormat="1" x14ac:dyDescent="0.2">
      <c r="A246" s="374" t="s">
        <v>210</v>
      </c>
      <c r="B246" s="92">
        <v>0</v>
      </c>
      <c r="BU246" s="5"/>
      <c r="BV246" s="5"/>
      <c r="BW246" s="5"/>
      <c r="BX246" s="5"/>
      <c r="BY246" s="15"/>
      <c r="BZ246" s="15"/>
      <c r="CU246" s="5"/>
      <c r="CV246" s="5"/>
      <c r="CW246" s="5"/>
      <c r="CX246" s="5"/>
      <c r="CY246" s="5"/>
      <c r="CZ246" s="5"/>
    </row>
    <row r="247" spans="1:104" s="6" customFormat="1" x14ac:dyDescent="0.2">
      <c r="A247" s="375" t="s">
        <v>211</v>
      </c>
      <c r="B247" s="75">
        <v>0</v>
      </c>
      <c r="BU247" s="5"/>
      <c r="BV247" s="5"/>
      <c r="BW247" s="5"/>
      <c r="BX247" s="5"/>
      <c r="BY247" s="15"/>
      <c r="BZ247" s="15"/>
      <c r="CU247" s="5"/>
      <c r="CV247" s="5"/>
      <c r="CW247" s="5"/>
      <c r="CX247" s="5"/>
      <c r="CY247" s="5"/>
      <c r="CZ247" s="5"/>
    </row>
    <row r="248" spans="1:104" s="6" customFormat="1" x14ac:dyDescent="0.2">
      <c r="A248" s="643" t="s">
        <v>5</v>
      </c>
      <c r="B248" s="644">
        <f>SUM(B223:B247)</f>
        <v>7645</v>
      </c>
      <c r="BU248" s="5"/>
      <c r="BV248" s="5"/>
      <c r="BW248" s="5"/>
      <c r="BX248" s="5"/>
      <c r="BY248" s="15"/>
      <c r="BZ248" s="15"/>
      <c r="CU248" s="5"/>
      <c r="CV248" s="5"/>
      <c r="CW248" s="5"/>
      <c r="CX248" s="5"/>
      <c r="CY248" s="5"/>
      <c r="CZ248" s="5"/>
    </row>
    <row r="249" spans="1:104" s="6" customFormat="1" x14ac:dyDescent="0.2">
      <c r="A249" s="11" t="s">
        <v>212</v>
      </c>
      <c r="B249" s="11"/>
      <c r="BU249" s="5"/>
      <c r="BV249" s="5"/>
      <c r="BW249" s="5"/>
      <c r="BX249" s="5"/>
      <c r="BY249" s="15"/>
      <c r="BZ249" s="15"/>
      <c r="CU249" s="5"/>
      <c r="CV249" s="5"/>
      <c r="CW249" s="5"/>
      <c r="CX249" s="5"/>
      <c r="CY249" s="5"/>
      <c r="CZ249" s="5"/>
    </row>
    <row r="250" spans="1:104" s="6" customFormat="1" x14ac:dyDescent="0.2">
      <c r="A250" s="11" t="s">
        <v>213</v>
      </c>
      <c r="B250" s="221"/>
      <c r="BU250" s="5"/>
      <c r="BV250" s="5"/>
      <c r="BW250" s="5"/>
      <c r="BX250" s="15"/>
      <c r="BY250" s="15"/>
      <c r="BZ250" s="5"/>
      <c r="CU250" s="5"/>
      <c r="CV250" s="5"/>
      <c r="CW250" s="5"/>
      <c r="CX250" s="5"/>
      <c r="CY250" s="5"/>
      <c r="CZ250" s="5"/>
    </row>
    <row r="251" spans="1:104" s="6" customFormat="1" x14ac:dyDescent="0.2">
      <c r="A251" s="1818" t="s">
        <v>214</v>
      </c>
      <c r="B251" s="1819" t="s">
        <v>5</v>
      </c>
      <c r="C251" s="1821" t="s">
        <v>215</v>
      </c>
      <c r="D251" s="1822"/>
      <c r="E251" s="1822"/>
      <c r="F251" s="1822"/>
      <c r="G251" s="1822"/>
      <c r="H251" s="1822"/>
      <c r="I251" s="1822"/>
      <c r="J251" s="1822"/>
      <c r="K251" s="1822"/>
      <c r="L251" s="1822"/>
      <c r="M251" s="1822"/>
      <c r="N251" s="1822"/>
      <c r="O251" s="1822"/>
      <c r="P251" s="1822"/>
      <c r="Q251" s="1822"/>
      <c r="R251" s="1822"/>
      <c r="S251" s="1823"/>
      <c r="BU251" s="5"/>
      <c r="BV251" s="5"/>
      <c r="BW251" s="5"/>
      <c r="BX251" s="5"/>
      <c r="BY251" s="5"/>
      <c r="BZ251" s="5"/>
      <c r="CU251" s="5"/>
      <c r="CV251" s="5"/>
      <c r="CW251" s="5"/>
      <c r="CX251" s="5"/>
      <c r="CY251" s="5"/>
      <c r="CZ251" s="5"/>
    </row>
    <row r="252" spans="1:104" s="6" customFormat="1" x14ac:dyDescent="0.2">
      <c r="A252" s="1842"/>
      <c r="B252" s="1870"/>
      <c r="C252" s="645" t="s">
        <v>160</v>
      </c>
      <c r="D252" s="645" t="s">
        <v>161</v>
      </c>
      <c r="E252" s="645" t="s">
        <v>13</v>
      </c>
      <c r="F252" s="646" t="s">
        <v>14</v>
      </c>
      <c r="G252" s="646" t="s">
        <v>15</v>
      </c>
      <c r="H252" s="646" t="s">
        <v>16</v>
      </c>
      <c r="I252" s="646" t="s">
        <v>17</v>
      </c>
      <c r="J252" s="646" t="s">
        <v>18</v>
      </c>
      <c r="K252" s="646" t="s">
        <v>19</v>
      </c>
      <c r="L252" s="646" t="s">
        <v>20</v>
      </c>
      <c r="M252" s="646" t="s">
        <v>21</v>
      </c>
      <c r="N252" s="646" t="s">
        <v>22</v>
      </c>
      <c r="O252" s="646" t="s">
        <v>23</v>
      </c>
      <c r="P252" s="646" t="s">
        <v>24</v>
      </c>
      <c r="Q252" s="646" t="s">
        <v>25</v>
      </c>
      <c r="R252" s="646" t="s">
        <v>26</v>
      </c>
      <c r="S252" s="453" t="s">
        <v>27</v>
      </c>
      <c r="BU252" s="5"/>
      <c r="BV252" s="5"/>
      <c r="BW252" s="5"/>
      <c r="BX252" s="5"/>
      <c r="BY252" s="5"/>
      <c r="BZ252" s="5"/>
      <c r="CU252" s="5"/>
      <c r="CV252" s="5"/>
      <c r="CW252" s="5"/>
      <c r="CX252" s="5"/>
      <c r="CY252" s="5"/>
      <c r="CZ252" s="5"/>
    </row>
    <row r="253" spans="1:104" s="6" customFormat="1" x14ac:dyDescent="0.2">
      <c r="A253" s="647" t="s">
        <v>216</v>
      </c>
      <c r="B253" s="648">
        <f>SUM(C253:S253)</f>
        <v>344</v>
      </c>
      <c r="C253" s="649">
        <v>5</v>
      </c>
      <c r="D253" s="385">
        <v>17</v>
      </c>
      <c r="E253" s="385">
        <v>19</v>
      </c>
      <c r="F253" s="385">
        <v>6</v>
      </c>
      <c r="G253" s="385">
        <v>0</v>
      </c>
      <c r="H253" s="385">
        <v>0</v>
      </c>
      <c r="I253" s="385">
        <v>0</v>
      </c>
      <c r="J253" s="385">
        <v>1</v>
      </c>
      <c r="K253" s="385">
        <v>4</v>
      </c>
      <c r="L253" s="385">
        <v>2</v>
      </c>
      <c r="M253" s="385">
        <v>3</v>
      </c>
      <c r="N253" s="385">
        <v>3</v>
      </c>
      <c r="O253" s="385">
        <v>7</v>
      </c>
      <c r="P253" s="385">
        <v>88</v>
      </c>
      <c r="Q253" s="385">
        <v>66</v>
      </c>
      <c r="R253" s="385">
        <v>59</v>
      </c>
      <c r="S253" s="630">
        <v>64</v>
      </c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U253" s="5"/>
      <c r="CV253" s="5"/>
      <c r="CW253" s="5"/>
      <c r="CX253" s="5"/>
      <c r="CY253" s="5"/>
      <c r="CZ253" s="5"/>
    </row>
    <row r="254" spans="1:104" s="6" customFormat="1" ht="21" x14ac:dyDescent="0.2">
      <c r="A254" s="386" t="s">
        <v>217</v>
      </c>
      <c r="B254" s="387">
        <f>SUM(C254:S254)</f>
        <v>344</v>
      </c>
      <c r="C254" s="51">
        <v>5</v>
      </c>
      <c r="D254" s="55">
        <v>17</v>
      </c>
      <c r="E254" s="55">
        <v>19</v>
      </c>
      <c r="F254" s="55">
        <v>6</v>
      </c>
      <c r="G254" s="55">
        <v>0</v>
      </c>
      <c r="H254" s="55">
        <v>0</v>
      </c>
      <c r="I254" s="55">
        <v>0</v>
      </c>
      <c r="J254" s="55">
        <v>1</v>
      </c>
      <c r="K254" s="55">
        <v>4</v>
      </c>
      <c r="L254" s="55">
        <v>2</v>
      </c>
      <c r="M254" s="55">
        <v>3</v>
      </c>
      <c r="N254" s="55">
        <v>3</v>
      </c>
      <c r="O254" s="55">
        <v>7</v>
      </c>
      <c r="P254" s="55">
        <v>88</v>
      </c>
      <c r="Q254" s="55">
        <v>66</v>
      </c>
      <c r="R254" s="55">
        <v>59</v>
      </c>
      <c r="S254" s="56">
        <v>64</v>
      </c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09"/>
      <c r="AJ254" s="109"/>
      <c r="AK254" s="109"/>
      <c r="AL254" s="109"/>
      <c r="AM254" s="109"/>
      <c r="AN254" s="109"/>
      <c r="AO254" s="109"/>
      <c r="AP254" s="109"/>
      <c r="AQ254" s="109"/>
      <c r="AR254" s="109"/>
      <c r="AS254" s="109"/>
      <c r="AT254" s="109"/>
      <c r="AU254" s="109"/>
      <c r="AV254" s="109"/>
      <c r="AW254" s="109"/>
      <c r="AX254" s="109"/>
      <c r="AY254" s="109"/>
      <c r="AZ254" s="109"/>
      <c r="BA254" s="109"/>
      <c r="BB254" s="109"/>
      <c r="BU254" s="5"/>
      <c r="BV254" s="5"/>
      <c r="BW254" s="5"/>
      <c r="BX254" s="5"/>
      <c r="BY254" s="15"/>
      <c r="BZ254" s="15"/>
      <c r="CU254" s="5"/>
      <c r="CV254" s="5"/>
      <c r="CW254" s="5"/>
      <c r="CX254" s="5"/>
      <c r="CY254" s="5"/>
      <c r="CZ254" s="5"/>
    </row>
    <row r="255" spans="1:104" s="6" customFormat="1" x14ac:dyDescent="0.2">
      <c r="A255" s="650" t="s">
        <v>218</v>
      </c>
      <c r="B255" s="651">
        <f>SUM(C255:S255)</f>
        <v>344</v>
      </c>
      <c r="C255" s="434">
        <v>5</v>
      </c>
      <c r="D255" s="435">
        <v>17</v>
      </c>
      <c r="E255" s="435">
        <v>19</v>
      </c>
      <c r="F255" s="435">
        <v>6</v>
      </c>
      <c r="G255" s="435">
        <v>0</v>
      </c>
      <c r="H255" s="435">
        <v>0</v>
      </c>
      <c r="I255" s="435">
        <v>0</v>
      </c>
      <c r="J255" s="435">
        <v>1</v>
      </c>
      <c r="K255" s="435">
        <v>4</v>
      </c>
      <c r="L255" s="435">
        <v>2</v>
      </c>
      <c r="M255" s="435">
        <v>3</v>
      </c>
      <c r="N255" s="435">
        <v>3</v>
      </c>
      <c r="O255" s="435">
        <v>7</v>
      </c>
      <c r="P255" s="435">
        <v>88</v>
      </c>
      <c r="Q255" s="435">
        <v>66</v>
      </c>
      <c r="R255" s="435">
        <v>59</v>
      </c>
      <c r="S255" s="602">
        <v>64</v>
      </c>
      <c r="Z255" s="109"/>
      <c r="AA255" s="109"/>
      <c r="AB255" s="109"/>
      <c r="AC255" s="109"/>
      <c r="AD255" s="109"/>
      <c r="AE255" s="109"/>
      <c r="AF255" s="109"/>
      <c r="AG255" s="109"/>
      <c r="AH255" s="109"/>
      <c r="AI255" s="109"/>
      <c r="AJ255" s="109"/>
      <c r="AK255" s="109"/>
      <c r="AL255" s="109"/>
      <c r="AM255" s="109"/>
      <c r="AN255" s="109"/>
      <c r="AO255" s="109"/>
      <c r="AP255" s="109"/>
      <c r="AQ255" s="109"/>
      <c r="AR255" s="109"/>
      <c r="AS255" s="109"/>
      <c r="AT255" s="109"/>
      <c r="AU255" s="109"/>
      <c r="AV255" s="109"/>
      <c r="AW255" s="109"/>
      <c r="AX255" s="109"/>
      <c r="AY255" s="109"/>
      <c r="AZ255" s="109"/>
      <c r="BA255" s="109"/>
      <c r="BB255" s="109"/>
      <c r="BU255" s="5"/>
      <c r="BV255" s="5"/>
      <c r="BW255" s="5"/>
      <c r="BX255" s="5"/>
      <c r="BY255" s="15"/>
      <c r="BZ255" s="15"/>
      <c r="CU255" s="5"/>
      <c r="CV255" s="5"/>
      <c r="CW255" s="5"/>
      <c r="CX255" s="5"/>
      <c r="CY255" s="5"/>
      <c r="CZ255" s="5"/>
    </row>
    <row r="256" spans="1:104" s="6" customFormat="1" x14ac:dyDescent="0.2">
      <c r="A256" s="11" t="s">
        <v>219</v>
      </c>
      <c r="B256" s="390"/>
      <c r="D256" s="390"/>
      <c r="AX256" s="109"/>
      <c r="AY256" s="109"/>
      <c r="AZ256" s="109"/>
      <c r="BA256" s="109"/>
      <c r="BB256" s="109"/>
      <c r="BC256" s="109"/>
      <c r="BD256" s="109"/>
      <c r="BU256" s="5"/>
      <c r="BV256" s="5"/>
      <c r="BW256" s="5"/>
      <c r="BX256" s="5"/>
      <c r="BY256" s="5"/>
      <c r="BZ256" s="5"/>
      <c r="CU256" s="15"/>
      <c r="CV256" s="15"/>
      <c r="CW256" s="15"/>
      <c r="CX256" s="15"/>
      <c r="CY256" s="15"/>
      <c r="CZ256" s="15"/>
    </row>
    <row r="257" spans="1:130" x14ac:dyDescent="0.2">
      <c r="A257" s="1824" t="s">
        <v>220</v>
      </c>
      <c r="B257" s="1819" t="s">
        <v>221</v>
      </c>
      <c r="C257" s="1821" t="s">
        <v>215</v>
      </c>
      <c r="D257" s="1822"/>
      <c r="E257" s="1822"/>
      <c r="F257" s="1822"/>
      <c r="G257" s="1822"/>
      <c r="H257" s="1822"/>
      <c r="I257" s="1822"/>
      <c r="J257" s="1822"/>
      <c r="K257" s="1822"/>
      <c r="L257" s="1822"/>
      <c r="M257" s="1822"/>
      <c r="N257" s="1822"/>
      <c r="O257" s="1822"/>
      <c r="P257" s="1822"/>
      <c r="Q257" s="1822"/>
      <c r="R257" s="1822"/>
      <c r="S257" s="1823"/>
      <c r="AA257" s="109"/>
      <c r="AB257" s="109"/>
      <c r="AC257" s="109"/>
      <c r="AD257" s="109"/>
      <c r="AE257" s="109"/>
      <c r="AF257" s="109"/>
      <c r="AG257" s="109"/>
      <c r="AH257" s="109"/>
      <c r="AI257" s="109"/>
      <c r="AJ257" s="109"/>
      <c r="AK257" s="109"/>
      <c r="AL257" s="109"/>
      <c r="AM257" s="109"/>
      <c r="AN257" s="109"/>
      <c r="AO257" s="109"/>
      <c r="AP257" s="109"/>
      <c r="AQ257" s="109"/>
      <c r="AR257" s="109"/>
      <c r="AS257" s="109"/>
      <c r="AT257" s="109"/>
      <c r="AU257" s="109"/>
      <c r="AV257" s="109"/>
      <c r="AW257" s="109"/>
      <c r="AX257" s="109"/>
      <c r="AY257" s="109"/>
      <c r="AZ257" s="109"/>
      <c r="BA257" s="109"/>
      <c r="BB257" s="109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5"/>
      <c r="CV257" s="5"/>
      <c r="CW257" s="5"/>
      <c r="CX257" s="5"/>
      <c r="CY257" s="5"/>
      <c r="CZ257" s="5"/>
    </row>
    <row r="258" spans="1:130" ht="15" x14ac:dyDescent="0.25">
      <c r="A258" s="1857"/>
      <c r="B258" s="1870"/>
      <c r="C258" s="645" t="s">
        <v>160</v>
      </c>
      <c r="D258" s="645" t="s">
        <v>161</v>
      </c>
      <c r="E258" s="645" t="s">
        <v>13</v>
      </c>
      <c r="F258" s="646" t="s">
        <v>14</v>
      </c>
      <c r="G258" s="646" t="s">
        <v>15</v>
      </c>
      <c r="H258" s="646" t="s">
        <v>16</v>
      </c>
      <c r="I258" s="646" t="s">
        <v>17</v>
      </c>
      <c r="J258" s="646" t="s">
        <v>18</v>
      </c>
      <c r="K258" s="646" t="s">
        <v>19</v>
      </c>
      <c r="L258" s="646" t="s">
        <v>20</v>
      </c>
      <c r="M258" s="646" t="s">
        <v>21</v>
      </c>
      <c r="N258" s="646" t="s">
        <v>22</v>
      </c>
      <c r="O258" s="646" t="s">
        <v>23</v>
      </c>
      <c r="P258" s="646" t="s">
        <v>24</v>
      </c>
      <c r="Q258" s="646" t="s">
        <v>25</v>
      </c>
      <c r="R258" s="646" t="s">
        <v>26</v>
      </c>
      <c r="S258" s="453" t="s">
        <v>27</v>
      </c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3"/>
      <c r="BV258" s="3"/>
      <c r="BW258" s="3"/>
      <c r="BX258" s="3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5"/>
      <c r="CV258" s="5"/>
      <c r="CW258" s="5"/>
      <c r="CX258" s="5"/>
      <c r="CY258" s="5"/>
      <c r="CZ258" s="5"/>
    </row>
    <row r="259" spans="1:130" ht="15" x14ac:dyDescent="0.25">
      <c r="A259" s="391" t="s">
        <v>222</v>
      </c>
      <c r="B259" s="391">
        <f>SUM(C259:S259)</f>
        <v>13</v>
      </c>
      <c r="C259" s="385">
        <v>0</v>
      </c>
      <c r="D259" s="385">
        <v>0</v>
      </c>
      <c r="E259" s="385">
        <v>0</v>
      </c>
      <c r="F259" s="385">
        <v>0</v>
      </c>
      <c r="G259" s="385">
        <v>0</v>
      </c>
      <c r="H259" s="385">
        <v>0</v>
      </c>
      <c r="I259" s="385">
        <v>0</v>
      </c>
      <c r="J259" s="385">
        <v>0</v>
      </c>
      <c r="K259" s="385">
        <v>0</v>
      </c>
      <c r="L259" s="385">
        <v>0</v>
      </c>
      <c r="M259" s="385">
        <v>1</v>
      </c>
      <c r="N259" s="385">
        <v>1</v>
      </c>
      <c r="O259" s="385">
        <v>1</v>
      </c>
      <c r="P259" s="385">
        <v>2</v>
      </c>
      <c r="Q259" s="385">
        <v>3</v>
      </c>
      <c r="R259" s="385">
        <v>1</v>
      </c>
      <c r="S259" s="616">
        <v>4</v>
      </c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3"/>
      <c r="BV259" s="3"/>
      <c r="BW259" s="3"/>
      <c r="BX259" s="3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5"/>
      <c r="CV259" s="5"/>
      <c r="CW259" s="5"/>
      <c r="CX259" s="5"/>
      <c r="CY259" s="5"/>
      <c r="CZ259" s="5"/>
    </row>
    <row r="260" spans="1:130" ht="15" x14ac:dyDescent="0.25">
      <c r="A260" s="284" t="s">
        <v>223</v>
      </c>
      <c r="B260" s="284">
        <f t="shared" ref="B260:B285" si="37">SUM(C260:S260)</f>
        <v>1</v>
      </c>
      <c r="C260" s="55">
        <v>0</v>
      </c>
      <c r="D260" s="55">
        <v>0</v>
      </c>
      <c r="E260" s="55">
        <v>0</v>
      </c>
      <c r="F260" s="55">
        <v>0</v>
      </c>
      <c r="G260" s="55">
        <v>0</v>
      </c>
      <c r="H260" s="55">
        <v>0</v>
      </c>
      <c r="I260" s="55">
        <v>0</v>
      </c>
      <c r="J260" s="55">
        <v>0</v>
      </c>
      <c r="K260" s="55">
        <v>0</v>
      </c>
      <c r="L260" s="55">
        <v>0</v>
      </c>
      <c r="M260" s="55">
        <v>0</v>
      </c>
      <c r="N260" s="55">
        <v>0</v>
      </c>
      <c r="O260" s="55">
        <v>1</v>
      </c>
      <c r="P260" s="55">
        <v>0</v>
      </c>
      <c r="Q260" s="55">
        <v>0</v>
      </c>
      <c r="R260" s="55">
        <v>0</v>
      </c>
      <c r="S260" s="56">
        <v>0</v>
      </c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3"/>
      <c r="BV260" s="3"/>
      <c r="BW260" s="3"/>
      <c r="BX260" s="3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5"/>
      <c r="CV260" s="5"/>
      <c r="CW260" s="5"/>
      <c r="CX260" s="5"/>
      <c r="CY260" s="5"/>
      <c r="CZ260" s="5"/>
    </row>
    <row r="261" spans="1:130" ht="15" x14ac:dyDescent="0.25">
      <c r="A261" s="284" t="s">
        <v>224</v>
      </c>
      <c r="B261" s="284">
        <f>SUM(C261:S261)</f>
        <v>9</v>
      </c>
      <c r="C261" s="55">
        <v>0</v>
      </c>
      <c r="D261" s="55">
        <v>0</v>
      </c>
      <c r="E261" s="55">
        <v>0</v>
      </c>
      <c r="F261" s="55">
        <v>0</v>
      </c>
      <c r="G261" s="55">
        <v>0</v>
      </c>
      <c r="H261" s="55">
        <v>0</v>
      </c>
      <c r="I261" s="55">
        <v>0</v>
      </c>
      <c r="J261" s="55">
        <v>0</v>
      </c>
      <c r="K261" s="55">
        <v>0</v>
      </c>
      <c r="L261" s="55">
        <v>0</v>
      </c>
      <c r="M261" s="55">
        <v>1</v>
      </c>
      <c r="N261" s="55">
        <v>2</v>
      </c>
      <c r="O261" s="55">
        <v>1</v>
      </c>
      <c r="P261" s="55">
        <v>0</v>
      </c>
      <c r="Q261" s="55">
        <v>2</v>
      </c>
      <c r="R261" s="55">
        <v>0</v>
      </c>
      <c r="S261" s="56">
        <v>3</v>
      </c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3"/>
      <c r="BV261" s="3"/>
      <c r="BW261" s="3"/>
      <c r="BX261" s="3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5"/>
      <c r="CV261" s="5"/>
      <c r="CW261" s="5"/>
      <c r="CX261" s="5"/>
      <c r="CY261" s="5"/>
      <c r="CZ261" s="5"/>
    </row>
    <row r="262" spans="1:130" ht="15" x14ac:dyDescent="0.25">
      <c r="A262" s="284" t="s">
        <v>225</v>
      </c>
      <c r="B262" s="284">
        <f t="shared" si="37"/>
        <v>17</v>
      </c>
      <c r="C262" s="55">
        <v>0</v>
      </c>
      <c r="D262" s="55">
        <v>0</v>
      </c>
      <c r="E262" s="55">
        <v>0</v>
      </c>
      <c r="F262" s="55">
        <v>0</v>
      </c>
      <c r="G262" s="55">
        <v>0</v>
      </c>
      <c r="H262" s="55">
        <v>0</v>
      </c>
      <c r="I262" s="55">
        <v>0</v>
      </c>
      <c r="J262" s="55">
        <v>0</v>
      </c>
      <c r="K262" s="55">
        <v>0</v>
      </c>
      <c r="L262" s="55">
        <v>0</v>
      </c>
      <c r="M262" s="55">
        <v>1</v>
      </c>
      <c r="N262" s="55">
        <v>2</v>
      </c>
      <c r="O262" s="55">
        <v>2</v>
      </c>
      <c r="P262" s="55">
        <v>0</v>
      </c>
      <c r="Q262" s="55">
        <v>3</v>
      </c>
      <c r="R262" s="55">
        <v>2</v>
      </c>
      <c r="S262" s="56">
        <v>7</v>
      </c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3"/>
      <c r="BV262" s="3"/>
      <c r="BW262" s="3"/>
      <c r="BX262" s="3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5"/>
      <c r="CV262" s="5"/>
      <c r="CW262" s="5"/>
      <c r="CX262" s="5"/>
      <c r="CY262" s="5"/>
      <c r="CZ262" s="5"/>
    </row>
    <row r="263" spans="1:130" ht="15" x14ac:dyDescent="0.25">
      <c r="A263" s="284" t="s">
        <v>226</v>
      </c>
      <c r="B263" s="284">
        <f t="shared" si="37"/>
        <v>12</v>
      </c>
      <c r="C263" s="55">
        <v>0</v>
      </c>
      <c r="D263" s="55">
        <v>0</v>
      </c>
      <c r="E263" s="55">
        <v>0</v>
      </c>
      <c r="F263" s="55">
        <v>0</v>
      </c>
      <c r="G263" s="55">
        <v>0</v>
      </c>
      <c r="H263" s="55">
        <v>0</v>
      </c>
      <c r="I263" s="55">
        <v>0</v>
      </c>
      <c r="J263" s="55">
        <v>0</v>
      </c>
      <c r="K263" s="55">
        <v>0</v>
      </c>
      <c r="L263" s="55">
        <v>0</v>
      </c>
      <c r="M263" s="55">
        <v>0</v>
      </c>
      <c r="N263" s="55">
        <v>0</v>
      </c>
      <c r="O263" s="55">
        <v>1</v>
      </c>
      <c r="P263" s="55">
        <v>3</v>
      </c>
      <c r="Q263" s="55">
        <v>2</v>
      </c>
      <c r="R263" s="55">
        <v>2</v>
      </c>
      <c r="S263" s="56">
        <v>4</v>
      </c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3"/>
      <c r="BV263" s="3"/>
      <c r="BW263" s="3"/>
      <c r="BX263" s="3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5"/>
      <c r="CV263" s="5"/>
      <c r="CW263" s="5"/>
      <c r="CX263" s="5"/>
      <c r="CY263" s="5"/>
      <c r="CZ263" s="5"/>
    </row>
    <row r="264" spans="1:130" s="392" customFormat="1" x14ac:dyDescent="0.2">
      <c r="A264" s="284" t="s">
        <v>227</v>
      </c>
      <c r="B264" s="284">
        <f t="shared" si="37"/>
        <v>8</v>
      </c>
      <c r="C264" s="55">
        <v>0</v>
      </c>
      <c r="D264" s="55">
        <v>0</v>
      </c>
      <c r="E264" s="55">
        <v>0</v>
      </c>
      <c r="F264" s="55">
        <v>0</v>
      </c>
      <c r="G264" s="55">
        <v>0</v>
      </c>
      <c r="H264" s="55">
        <v>0</v>
      </c>
      <c r="I264" s="55">
        <v>0</v>
      </c>
      <c r="J264" s="55">
        <v>0</v>
      </c>
      <c r="K264" s="55">
        <v>0</v>
      </c>
      <c r="L264" s="55">
        <v>0</v>
      </c>
      <c r="M264" s="55">
        <v>0</v>
      </c>
      <c r="N264" s="55">
        <v>0</v>
      </c>
      <c r="O264" s="55">
        <v>0</v>
      </c>
      <c r="P264" s="55">
        <v>2</v>
      </c>
      <c r="Q264" s="55">
        <v>1</v>
      </c>
      <c r="R264" s="55">
        <v>2</v>
      </c>
      <c r="S264" s="56">
        <v>3</v>
      </c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5"/>
      <c r="BV264" s="5"/>
      <c r="BW264" s="5"/>
      <c r="BX264" s="5"/>
      <c r="BY264" s="15"/>
      <c r="BZ264" s="15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</row>
    <row r="265" spans="1:130" s="392" customFormat="1" x14ac:dyDescent="0.2">
      <c r="A265" s="284" t="s">
        <v>228</v>
      </c>
      <c r="B265" s="284">
        <f t="shared" si="37"/>
        <v>0</v>
      </c>
      <c r="C265" s="55">
        <v>0</v>
      </c>
      <c r="D265" s="55">
        <v>0</v>
      </c>
      <c r="E265" s="55">
        <v>0</v>
      </c>
      <c r="F265" s="55">
        <v>0</v>
      </c>
      <c r="G265" s="55">
        <v>0</v>
      </c>
      <c r="H265" s="55">
        <v>0</v>
      </c>
      <c r="I265" s="55">
        <v>0</v>
      </c>
      <c r="J265" s="55">
        <v>0</v>
      </c>
      <c r="K265" s="55">
        <v>0</v>
      </c>
      <c r="L265" s="55">
        <v>0</v>
      </c>
      <c r="M265" s="55">
        <v>0</v>
      </c>
      <c r="N265" s="55">
        <v>0</v>
      </c>
      <c r="O265" s="55">
        <v>0</v>
      </c>
      <c r="P265" s="55">
        <v>0</v>
      </c>
      <c r="Q265" s="55">
        <v>0</v>
      </c>
      <c r="R265" s="55">
        <v>0</v>
      </c>
      <c r="S265" s="56">
        <v>0</v>
      </c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5"/>
      <c r="BV265" s="5"/>
      <c r="BW265" s="5"/>
      <c r="BX265" s="5"/>
      <c r="BY265" s="15"/>
      <c r="BZ265" s="15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</row>
    <row r="266" spans="1:130" s="392" customFormat="1" x14ac:dyDescent="0.2">
      <c r="A266" s="284" t="s">
        <v>229</v>
      </c>
      <c r="B266" s="284">
        <f t="shared" si="37"/>
        <v>0</v>
      </c>
      <c r="C266" s="55">
        <v>0</v>
      </c>
      <c r="D266" s="55">
        <v>0</v>
      </c>
      <c r="E266" s="55">
        <v>0</v>
      </c>
      <c r="F266" s="55">
        <v>0</v>
      </c>
      <c r="G266" s="55">
        <v>0</v>
      </c>
      <c r="H266" s="55">
        <v>0</v>
      </c>
      <c r="I266" s="55">
        <v>0</v>
      </c>
      <c r="J266" s="55">
        <v>0</v>
      </c>
      <c r="K266" s="55">
        <v>0</v>
      </c>
      <c r="L266" s="55">
        <v>0</v>
      </c>
      <c r="M266" s="55">
        <v>0</v>
      </c>
      <c r="N266" s="55">
        <v>0</v>
      </c>
      <c r="O266" s="55">
        <v>0</v>
      </c>
      <c r="P266" s="55">
        <v>0</v>
      </c>
      <c r="Q266" s="55">
        <v>0</v>
      </c>
      <c r="R266" s="55">
        <v>0</v>
      </c>
      <c r="S266" s="56">
        <v>0</v>
      </c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5"/>
      <c r="BV266" s="5"/>
      <c r="BW266" s="5"/>
      <c r="BX266" s="5"/>
      <c r="BY266" s="15"/>
      <c r="BZ266" s="15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</row>
    <row r="267" spans="1:130" s="392" customFormat="1" x14ac:dyDescent="0.2">
      <c r="A267" s="284" t="s">
        <v>230</v>
      </c>
      <c r="B267" s="284">
        <f t="shared" si="37"/>
        <v>0</v>
      </c>
      <c r="C267" s="55">
        <v>0</v>
      </c>
      <c r="D267" s="55">
        <v>0</v>
      </c>
      <c r="E267" s="55">
        <v>0</v>
      </c>
      <c r="F267" s="55">
        <v>0</v>
      </c>
      <c r="G267" s="55">
        <v>0</v>
      </c>
      <c r="H267" s="55">
        <v>0</v>
      </c>
      <c r="I267" s="55">
        <v>0</v>
      </c>
      <c r="J267" s="55">
        <v>0</v>
      </c>
      <c r="K267" s="55">
        <v>0</v>
      </c>
      <c r="L267" s="55">
        <v>0</v>
      </c>
      <c r="M267" s="55">
        <v>0</v>
      </c>
      <c r="N267" s="55">
        <v>0</v>
      </c>
      <c r="O267" s="55">
        <v>0</v>
      </c>
      <c r="P267" s="55">
        <v>0</v>
      </c>
      <c r="Q267" s="55">
        <v>0</v>
      </c>
      <c r="R267" s="55">
        <v>0</v>
      </c>
      <c r="S267" s="56">
        <v>0</v>
      </c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5"/>
      <c r="BV267" s="5"/>
      <c r="BW267" s="5"/>
      <c r="BX267" s="5"/>
      <c r="BY267" s="15"/>
      <c r="BZ267" s="15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</row>
    <row r="268" spans="1:130" x14ac:dyDescent="0.2">
      <c r="A268" s="284" t="s">
        <v>231</v>
      </c>
      <c r="B268" s="284">
        <f t="shared" si="37"/>
        <v>0</v>
      </c>
      <c r="C268" s="55">
        <v>0</v>
      </c>
      <c r="D268" s="55">
        <v>0</v>
      </c>
      <c r="E268" s="55">
        <v>0</v>
      </c>
      <c r="F268" s="55">
        <v>0</v>
      </c>
      <c r="G268" s="55">
        <v>0</v>
      </c>
      <c r="H268" s="55">
        <v>0</v>
      </c>
      <c r="I268" s="55">
        <v>0</v>
      </c>
      <c r="J268" s="55">
        <v>0</v>
      </c>
      <c r="K268" s="55">
        <v>0</v>
      </c>
      <c r="L268" s="55">
        <v>0</v>
      </c>
      <c r="M268" s="55">
        <v>0</v>
      </c>
      <c r="N268" s="55">
        <v>0</v>
      </c>
      <c r="O268" s="55">
        <v>0</v>
      </c>
      <c r="P268" s="55">
        <v>0</v>
      </c>
      <c r="Q268" s="55">
        <v>0</v>
      </c>
      <c r="R268" s="55">
        <v>0</v>
      </c>
      <c r="S268" s="56">
        <v>0</v>
      </c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5"/>
      <c r="CV268" s="5"/>
      <c r="CW268" s="5"/>
      <c r="CX268" s="5"/>
      <c r="CY268" s="5"/>
      <c r="CZ268" s="5"/>
    </row>
    <row r="269" spans="1:130" ht="21.75" x14ac:dyDescent="0.2">
      <c r="A269" s="393" t="s">
        <v>232</v>
      </c>
      <c r="B269" s="284">
        <f t="shared" si="37"/>
        <v>0</v>
      </c>
      <c r="C269" s="55">
        <v>0</v>
      </c>
      <c r="D269" s="55">
        <v>0</v>
      </c>
      <c r="E269" s="55">
        <v>0</v>
      </c>
      <c r="F269" s="55">
        <v>0</v>
      </c>
      <c r="G269" s="55">
        <v>0</v>
      </c>
      <c r="H269" s="55">
        <v>0</v>
      </c>
      <c r="I269" s="55">
        <v>0</v>
      </c>
      <c r="J269" s="55">
        <v>0</v>
      </c>
      <c r="K269" s="55">
        <v>0</v>
      </c>
      <c r="L269" s="55">
        <v>0</v>
      </c>
      <c r="M269" s="55">
        <v>0</v>
      </c>
      <c r="N269" s="55">
        <v>0</v>
      </c>
      <c r="O269" s="55">
        <v>0</v>
      </c>
      <c r="P269" s="55">
        <v>0</v>
      </c>
      <c r="Q269" s="55">
        <v>0</v>
      </c>
      <c r="R269" s="55">
        <v>0</v>
      </c>
      <c r="S269" s="56">
        <v>0</v>
      </c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5"/>
      <c r="CV269" s="5"/>
      <c r="CW269" s="5"/>
      <c r="CX269" s="5"/>
      <c r="CY269" s="5"/>
      <c r="CZ269" s="5"/>
    </row>
    <row r="270" spans="1:130" ht="22.5" x14ac:dyDescent="0.25">
      <c r="A270" s="393" t="s">
        <v>233</v>
      </c>
      <c r="B270" s="284">
        <f>SUM(C270:S270)</f>
        <v>0</v>
      </c>
      <c r="C270" s="55">
        <v>0</v>
      </c>
      <c r="D270" s="55">
        <v>0</v>
      </c>
      <c r="E270" s="55">
        <v>0</v>
      </c>
      <c r="F270" s="55">
        <v>0</v>
      </c>
      <c r="G270" s="55">
        <v>0</v>
      </c>
      <c r="H270" s="55">
        <v>0</v>
      </c>
      <c r="I270" s="55">
        <v>0</v>
      </c>
      <c r="J270" s="55">
        <v>0</v>
      </c>
      <c r="K270" s="55">
        <v>0</v>
      </c>
      <c r="L270" s="55">
        <v>0</v>
      </c>
      <c r="M270" s="55">
        <v>0</v>
      </c>
      <c r="N270" s="55">
        <v>0</v>
      </c>
      <c r="O270" s="55">
        <v>0</v>
      </c>
      <c r="P270" s="55">
        <v>0</v>
      </c>
      <c r="Q270" s="55">
        <v>0</v>
      </c>
      <c r="R270" s="55">
        <v>0</v>
      </c>
      <c r="S270" s="56">
        <v>0</v>
      </c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3"/>
      <c r="BV270" s="3"/>
      <c r="BW270" s="3"/>
      <c r="BX270" s="3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5"/>
      <c r="CV270" s="5"/>
      <c r="CW270" s="5"/>
      <c r="CX270" s="5"/>
      <c r="CY270" s="5"/>
      <c r="CZ270" s="5"/>
    </row>
    <row r="271" spans="1:130" x14ac:dyDescent="0.2">
      <c r="A271" s="284" t="s">
        <v>234</v>
      </c>
      <c r="B271" s="284">
        <f t="shared" si="37"/>
        <v>0</v>
      </c>
      <c r="C271" s="55">
        <v>0</v>
      </c>
      <c r="D271" s="55">
        <v>0</v>
      </c>
      <c r="E271" s="55">
        <v>0</v>
      </c>
      <c r="F271" s="55">
        <v>0</v>
      </c>
      <c r="G271" s="55">
        <v>0</v>
      </c>
      <c r="H271" s="55">
        <v>0</v>
      </c>
      <c r="I271" s="55">
        <v>0</v>
      </c>
      <c r="J271" s="55">
        <v>0</v>
      </c>
      <c r="K271" s="55">
        <v>0</v>
      </c>
      <c r="L271" s="55">
        <v>0</v>
      </c>
      <c r="M271" s="55">
        <v>0</v>
      </c>
      <c r="N271" s="55">
        <v>0</v>
      </c>
      <c r="O271" s="55">
        <v>0</v>
      </c>
      <c r="P271" s="55">
        <v>0</v>
      </c>
      <c r="Q271" s="55">
        <v>0</v>
      </c>
      <c r="R271" s="55">
        <v>0</v>
      </c>
      <c r="S271" s="56">
        <v>0</v>
      </c>
      <c r="CA271" s="394"/>
      <c r="CB271" s="394"/>
      <c r="CC271" s="394"/>
      <c r="CD271" s="394"/>
      <c r="CE271" s="392"/>
      <c r="CF271" s="392"/>
      <c r="CG271" s="392"/>
      <c r="CH271" s="392"/>
      <c r="CI271" s="392"/>
      <c r="CJ271" s="392"/>
      <c r="CK271" s="392"/>
      <c r="CL271" s="392"/>
      <c r="CM271" s="392"/>
      <c r="CN271" s="392"/>
      <c r="CO271" s="392"/>
      <c r="CP271" s="392"/>
      <c r="CQ271" s="392"/>
      <c r="CR271" s="392"/>
      <c r="CS271" s="392"/>
      <c r="CT271" s="392"/>
      <c r="CU271" s="5"/>
      <c r="CV271" s="5"/>
      <c r="CW271" s="5"/>
      <c r="CX271" s="5"/>
      <c r="CY271" s="5"/>
      <c r="CZ271" s="5"/>
    </row>
    <row r="272" spans="1:130" x14ac:dyDescent="0.2">
      <c r="A272" s="284" t="s">
        <v>235</v>
      </c>
      <c r="B272" s="284">
        <f t="shared" si="37"/>
        <v>0</v>
      </c>
      <c r="C272" s="55">
        <v>0</v>
      </c>
      <c r="D272" s="55">
        <v>0</v>
      </c>
      <c r="E272" s="55">
        <v>0</v>
      </c>
      <c r="F272" s="55">
        <v>0</v>
      </c>
      <c r="G272" s="55">
        <v>0</v>
      </c>
      <c r="H272" s="55">
        <v>0</v>
      </c>
      <c r="I272" s="55">
        <v>0</v>
      </c>
      <c r="J272" s="55">
        <v>0</v>
      </c>
      <c r="K272" s="55">
        <v>0</v>
      </c>
      <c r="L272" s="55">
        <v>0</v>
      </c>
      <c r="M272" s="55">
        <v>0</v>
      </c>
      <c r="N272" s="55">
        <v>0</v>
      </c>
      <c r="O272" s="55">
        <v>0</v>
      </c>
      <c r="P272" s="55">
        <v>0</v>
      </c>
      <c r="Q272" s="55">
        <v>0</v>
      </c>
      <c r="R272" s="55">
        <v>0</v>
      </c>
      <c r="S272" s="56">
        <v>0</v>
      </c>
      <c r="CE272" s="392"/>
      <c r="CF272" s="392"/>
      <c r="CG272" s="392"/>
      <c r="CH272" s="392"/>
      <c r="CI272" s="392"/>
      <c r="CJ272" s="392"/>
      <c r="CK272" s="392"/>
      <c r="CL272" s="392"/>
      <c r="CM272" s="392"/>
      <c r="CN272" s="392"/>
      <c r="CO272" s="392"/>
      <c r="CP272" s="392"/>
      <c r="CQ272" s="392"/>
      <c r="CR272" s="392"/>
      <c r="CS272" s="392"/>
      <c r="CT272" s="392"/>
      <c r="CU272" s="5"/>
      <c r="CV272" s="5"/>
      <c r="CW272" s="5"/>
      <c r="CX272" s="5"/>
      <c r="CY272" s="5"/>
      <c r="CZ272" s="5"/>
    </row>
    <row r="273" spans="1:104" s="6" customFormat="1" x14ac:dyDescent="0.2">
      <c r="A273" s="284" t="s">
        <v>236</v>
      </c>
      <c r="B273" s="284">
        <f t="shared" si="37"/>
        <v>0</v>
      </c>
      <c r="C273" s="55">
        <v>0</v>
      </c>
      <c r="D273" s="55">
        <v>0</v>
      </c>
      <c r="E273" s="55">
        <v>0</v>
      </c>
      <c r="F273" s="55">
        <v>0</v>
      </c>
      <c r="G273" s="55">
        <v>0</v>
      </c>
      <c r="H273" s="55">
        <v>0</v>
      </c>
      <c r="I273" s="55">
        <v>0</v>
      </c>
      <c r="J273" s="55">
        <v>0</v>
      </c>
      <c r="K273" s="55">
        <v>0</v>
      </c>
      <c r="L273" s="55">
        <v>0</v>
      </c>
      <c r="M273" s="55">
        <v>0</v>
      </c>
      <c r="N273" s="55">
        <v>0</v>
      </c>
      <c r="O273" s="55">
        <v>0</v>
      </c>
      <c r="P273" s="55">
        <v>0</v>
      </c>
      <c r="Q273" s="55">
        <v>0</v>
      </c>
      <c r="R273" s="55">
        <v>0</v>
      </c>
      <c r="S273" s="56">
        <v>0</v>
      </c>
      <c r="BU273" s="5"/>
      <c r="BV273" s="5"/>
      <c r="BW273" s="5"/>
      <c r="BX273" s="5"/>
      <c r="BY273" s="15"/>
      <c r="BZ273" s="15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5"/>
      <c r="CV273" s="5"/>
      <c r="CW273" s="5"/>
      <c r="CX273" s="5"/>
      <c r="CY273" s="5"/>
      <c r="CZ273" s="5"/>
    </row>
    <row r="274" spans="1:104" s="6" customFormat="1" x14ac:dyDescent="0.2">
      <c r="A274" s="284" t="s">
        <v>237</v>
      </c>
      <c r="B274" s="284">
        <f t="shared" si="37"/>
        <v>0</v>
      </c>
      <c r="C274" s="55">
        <v>0</v>
      </c>
      <c r="D274" s="55">
        <v>0</v>
      </c>
      <c r="E274" s="55">
        <v>0</v>
      </c>
      <c r="F274" s="55">
        <v>0</v>
      </c>
      <c r="G274" s="55">
        <v>0</v>
      </c>
      <c r="H274" s="55">
        <v>0</v>
      </c>
      <c r="I274" s="55">
        <v>0</v>
      </c>
      <c r="J274" s="55">
        <v>0</v>
      </c>
      <c r="K274" s="55">
        <v>0</v>
      </c>
      <c r="L274" s="55">
        <v>0</v>
      </c>
      <c r="M274" s="55">
        <v>0</v>
      </c>
      <c r="N274" s="55">
        <v>0</v>
      </c>
      <c r="O274" s="55">
        <v>0</v>
      </c>
      <c r="P274" s="55">
        <v>0</v>
      </c>
      <c r="Q274" s="55">
        <v>0</v>
      </c>
      <c r="R274" s="55">
        <v>0</v>
      </c>
      <c r="S274" s="56">
        <v>0</v>
      </c>
      <c r="BU274" s="5"/>
      <c r="BV274" s="5"/>
      <c r="BW274" s="5"/>
      <c r="BX274" s="5"/>
      <c r="BY274" s="15"/>
      <c r="BZ274" s="15"/>
      <c r="CA274" s="4"/>
      <c r="CB274" s="4"/>
      <c r="CC274" s="4"/>
      <c r="CD274" s="4"/>
      <c r="CE274" s="4"/>
      <c r="CF274" s="392"/>
      <c r="CG274" s="392"/>
      <c r="CH274" s="392"/>
      <c r="CI274" s="392"/>
      <c r="CJ274" s="392"/>
      <c r="CK274" s="392"/>
      <c r="CL274" s="392"/>
      <c r="CM274" s="392"/>
      <c r="CN274" s="392"/>
      <c r="CO274" s="392"/>
      <c r="CP274" s="392"/>
      <c r="CQ274" s="392"/>
      <c r="CR274" s="392"/>
      <c r="CS274" s="392"/>
      <c r="CT274" s="392"/>
      <c r="CU274" s="5"/>
      <c r="CV274" s="5"/>
      <c r="CW274" s="5"/>
      <c r="CX274" s="5"/>
      <c r="CY274" s="5"/>
      <c r="CZ274" s="5"/>
    </row>
    <row r="275" spans="1:104" s="6" customFormat="1" x14ac:dyDescent="0.2">
      <c r="A275" s="284" t="s">
        <v>238</v>
      </c>
      <c r="B275" s="284">
        <f t="shared" si="37"/>
        <v>0</v>
      </c>
      <c r="C275" s="55">
        <v>0</v>
      </c>
      <c r="D275" s="55">
        <v>0</v>
      </c>
      <c r="E275" s="55">
        <v>0</v>
      </c>
      <c r="F275" s="55">
        <v>0</v>
      </c>
      <c r="G275" s="55">
        <v>0</v>
      </c>
      <c r="H275" s="55">
        <v>0</v>
      </c>
      <c r="I275" s="55">
        <v>0</v>
      </c>
      <c r="J275" s="55">
        <v>0</v>
      </c>
      <c r="K275" s="55">
        <v>0</v>
      </c>
      <c r="L275" s="55">
        <v>0</v>
      </c>
      <c r="M275" s="55">
        <v>0</v>
      </c>
      <c r="N275" s="55">
        <v>0</v>
      </c>
      <c r="O275" s="55">
        <v>0</v>
      </c>
      <c r="P275" s="55">
        <v>0</v>
      </c>
      <c r="Q275" s="55">
        <v>0</v>
      </c>
      <c r="R275" s="55">
        <v>0</v>
      </c>
      <c r="S275" s="56">
        <v>0</v>
      </c>
      <c r="BU275" s="5"/>
      <c r="BV275" s="5"/>
      <c r="BW275" s="5"/>
      <c r="BX275" s="5"/>
      <c r="BY275" s="15"/>
      <c r="BZ275" s="15"/>
      <c r="CA275" s="4"/>
      <c r="CB275" s="4"/>
      <c r="CC275" s="4"/>
      <c r="CD275" s="4"/>
      <c r="CE275" s="4"/>
      <c r="CU275" s="5"/>
      <c r="CV275" s="5"/>
      <c r="CW275" s="5"/>
      <c r="CX275" s="5"/>
      <c r="CY275" s="5"/>
      <c r="CZ275" s="5"/>
    </row>
    <row r="276" spans="1:104" s="6" customFormat="1" x14ac:dyDescent="0.2">
      <c r="A276" s="284" t="s">
        <v>239</v>
      </c>
      <c r="B276" s="284">
        <f t="shared" si="37"/>
        <v>30</v>
      </c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>
        <v>4</v>
      </c>
      <c r="Q276" s="55">
        <v>6</v>
      </c>
      <c r="R276" s="55">
        <v>10</v>
      </c>
      <c r="S276" s="56">
        <v>10</v>
      </c>
      <c r="BU276" s="5"/>
      <c r="BV276" s="5"/>
      <c r="BW276" s="5"/>
      <c r="BX276" s="5"/>
      <c r="BY276" s="15"/>
      <c r="BZ276" s="15"/>
      <c r="CA276" s="4"/>
      <c r="CB276" s="4"/>
      <c r="CC276" s="4"/>
      <c r="CD276" s="4"/>
      <c r="CE276" s="4"/>
      <c r="CU276" s="5"/>
      <c r="CV276" s="5"/>
      <c r="CW276" s="5"/>
      <c r="CX276" s="5"/>
      <c r="CY276" s="5"/>
      <c r="CZ276" s="5"/>
    </row>
    <row r="277" spans="1:104" s="6" customFormat="1" x14ac:dyDescent="0.2">
      <c r="A277" s="284" t="s">
        <v>240</v>
      </c>
      <c r="B277" s="284">
        <f t="shared" si="37"/>
        <v>492</v>
      </c>
      <c r="C277" s="55">
        <v>5</v>
      </c>
      <c r="D277" s="55">
        <v>20</v>
      </c>
      <c r="E277" s="55">
        <v>19</v>
      </c>
      <c r="F277" s="55">
        <v>7</v>
      </c>
      <c r="G277" s="55">
        <v>0</v>
      </c>
      <c r="H277" s="55">
        <v>0</v>
      </c>
      <c r="I277" s="55">
        <v>0</v>
      </c>
      <c r="J277" s="55">
        <v>1</v>
      </c>
      <c r="K277" s="55">
        <v>6</v>
      </c>
      <c r="L277" s="55">
        <v>4</v>
      </c>
      <c r="M277" s="55">
        <v>3</v>
      </c>
      <c r="N277" s="55">
        <v>2</v>
      </c>
      <c r="O277" s="55">
        <v>10</v>
      </c>
      <c r="P277" s="55">
        <v>155</v>
      </c>
      <c r="Q277" s="55">
        <v>105</v>
      </c>
      <c r="R277" s="55">
        <v>84</v>
      </c>
      <c r="S277" s="56">
        <v>71</v>
      </c>
      <c r="BU277" s="5"/>
      <c r="BV277" s="5"/>
      <c r="BW277" s="5"/>
      <c r="BX277" s="5"/>
      <c r="BY277" s="5"/>
      <c r="BZ277" s="5"/>
      <c r="CA277" s="4"/>
      <c r="CB277" s="4"/>
      <c r="CC277" s="4"/>
      <c r="CD277" s="4"/>
      <c r="CE277" s="4"/>
      <c r="CU277" s="5"/>
      <c r="CV277" s="5"/>
      <c r="CW277" s="5"/>
      <c r="CX277" s="5"/>
      <c r="CY277" s="5"/>
      <c r="CZ277" s="5"/>
    </row>
    <row r="278" spans="1:104" s="6" customFormat="1" x14ac:dyDescent="0.2">
      <c r="A278" s="284" t="s">
        <v>241</v>
      </c>
      <c r="B278" s="284">
        <f t="shared" si="37"/>
        <v>0</v>
      </c>
      <c r="C278" s="55">
        <v>0</v>
      </c>
      <c r="D278" s="55">
        <v>0</v>
      </c>
      <c r="E278" s="55">
        <v>0</v>
      </c>
      <c r="F278" s="55">
        <v>0</v>
      </c>
      <c r="G278" s="55">
        <v>0</v>
      </c>
      <c r="H278" s="55">
        <v>0</v>
      </c>
      <c r="I278" s="55">
        <v>0</v>
      </c>
      <c r="J278" s="55">
        <v>0</v>
      </c>
      <c r="K278" s="55">
        <v>0</v>
      </c>
      <c r="L278" s="55">
        <v>0</v>
      </c>
      <c r="M278" s="55">
        <v>0</v>
      </c>
      <c r="N278" s="55">
        <v>0</v>
      </c>
      <c r="O278" s="55">
        <v>0</v>
      </c>
      <c r="P278" s="55">
        <v>0</v>
      </c>
      <c r="Q278" s="55">
        <v>0</v>
      </c>
      <c r="R278" s="55">
        <v>0</v>
      </c>
      <c r="S278" s="56">
        <v>0</v>
      </c>
      <c r="BU278" s="5"/>
      <c r="BV278" s="5"/>
      <c r="BW278" s="5"/>
      <c r="BX278" s="5"/>
      <c r="BY278" s="5"/>
      <c r="BZ278" s="5"/>
      <c r="CA278" s="4"/>
      <c r="CB278" s="4"/>
      <c r="CC278" s="4"/>
      <c r="CD278" s="4"/>
      <c r="CE278" s="4"/>
      <c r="CU278" s="5"/>
      <c r="CV278" s="5"/>
      <c r="CW278" s="5"/>
      <c r="CX278" s="5"/>
      <c r="CY278" s="5"/>
      <c r="CZ278" s="5"/>
    </row>
    <row r="279" spans="1:104" s="6" customFormat="1" x14ac:dyDescent="0.2">
      <c r="A279" s="284" t="s">
        <v>242</v>
      </c>
      <c r="B279" s="284">
        <f t="shared" si="37"/>
        <v>0</v>
      </c>
      <c r="C279" s="55">
        <v>0</v>
      </c>
      <c r="D279" s="55">
        <v>0</v>
      </c>
      <c r="E279" s="55">
        <v>0</v>
      </c>
      <c r="F279" s="55">
        <v>0</v>
      </c>
      <c r="G279" s="55">
        <v>0</v>
      </c>
      <c r="H279" s="55">
        <v>0</v>
      </c>
      <c r="I279" s="55">
        <v>0</v>
      </c>
      <c r="J279" s="55">
        <v>0</v>
      </c>
      <c r="K279" s="55">
        <v>0</v>
      </c>
      <c r="L279" s="55">
        <v>0</v>
      </c>
      <c r="M279" s="55">
        <v>0</v>
      </c>
      <c r="N279" s="55">
        <v>0</v>
      </c>
      <c r="O279" s="55">
        <v>0</v>
      </c>
      <c r="P279" s="55">
        <v>0</v>
      </c>
      <c r="Q279" s="55">
        <v>0</v>
      </c>
      <c r="R279" s="55">
        <v>0</v>
      </c>
      <c r="S279" s="56">
        <v>0</v>
      </c>
      <c r="BU279" s="5"/>
      <c r="BV279" s="5"/>
      <c r="BW279" s="5"/>
      <c r="BX279" s="5"/>
      <c r="BY279" s="5"/>
      <c r="BZ279" s="5"/>
      <c r="CA279" s="4"/>
      <c r="CB279" s="4"/>
      <c r="CC279" s="4"/>
      <c r="CD279" s="4"/>
      <c r="CE279" s="4"/>
      <c r="CU279" s="5"/>
      <c r="CV279" s="5"/>
      <c r="CW279" s="5"/>
      <c r="CX279" s="5"/>
      <c r="CY279" s="5"/>
      <c r="CZ279" s="5"/>
    </row>
    <row r="280" spans="1:104" s="6" customFormat="1" x14ac:dyDescent="0.2">
      <c r="A280" s="395" t="s">
        <v>243</v>
      </c>
      <c r="B280" s="284">
        <f t="shared" si="37"/>
        <v>0</v>
      </c>
      <c r="C280" s="43">
        <v>0</v>
      </c>
      <c r="D280" s="43">
        <v>0</v>
      </c>
      <c r="E280" s="43">
        <v>0</v>
      </c>
      <c r="F280" s="43">
        <v>0</v>
      </c>
      <c r="G280" s="43">
        <v>0</v>
      </c>
      <c r="H280" s="43">
        <v>0</v>
      </c>
      <c r="I280" s="43">
        <v>0</v>
      </c>
      <c r="J280" s="43">
        <v>0</v>
      </c>
      <c r="K280" s="43">
        <v>0</v>
      </c>
      <c r="L280" s="43">
        <v>0</v>
      </c>
      <c r="M280" s="43">
        <v>0</v>
      </c>
      <c r="N280" s="43">
        <v>0</v>
      </c>
      <c r="O280" s="43">
        <v>0</v>
      </c>
      <c r="P280" s="43">
        <v>0</v>
      </c>
      <c r="Q280" s="43">
        <v>0</v>
      </c>
      <c r="R280" s="43">
        <v>0</v>
      </c>
      <c r="S280" s="39">
        <v>0</v>
      </c>
      <c r="BU280" s="5"/>
      <c r="BV280" s="5"/>
      <c r="BW280" s="5"/>
      <c r="BX280" s="5"/>
      <c r="BY280" s="5"/>
      <c r="BZ280" s="5"/>
      <c r="CA280" s="4"/>
      <c r="CB280" s="4"/>
      <c r="CC280" s="4"/>
      <c r="CD280" s="4"/>
      <c r="CE280" s="4"/>
      <c r="CU280" s="5"/>
      <c r="CV280" s="5"/>
      <c r="CW280" s="5"/>
      <c r="CX280" s="5"/>
      <c r="CY280" s="5"/>
      <c r="CZ280" s="5"/>
    </row>
    <row r="281" spans="1:104" s="6" customFormat="1" x14ac:dyDescent="0.2">
      <c r="A281" s="395" t="s">
        <v>244</v>
      </c>
      <c r="B281" s="284">
        <f t="shared" si="37"/>
        <v>0</v>
      </c>
      <c r="C281" s="55">
        <v>0</v>
      </c>
      <c r="D281" s="55">
        <v>0</v>
      </c>
      <c r="E281" s="55">
        <v>0</v>
      </c>
      <c r="F281" s="55">
        <v>0</v>
      </c>
      <c r="G281" s="55">
        <v>0</v>
      </c>
      <c r="H281" s="55">
        <v>0</v>
      </c>
      <c r="I281" s="55">
        <v>0</v>
      </c>
      <c r="J281" s="55">
        <v>0</v>
      </c>
      <c r="K281" s="55">
        <v>0</v>
      </c>
      <c r="L281" s="55">
        <v>0</v>
      </c>
      <c r="M281" s="55">
        <v>0</v>
      </c>
      <c r="N281" s="55">
        <v>0</v>
      </c>
      <c r="O281" s="55">
        <v>0</v>
      </c>
      <c r="P281" s="55">
        <v>0</v>
      </c>
      <c r="Q281" s="55">
        <v>0</v>
      </c>
      <c r="R281" s="55">
        <v>0</v>
      </c>
      <c r="S281" s="56">
        <v>0</v>
      </c>
      <c r="BU281" s="5"/>
      <c r="BV281" s="5"/>
      <c r="BW281" s="5"/>
      <c r="BX281" s="5"/>
      <c r="BY281" s="5"/>
      <c r="BZ281" s="5"/>
      <c r="CA281" s="4"/>
      <c r="CB281" s="4"/>
      <c r="CC281" s="4"/>
      <c r="CD281" s="4"/>
      <c r="CE281" s="4"/>
      <c r="CU281" s="5"/>
      <c r="CV281" s="5"/>
      <c r="CW281" s="5"/>
      <c r="CX281" s="5"/>
      <c r="CY281" s="5"/>
      <c r="CZ281" s="5"/>
    </row>
    <row r="282" spans="1:104" s="6" customFormat="1" ht="21.75" x14ac:dyDescent="0.2">
      <c r="A282" s="396" t="s">
        <v>245</v>
      </c>
      <c r="B282" s="284">
        <f t="shared" si="37"/>
        <v>0</v>
      </c>
      <c r="C282" s="55">
        <v>0</v>
      </c>
      <c r="D282" s="55">
        <v>0</v>
      </c>
      <c r="E282" s="55">
        <v>0</v>
      </c>
      <c r="F282" s="55">
        <v>0</v>
      </c>
      <c r="G282" s="55">
        <v>0</v>
      </c>
      <c r="H282" s="55">
        <v>0</v>
      </c>
      <c r="I282" s="55">
        <v>0</v>
      </c>
      <c r="J282" s="55">
        <v>0</v>
      </c>
      <c r="K282" s="55">
        <v>0</v>
      </c>
      <c r="L282" s="55">
        <v>0</v>
      </c>
      <c r="M282" s="55">
        <v>0</v>
      </c>
      <c r="N282" s="55">
        <v>0</v>
      </c>
      <c r="O282" s="55">
        <v>0</v>
      </c>
      <c r="P282" s="55">
        <v>0</v>
      </c>
      <c r="Q282" s="55">
        <v>0</v>
      </c>
      <c r="R282" s="55">
        <v>0</v>
      </c>
      <c r="S282" s="56">
        <v>0</v>
      </c>
      <c r="BU282" s="5"/>
      <c r="BV282" s="5"/>
      <c r="BW282" s="5"/>
      <c r="BX282" s="5"/>
      <c r="BY282" s="5"/>
      <c r="BZ282" s="5"/>
      <c r="CA282" s="4"/>
      <c r="CB282" s="4"/>
      <c r="CC282" s="4"/>
      <c r="CD282" s="4"/>
      <c r="CE282" s="4"/>
      <c r="CU282" s="5"/>
      <c r="CV282" s="5"/>
      <c r="CW282" s="5"/>
      <c r="CX282" s="5"/>
      <c r="CY282" s="5"/>
      <c r="CZ282" s="5"/>
    </row>
    <row r="283" spans="1:104" s="6" customFormat="1" x14ac:dyDescent="0.2">
      <c r="A283" s="395" t="s">
        <v>246</v>
      </c>
      <c r="B283" s="284">
        <f t="shared" si="37"/>
        <v>0</v>
      </c>
      <c r="C283" s="55">
        <v>0</v>
      </c>
      <c r="D283" s="55">
        <v>0</v>
      </c>
      <c r="E283" s="55">
        <v>0</v>
      </c>
      <c r="F283" s="55">
        <v>0</v>
      </c>
      <c r="G283" s="55">
        <v>0</v>
      </c>
      <c r="H283" s="55">
        <v>0</v>
      </c>
      <c r="I283" s="55">
        <v>0</v>
      </c>
      <c r="J283" s="55">
        <v>0</v>
      </c>
      <c r="K283" s="55">
        <v>0</v>
      </c>
      <c r="L283" s="55">
        <v>0</v>
      </c>
      <c r="M283" s="55">
        <v>0</v>
      </c>
      <c r="N283" s="55">
        <v>0</v>
      </c>
      <c r="O283" s="55">
        <v>0</v>
      </c>
      <c r="P283" s="55">
        <v>0</v>
      </c>
      <c r="Q283" s="55">
        <v>0</v>
      </c>
      <c r="R283" s="55">
        <v>0</v>
      </c>
      <c r="S283" s="56">
        <v>0</v>
      </c>
      <c r="BU283" s="5"/>
      <c r="BV283" s="5"/>
      <c r="BW283" s="5"/>
      <c r="BX283" s="5"/>
      <c r="BY283" s="5"/>
      <c r="BZ283" s="5"/>
      <c r="CA283" s="4"/>
      <c r="CB283" s="4"/>
      <c r="CC283" s="4"/>
      <c r="CD283" s="4"/>
      <c r="CE283" s="4"/>
      <c r="CU283" s="5"/>
      <c r="CV283" s="5"/>
      <c r="CW283" s="5"/>
      <c r="CX283" s="5"/>
      <c r="CY283" s="5"/>
      <c r="CZ283" s="5"/>
    </row>
    <row r="284" spans="1:104" s="6" customFormat="1" x14ac:dyDescent="0.2">
      <c r="A284" s="395" t="s">
        <v>247</v>
      </c>
      <c r="B284" s="284">
        <f>SUM(C284:S284)</f>
        <v>0</v>
      </c>
      <c r="C284" s="55">
        <v>0</v>
      </c>
      <c r="D284" s="55">
        <v>0</v>
      </c>
      <c r="E284" s="55">
        <v>0</v>
      </c>
      <c r="F284" s="55">
        <v>0</v>
      </c>
      <c r="G284" s="55">
        <v>0</v>
      </c>
      <c r="H284" s="55">
        <v>0</v>
      </c>
      <c r="I284" s="55">
        <v>0</v>
      </c>
      <c r="J284" s="55">
        <v>0</v>
      </c>
      <c r="K284" s="55">
        <v>0</v>
      </c>
      <c r="L284" s="55">
        <v>0</v>
      </c>
      <c r="M284" s="55">
        <v>0</v>
      </c>
      <c r="N284" s="55">
        <v>0</v>
      </c>
      <c r="O284" s="55">
        <v>0</v>
      </c>
      <c r="P284" s="55">
        <v>0</v>
      </c>
      <c r="Q284" s="55">
        <v>0</v>
      </c>
      <c r="R284" s="55">
        <v>0</v>
      </c>
      <c r="S284" s="56">
        <v>0</v>
      </c>
      <c r="BU284" s="5"/>
      <c r="BV284" s="5"/>
      <c r="BW284" s="5"/>
      <c r="BX284" s="5"/>
      <c r="BY284" s="5"/>
      <c r="BZ284" s="5"/>
      <c r="CA284" s="4"/>
      <c r="CB284" s="4"/>
      <c r="CC284" s="4"/>
      <c r="CD284" s="4"/>
      <c r="CE284" s="4"/>
      <c r="CU284" s="5"/>
      <c r="CV284" s="5"/>
      <c r="CW284" s="5"/>
      <c r="CX284" s="5"/>
      <c r="CY284" s="5"/>
      <c r="CZ284" s="5"/>
    </row>
    <row r="285" spans="1:104" s="6" customFormat="1" x14ac:dyDescent="0.2">
      <c r="A285" s="397" t="s">
        <v>248</v>
      </c>
      <c r="B285" s="287">
        <f t="shared" si="37"/>
        <v>0</v>
      </c>
      <c r="C285" s="213">
        <v>0</v>
      </c>
      <c r="D285" s="213">
        <v>0</v>
      </c>
      <c r="E285" s="213">
        <v>0</v>
      </c>
      <c r="F285" s="213">
        <v>0</v>
      </c>
      <c r="G285" s="213">
        <v>0</v>
      </c>
      <c r="H285" s="213">
        <v>0</v>
      </c>
      <c r="I285" s="213">
        <v>0</v>
      </c>
      <c r="J285" s="213">
        <v>0</v>
      </c>
      <c r="K285" s="213">
        <v>0</v>
      </c>
      <c r="L285" s="213">
        <v>0</v>
      </c>
      <c r="M285" s="213">
        <v>0</v>
      </c>
      <c r="N285" s="213">
        <v>0</v>
      </c>
      <c r="O285" s="213">
        <v>0</v>
      </c>
      <c r="P285" s="213">
        <v>0</v>
      </c>
      <c r="Q285" s="213">
        <v>0</v>
      </c>
      <c r="R285" s="213">
        <v>0</v>
      </c>
      <c r="S285" s="78">
        <v>0</v>
      </c>
      <c r="BU285" s="5"/>
      <c r="BV285" s="5"/>
      <c r="BW285" s="5"/>
      <c r="BX285" s="5"/>
      <c r="BY285" s="5"/>
      <c r="BZ285" s="5"/>
      <c r="CA285" s="4"/>
      <c r="CB285" s="4"/>
      <c r="CC285" s="4"/>
      <c r="CD285" s="4"/>
      <c r="CE285" s="4"/>
      <c r="CU285" s="5"/>
      <c r="CV285" s="5"/>
      <c r="CW285" s="5"/>
      <c r="CX285" s="5"/>
      <c r="CY285" s="5"/>
      <c r="CZ285" s="5"/>
    </row>
    <row r="286" spans="1:104" s="6" customFormat="1" x14ac:dyDescent="0.2">
      <c r="A286" s="221" t="s">
        <v>249</v>
      </c>
      <c r="B286" s="221"/>
      <c r="BU286" s="5"/>
      <c r="BV286" s="5"/>
      <c r="BW286" s="5"/>
      <c r="BX286" s="5"/>
      <c r="BY286" s="15"/>
      <c r="BZ286" s="15"/>
      <c r="CA286" s="4"/>
      <c r="CB286" s="4"/>
      <c r="CC286" s="4"/>
      <c r="CD286" s="4"/>
      <c r="CE286" s="4"/>
      <c r="CU286" s="5"/>
      <c r="CV286" s="5"/>
      <c r="CW286" s="5"/>
      <c r="CX286" s="5"/>
      <c r="CY286" s="5"/>
      <c r="CZ286" s="5"/>
    </row>
    <row r="287" spans="1:104" s="6" customFormat="1" x14ac:dyDescent="0.2">
      <c r="A287" s="1818" t="s">
        <v>250</v>
      </c>
      <c r="B287" s="1819" t="s">
        <v>5</v>
      </c>
      <c r="C287" s="1821" t="s">
        <v>215</v>
      </c>
      <c r="D287" s="1822"/>
      <c r="E287" s="1822"/>
      <c r="F287" s="1822"/>
      <c r="G287" s="1822"/>
      <c r="H287" s="1822"/>
      <c r="I287" s="1822"/>
      <c r="J287" s="1822"/>
      <c r="K287" s="1822"/>
      <c r="L287" s="1822"/>
      <c r="M287" s="1822"/>
      <c r="N287" s="1822"/>
      <c r="O287" s="1822"/>
      <c r="P287" s="1822"/>
      <c r="Q287" s="1822"/>
      <c r="R287" s="1822"/>
      <c r="S287" s="1823"/>
      <c r="BU287" s="5"/>
      <c r="BV287" s="5"/>
      <c r="BW287" s="15"/>
      <c r="BX287" s="15"/>
      <c r="BY287" s="5"/>
      <c r="BZ287" s="5"/>
      <c r="CA287" s="4"/>
      <c r="CB287" s="4"/>
      <c r="CC287" s="4"/>
      <c r="CD287" s="4"/>
      <c r="CE287" s="4"/>
      <c r="CU287" s="5"/>
      <c r="CV287" s="5"/>
      <c r="CW287" s="5"/>
      <c r="CX287" s="5"/>
      <c r="CY287" s="5"/>
      <c r="CZ287" s="5"/>
    </row>
    <row r="288" spans="1:104" s="6" customFormat="1" x14ac:dyDescent="0.2">
      <c r="A288" s="1842"/>
      <c r="B288" s="1870"/>
      <c r="C288" s="645" t="s">
        <v>160</v>
      </c>
      <c r="D288" s="645" t="s">
        <v>161</v>
      </c>
      <c r="E288" s="645" t="s">
        <v>13</v>
      </c>
      <c r="F288" s="646" t="s">
        <v>14</v>
      </c>
      <c r="G288" s="646" t="s">
        <v>15</v>
      </c>
      <c r="H288" s="646" t="s">
        <v>16</v>
      </c>
      <c r="I288" s="646" t="s">
        <v>17</v>
      </c>
      <c r="J288" s="646" t="s">
        <v>18</v>
      </c>
      <c r="K288" s="646" t="s">
        <v>19</v>
      </c>
      <c r="L288" s="646" t="s">
        <v>20</v>
      </c>
      <c r="M288" s="646" t="s">
        <v>21</v>
      </c>
      <c r="N288" s="646" t="s">
        <v>22</v>
      </c>
      <c r="O288" s="646" t="s">
        <v>23</v>
      </c>
      <c r="P288" s="646" t="s">
        <v>24</v>
      </c>
      <c r="Q288" s="646" t="s">
        <v>25</v>
      </c>
      <c r="R288" s="646" t="s">
        <v>26</v>
      </c>
      <c r="S288" s="453" t="s">
        <v>27</v>
      </c>
      <c r="BB288" s="109"/>
      <c r="BC288" s="109"/>
      <c r="BU288" s="5"/>
      <c r="BV288" s="5"/>
      <c r="BW288" s="5"/>
      <c r="BX288" s="5"/>
      <c r="BY288" s="5"/>
      <c r="BZ288" s="5"/>
      <c r="CA288" s="4"/>
      <c r="CB288" s="4"/>
      <c r="CC288" s="4"/>
      <c r="CD288" s="4"/>
      <c r="CE288" s="4"/>
      <c r="CU288" s="5"/>
      <c r="CV288" s="5"/>
      <c r="CW288" s="5"/>
      <c r="CX288" s="5"/>
      <c r="CY288" s="5"/>
      <c r="CZ288" s="5"/>
    </row>
    <row r="289" spans="1:104" s="6" customFormat="1" x14ac:dyDescent="0.2">
      <c r="A289" s="652" t="s">
        <v>61</v>
      </c>
      <c r="B289" s="387">
        <f>SUM(C289:S289)</f>
        <v>1</v>
      </c>
      <c r="C289" s="43">
        <v>0</v>
      </c>
      <c r="D289" s="43">
        <v>0</v>
      </c>
      <c r="E289" s="43">
        <v>0</v>
      </c>
      <c r="F289" s="43">
        <v>0</v>
      </c>
      <c r="G289" s="43">
        <v>0</v>
      </c>
      <c r="H289" s="43">
        <v>0</v>
      </c>
      <c r="I289" s="43">
        <v>0</v>
      </c>
      <c r="J289" s="43">
        <v>0</v>
      </c>
      <c r="K289" s="43">
        <v>0</v>
      </c>
      <c r="L289" s="43">
        <v>0</v>
      </c>
      <c r="M289" s="43">
        <v>0</v>
      </c>
      <c r="N289" s="43">
        <v>0</v>
      </c>
      <c r="O289" s="43">
        <v>0</v>
      </c>
      <c r="P289" s="43">
        <v>0</v>
      </c>
      <c r="Q289" s="43">
        <v>0</v>
      </c>
      <c r="R289" s="43">
        <v>0</v>
      </c>
      <c r="S289" s="39">
        <v>1</v>
      </c>
      <c r="BB289" s="109"/>
      <c r="BC289" s="109"/>
      <c r="BU289" s="5"/>
      <c r="BV289" s="5"/>
      <c r="BW289" s="5"/>
      <c r="BX289" s="5"/>
      <c r="BY289" s="5"/>
      <c r="BZ289" s="5"/>
      <c r="CU289" s="5"/>
      <c r="CV289" s="5"/>
      <c r="CW289" s="5"/>
      <c r="CX289" s="5"/>
      <c r="CY289" s="5"/>
      <c r="CZ289" s="5"/>
    </row>
    <row r="290" spans="1:104" s="6" customFormat="1" x14ac:dyDescent="0.2">
      <c r="A290" s="152" t="s">
        <v>66</v>
      </c>
      <c r="B290" s="387">
        <f t="shared" ref="B290:B308" si="38">SUM(C290:S290)</f>
        <v>0</v>
      </c>
      <c r="C290" s="55">
        <v>0</v>
      </c>
      <c r="D290" s="55">
        <v>0</v>
      </c>
      <c r="E290" s="55">
        <v>0</v>
      </c>
      <c r="F290" s="55">
        <v>0</v>
      </c>
      <c r="G290" s="55">
        <v>0</v>
      </c>
      <c r="H290" s="55">
        <v>0</v>
      </c>
      <c r="I290" s="55">
        <v>0</v>
      </c>
      <c r="J290" s="55">
        <v>0</v>
      </c>
      <c r="K290" s="55">
        <v>0</v>
      </c>
      <c r="L290" s="55">
        <v>0</v>
      </c>
      <c r="M290" s="55">
        <v>0</v>
      </c>
      <c r="N290" s="55">
        <v>0</v>
      </c>
      <c r="O290" s="55">
        <v>0</v>
      </c>
      <c r="P290" s="55">
        <v>0</v>
      </c>
      <c r="Q290" s="55">
        <v>0</v>
      </c>
      <c r="R290" s="55">
        <v>0</v>
      </c>
      <c r="S290" s="56">
        <v>0</v>
      </c>
      <c r="BB290" s="109"/>
      <c r="BC290" s="109"/>
      <c r="BU290" s="5"/>
      <c r="BV290" s="5"/>
      <c r="BW290" s="5"/>
      <c r="BX290" s="5"/>
      <c r="BY290" s="5"/>
      <c r="BZ290" s="5"/>
      <c r="CU290" s="5"/>
      <c r="CV290" s="5"/>
      <c r="CW290" s="5"/>
      <c r="CX290" s="5"/>
      <c r="CY290" s="5"/>
      <c r="CZ290" s="5"/>
    </row>
    <row r="291" spans="1:104" s="6" customFormat="1" x14ac:dyDescent="0.2">
      <c r="A291" s="359" t="s">
        <v>62</v>
      </c>
      <c r="B291" s="387">
        <f t="shared" si="38"/>
        <v>0</v>
      </c>
      <c r="C291" s="55">
        <v>0</v>
      </c>
      <c r="D291" s="55">
        <v>0</v>
      </c>
      <c r="E291" s="55">
        <v>0</v>
      </c>
      <c r="F291" s="55">
        <v>0</v>
      </c>
      <c r="G291" s="55">
        <v>0</v>
      </c>
      <c r="H291" s="55">
        <v>0</v>
      </c>
      <c r="I291" s="55">
        <v>0</v>
      </c>
      <c r="J291" s="55">
        <v>0</v>
      </c>
      <c r="K291" s="55">
        <v>0</v>
      </c>
      <c r="L291" s="55">
        <v>0</v>
      </c>
      <c r="M291" s="55">
        <v>0</v>
      </c>
      <c r="N291" s="55">
        <v>0</v>
      </c>
      <c r="O291" s="55">
        <v>0</v>
      </c>
      <c r="P291" s="55">
        <v>0</v>
      </c>
      <c r="Q291" s="55">
        <v>0</v>
      </c>
      <c r="R291" s="55">
        <v>0</v>
      </c>
      <c r="S291" s="56">
        <v>0</v>
      </c>
      <c r="BB291" s="109"/>
      <c r="BC291" s="109"/>
      <c r="BU291" s="5"/>
      <c r="BV291" s="5"/>
      <c r="BW291" s="5"/>
      <c r="BX291" s="5"/>
      <c r="BY291" s="5"/>
      <c r="BZ291" s="5"/>
      <c r="CU291" s="5"/>
      <c r="CV291" s="5"/>
      <c r="CW291" s="5"/>
      <c r="CX291" s="5"/>
      <c r="CY291" s="5"/>
      <c r="CZ291" s="5"/>
    </row>
    <row r="292" spans="1:104" s="6" customFormat="1" x14ac:dyDescent="0.2">
      <c r="A292" s="359" t="s">
        <v>60</v>
      </c>
      <c r="B292" s="387">
        <f t="shared" si="38"/>
        <v>6</v>
      </c>
      <c r="C292" s="55">
        <v>0</v>
      </c>
      <c r="D292" s="55">
        <v>0</v>
      </c>
      <c r="E292" s="55">
        <v>0</v>
      </c>
      <c r="F292" s="55">
        <v>0</v>
      </c>
      <c r="G292" s="55">
        <v>0</v>
      </c>
      <c r="H292" s="55">
        <v>0</v>
      </c>
      <c r="I292" s="55">
        <v>0</v>
      </c>
      <c r="J292" s="55">
        <v>0</v>
      </c>
      <c r="K292" s="55">
        <v>0</v>
      </c>
      <c r="L292" s="55">
        <v>0</v>
      </c>
      <c r="M292" s="55">
        <v>1</v>
      </c>
      <c r="N292" s="55">
        <v>0</v>
      </c>
      <c r="O292" s="55">
        <v>2</v>
      </c>
      <c r="P292" s="55">
        <v>1</v>
      </c>
      <c r="Q292" s="55">
        <v>0</v>
      </c>
      <c r="R292" s="55">
        <v>1</v>
      </c>
      <c r="S292" s="56">
        <v>1</v>
      </c>
      <c r="BB292" s="109"/>
      <c r="BC292" s="109"/>
      <c r="BU292" s="5"/>
      <c r="BV292" s="5"/>
      <c r="BW292" s="5"/>
      <c r="BX292" s="5"/>
      <c r="BY292" s="5"/>
      <c r="BZ292" s="5"/>
      <c r="CU292" s="5"/>
      <c r="CV292" s="5"/>
      <c r="CW292" s="5"/>
      <c r="CX292" s="5"/>
      <c r="CY292" s="5"/>
      <c r="CZ292" s="5"/>
    </row>
    <row r="293" spans="1:104" s="6" customFormat="1" x14ac:dyDescent="0.2">
      <c r="A293" s="152" t="s">
        <v>171</v>
      </c>
      <c r="B293" s="387">
        <f t="shared" si="38"/>
        <v>0</v>
      </c>
      <c r="C293" s="55">
        <v>0</v>
      </c>
      <c r="D293" s="55">
        <v>0</v>
      </c>
      <c r="E293" s="55">
        <v>0</v>
      </c>
      <c r="F293" s="55">
        <v>0</v>
      </c>
      <c r="G293" s="55">
        <v>0</v>
      </c>
      <c r="H293" s="55">
        <v>0</v>
      </c>
      <c r="I293" s="55">
        <v>0</v>
      </c>
      <c r="J293" s="55">
        <v>0</v>
      </c>
      <c r="K293" s="55">
        <v>0</v>
      </c>
      <c r="L293" s="55">
        <v>0</v>
      </c>
      <c r="M293" s="55">
        <v>0</v>
      </c>
      <c r="N293" s="55">
        <v>0</v>
      </c>
      <c r="O293" s="55">
        <v>0</v>
      </c>
      <c r="P293" s="55">
        <v>0</v>
      </c>
      <c r="Q293" s="55">
        <v>0</v>
      </c>
      <c r="R293" s="55">
        <v>0</v>
      </c>
      <c r="S293" s="56">
        <v>0</v>
      </c>
      <c r="BB293" s="109"/>
      <c r="BC293" s="109"/>
      <c r="BU293" s="5"/>
      <c r="BV293" s="5"/>
      <c r="BW293" s="5"/>
      <c r="BX293" s="5"/>
      <c r="BY293" s="5"/>
      <c r="BZ293" s="5"/>
      <c r="CU293" s="5"/>
      <c r="CV293" s="5"/>
      <c r="CW293" s="5"/>
      <c r="CX293" s="5"/>
      <c r="CY293" s="5"/>
      <c r="CZ293" s="5"/>
    </row>
    <row r="294" spans="1:104" s="6" customFormat="1" x14ac:dyDescent="0.2">
      <c r="A294" s="155" t="s">
        <v>63</v>
      </c>
      <c r="B294" s="387">
        <f t="shared" si="38"/>
        <v>0</v>
      </c>
      <c r="C294" s="55">
        <v>0</v>
      </c>
      <c r="D294" s="55">
        <v>0</v>
      </c>
      <c r="E294" s="55">
        <v>0</v>
      </c>
      <c r="F294" s="55">
        <v>0</v>
      </c>
      <c r="G294" s="55">
        <v>0</v>
      </c>
      <c r="H294" s="55">
        <v>0</v>
      </c>
      <c r="I294" s="55">
        <v>0</v>
      </c>
      <c r="J294" s="55">
        <v>0</v>
      </c>
      <c r="K294" s="55">
        <v>0</v>
      </c>
      <c r="L294" s="55">
        <v>0</v>
      </c>
      <c r="M294" s="55">
        <v>0</v>
      </c>
      <c r="N294" s="55">
        <v>0</v>
      </c>
      <c r="O294" s="55">
        <v>0</v>
      </c>
      <c r="P294" s="55">
        <v>0</v>
      </c>
      <c r="Q294" s="55">
        <v>0</v>
      </c>
      <c r="R294" s="55">
        <v>0</v>
      </c>
      <c r="S294" s="56">
        <v>0</v>
      </c>
      <c r="BB294" s="109"/>
      <c r="BC294" s="109"/>
      <c r="BU294" s="5"/>
      <c r="BV294" s="5"/>
      <c r="BW294" s="5"/>
      <c r="BX294" s="5"/>
      <c r="BY294" s="5"/>
      <c r="BZ294" s="5"/>
      <c r="CU294" s="5"/>
      <c r="CV294" s="5"/>
      <c r="CW294" s="5"/>
      <c r="CX294" s="5"/>
      <c r="CY294" s="5"/>
      <c r="CZ294" s="5"/>
    </row>
    <row r="295" spans="1:104" s="6" customFormat="1" x14ac:dyDescent="0.2">
      <c r="A295" s="155" t="s">
        <v>251</v>
      </c>
      <c r="B295" s="387">
        <f t="shared" si="38"/>
        <v>0</v>
      </c>
      <c r="C295" s="55">
        <v>0</v>
      </c>
      <c r="D295" s="55">
        <v>0</v>
      </c>
      <c r="E295" s="55">
        <v>0</v>
      </c>
      <c r="F295" s="55">
        <v>0</v>
      </c>
      <c r="G295" s="55">
        <v>0</v>
      </c>
      <c r="H295" s="55">
        <v>0</v>
      </c>
      <c r="I295" s="55">
        <v>0</v>
      </c>
      <c r="J295" s="55">
        <v>0</v>
      </c>
      <c r="K295" s="55">
        <v>0</v>
      </c>
      <c r="L295" s="55">
        <v>0</v>
      </c>
      <c r="M295" s="55">
        <v>0</v>
      </c>
      <c r="N295" s="55">
        <v>0</v>
      </c>
      <c r="O295" s="55">
        <v>0</v>
      </c>
      <c r="P295" s="55">
        <v>0</v>
      </c>
      <c r="Q295" s="55">
        <v>0</v>
      </c>
      <c r="R295" s="55">
        <v>0</v>
      </c>
      <c r="S295" s="56">
        <v>0</v>
      </c>
      <c r="BU295" s="5"/>
      <c r="BV295" s="5"/>
      <c r="BW295" s="5"/>
      <c r="BX295" s="5"/>
      <c r="BY295" s="5"/>
      <c r="BZ295" s="5"/>
      <c r="CU295" s="5"/>
      <c r="CV295" s="5"/>
      <c r="CW295" s="5"/>
      <c r="CX295" s="5"/>
      <c r="CY295" s="5"/>
      <c r="CZ295" s="5"/>
    </row>
    <row r="296" spans="1:104" s="6" customFormat="1" x14ac:dyDescent="0.2">
      <c r="A296" s="155" t="s">
        <v>252</v>
      </c>
      <c r="B296" s="387">
        <f t="shared" si="38"/>
        <v>0</v>
      </c>
      <c r="C296" s="55">
        <v>0</v>
      </c>
      <c r="D296" s="55">
        <v>0</v>
      </c>
      <c r="E296" s="55">
        <v>0</v>
      </c>
      <c r="F296" s="55">
        <v>0</v>
      </c>
      <c r="G296" s="55">
        <v>0</v>
      </c>
      <c r="H296" s="55">
        <v>0</v>
      </c>
      <c r="I296" s="55">
        <v>0</v>
      </c>
      <c r="J296" s="55">
        <v>0</v>
      </c>
      <c r="K296" s="55">
        <v>0</v>
      </c>
      <c r="L296" s="55">
        <v>0</v>
      </c>
      <c r="M296" s="55">
        <v>0</v>
      </c>
      <c r="N296" s="55">
        <v>0</v>
      </c>
      <c r="O296" s="55">
        <v>0</v>
      </c>
      <c r="P296" s="55">
        <v>0</v>
      </c>
      <c r="Q296" s="55">
        <v>0</v>
      </c>
      <c r="R296" s="55">
        <v>0</v>
      </c>
      <c r="S296" s="56">
        <v>0</v>
      </c>
      <c r="BU296" s="5"/>
      <c r="BV296" s="5"/>
      <c r="BW296" s="5"/>
      <c r="BX296" s="5"/>
      <c r="BY296" s="5"/>
      <c r="BZ296" s="5"/>
      <c r="CU296" s="5"/>
      <c r="CV296" s="5"/>
      <c r="CW296" s="5"/>
      <c r="CX296" s="5"/>
      <c r="CY296" s="5"/>
      <c r="CZ296" s="5"/>
    </row>
    <row r="297" spans="1:104" s="6" customFormat="1" x14ac:dyDescent="0.2">
      <c r="A297" s="152" t="s">
        <v>176</v>
      </c>
      <c r="B297" s="387">
        <f t="shared" si="38"/>
        <v>0</v>
      </c>
      <c r="C297" s="55">
        <v>0</v>
      </c>
      <c r="D297" s="55">
        <v>0</v>
      </c>
      <c r="E297" s="55">
        <v>0</v>
      </c>
      <c r="F297" s="55">
        <v>0</v>
      </c>
      <c r="G297" s="55">
        <v>0</v>
      </c>
      <c r="H297" s="55">
        <v>0</v>
      </c>
      <c r="I297" s="55">
        <v>0</v>
      </c>
      <c r="J297" s="55">
        <v>0</v>
      </c>
      <c r="K297" s="55">
        <v>0</v>
      </c>
      <c r="L297" s="55">
        <v>0</v>
      </c>
      <c r="M297" s="55">
        <v>0</v>
      </c>
      <c r="N297" s="55">
        <v>0</v>
      </c>
      <c r="O297" s="55">
        <v>0</v>
      </c>
      <c r="P297" s="55">
        <v>0</v>
      </c>
      <c r="Q297" s="55">
        <v>0</v>
      </c>
      <c r="R297" s="55">
        <v>0</v>
      </c>
      <c r="S297" s="56">
        <v>0</v>
      </c>
      <c r="BU297" s="5"/>
      <c r="BV297" s="5"/>
      <c r="BW297" s="5"/>
      <c r="BX297" s="5"/>
      <c r="BY297" s="5"/>
      <c r="BZ297" s="5"/>
      <c r="CU297" s="5"/>
      <c r="CV297" s="5"/>
      <c r="CW297" s="5"/>
      <c r="CX297" s="5"/>
      <c r="CY297" s="5"/>
      <c r="CZ297" s="5"/>
    </row>
    <row r="298" spans="1:104" s="6" customFormat="1" x14ac:dyDescent="0.2">
      <c r="A298" s="155" t="s">
        <v>253</v>
      </c>
      <c r="B298" s="387">
        <f t="shared" si="38"/>
        <v>0</v>
      </c>
      <c r="C298" s="55">
        <v>0</v>
      </c>
      <c r="D298" s="55">
        <v>0</v>
      </c>
      <c r="E298" s="55">
        <v>0</v>
      </c>
      <c r="F298" s="55">
        <v>0</v>
      </c>
      <c r="G298" s="55">
        <v>0</v>
      </c>
      <c r="H298" s="55">
        <v>0</v>
      </c>
      <c r="I298" s="55">
        <v>0</v>
      </c>
      <c r="J298" s="55">
        <v>0</v>
      </c>
      <c r="K298" s="55">
        <v>0</v>
      </c>
      <c r="L298" s="55">
        <v>0</v>
      </c>
      <c r="M298" s="55">
        <v>0</v>
      </c>
      <c r="N298" s="55">
        <v>0</v>
      </c>
      <c r="O298" s="55">
        <v>0</v>
      </c>
      <c r="P298" s="55">
        <v>0</v>
      </c>
      <c r="Q298" s="55">
        <v>0</v>
      </c>
      <c r="R298" s="55">
        <v>0</v>
      </c>
      <c r="S298" s="56">
        <v>0</v>
      </c>
      <c r="BU298" s="5"/>
      <c r="BV298" s="5"/>
      <c r="BW298" s="5"/>
      <c r="BX298" s="5"/>
      <c r="BY298" s="5"/>
      <c r="BZ298" s="5"/>
      <c r="CU298" s="5"/>
      <c r="CV298" s="5"/>
      <c r="CW298" s="5"/>
      <c r="CX298" s="5"/>
      <c r="CY298" s="5"/>
      <c r="CZ298" s="5"/>
    </row>
    <row r="299" spans="1:104" s="6" customFormat="1" x14ac:dyDescent="0.2">
      <c r="A299" s="152" t="s">
        <v>68</v>
      </c>
      <c r="B299" s="387">
        <f t="shared" si="38"/>
        <v>3</v>
      </c>
      <c r="C299" s="55">
        <v>0</v>
      </c>
      <c r="D299" s="55">
        <v>0</v>
      </c>
      <c r="E299" s="55">
        <v>0</v>
      </c>
      <c r="F299" s="55">
        <v>0</v>
      </c>
      <c r="G299" s="55">
        <v>0</v>
      </c>
      <c r="H299" s="55">
        <v>0</v>
      </c>
      <c r="I299" s="55">
        <v>0</v>
      </c>
      <c r="J299" s="55">
        <v>0</v>
      </c>
      <c r="K299" s="55">
        <v>0</v>
      </c>
      <c r="L299" s="55">
        <v>0</v>
      </c>
      <c r="M299" s="55">
        <v>0</v>
      </c>
      <c r="N299" s="55">
        <v>0</v>
      </c>
      <c r="O299" s="55">
        <v>0</v>
      </c>
      <c r="P299" s="55">
        <v>0</v>
      </c>
      <c r="Q299" s="55">
        <v>2</v>
      </c>
      <c r="R299" s="55">
        <v>1</v>
      </c>
      <c r="S299" s="56">
        <v>0</v>
      </c>
      <c r="BU299" s="5"/>
      <c r="BV299" s="5"/>
      <c r="BW299" s="5"/>
      <c r="BX299" s="5"/>
      <c r="BY299" s="5"/>
      <c r="BZ299" s="5"/>
      <c r="CU299" s="5"/>
      <c r="CV299" s="5"/>
      <c r="CW299" s="5"/>
      <c r="CX299" s="5"/>
      <c r="CY299" s="5"/>
      <c r="CZ299" s="5"/>
    </row>
    <row r="300" spans="1:104" s="6" customFormat="1" x14ac:dyDescent="0.2">
      <c r="A300" s="155" t="s">
        <v>254</v>
      </c>
      <c r="B300" s="387">
        <f t="shared" si="38"/>
        <v>7</v>
      </c>
      <c r="C300" s="55">
        <v>0</v>
      </c>
      <c r="D300" s="55">
        <v>0</v>
      </c>
      <c r="E300" s="55">
        <v>0</v>
      </c>
      <c r="F300" s="55">
        <v>0</v>
      </c>
      <c r="G300" s="55">
        <v>0</v>
      </c>
      <c r="H300" s="55">
        <v>0</v>
      </c>
      <c r="I300" s="55">
        <v>0</v>
      </c>
      <c r="J300" s="55">
        <v>0</v>
      </c>
      <c r="K300" s="55">
        <v>0</v>
      </c>
      <c r="L300" s="55">
        <v>0</v>
      </c>
      <c r="M300" s="55">
        <v>0</v>
      </c>
      <c r="N300" s="55">
        <v>0</v>
      </c>
      <c r="O300" s="55">
        <v>0</v>
      </c>
      <c r="P300" s="55">
        <v>1</v>
      </c>
      <c r="Q300" s="55">
        <v>1</v>
      </c>
      <c r="R300" s="55">
        <v>1</v>
      </c>
      <c r="S300" s="56">
        <v>4</v>
      </c>
      <c r="BU300" s="5"/>
      <c r="BV300" s="5"/>
      <c r="BW300" s="5"/>
      <c r="BX300" s="5"/>
      <c r="BY300" s="5"/>
      <c r="BZ300" s="5"/>
      <c r="CU300" s="5"/>
      <c r="CV300" s="5"/>
      <c r="CW300" s="5"/>
      <c r="CX300" s="5"/>
      <c r="CY300" s="5"/>
      <c r="CZ300" s="5"/>
    </row>
    <row r="301" spans="1:104" s="6" customFormat="1" x14ac:dyDescent="0.2">
      <c r="A301" s="152" t="s">
        <v>69</v>
      </c>
      <c r="B301" s="387">
        <f t="shared" si="38"/>
        <v>0</v>
      </c>
      <c r="C301" s="43">
        <v>0</v>
      </c>
      <c r="D301" s="43">
        <v>0</v>
      </c>
      <c r="E301" s="43">
        <v>0</v>
      </c>
      <c r="F301" s="43">
        <v>0</v>
      </c>
      <c r="G301" s="43">
        <v>0</v>
      </c>
      <c r="H301" s="43">
        <v>0</v>
      </c>
      <c r="I301" s="43">
        <v>0</v>
      </c>
      <c r="J301" s="43">
        <v>0</v>
      </c>
      <c r="K301" s="43">
        <v>0</v>
      </c>
      <c r="L301" s="43">
        <v>0</v>
      </c>
      <c r="M301" s="43">
        <v>0</v>
      </c>
      <c r="N301" s="43">
        <v>0</v>
      </c>
      <c r="O301" s="43">
        <v>0</v>
      </c>
      <c r="P301" s="43">
        <v>0</v>
      </c>
      <c r="Q301" s="43">
        <v>0</v>
      </c>
      <c r="R301" s="43">
        <v>0</v>
      </c>
      <c r="S301" s="39">
        <v>0</v>
      </c>
      <c r="BU301" s="5"/>
      <c r="BV301" s="5"/>
      <c r="BW301" s="5"/>
      <c r="BX301" s="5"/>
      <c r="BY301" s="5"/>
      <c r="BZ301" s="5"/>
      <c r="CU301" s="5"/>
      <c r="CV301" s="5"/>
      <c r="CW301" s="5"/>
      <c r="CX301" s="5"/>
      <c r="CY301" s="5"/>
      <c r="CZ301" s="5"/>
    </row>
    <row r="302" spans="1:104" s="6" customFormat="1" ht="15" x14ac:dyDescent="0.25">
      <c r="A302" s="155" t="s">
        <v>255</v>
      </c>
      <c r="B302" s="387">
        <f t="shared" si="38"/>
        <v>30</v>
      </c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>
        <v>4</v>
      </c>
      <c r="Q302" s="43">
        <v>6</v>
      </c>
      <c r="R302" s="43">
        <v>10</v>
      </c>
      <c r="S302" s="39">
        <v>10</v>
      </c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3"/>
      <c r="BV302" s="3"/>
      <c r="BW302" s="3"/>
      <c r="BX302" s="3"/>
      <c r="BY302" s="5"/>
      <c r="BZ302" s="5"/>
      <c r="CU302" s="5"/>
      <c r="CV302" s="5"/>
      <c r="CW302" s="5"/>
      <c r="CX302" s="5"/>
      <c r="CY302" s="5"/>
      <c r="CZ302" s="5"/>
    </row>
    <row r="303" spans="1:104" s="6" customFormat="1" ht="15" x14ac:dyDescent="0.25">
      <c r="A303" s="155" t="s">
        <v>256</v>
      </c>
      <c r="B303" s="387">
        <f t="shared" si="38"/>
        <v>272</v>
      </c>
      <c r="C303" s="43">
        <v>5</v>
      </c>
      <c r="D303" s="43">
        <v>17</v>
      </c>
      <c r="E303" s="43">
        <v>19</v>
      </c>
      <c r="F303" s="43">
        <v>6</v>
      </c>
      <c r="G303" s="43">
        <v>0</v>
      </c>
      <c r="H303" s="43">
        <v>0</v>
      </c>
      <c r="I303" s="43">
        <v>0</v>
      </c>
      <c r="J303" s="43">
        <v>1</v>
      </c>
      <c r="K303" s="43">
        <v>4</v>
      </c>
      <c r="L303" s="43">
        <v>2</v>
      </c>
      <c r="M303" s="43">
        <v>2</v>
      </c>
      <c r="N303" s="43">
        <v>1</v>
      </c>
      <c r="O303" s="43">
        <v>5</v>
      </c>
      <c r="P303" s="43">
        <v>78</v>
      </c>
      <c r="Q303" s="43">
        <v>53</v>
      </c>
      <c r="R303" s="43">
        <v>43</v>
      </c>
      <c r="S303" s="39">
        <v>36</v>
      </c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3"/>
      <c r="BV303" s="3"/>
      <c r="BW303" s="3"/>
      <c r="BX303" s="3"/>
      <c r="BY303" s="5"/>
      <c r="BZ303" s="5"/>
      <c r="CU303" s="5"/>
      <c r="CV303" s="5"/>
      <c r="CW303" s="5"/>
      <c r="CX303" s="5"/>
      <c r="CY303" s="5"/>
      <c r="CZ303" s="5"/>
    </row>
    <row r="304" spans="1:104" s="6" customFormat="1" ht="15" x14ac:dyDescent="0.25">
      <c r="A304" s="152" t="s">
        <v>70</v>
      </c>
      <c r="B304" s="387">
        <f t="shared" si="38"/>
        <v>1</v>
      </c>
      <c r="C304" s="55">
        <v>0</v>
      </c>
      <c r="D304" s="55">
        <v>0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0</v>
      </c>
      <c r="P304" s="55">
        <v>0</v>
      </c>
      <c r="Q304" s="55">
        <v>0</v>
      </c>
      <c r="R304" s="55">
        <v>0</v>
      </c>
      <c r="S304" s="56">
        <v>1</v>
      </c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3"/>
      <c r="BV304" s="3"/>
      <c r="BW304" s="3"/>
      <c r="BX304" s="3"/>
      <c r="BY304" s="5"/>
      <c r="BZ304" s="5"/>
      <c r="CU304" s="5"/>
      <c r="CV304" s="5"/>
      <c r="CW304" s="5"/>
      <c r="CX304" s="5"/>
      <c r="CY304" s="5"/>
      <c r="CZ304" s="5"/>
    </row>
    <row r="305" spans="1:104" s="6" customFormat="1" ht="15" x14ac:dyDescent="0.25">
      <c r="A305" s="328" t="s">
        <v>173</v>
      </c>
      <c r="B305" s="387">
        <f t="shared" si="38"/>
        <v>0</v>
      </c>
      <c r="C305" s="55">
        <v>0</v>
      </c>
      <c r="D305" s="55">
        <v>0</v>
      </c>
      <c r="E305" s="55">
        <v>0</v>
      </c>
      <c r="F305" s="55">
        <v>0</v>
      </c>
      <c r="G305" s="55">
        <v>0</v>
      </c>
      <c r="H305" s="55">
        <v>0</v>
      </c>
      <c r="I305" s="55">
        <v>0</v>
      </c>
      <c r="J305" s="55">
        <v>0</v>
      </c>
      <c r="K305" s="55">
        <v>0</v>
      </c>
      <c r="L305" s="55">
        <v>0</v>
      </c>
      <c r="M305" s="55">
        <v>0</v>
      </c>
      <c r="N305" s="55">
        <v>0</v>
      </c>
      <c r="O305" s="55">
        <v>0</v>
      </c>
      <c r="P305" s="55">
        <v>0</v>
      </c>
      <c r="Q305" s="55">
        <v>0</v>
      </c>
      <c r="R305" s="55">
        <v>0</v>
      </c>
      <c r="S305" s="56">
        <v>0</v>
      </c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3"/>
      <c r="BV305" s="3"/>
      <c r="BW305" s="3"/>
      <c r="BX305" s="3"/>
      <c r="BY305" s="5"/>
      <c r="BZ305" s="5"/>
      <c r="CU305" s="5"/>
      <c r="CV305" s="5"/>
      <c r="CW305" s="5"/>
      <c r="CX305" s="5"/>
      <c r="CY305" s="5"/>
      <c r="CZ305" s="5"/>
    </row>
    <row r="306" spans="1:104" s="6" customFormat="1" ht="15" x14ac:dyDescent="0.25">
      <c r="A306" s="230" t="s">
        <v>257</v>
      </c>
      <c r="B306" s="387">
        <f t="shared" si="38"/>
        <v>10</v>
      </c>
      <c r="C306" s="55">
        <v>0</v>
      </c>
      <c r="D306" s="55">
        <v>0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0</v>
      </c>
      <c r="P306" s="55">
        <v>1</v>
      </c>
      <c r="Q306" s="55">
        <v>2</v>
      </c>
      <c r="R306" s="55">
        <v>1</v>
      </c>
      <c r="S306" s="56">
        <v>6</v>
      </c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3"/>
      <c r="BV306" s="3"/>
      <c r="BW306" s="3"/>
      <c r="BX306" s="3"/>
      <c r="BY306" s="5"/>
      <c r="BZ306" s="5"/>
      <c r="CU306" s="5"/>
      <c r="CV306" s="5"/>
      <c r="CW306" s="5"/>
      <c r="CX306" s="5"/>
      <c r="CY306" s="5"/>
      <c r="CZ306" s="5"/>
    </row>
    <row r="307" spans="1:104" s="6" customFormat="1" ht="15" x14ac:dyDescent="0.25">
      <c r="A307" s="230" t="s">
        <v>58</v>
      </c>
      <c r="B307" s="387">
        <f t="shared" si="38"/>
        <v>0</v>
      </c>
      <c r="C307" s="55">
        <v>0</v>
      </c>
      <c r="D307" s="55">
        <v>0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v>0</v>
      </c>
      <c r="R307" s="55">
        <v>0</v>
      </c>
      <c r="S307" s="56">
        <v>0</v>
      </c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3"/>
      <c r="BV307" s="3"/>
      <c r="BW307" s="3"/>
      <c r="BX307" s="3"/>
      <c r="BY307" s="5"/>
      <c r="BZ307" s="5"/>
      <c r="CU307" s="5"/>
      <c r="CV307" s="5"/>
      <c r="CW307" s="5"/>
      <c r="CX307" s="5"/>
      <c r="CY307" s="5"/>
      <c r="CZ307" s="5"/>
    </row>
    <row r="308" spans="1:104" s="6" customFormat="1" ht="15" x14ac:dyDescent="0.25">
      <c r="A308" s="230" t="s">
        <v>177</v>
      </c>
      <c r="B308" s="399">
        <f t="shared" si="38"/>
        <v>0</v>
      </c>
      <c r="C308" s="91">
        <v>0</v>
      </c>
      <c r="D308" s="91">
        <v>0</v>
      </c>
      <c r="E308" s="91">
        <v>0</v>
      </c>
      <c r="F308" s="91">
        <v>0</v>
      </c>
      <c r="G308" s="91">
        <v>0</v>
      </c>
      <c r="H308" s="91">
        <v>0</v>
      </c>
      <c r="I308" s="91">
        <v>0</v>
      </c>
      <c r="J308" s="91">
        <v>0</v>
      </c>
      <c r="K308" s="91">
        <v>0</v>
      </c>
      <c r="L308" s="91">
        <v>0</v>
      </c>
      <c r="M308" s="91">
        <v>0</v>
      </c>
      <c r="N308" s="91">
        <v>0</v>
      </c>
      <c r="O308" s="91">
        <v>0</v>
      </c>
      <c r="P308" s="91">
        <v>0</v>
      </c>
      <c r="Q308" s="91">
        <v>0</v>
      </c>
      <c r="R308" s="91">
        <v>0</v>
      </c>
      <c r="S308" s="86">
        <v>0</v>
      </c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3"/>
      <c r="BV308" s="3"/>
      <c r="BW308" s="3"/>
      <c r="BX308" s="3"/>
      <c r="BY308" s="5"/>
      <c r="BZ308" s="5"/>
      <c r="CU308" s="5"/>
      <c r="CV308" s="5"/>
      <c r="CW308" s="5"/>
      <c r="CX308" s="5"/>
      <c r="CY308" s="5"/>
      <c r="CZ308" s="5"/>
    </row>
    <row r="309" spans="1:104" s="6" customFormat="1" ht="15" x14ac:dyDescent="0.25">
      <c r="A309" s="653" t="s">
        <v>258</v>
      </c>
      <c r="B309" s="401">
        <f>SUM(C309:S309)</f>
        <v>14</v>
      </c>
      <c r="C309" s="213">
        <v>0</v>
      </c>
      <c r="D309" s="213">
        <v>0</v>
      </c>
      <c r="E309" s="213">
        <v>0</v>
      </c>
      <c r="F309" s="213">
        <v>0</v>
      </c>
      <c r="G309" s="213">
        <v>0</v>
      </c>
      <c r="H309" s="213">
        <v>0</v>
      </c>
      <c r="I309" s="213">
        <v>0</v>
      </c>
      <c r="J309" s="213">
        <v>0</v>
      </c>
      <c r="K309" s="213">
        <v>0</v>
      </c>
      <c r="L309" s="213">
        <v>0</v>
      </c>
      <c r="M309" s="213">
        <v>0</v>
      </c>
      <c r="N309" s="213">
        <v>2</v>
      </c>
      <c r="O309" s="213">
        <v>0</v>
      </c>
      <c r="P309" s="213">
        <v>3</v>
      </c>
      <c r="Q309" s="213">
        <v>2</v>
      </c>
      <c r="R309" s="213">
        <v>2</v>
      </c>
      <c r="S309" s="78">
        <v>5</v>
      </c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3"/>
      <c r="BV309" s="3"/>
      <c r="BW309" s="3"/>
      <c r="BX309" s="3"/>
      <c r="BY309" s="5"/>
      <c r="BZ309" s="5"/>
      <c r="CU309" s="5"/>
      <c r="CV309" s="5"/>
      <c r="CW309" s="5"/>
      <c r="CX309" s="5"/>
      <c r="CY309" s="5"/>
      <c r="CZ309" s="5"/>
    </row>
    <row r="310" spans="1:104" s="6" customFormat="1" ht="15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3"/>
      <c r="BV310" s="3"/>
      <c r="BW310" s="3"/>
      <c r="BX310" s="3"/>
      <c r="BY310" s="3"/>
      <c r="BZ310" s="3"/>
      <c r="CU310" s="3"/>
      <c r="CV310" s="3"/>
      <c r="CW310" s="3"/>
      <c r="CX310" s="3"/>
      <c r="CY310" s="3"/>
      <c r="CZ310" s="3"/>
    </row>
    <row r="311" spans="1:104" s="6" customFormat="1" x14ac:dyDescent="0.2">
      <c r="BU311" s="5"/>
      <c r="BV311" s="5"/>
      <c r="BW311" s="5"/>
      <c r="BX311" s="5"/>
      <c r="BY311" s="15"/>
      <c r="BZ311" s="15"/>
      <c r="CU311" s="15"/>
      <c r="CV311" s="15"/>
      <c r="CW311" s="15"/>
      <c r="CX311" s="15"/>
      <c r="CY311" s="15"/>
      <c r="CZ311" s="15"/>
    </row>
    <row r="312" spans="1:104" s="6" customFormat="1" x14ac:dyDescent="0.2">
      <c r="BU312" s="5"/>
      <c r="BV312" s="5"/>
      <c r="BW312" s="5"/>
      <c r="BX312" s="5"/>
      <c r="BY312" s="15"/>
      <c r="BZ312" s="15"/>
      <c r="CU312" s="15"/>
      <c r="CV312" s="15"/>
      <c r="CW312" s="15"/>
      <c r="CX312" s="15"/>
      <c r="CY312" s="15"/>
      <c r="CZ312" s="15"/>
    </row>
    <row r="313" spans="1:104" s="6" customFormat="1" x14ac:dyDescent="0.2">
      <c r="BU313" s="5"/>
      <c r="BV313" s="5"/>
      <c r="BW313" s="5"/>
      <c r="BX313" s="5"/>
      <c r="BY313" s="15"/>
      <c r="BZ313" s="15"/>
      <c r="CU313" s="15"/>
      <c r="CV313" s="15"/>
      <c r="CW313" s="15"/>
      <c r="CX313" s="15"/>
      <c r="CY313" s="15"/>
      <c r="CZ313" s="15"/>
    </row>
    <row r="314" spans="1:104" s="6" customFormat="1" x14ac:dyDescent="0.2">
      <c r="BU314" s="5"/>
      <c r="BV314" s="5"/>
      <c r="BW314" s="5"/>
      <c r="BX314" s="5"/>
      <c r="BY314" s="15"/>
      <c r="BZ314" s="15"/>
      <c r="CU314" s="15"/>
      <c r="CV314" s="15"/>
      <c r="CW314" s="15"/>
      <c r="CX314" s="15"/>
      <c r="CY314" s="15"/>
      <c r="CZ314" s="15"/>
    </row>
    <row r="315" spans="1:104" s="6" customFormat="1" x14ac:dyDescent="0.2">
      <c r="BU315" s="5"/>
      <c r="BV315" s="5"/>
      <c r="BW315" s="5"/>
      <c r="BX315" s="5"/>
      <c r="BY315" s="15"/>
      <c r="BZ315" s="15"/>
      <c r="CU315" s="15"/>
      <c r="CV315" s="15"/>
      <c r="CW315" s="15"/>
      <c r="CX315" s="15"/>
      <c r="CY315" s="15"/>
      <c r="CZ315" s="15"/>
    </row>
    <row r="316" spans="1:104" s="6" customFormat="1" x14ac:dyDescent="0.2">
      <c r="BU316" s="5"/>
      <c r="BV316" s="5"/>
      <c r="BW316" s="5"/>
      <c r="BX316" s="5"/>
      <c r="BY316" s="15"/>
      <c r="BZ316" s="15"/>
      <c r="CU316" s="15"/>
      <c r="CV316" s="15"/>
      <c r="CW316" s="15"/>
      <c r="CX316" s="15"/>
      <c r="CY316" s="15"/>
      <c r="CZ316" s="15"/>
    </row>
    <row r="317" spans="1:104" s="6" customFormat="1" x14ac:dyDescent="0.2">
      <c r="BU317" s="5"/>
      <c r="BV317" s="5"/>
      <c r="BW317" s="5"/>
      <c r="BX317" s="5"/>
      <c r="BY317" s="15"/>
      <c r="BZ317" s="15"/>
      <c r="CU317" s="15"/>
      <c r="CV317" s="15"/>
      <c r="CW317" s="15"/>
      <c r="CX317" s="15"/>
      <c r="CY317" s="15"/>
      <c r="CZ317" s="15"/>
    </row>
    <row r="318" spans="1:104" s="6" customFormat="1" x14ac:dyDescent="0.2">
      <c r="BU318" s="5"/>
      <c r="BV318" s="5"/>
      <c r="BW318" s="5"/>
      <c r="BX318" s="5"/>
      <c r="BY318" s="15"/>
      <c r="BZ318" s="15"/>
      <c r="CU318" s="15"/>
      <c r="CV318" s="15"/>
      <c r="CW318" s="15"/>
      <c r="CX318" s="15"/>
      <c r="CY318" s="15"/>
      <c r="CZ318" s="15"/>
    </row>
    <row r="319" spans="1:104" s="6" customFormat="1" x14ac:dyDescent="0.2">
      <c r="BU319" s="5"/>
      <c r="BV319" s="5"/>
      <c r="BW319" s="5"/>
      <c r="BX319" s="5"/>
      <c r="BY319" s="15"/>
      <c r="BZ319" s="15"/>
      <c r="CU319" s="15"/>
      <c r="CV319" s="15"/>
      <c r="CW319" s="15"/>
      <c r="CX319" s="15"/>
      <c r="CY319" s="15"/>
      <c r="CZ319" s="15"/>
    </row>
    <row r="320" spans="1:104" s="6" customFormat="1" x14ac:dyDescent="0.2">
      <c r="BU320" s="5"/>
      <c r="BV320" s="5"/>
      <c r="BW320" s="5"/>
      <c r="BX320" s="5"/>
      <c r="BY320" s="15"/>
      <c r="BZ320" s="15"/>
      <c r="CU320" s="15"/>
      <c r="CV320" s="15"/>
      <c r="CW320" s="15"/>
      <c r="CX320" s="15"/>
      <c r="CY320" s="15"/>
      <c r="CZ320" s="15"/>
    </row>
    <row r="321" spans="73:130" x14ac:dyDescent="0.2"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6"/>
      <c r="DY321" s="6"/>
      <c r="DZ321" s="6"/>
    </row>
    <row r="322" spans="73:130" x14ac:dyDescent="0.2"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</row>
    <row r="323" spans="73:130" x14ac:dyDescent="0.2"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</row>
    <row r="324" spans="73:130" x14ac:dyDescent="0.2">
      <c r="BU324" s="6"/>
      <c r="BV324" s="6"/>
      <c r="BW324" s="6"/>
      <c r="BX324" s="6"/>
      <c r="BY324" s="6"/>
      <c r="BZ324" s="6"/>
      <c r="CG324" s="9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</row>
    <row r="329" spans="73:130" x14ac:dyDescent="0.2">
      <c r="BU329" s="6"/>
      <c r="BV329" s="6"/>
      <c r="BW329" s="6"/>
      <c r="BX329" s="6"/>
      <c r="BY329" s="6"/>
      <c r="BZ329" s="6"/>
      <c r="CA329" s="32" t="str">
        <f t="shared" ref="CA329:CA340" si="39">IF(CG329=1,"*El Total de Beneficiarios no puede superar el Total por Sexo. ","")</f>
        <v/>
      </c>
      <c r="CG329" s="33">
        <f>IF(AR329&gt;C329,1,0)</f>
        <v>0</v>
      </c>
      <c r="CH329" s="9"/>
      <c r="CI329" s="9"/>
      <c r="CJ329" s="9"/>
      <c r="CK329" s="9"/>
      <c r="CL329" s="9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</row>
    <row r="330" spans="73:130" x14ac:dyDescent="0.2">
      <c r="BU330" s="6"/>
      <c r="BV330" s="6"/>
      <c r="BW330" s="6"/>
      <c r="BX330" s="6"/>
      <c r="BY330" s="6"/>
      <c r="BZ330" s="6"/>
      <c r="CA330" s="32" t="str">
        <f t="shared" si="39"/>
        <v/>
      </c>
      <c r="CG330" s="33">
        <f t="shared" ref="CG330:CG340" si="40">IF(AR330&gt;C330,1,0)</f>
        <v>0</v>
      </c>
      <c r="CH330" s="9"/>
      <c r="CI330" s="9"/>
      <c r="CJ330" s="9"/>
      <c r="CK330" s="9"/>
      <c r="CL330" s="9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</row>
    <row r="331" spans="73:130" x14ac:dyDescent="0.2">
      <c r="BU331" s="6"/>
      <c r="BV331" s="6"/>
      <c r="BW331" s="6"/>
      <c r="BX331" s="6"/>
      <c r="BY331" s="6"/>
      <c r="BZ331" s="6"/>
      <c r="CA331" s="32" t="str">
        <f t="shared" si="39"/>
        <v/>
      </c>
      <c r="CG331" s="33">
        <f t="shared" si="40"/>
        <v>0</v>
      </c>
      <c r="CH331" s="9"/>
      <c r="CI331" s="9"/>
      <c r="CJ331" s="9"/>
      <c r="CK331" s="9"/>
      <c r="CL331" s="9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</row>
    <row r="332" spans="73:130" x14ac:dyDescent="0.2">
      <c r="BU332" s="6"/>
      <c r="BV332" s="6"/>
      <c r="BW332" s="6"/>
      <c r="BX332" s="6"/>
      <c r="BY332" s="6"/>
      <c r="BZ332" s="6"/>
      <c r="CA332" s="32" t="str">
        <f t="shared" si="39"/>
        <v/>
      </c>
      <c r="CG332" s="33">
        <f t="shared" si="40"/>
        <v>0</v>
      </c>
      <c r="CH332" s="9"/>
      <c r="CI332" s="9"/>
      <c r="CJ332" s="9"/>
      <c r="CK332" s="9"/>
      <c r="CL332" s="9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</row>
    <row r="333" spans="73:130" x14ac:dyDescent="0.2">
      <c r="BU333" s="6"/>
      <c r="BV333" s="6"/>
      <c r="BW333" s="6"/>
      <c r="BX333" s="6"/>
      <c r="BY333" s="6"/>
      <c r="BZ333" s="6"/>
      <c r="CA333" s="32" t="str">
        <f t="shared" si="39"/>
        <v/>
      </c>
      <c r="CG333" s="33">
        <f t="shared" si="40"/>
        <v>0</v>
      </c>
      <c r="CH333" s="9"/>
      <c r="CI333" s="9"/>
      <c r="CJ333" s="9"/>
      <c r="CK333" s="9"/>
      <c r="CL333" s="9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</row>
    <row r="334" spans="73:130" x14ac:dyDescent="0.2">
      <c r="BU334" s="6"/>
      <c r="BV334" s="6"/>
      <c r="BW334" s="6"/>
      <c r="BX334" s="6"/>
      <c r="BY334" s="6"/>
      <c r="BZ334" s="6"/>
      <c r="CA334" s="32" t="str">
        <f t="shared" si="39"/>
        <v/>
      </c>
      <c r="CG334" s="33">
        <f t="shared" si="40"/>
        <v>0</v>
      </c>
      <c r="CH334" s="9"/>
      <c r="CI334" s="9"/>
      <c r="CJ334" s="9"/>
      <c r="CK334" s="9"/>
      <c r="CL334" s="9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</row>
    <row r="335" spans="73:130" x14ac:dyDescent="0.2">
      <c r="BU335" s="6"/>
      <c r="BV335" s="6"/>
      <c r="BW335" s="6"/>
      <c r="BX335" s="6"/>
      <c r="BY335" s="6"/>
      <c r="BZ335" s="6"/>
      <c r="CA335" s="32" t="str">
        <f t="shared" si="39"/>
        <v/>
      </c>
      <c r="CG335" s="33">
        <f t="shared" si="40"/>
        <v>0</v>
      </c>
      <c r="CH335" s="9"/>
      <c r="CI335" s="9"/>
      <c r="CJ335" s="9"/>
      <c r="CK335" s="9"/>
      <c r="CL335" s="9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</row>
    <row r="336" spans="73:130" x14ac:dyDescent="0.2">
      <c r="BU336" s="6"/>
      <c r="BV336" s="6"/>
      <c r="BW336" s="6"/>
      <c r="BX336" s="6"/>
      <c r="BY336" s="6"/>
      <c r="BZ336" s="6"/>
      <c r="CA336" s="32" t="str">
        <f t="shared" si="39"/>
        <v/>
      </c>
      <c r="CG336" s="33">
        <f t="shared" si="40"/>
        <v>0</v>
      </c>
      <c r="CH336" s="9"/>
      <c r="CI336" s="9"/>
      <c r="CJ336" s="9"/>
      <c r="CK336" s="9"/>
      <c r="CL336" s="9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</row>
    <row r="337" spans="1:130" x14ac:dyDescent="0.2">
      <c r="CA337" s="32" t="str">
        <f t="shared" si="39"/>
        <v/>
      </c>
      <c r="CG337" s="33">
        <f t="shared" si="40"/>
        <v>0</v>
      </c>
      <c r="CH337" s="9"/>
      <c r="CI337" s="9"/>
      <c r="CJ337" s="9"/>
      <c r="CK337" s="9"/>
      <c r="CL337" s="9"/>
    </row>
    <row r="338" spans="1:130" x14ac:dyDescent="0.2">
      <c r="CA338" s="32" t="str">
        <f t="shared" si="39"/>
        <v/>
      </c>
      <c r="CG338" s="33">
        <f t="shared" si="40"/>
        <v>0</v>
      </c>
      <c r="CH338" s="9"/>
      <c r="CI338" s="9"/>
      <c r="CJ338" s="9"/>
      <c r="CK338" s="9"/>
      <c r="CL338" s="9"/>
    </row>
    <row r="339" spans="1:130" x14ac:dyDescent="0.2">
      <c r="CA339" s="32" t="str">
        <f t="shared" si="39"/>
        <v/>
      </c>
      <c r="CG339" s="33">
        <f t="shared" si="40"/>
        <v>0</v>
      </c>
      <c r="CH339" s="9"/>
      <c r="CI339" s="9"/>
      <c r="CJ339" s="9"/>
      <c r="CK339" s="9"/>
      <c r="CL339" s="9"/>
    </row>
    <row r="340" spans="1:130" x14ac:dyDescent="0.2">
      <c r="CA340" s="32" t="str">
        <f t="shared" si="39"/>
        <v/>
      </c>
      <c r="CG340" s="33">
        <f t="shared" si="40"/>
        <v>0</v>
      </c>
      <c r="CH340" s="9"/>
      <c r="CI340" s="9"/>
      <c r="CJ340" s="9"/>
      <c r="CK340" s="9"/>
      <c r="CL340" s="9"/>
    </row>
    <row r="341" spans="1:130" x14ac:dyDescent="0.2">
      <c r="CG341" s="9"/>
      <c r="CH341" s="9"/>
      <c r="CI341" s="9"/>
      <c r="CJ341" s="9"/>
      <c r="CK341" s="9"/>
      <c r="CL341" s="9"/>
    </row>
    <row r="342" spans="1:130" x14ac:dyDescent="0.2">
      <c r="CG342" s="9"/>
      <c r="CH342" s="9"/>
      <c r="CI342" s="9"/>
      <c r="CJ342" s="9"/>
      <c r="CK342" s="9"/>
      <c r="CL342" s="9"/>
    </row>
    <row r="343" spans="1:130" x14ac:dyDescent="0.2">
      <c r="CG343" s="9"/>
      <c r="CH343" s="9"/>
      <c r="CI343" s="9"/>
      <c r="CJ343" s="9"/>
      <c r="CK343" s="9"/>
      <c r="CL343" s="9"/>
    </row>
    <row r="344" spans="1:130" x14ac:dyDescent="0.2">
      <c r="CG344" s="9"/>
      <c r="CH344" s="9"/>
      <c r="CI344" s="9"/>
      <c r="CJ344" s="9"/>
      <c r="CK344" s="9"/>
      <c r="CL344" s="9"/>
    </row>
    <row r="345" spans="1:130" x14ac:dyDescent="0.2">
      <c r="CA345" s="32" t="str">
        <f t="shared" ref="CA345:CA356" si="41">IF(CG345=1,"*El Total de Beneficiarios no puede superar el Total por Sexo. ","")</f>
        <v/>
      </c>
      <c r="CG345" s="33">
        <f t="shared" ref="CG345:CG356" si="42">IF(AR345&gt;C345,1,0)</f>
        <v>0</v>
      </c>
      <c r="CH345" s="9"/>
      <c r="CI345" s="9"/>
      <c r="CJ345" s="9"/>
      <c r="CK345" s="9"/>
      <c r="CL345" s="9"/>
    </row>
    <row r="346" spans="1:130" s="402" customFormat="1" ht="15" x14ac:dyDescent="0.25">
      <c r="A346" s="402">
        <f>SUM(B13:B24,C29:C50,B60,B68,B76,B96:E96,B104:E104,B112:E112,B116:B117,B121:B123,C127:L142,B148:B176,B177,B194,B205,B214,B217:B220,B248,B253:B255,B259:B285,B289:B309)</f>
        <v>13720</v>
      </c>
      <c r="B346" s="402">
        <f>SUM(CG6:CZ309)</f>
        <v>0</v>
      </c>
      <c r="BU346" s="403"/>
      <c r="BV346" s="403"/>
      <c r="BW346" s="403"/>
      <c r="BX346" s="403"/>
      <c r="BY346" s="404"/>
      <c r="BZ346" s="404"/>
      <c r="CA346" s="32" t="str">
        <f t="shared" si="41"/>
        <v/>
      </c>
      <c r="CB346" s="4"/>
      <c r="CC346" s="4"/>
      <c r="CD346" s="4"/>
      <c r="CE346" s="4"/>
      <c r="CF346" s="4"/>
      <c r="CG346" s="33">
        <f t="shared" si="42"/>
        <v>0</v>
      </c>
      <c r="CH346" s="9"/>
      <c r="CI346" s="9"/>
      <c r="CJ346" s="9"/>
      <c r="CK346" s="9"/>
      <c r="CL346" s="9"/>
      <c r="CM346" s="4"/>
      <c r="CN346" s="4"/>
      <c r="CO346" s="4"/>
      <c r="CP346" s="4"/>
      <c r="CQ346" s="4"/>
      <c r="CR346" s="4"/>
      <c r="CS346" s="4"/>
      <c r="CT346" s="4"/>
      <c r="CU346" s="404"/>
      <c r="CV346" s="404"/>
      <c r="CW346" s="404"/>
      <c r="CX346" s="404"/>
      <c r="CY346" s="404"/>
      <c r="CZ346" s="404"/>
      <c r="DA346" s="403"/>
      <c r="DB346" s="403"/>
      <c r="DC346" s="403"/>
      <c r="DD346" s="403"/>
      <c r="DE346" s="403"/>
      <c r="DF346" s="403"/>
      <c r="DG346" s="403"/>
      <c r="DH346" s="403"/>
      <c r="DI346" s="403"/>
      <c r="DJ346" s="403"/>
      <c r="DK346" s="403"/>
      <c r="DL346" s="403"/>
      <c r="DM346" s="403"/>
      <c r="DN346" s="403"/>
      <c r="DO346" s="403"/>
      <c r="DP346" s="403"/>
      <c r="DQ346" s="403"/>
      <c r="DR346" s="403"/>
      <c r="DS346" s="403"/>
      <c r="DT346" s="403"/>
      <c r="DU346" s="403"/>
      <c r="DV346" s="403"/>
      <c r="DW346" s="403"/>
      <c r="DX346" s="403"/>
      <c r="DY346" s="403"/>
      <c r="DZ346" s="403"/>
    </row>
    <row r="347" spans="1:130" x14ac:dyDescent="0.2">
      <c r="CA347" s="32" t="str">
        <f t="shared" si="41"/>
        <v/>
      </c>
      <c r="CG347" s="33">
        <f t="shared" si="42"/>
        <v>0</v>
      </c>
      <c r="CH347" s="9"/>
      <c r="CI347" s="9"/>
      <c r="CJ347" s="9"/>
      <c r="CK347" s="9"/>
      <c r="CL347" s="9"/>
    </row>
    <row r="348" spans="1:130" x14ac:dyDescent="0.2">
      <c r="CA348" s="32" t="str">
        <f t="shared" si="41"/>
        <v/>
      </c>
      <c r="CG348" s="33">
        <f t="shared" si="42"/>
        <v>0</v>
      </c>
      <c r="CH348" s="9"/>
      <c r="CI348" s="9"/>
      <c r="CJ348" s="9"/>
      <c r="CK348" s="9"/>
      <c r="CL348" s="9"/>
    </row>
    <row r="349" spans="1:130" x14ac:dyDescent="0.2">
      <c r="CA349" s="32" t="str">
        <f t="shared" si="41"/>
        <v/>
      </c>
      <c r="CG349" s="33">
        <f t="shared" si="42"/>
        <v>0</v>
      </c>
      <c r="CH349" s="9"/>
      <c r="CI349" s="9"/>
      <c r="CJ349" s="9"/>
      <c r="CK349" s="9"/>
      <c r="CL349" s="9"/>
    </row>
    <row r="350" spans="1:130" x14ac:dyDescent="0.2">
      <c r="CA350" s="32" t="str">
        <f t="shared" si="41"/>
        <v/>
      </c>
      <c r="CG350" s="33">
        <f t="shared" si="42"/>
        <v>0</v>
      </c>
      <c r="CH350" s="9"/>
      <c r="CI350" s="9"/>
      <c r="CJ350" s="9"/>
      <c r="CK350" s="9"/>
      <c r="CL350" s="9"/>
    </row>
    <row r="351" spans="1:130" x14ac:dyDescent="0.2">
      <c r="CA351" s="32" t="str">
        <f t="shared" si="41"/>
        <v/>
      </c>
      <c r="CG351" s="33">
        <f t="shared" si="42"/>
        <v>0</v>
      </c>
      <c r="CH351" s="9"/>
      <c r="CI351" s="9"/>
      <c r="CJ351" s="9"/>
      <c r="CK351" s="9"/>
      <c r="CL351" s="9"/>
    </row>
    <row r="352" spans="1:130" x14ac:dyDescent="0.2">
      <c r="CA352" s="32" t="str">
        <f t="shared" si="41"/>
        <v/>
      </c>
      <c r="CG352" s="33">
        <f t="shared" si="42"/>
        <v>0</v>
      </c>
      <c r="CH352" s="9"/>
      <c r="CI352" s="9"/>
      <c r="CJ352" s="9"/>
      <c r="CK352" s="9"/>
      <c r="CL352" s="9"/>
    </row>
    <row r="353" spans="79:90" s="6" customFormat="1" x14ac:dyDescent="0.2">
      <c r="CA353" s="32" t="str">
        <f t="shared" si="41"/>
        <v/>
      </c>
      <c r="CB353" s="4"/>
      <c r="CC353" s="4"/>
      <c r="CD353" s="4"/>
      <c r="CE353" s="4"/>
      <c r="CF353" s="4"/>
      <c r="CG353" s="33">
        <f t="shared" si="42"/>
        <v>0</v>
      </c>
      <c r="CH353" s="9"/>
      <c r="CI353" s="9"/>
      <c r="CJ353" s="9"/>
      <c r="CK353" s="9"/>
      <c r="CL353" s="9"/>
    </row>
    <row r="354" spans="79:90" s="6" customFormat="1" x14ac:dyDescent="0.2">
      <c r="CA354" s="32" t="str">
        <f t="shared" si="41"/>
        <v/>
      </c>
      <c r="CB354" s="4"/>
      <c r="CC354" s="4"/>
      <c r="CD354" s="4"/>
      <c r="CE354" s="4"/>
      <c r="CF354" s="4"/>
      <c r="CG354" s="33">
        <f t="shared" si="42"/>
        <v>0</v>
      </c>
      <c r="CH354" s="9"/>
      <c r="CI354" s="9"/>
      <c r="CJ354" s="9"/>
      <c r="CK354" s="9"/>
      <c r="CL354" s="9"/>
    </row>
    <row r="355" spans="79:90" s="6" customFormat="1" x14ac:dyDescent="0.2">
      <c r="CA355" s="32" t="str">
        <f t="shared" si="41"/>
        <v/>
      </c>
      <c r="CB355" s="4"/>
      <c r="CC355" s="4"/>
      <c r="CD355" s="4"/>
      <c r="CE355" s="4"/>
      <c r="CF355" s="4"/>
      <c r="CG355" s="33">
        <f t="shared" si="42"/>
        <v>0</v>
      </c>
      <c r="CH355" s="9"/>
      <c r="CI355" s="9"/>
      <c r="CJ355" s="9"/>
      <c r="CK355" s="9"/>
      <c r="CL355" s="9"/>
    </row>
    <row r="356" spans="79:90" s="6" customFormat="1" x14ac:dyDescent="0.2">
      <c r="CA356" s="32" t="str">
        <f t="shared" si="41"/>
        <v/>
      </c>
      <c r="CB356" s="4"/>
      <c r="CC356" s="4"/>
      <c r="CD356" s="4"/>
      <c r="CE356" s="4"/>
      <c r="CF356" s="4"/>
      <c r="CG356" s="33">
        <f t="shared" si="42"/>
        <v>0</v>
      </c>
      <c r="CH356" s="9"/>
      <c r="CI356" s="9"/>
      <c r="CJ356" s="9"/>
      <c r="CK356" s="9"/>
      <c r="CL356" s="9"/>
    </row>
    <row r="357" spans="79:90" s="6" customFormat="1" x14ac:dyDescent="0.2">
      <c r="CA357" s="4"/>
      <c r="CB357" s="4"/>
      <c r="CC357" s="4"/>
      <c r="CD357" s="4"/>
      <c r="CE357" s="4"/>
      <c r="CF357" s="4"/>
      <c r="CG357" s="9"/>
      <c r="CH357" s="9"/>
      <c r="CI357" s="9"/>
      <c r="CJ357" s="9"/>
      <c r="CK357" s="9"/>
      <c r="CL357" s="9"/>
    </row>
    <row r="358" spans="79:90" s="6" customFormat="1" x14ac:dyDescent="0.2">
      <c r="CA358" s="4"/>
      <c r="CB358" s="4"/>
      <c r="CC358" s="4"/>
      <c r="CD358" s="4"/>
      <c r="CE358" s="4"/>
      <c r="CF358" s="4"/>
      <c r="CG358" s="9"/>
      <c r="CH358" s="9"/>
      <c r="CI358" s="9"/>
      <c r="CJ358" s="9"/>
      <c r="CK358" s="9"/>
      <c r="CL358" s="9"/>
    </row>
    <row r="359" spans="79:90" s="6" customFormat="1" x14ac:dyDescent="0.2">
      <c r="CA359" s="4"/>
      <c r="CB359" s="4"/>
      <c r="CC359" s="4"/>
      <c r="CD359" s="4"/>
      <c r="CE359" s="4"/>
      <c r="CF359" s="4"/>
      <c r="CG359" s="9"/>
      <c r="CH359" s="9"/>
      <c r="CI359" s="9"/>
      <c r="CJ359" s="9"/>
      <c r="CK359" s="9"/>
      <c r="CL359" s="9"/>
    </row>
    <row r="360" spans="79:90" s="6" customFormat="1" x14ac:dyDescent="0.2">
      <c r="CA360" s="4"/>
      <c r="CB360" s="4"/>
      <c r="CC360" s="4"/>
      <c r="CD360" s="4"/>
      <c r="CE360" s="4"/>
      <c r="CF360" s="4"/>
      <c r="CG360" s="9"/>
      <c r="CH360" s="9"/>
      <c r="CI360" s="9"/>
      <c r="CJ360" s="9"/>
      <c r="CK360" s="9"/>
      <c r="CL360" s="9"/>
    </row>
    <row r="361" spans="79:90" s="6" customFormat="1" x14ac:dyDescent="0.2">
      <c r="CA361" s="32" t="str">
        <f>IF(CG361=1,"*El Total de Beneficiarios no puede superar el Total por Sexo. ","")</f>
        <v/>
      </c>
      <c r="CB361" s="4"/>
      <c r="CC361" s="4"/>
      <c r="CD361" s="4"/>
      <c r="CE361" s="4"/>
      <c r="CF361" s="4"/>
      <c r="CG361" s="33">
        <f>IF(AR361&gt;C361,1,0)</f>
        <v>0</v>
      </c>
      <c r="CH361" s="9"/>
      <c r="CI361" s="9"/>
      <c r="CJ361" s="9"/>
      <c r="CK361" s="9"/>
      <c r="CL361" s="9"/>
    </row>
    <row r="362" spans="79:90" s="6" customFormat="1" x14ac:dyDescent="0.2">
      <c r="CA362" s="32" t="str">
        <f>IF(CG362=1,"*El Total de Beneficiarios no puede superar el Total por Sexo. ","")</f>
        <v/>
      </c>
      <c r="CB362" s="4"/>
      <c r="CC362" s="4"/>
      <c r="CD362" s="4"/>
      <c r="CE362" s="4"/>
      <c r="CF362" s="4"/>
      <c r="CG362" s="33">
        <f>IF(AR362&gt;C362,1,0)</f>
        <v>0</v>
      </c>
      <c r="CH362" s="9"/>
      <c r="CI362" s="9"/>
      <c r="CJ362" s="9"/>
      <c r="CK362" s="9"/>
      <c r="CL362" s="9"/>
    </row>
    <row r="363" spans="79:90" s="6" customFormat="1" x14ac:dyDescent="0.2">
      <c r="CA363" s="32" t="str">
        <f>IF(CG363=1,"*El Total de Beneficiarios no puede superar el Total por Sexo. ","")</f>
        <v/>
      </c>
      <c r="CB363" s="4"/>
      <c r="CC363" s="4"/>
      <c r="CD363" s="4"/>
      <c r="CE363" s="4"/>
      <c r="CF363" s="4"/>
      <c r="CG363" s="33">
        <f>IF(AR363&gt;C363,1,0)</f>
        <v>0</v>
      </c>
      <c r="CH363" s="9"/>
      <c r="CI363" s="9"/>
      <c r="CJ363" s="9"/>
      <c r="CK363" s="9"/>
      <c r="CL363" s="9"/>
    </row>
    <row r="364" spans="79:90" s="6" customFormat="1" x14ac:dyDescent="0.2">
      <c r="CA364" s="32" t="str">
        <f>IF(CG364=1,"*El Total de Beneficiarios no puede superar el Total por Sexo. ","")</f>
        <v/>
      </c>
      <c r="CB364" s="4"/>
      <c r="CC364" s="4"/>
      <c r="CD364" s="4"/>
      <c r="CE364" s="4"/>
      <c r="CF364" s="4"/>
      <c r="CG364" s="33">
        <f>IF(AR364&gt;C364,1,0)</f>
        <v>0</v>
      </c>
      <c r="CH364" s="9"/>
      <c r="CI364" s="9"/>
      <c r="CJ364" s="9"/>
      <c r="CK364" s="9"/>
      <c r="CL364" s="9"/>
    </row>
    <row r="365" spans="79:90" s="6" customFormat="1" x14ac:dyDescent="0.2">
      <c r="CA365" s="4"/>
      <c r="CB365" s="4"/>
      <c r="CC365" s="4"/>
      <c r="CD365" s="4"/>
      <c r="CE365" s="4"/>
      <c r="CF365" s="4"/>
      <c r="CG365" s="9"/>
      <c r="CH365" s="9"/>
      <c r="CI365" s="9"/>
      <c r="CJ365" s="9"/>
      <c r="CK365" s="9"/>
      <c r="CL365" s="9"/>
    </row>
    <row r="366" spans="79:90" s="6" customFormat="1" x14ac:dyDescent="0.2">
      <c r="CA366" s="4"/>
      <c r="CB366" s="4"/>
      <c r="CC366" s="4"/>
      <c r="CD366" s="4"/>
      <c r="CE366" s="4"/>
      <c r="CF366" s="4"/>
      <c r="CG366" s="9"/>
      <c r="CH366" s="9"/>
      <c r="CI366" s="9"/>
      <c r="CJ366" s="9"/>
      <c r="CK366" s="9"/>
      <c r="CL366" s="9"/>
    </row>
    <row r="367" spans="79:90" s="6" customFormat="1" x14ac:dyDescent="0.2">
      <c r="CA367" s="4"/>
      <c r="CB367" s="4"/>
      <c r="CC367" s="4"/>
      <c r="CD367" s="4"/>
      <c r="CE367" s="4"/>
      <c r="CF367" s="4"/>
      <c r="CG367" s="9"/>
      <c r="CH367" s="9"/>
      <c r="CI367" s="9"/>
      <c r="CJ367" s="9"/>
      <c r="CK367" s="9"/>
      <c r="CL367" s="9"/>
    </row>
    <row r="368" spans="79:90" s="6" customFormat="1" x14ac:dyDescent="0.2">
      <c r="CA368" s="4"/>
      <c r="CB368" s="4"/>
      <c r="CC368" s="4"/>
      <c r="CD368" s="4"/>
      <c r="CE368" s="4"/>
      <c r="CF368" s="4"/>
      <c r="CG368" s="9"/>
      <c r="CH368" s="9"/>
      <c r="CI368" s="9"/>
      <c r="CJ368" s="9"/>
      <c r="CK368" s="9"/>
      <c r="CL368" s="9"/>
    </row>
    <row r="369" spans="73:130" x14ac:dyDescent="0.2"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9"/>
      <c r="CH369" s="9"/>
      <c r="CI369" s="9"/>
      <c r="CJ369" s="9"/>
      <c r="CK369" s="9"/>
      <c r="CL369" s="9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</row>
    <row r="370" spans="73:130" x14ac:dyDescent="0.2"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9"/>
      <c r="CH370" s="9"/>
      <c r="CI370" s="9"/>
      <c r="CJ370" s="9"/>
      <c r="CK370" s="9"/>
      <c r="CL370" s="9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</row>
    <row r="371" spans="73:130" x14ac:dyDescent="0.2"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9"/>
      <c r="CH371" s="9"/>
      <c r="CI371" s="9"/>
      <c r="CJ371" s="9"/>
      <c r="CK371" s="9"/>
      <c r="CL371" s="9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</row>
    <row r="372" spans="73:130" x14ac:dyDescent="0.2"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9"/>
      <c r="CH372" s="9"/>
      <c r="CI372" s="9"/>
      <c r="CJ372" s="9"/>
      <c r="CK372" s="9"/>
      <c r="CL372" s="9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</row>
    <row r="373" spans="73:130" x14ac:dyDescent="0.2"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9"/>
      <c r="CH373" s="9"/>
      <c r="CI373" s="9"/>
      <c r="CJ373" s="9"/>
      <c r="CK373" s="9"/>
      <c r="CL373" s="9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</row>
    <row r="374" spans="73:130" x14ac:dyDescent="0.2"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9"/>
      <c r="CH374" s="9"/>
      <c r="CI374" s="9"/>
      <c r="CJ374" s="9"/>
      <c r="CK374" s="9"/>
      <c r="CL374" s="9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</row>
    <row r="375" spans="73:130" x14ac:dyDescent="0.2"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9"/>
      <c r="CH375" s="9"/>
      <c r="CI375" s="9"/>
      <c r="CJ375" s="9"/>
      <c r="CK375" s="9"/>
      <c r="CL375" s="9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</row>
    <row r="376" spans="73:130" x14ac:dyDescent="0.2"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9"/>
      <c r="CH376" s="9"/>
      <c r="CI376" s="9"/>
      <c r="CJ376" s="9"/>
      <c r="CK376" s="9"/>
      <c r="CL376" s="9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</row>
    <row r="377" spans="73:130" x14ac:dyDescent="0.2"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9"/>
      <c r="CH377" s="9"/>
      <c r="CI377" s="9"/>
      <c r="CJ377" s="9"/>
      <c r="CK377" s="9"/>
      <c r="CL377" s="9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</row>
    <row r="378" spans="73:130" x14ac:dyDescent="0.2"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9"/>
      <c r="CH378" s="9"/>
      <c r="CI378" s="9"/>
      <c r="CJ378" s="9"/>
      <c r="CK378" s="9"/>
      <c r="CL378" s="9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</row>
    <row r="379" spans="73:130" x14ac:dyDescent="0.2"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9"/>
      <c r="CH379" s="9"/>
      <c r="CI379" s="9"/>
      <c r="CJ379" s="9"/>
      <c r="CK379" s="9"/>
      <c r="CL379" s="9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</row>
    <row r="380" spans="73:130" x14ac:dyDescent="0.2"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9"/>
      <c r="CH380" s="9"/>
      <c r="CI380" s="9"/>
      <c r="CJ380" s="9"/>
      <c r="CK380" s="9"/>
      <c r="CL380" s="9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</row>
    <row r="400" spans="73:130" ht="15" x14ac:dyDescent="0.25">
      <c r="BU400" s="6"/>
      <c r="BV400" s="6"/>
      <c r="BW400" s="6"/>
      <c r="BX400" s="6"/>
      <c r="BY400" s="6"/>
      <c r="BZ400" s="6"/>
      <c r="CA400" s="405"/>
      <c r="CB400" s="405"/>
      <c r="CC400" s="405"/>
      <c r="CD400" s="405"/>
      <c r="CE400" s="405"/>
      <c r="CF400" s="405"/>
      <c r="CG400" s="405"/>
      <c r="CH400" s="405"/>
      <c r="CI400" s="405"/>
      <c r="CJ400" s="405"/>
      <c r="CK400" s="405"/>
      <c r="CL400" s="405"/>
      <c r="CM400" s="405"/>
      <c r="CN400" s="405"/>
      <c r="CO400" s="405"/>
      <c r="CP400" s="405"/>
      <c r="CQ400" s="405"/>
      <c r="CR400" s="405"/>
      <c r="CS400" s="405"/>
      <c r="CT400" s="405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</row>
  </sheetData>
  <mergeCells count="147">
    <mergeCell ref="A287:A288"/>
    <mergeCell ref="B287:B288"/>
    <mergeCell ref="C287:S287"/>
    <mergeCell ref="A251:A252"/>
    <mergeCell ref="B251:B252"/>
    <mergeCell ref="C251:S251"/>
    <mergeCell ref="A257:A258"/>
    <mergeCell ref="B257:B258"/>
    <mergeCell ref="C257:S257"/>
    <mergeCell ref="A207:A209"/>
    <mergeCell ref="B207:B209"/>
    <mergeCell ref="C207:S208"/>
    <mergeCell ref="T207:X207"/>
    <mergeCell ref="T208:V208"/>
    <mergeCell ref="W208:X208"/>
    <mergeCell ref="A196:A198"/>
    <mergeCell ref="B196:B198"/>
    <mergeCell ref="C196:S197"/>
    <mergeCell ref="T196:X196"/>
    <mergeCell ref="T197:V197"/>
    <mergeCell ref="W197:X197"/>
    <mergeCell ref="A184:A186"/>
    <mergeCell ref="B184:B186"/>
    <mergeCell ref="C184:S185"/>
    <mergeCell ref="T184:X184"/>
    <mergeCell ref="T185:V185"/>
    <mergeCell ref="W185:X185"/>
    <mergeCell ref="AC146:AD146"/>
    <mergeCell ref="AE146:AF146"/>
    <mergeCell ref="AG146:AH146"/>
    <mergeCell ref="AM145:AO145"/>
    <mergeCell ref="E146:F146"/>
    <mergeCell ref="G146:H146"/>
    <mergeCell ref="I146:J146"/>
    <mergeCell ref="K146:L146"/>
    <mergeCell ref="M146:N146"/>
    <mergeCell ref="O146:P146"/>
    <mergeCell ref="Q146:R146"/>
    <mergeCell ref="S146:T146"/>
    <mergeCell ref="U146:V146"/>
    <mergeCell ref="AN146:AO146"/>
    <mergeCell ref="AI146:AJ146"/>
    <mergeCell ref="AK146:AL146"/>
    <mergeCell ref="AM146:AM147"/>
    <mergeCell ref="K125:L125"/>
    <mergeCell ref="A127:A130"/>
    <mergeCell ref="A131:A135"/>
    <mergeCell ref="A136:A141"/>
    <mergeCell ref="A145:A147"/>
    <mergeCell ref="B145:D146"/>
    <mergeCell ref="E145:AL145"/>
    <mergeCell ref="W146:X146"/>
    <mergeCell ref="Y146:Z146"/>
    <mergeCell ref="AA146:AB146"/>
    <mergeCell ref="A125:A126"/>
    <mergeCell ref="B125:B126"/>
    <mergeCell ref="C125:D125"/>
    <mergeCell ref="E125:F125"/>
    <mergeCell ref="G125:H125"/>
    <mergeCell ref="I125:J125"/>
    <mergeCell ref="A114:A115"/>
    <mergeCell ref="B114:B115"/>
    <mergeCell ref="C114:F114"/>
    <mergeCell ref="G114:H114"/>
    <mergeCell ref="A119:A120"/>
    <mergeCell ref="B119:B120"/>
    <mergeCell ref="C119:E119"/>
    <mergeCell ref="F119:F120"/>
    <mergeCell ref="G119:G120"/>
    <mergeCell ref="H119:K119"/>
    <mergeCell ref="J27:K27"/>
    <mergeCell ref="L27:M27"/>
    <mergeCell ref="T62:W62"/>
    <mergeCell ref="X62:Z62"/>
    <mergeCell ref="A70:A71"/>
    <mergeCell ref="B70:B71"/>
    <mergeCell ref="C70:S70"/>
    <mergeCell ref="T70:W70"/>
    <mergeCell ref="X70:Z70"/>
    <mergeCell ref="F53:F54"/>
    <mergeCell ref="G53:G54"/>
    <mergeCell ref="H53:H54"/>
    <mergeCell ref="A62:A63"/>
    <mergeCell ref="B62:B63"/>
    <mergeCell ref="C62:S62"/>
    <mergeCell ref="A29:B29"/>
    <mergeCell ref="A30:A48"/>
    <mergeCell ref="A52:A54"/>
    <mergeCell ref="B52:B54"/>
    <mergeCell ref="C52:F52"/>
    <mergeCell ref="G52:H52"/>
    <mergeCell ref="C53:C54"/>
    <mergeCell ref="D53:D54"/>
    <mergeCell ref="E53:E54"/>
    <mergeCell ref="AN27:AN28"/>
    <mergeCell ref="AO27:AO28"/>
    <mergeCell ref="AP27:AP28"/>
    <mergeCell ref="V27:W27"/>
    <mergeCell ref="X27:Y27"/>
    <mergeCell ref="Z27:AA27"/>
    <mergeCell ref="AB27:AC27"/>
    <mergeCell ref="AD27:AE27"/>
    <mergeCell ref="AF27:AG27"/>
    <mergeCell ref="N27:O27"/>
    <mergeCell ref="P27:Q27"/>
    <mergeCell ref="R27:S27"/>
    <mergeCell ref="T27:U27"/>
    <mergeCell ref="AN11:AN12"/>
    <mergeCell ref="AO11:AO12"/>
    <mergeCell ref="AP11:AP12"/>
    <mergeCell ref="A26:A28"/>
    <mergeCell ref="B26:B28"/>
    <mergeCell ref="C26:E27"/>
    <mergeCell ref="F26:AM26"/>
    <mergeCell ref="AN26:AQ26"/>
    <mergeCell ref="F27:G27"/>
    <mergeCell ref="H27:I27"/>
    <mergeCell ref="AC11:AD11"/>
    <mergeCell ref="AE11:AF11"/>
    <mergeCell ref="AG11:AH11"/>
    <mergeCell ref="AI11:AJ11"/>
    <mergeCell ref="AK11:AL11"/>
    <mergeCell ref="AM11:AM12"/>
    <mergeCell ref="AQ27:AQ28"/>
    <mergeCell ref="AH27:AI27"/>
    <mergeCell ref="AJ27:AK27"/>
    <mergeCell ref="AL27:AM27"/>
    <mergeCell ref="AR10:AR12"/>
    <mergeCell ref="AS10:AS12"/>
    <mergeCell ref="E11:F11"/>
    <mergeCell ref="G11:H11"/>
    <mergeCell ref="I11:J11"/>
    <mergeCell ref="K11:L11"/>
    <mergeCell ref="M11:N11"/>
    <mergeCell ref="O11:P11"/>
    <mergeCell ref="Q11:R11"/>
    <mergeCell ref="S11:T11"/>
    <mergeCell ref="A6:N6"/>
    <mergeCell ref="A10:A12"/>
    <mergeCell ref="B10:D11"/>
    <mergeCell ref="E10:AL10"/>
    <mergeCell ref="AM10:AP10"/>
    <mergeCell ref="AQ10:AQ12"/>
    <mergeCell ref="U11:V11"/>
    <mergeCell ref="W11:X11"/>
    <mergeCell ref="Y11:Z11"/>
    <mergeCell ref="AA11:AB11"/>
  </mergeCells>
  <dataValidations count="4">
    <dataValidation type="whole" operator="greaterThanOrEqual" allowBlank="1" showInputMessage="1" showErrorMessage="1" error="Valor no Permitido" sqref="C253:S255 B223:B247 E13:AS24 C72:Z75 B79:E95 B99:E103 B107:E111 C116:H117 C121:K123 C127:L142 F29:AQ50 C55:H59 C64:Z67 E148:AO182 C187:X193 C199:X204 C210:X213 B217:B220 C259:S285 C289:S309">
      <formula1>0</formula1>
    </dataValidation>
    <dataValidation allowBlank="1" showInputMessage="1" showErrorMessage="1" error="Valor no Permitido" sqref="T63 T71"/>
    <dataValidation allowBlank="1" sqref="CA1:CF52 BZ53:CE60 BZ114:CE117 CA61:CF113 BZ125:CE142 CA118:CF124 CT145:CY182 CA143:CF144 CA183:CF1048576"/>
    <dataValidation type="whole" allowBlank="1" showInputMessage="1" showErrorMessage="1" error="Valor no Permitido" sqref="F109 B130:B176 C145:D176 F77:F80 CG118:CT124 F61 F69 T76:Z76 CF53:CS60 CG1:CT52 W62 CF114:CS117 CG61:CT113 CF125:CS142 E147:AL147 CG183:CT1048576 CZ145:DM182 CG143:CT144 C60">
      <formula1>0</formula1>
      <formula2>1E+30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S400"/>
  <sheetViews>
    <sheetView topLeftCell="A181" workbookViewId="0">
      <selection activeCell="A4" sqref="A4"/>
    </sheetView>
  </sheetViews>
  <sheetFormatPr baseColWidth="10" defaultColWidth="11.42578125" defaultRowHeight="14.25" x14ac:dyDescent="0.2"/>
  <cols>
    <col min="1" max="1" width="49.85546875" style="6" customWidth="1"/>
    <col min="2" max="2" width="43.7109375" style="6" customWidth="1"/>
    <col min="3" max="3" width="16.28515625" style="6" customWidth="1"/>
    <col min="4" max="38" width="19.28515625" style="6" customWidth="1"/>
    <col min="39" max="40" width="12.7109375" style="6" customWidth="1"/>
    <col min="41" max="41" width="14.42578125" style="6" customWidth="1"/>
    <col min="42" max="42" width="12.7109375" style="6" customWidth="1"/>
    <col min="43" max="43" width="14.42578125" style="6" customWidth="1"/>
    <col min="44" max="44" width="12.42578125" style="6" customWidth="1"/>
    <col min="45" max="45" width="11.42578125" style="6"/>
    <col min="46" max="46" width="13.28515625" style="6" customWidth="1"/>
    <col min="47" max="47" width="11.42578125" style="6"/>
    <col min="48" max="48" width="12.28515625" style="6" customWidth="1"/>
    <col min="49" max="72" width="11.42578125" style="6" customWidth="1"/>
    <col min="73" max="73" width="11.42578125" style="5" customWidth="1"/>
    <col min="74" max="76" width="11" style="5" customWidth="1"/>
    <col min="77" max="77" width="11" style="15" customWidth="1"/>
    <col min="78" max="78" width="13.28515625" style="15" customWidth="1"/>
    <col min="79" max="98" width="13.28515625" style="4" hidden="1" customWidth="1"/>
    <col min="99" max="104" width="13.28515625" style="15" hidden="1" customWidth="1"/>
    <col min="105" max="105" width="0" style="5" hidden="1" customWidth="1"/>
    <col min="106" max="130" width="11.42578125" style="5"/>
    <col min="131" max="16384" width="11.42578125" style="6"/>
  </cols>
  <sheetData>
    <row r="1" spans="1:104" s="6" customFormat="1" ht="1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3"/>
      <c r="BV1" s="3"/>
      <c r="BW1" s="3"/>
      <c r="BX1" s="3"/>
      <c r="BY1" s="3"/>
      <c r="BZ1" s="3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5"/>
      <c r="CV1" s="5"/>
      <c r="CW1" s="5"/>
      <c r="CX1" s="5"/>
      <c r="CY1" s="5"/>
      <c r="CZ1" s="5"/>
    </row>
    <row r="2" spans="1:104" s="6" customFormat="1" ht="15" x14ac:dyDescent="0.25">
      <c r="A2" s="1" t="str">
        <f>CONCATENATE("COMUNA: ",[4]NOMBRE!B2," - ","( ",[4]NOMBRE!C2,[4]NOMBRE!D2,[4]NOMBRE!E2,[4]NOMBRE!F2,[4]NOMBRE!G2," )")</f>
        <v>COMUNA: LINARES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3"/>
      <c r="BV2" s="3"/>
      <c r="BW2" s="3"/>
      <c r="BX2" s="3"/>
      <c r="BY2" s="3"/>
      <c r="BZ2" s="3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5"/>
      <c r="CV2" s="5"/>
      <c r="CW2" s="5"/>
      <c r="CX2" s="5"/>
      <c r="CY2" s="5"/>
      <c r="CZ2" s="5"/>
    </row>
    <row r="3" spans="1:104" s="6" customFormat="1" ht="15" x14ac:dyDescent="0.25">
      <c r="A3" s="1" t="str">
        <f>CONCATENATE("ESTABLECIMIENTO/ESTRATEGIA: ",[4]NOMBRE!B3," - ","( ",[4]NOMBRE!C3,[4]NOMBRE!D3,[4]NOMBRE!E3,[4]NOMBRE!F3,[4]NOMBRE!G3,[4]NOMBRE!H3," )")</f>
        <v>ESTABLECIMIENTO/ESTRATEGIA: HOSPITAL PRESIDENTE CARLOS IBAÑEZ DEL CAMPO - ( 116108 )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3"/>
      <c r="BV3" s="3"/>
      <c r="BW3" s="3"/>
      <c r="BX3" s="3"/>
      <c r="BY3" s="3"/>
      <c r="BZ3" s="3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5"/>
      <c r="CV3" s="5"/>
      <c r="CW3" s="5"/>
      <c r="CX3" s="5"/>
      <c r="CY3" s="5"/>
      <c r="CZ3" s="5"/>
    </row>
    <row r="4" spans="1:104" s="6" customFormat="1" ht="15" x14ac:dyDescent="0.25">
      <c r="A4" s="1" t="str">
        <f>CONCATENATE("MES: ",[4]NOMBRE!B6," - ","( ",[4]NOMBRE!C6,[4]NOMBRE!D6," )")</f>
        <v>MES: MARZO - ( 03 )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3"/>
      <c r="BV4" s="3"/>
      <c r="BW4" s="3"/>
      <c r="BX4" s="3"/>
      <c r="BY4" s="3"/>
      <c r="BZ4" s="3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5"/>
      <c r="CV4" s="5"/>
      <c r="CW4" s="5"/>
      <c r="CX4" s="5"/>
      <c r="CY4" s="5"/>
      <c r="CZ4" s="5"/>
    </row>
    <row r="5" spans="1:104" s="6" customFormat="1" ht="15" x14ac:dyDescent="0.25">
      <c r="A5" s="1" t="str">
        <f>CONCATENATE("AÑO: ",[4]NOMBRE!B7)</f>
        <v>AÑO: 2023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3"/>
      <c r="BV5" s="3"/>
      <c r="BW5" s="3"/>
      <c r="BX5" s="3"/>
      <c r="BY5" s="3"/>
      <c r="BZ5" s="3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5"/>
      <c r="CV5" s="5"/>
      <c r="CW5" s="5"/>
      <c r="CX5" s="5"/>
      <c r="CY5" s="5"/>
      <c r="CZ5" s="5"/>
    </row>
    <row r="6" spans="1:104" s="6" customFormat="1" ht="15" customHeight="1" x14ac:dyDescent="0.25">
      <c r="A6" s="1635" t="s">
        <v>1</v>
      </c>
      <c r="B6" s="1635"/>
      <c r="C6" s="1635"/>
      <c r="D6" s="1635"/>
      <c r="E6" s="1635"/>
      <c r="F6" s="1635"/>
      <c r="G6" s="1635"/>
      <c r="H6" s="1635"/>
      <c r="I6" s="1635"/>
      <c r="J6" s="1635"/>
      <c r="K6" s="1635"/>
      <c r="L6" s="1635"/>
      <c r="M6" s="1635"/>
      <c r="N6" s="1635"/>
      <c r="O6" s="7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3"/>
      <c r="BV6" s="3"/>
      <c r="BW6" s="3"/>
      <c r="BX6" s="3"/>
      <c r="BY6" s="3"/>
      <c r="BZ6" s="3"/>
      <c r="CA6" s="4"/>
      <c r="CB6" s="4"/>
      <c r="CC6" s="4"/>
      <c r="CD6" s="4"/>
      <c r="CE6" s="4"/>
      <c r="CF6" s="4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5"/>
      <c r="CV6" s="5"/>
      <c r="CW6" s="5"/>
      <c r="CX6" s="5"/>
      <c r="CY6" s="5"/>
      <c r="CZ6" s="5"/>
    </row>
    <row r="7" spans="1:104" s="6" customFormat="1" ht="15" x14ac:dyDescent="0.2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3"/>
      <c r="BV7" s="3"/>
      <c r="BW7" s="3"/>
      <c r="BX7" s="3"/>
      <c r="BY7" s="3"/>
      <c r="BZ7" s="3"/>
      <c r="CA7" s="4"/>
      <c r="CB7" s="4"/>
      <c r="CC7" s="4"/>
      <c r="CD7" s="4"/>
      <c r="CE7" s="4"/>
      <c r="CF7" s="4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5"/>
      <c r="CV7" s="5"/>
      <c r="CW7" s="5"/>
      <c r="CX7" s="5"/>
      <c r="CY7" s="5"/>
      <c r="CZ7" s="5"/>
    </row>
    <row r="8" spans="1:104" s="6" customFormat="1" ht="15" x14ac:dyDescent="0.25">
      <c r="A8" s="11" t="s">
        <v>2</v>
      </c>
      <c r="B8" s="10"/>
      <c r="C8" s="10"/>
      <c r="D8" s="10"/>
      <c r="E8" s="10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3"/>
      <c r="BV8" s="3"/>
      <c r="BW8" s="3"/>
      <c r="BX8" s="3"/>
      <c r="BY8" s="3"/>
      <c r="BZ8" s="3"/>
      <c r="CA8" s="4"/>
      <c r="CB8" s="4"/>
      <c r="CC8" s="4"/>
      <c r="CD8" s="4"/>
      <c r="CE8" s="4"/>
      <c r="CF8" s="4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5"/>
      <c r="CV8" s="5"/>
      <c r="CW8" s="5"/>
      <c r="CX8" s="5"/>
      <c r="CY8" s="5"/>
      <c r="CZ8" s="5"/>
    </row>
    <row r="9" spans="1:104" s="6" customFormat="1" ht="15" x14ac:dyDescent="0.25">
      <c r="A9" s="12" t="s">
        <v>3</v>
      </c>
      <c r="B9" s="13"/>
      <c r="C9" s="14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3"/>
      <c r="BV9" s="3"/>
      <c r="BW9" s="3"/>
      <c r="BX9" s="3"/>
      <c r="BY9" s="3"/>
      <c r="BZ9" s="3"/>
      <c r="CA9" s="4"/>
      <c r="CB9" s="4"/>
      <c r="CC9" s="4"/>
      <c r="CD9" s="4"/>
      <c r="CE9" s="4"/>
      <c r="CF9" s="4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5"/>
      <c r="CV9" s="5"/>
      <c r="CW9" s="5"/>
      <c r="CX9" s="5"/>
      <c r="CY9" s="5"/>
      <c r="CZ9" s="5"/>
    </row>
    <row r="10" spans="1:104" s="6" customFormat="1" ht="15" customHeight="1" x14ac:dyDescent="0.25">
      <c r="A10" s="1841" t="s">
        <v>4</v>
      </c>
      <c r="B10" s="1871" t="s">
        <v>5</v>
      </c>
      <c r="C10" s="1640"/>
      <c r="D10" s="1872"/>
      <c r="E10" s="1862" t="s">
        <v>6</v>
      </c>
      <c r="F10" s="1849"/>
      <c r="G10" s="1849"/>
      <c r="H10" s="1849"/>
      <c r="I10" s="1849"/>
      <c r="J10" s="1849"/>
      <c r="K10" s="1849"/>
      <c r="L10" s="1849"/>
      <c r="M10" s="1849"/>
      <c r="N10" s="1849"/>
      <c r="O10" s="1849"/>
      <c r="P10" s="1849"/>
      <c r="Q10" s="1849"/>
      <c r="R10" s="1849"/>
      <c r="S10" s="1849"/>
      <c r="T10" s="1849"/>
      <c r="U10" s="1849"/>
      <c r="V10" s="1849"/>
      <c r="W10" s="1849"/>
      <c r="X10" s="1849"/>
      <c r="Y10" s="1849"/>
      <c r="Z10" s="1849"/>
      <c r="AA10" s="1849"/>
      <c r="AB10" s="1849"/>
      <c r="AC10" s="1849"/>
      <c r="AD10" s="1849"/>
      <c r="AE10" s="1849"/>
      <c r="AF10" s="1849"/>
      <c r="AG10" s="1849"/>
      <c r="AH10" s="1849"/>
      <c r="AI10" s="1849"/>
      <c r="AJ10" s="1849"/>
      <c r="AK10" s="1849"/>
      <c r="AL10" s="1873"/>
      <c r="AM10" s="1848" t="s">
        <v>7</v>
      </c>
      <c r="AN10" s="1849"/>
      <c r="AO10" s="1849"/>
      <c r="AP10" s="1850"/>
      <c r="AQ10" s="1841" t="s">
        <v>8</v>
      </c>
      <c r="AR10" s="1841" t="s">
        <v>9</v>
      </c>
      <c r="AS10" s="1841" t="s">
        <v>10</v>
      </c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3"/>
      <c r="BV10" s="3"/>
      <c r="BW10" s="15"/>
      <c r="BX10" s="15"/>
      <c r="BY10" s="15"/>
      <c r="BZ10" s="15"/>
      <c r="CA10" s="4"/>
      <c r="CB10" s="4"/>
      <c r="CC10" s="4"/>
      <c r="CD10" s="4"/>
      <c r="CE10" s="4"/>
      <c r="CF10" s="4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5"/>
      <c r="CV10" s="5"/>
      <c r="CW10" s="5"/>
      <c r="CX10" s="5"/>
      <c r="CY10" s="5"/>
      <c r="CZ10" s="5"/>
    </row>
    <row r="11" spans="1:104" s="6" customFormat="1" ht="15" customHeight="1" x14ac:dyDescent="0.25">
      <c r="A11" s="1637"/>
      <c r="B11" s="1642"/>
      <c r="C11" s="1643"/>
      <c r="D11" s="1644"/>
      <c r="E11" s="1843" t="s">
        <v>11</v>
      </c>
      <c r="F11" s="1845"/>
      <c r="G11" s="1843" t="s">
        <v>12</v>
      </c>
      <c r="H11" s="1845"/>
      <c r="I11" s="1843" t="s">
        <v>13</v>
      </c>
      <c r="J11" s="1845"/>
      <c r="K11" s="1843" t="s">
        <v>14</v>
      </c>
      <c r="L11" s="1845"/>
      <c r="M11" s="1843" t="s">
        <v>15</v>
      </c>
      <c r="N11" s="1845"/>
      <c r="O11" s="1843" t="s">
        <v>16</v>
      </c>
      <c r="P11" s="1845"/>
      <c r="Q11" s="1843" t="s">
        <v>17</v>
      </c>
      <c r="R11" s="1845"/>
      <c r="S11" s="1843" t="s">
        <v>18</v>
      </c>
      <c r="T11" s="1845"/>
      <c r="U11" s="1843" t="s">
        <v>19</v>
      </c>
      <c r="V11" s="1845"/>
      <c r="W11" s="1843" t="s">
        <v>20</v>
      </c>
      <c r="X11" s="1845"/>
      <c r="Y11" s="1843" t="s">
        <v>21</v>
      </c>
      <c r="Z11" s="1845"/>
      <c r="AA11" s="1843" t="s">
        <v>22</v>
      </c>
      <c r="AB11" s="1845"/>
      <c r="AC11" s="1843" t="s">
        <v>23</v>
      </c>
      <c r="AD11" s="1845"/>
      <c r="AE11" s="1843" t="s">
        <v>24</v>
      </c>
      <c r="AF11" s="1845"/>
      <c r="AG11" s="1843" t="s">
        <v>25</v>
      </c>
      <c r="AH11" s="1845"/>
      <c r="AI11" s="1843" t="s">
        <v>26</v>
      </c>
      <c r="AJ11" s="1845"/>
      <c r="AK11" s="1862" t="s">
        <v>27</v>
      </c>
      <c r="AL11" s="1873"/>
      <c r="AM11" s="1637" t="s">
        <v>28</v>
      </c>
      <c r="AN11" s="1652" t="s">
        <v>29</v>
      </c>
      <c r="AO11" s="1654" t="s">
        <v>30</v>
      </c>
      <c r="AP11" s="1643" t="s">
        <v>31</v>
      </c>
      <c r="AQ11" s="1637"/>
      <c r="AR11" s="1637"/>
      <c r="AS11" s="1637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3"/>
      <c r="BV11" s="3"/>
      <c r="BW11" s="15"/>
      <c r="BX11" s="15"/>
      <c r="BY11" s="15"/>
      <c r="BZ11" s="15"/>
      <c r="CA11" s="4"/>
      <c r="CB11" s="4"/>
      <c r="CC11" s="4"/>
      <c r="CD11" s="4"/>
      <c r="CE11" s="4"/>
      <c r="CF11" s="4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5"/>
      <c r="CV11" s="5"/>
      <c r="CW11" s="5"/>
      <c r="CX11" s="5"/>
      <c r="CY11" s="5"/>
      <c r="CZ11" s="5"/>
    </row>
    <row r="12" spans="1:104" s="6" customFormat="1" ht="15" x14ac:dyDescent="0.25">
      <c r="A12" s="1745"/>
      <c r="B12" s="618" t="s">
        <v>32</v>
      </c>
      <c r="C12" s="654" t="s">
        <v>33</v>
      </c>
      <c r="D12" s="610" t="s">
        <v>34</v>
      </c>
      <c r="E12" s="618" t="s">
        <v>33</v>
      </c>
      <c r="F12" s="610" t="s">
        <v>34</v>
      </c>
      <c r="G12" s="618" t="s">
        <v>33</v>
      </c>
      <c r="H12" s="610" t="s">
        <v>34</v>
      </c>
      <c r="I12" s="618" t="s">
        <v>33</v>
      </c>
      <c r="J12" s="610" t="s">
        <v>34</v>
      </c>
      <c r="K12" s="618" t="s">
        <v>33</v>
      </c>
      <c r="L12" s="610" t="s">
        <v>34</v>
      </c>
      <c r="M12" s="618" t="s">
        <v>33</v>
      </c>
      <c r="N12" s="610" t="s">
        <v>34</v>
      </c>
      <c r="O12" s="618" t="s">
        <v>33</v>
      </c>
      <c r="P12" s="610" t="s">
        <v>34</v>
      </c>
      <c r="Q12" s="618" t="s">
        <v>33</v>
      </c>
      <c r="R12" s="610" t="s">
        <v>34</v>
      </c>
      <c r="S12" s="618" t="s">
        <v>33</v>
      </c>
      <c r="T12" s="610" t="s">
        <v>34</v>
      </c>
      <c r="U12" s="618" t="s">
        <v>33</v>
      </c>
      <c r="V12" s="610" t="s">
        <v>34</v>
      </c>
      <c r="W12" s="618" t="s">
        <v>33</v>
      </c>
      <c r="X12" s="610" t="s">
        <v>34</v>
      </c>
      <c r="Y12" s="618" t="s">
        <v>33</v>
      </c>
      <c r="Z12" s="610" t="s">
        <v>34</v>
      </c>
      <c r="AA12" s="618" t="s">
        <v>33</v>
      </c>
      <c r="AB12" s="610" t="s">
        <v>34</v>
      </c>
      <c r="AC12" s="618" t="s">
        <v>33</v>
      </c>
      <c r="AD12" s="610" t="s">
        <v>34</v>
      </c>
      <c r="AE12" s="618" t="s">
        <v>33</v>
      </c>
      <c r="AF12" s="610" t="s">
        <v>34</v>
      </c>
      <c r="AG12" s="618" t="s">
        <v>33</v>
      </c>
      <c r="AH12" s="610" t="s">
        <v>34</v>
      </c>
      <c r="AI12" s="618" t="s">
        <v>33</v>
      </c>
      <c r="AJ12" s="610" t="s">
        <v>34</v>
      </c>
      <c r="AK12" s="618" t="s">
        <v>33</v>
      </c>
      <c r="AL12" s="620" t="s">
        <v>34</v>
      </c>
      <c r="AM12" s="1745"/>
      <c r="AN12" s="1755"/>
      <c r="AO12" s="1756"/>
      <c r="AP12" s="1757"/>
      <c r="AQ12" s="1745"/>
      <c r="AR12" s="1745"/>
      <c r="AS12" s="174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3"/>
      <c r="BV12" s="3"/>
      <c r="BW12" s="15"/>
      <c r="BX12" s="15"/>
      <c r="BY12" s="15"/>
      <c r="BZ12" s="15"/>
      <c r="CA12" s="4"/>
      <c r="CB12" s="4"/>
      <c r="CC12" s="4"/>
      <c r="CD12" s="4"/>
      <c r="CE12" s="4"/>
      <c r="CF12" s="4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5"/>
      <c r="CV12" s="5"/>
      <c r="CW12" s="5"/>
      <c r="CX12" s="5"/>
      <c r="CY12" s="5"/>
      <c r="CZ12" s="5"/>
    </row>
    <row r="13" spans="1:104" s="6" customFormat="1" ht="15" x14ac:dyDescent="0.25">
      <c r="A13" s="655" t="s">
        <v>35</v>
      </c>
      <c r="B13" s="656">
        <f>SUM(C13:D13)</f>
        <v>0</v>
      </c>
      <c r="C13" s="657">
        <f>SUM(E13,G13,I13,K13,M13,O13,Q13,S13,U13,W13,Y13,AA13,AC13,AE13,AG13,AI13,AK13)</f>
        <v>0</v>
      </c>
      <c r="D13" s="658">
        <f>SUM(F13,H13,J13,L13,N13,P13,R13,T13,V13,X13,Z13,AB13,AD13,AF13,AH13,AJ13,AL13)</f>
        <v>0</v>
      </c>
      <c r="E13" s="624"/>
      <c r="F13" s="625"/>
      <c r="G13" s="624"/>
      <c r="H13" s="659"/>
      <c r="I13" s="624"/>
      <c r="J13" s="659"/>
      <c r="K13" s="624"/>
      <c r="L13" s="659"/>
      <c r="M13" s="624"/>
      <c r="N13" s="659"/>
      <c r="O13" s="624"/>
      <c r="P13" s="659"/>
      <c r="Q13" s="624"/>
      <c r="R13" s="659"/>
      <c r="S13" s="624"/>
      <c r="T13" s="659"/>
      <c r="U13" s="624"/>
      <c r="V13" s="659"/>
      <c r="W13" s="624"/>
      <c r="X13" s="659"/>
      <c r="Y13" s="624"/>
      <c r="Z13" s="659"/>
      <c r="AA13" s="624"/>
      <c r="AB13" s="659"/>
      <c r="AC13" s="624"/>
      <c r="AD13" s="659"/>
      <c r="AE13" s="624"/>
      <c r="AF13" s="659"/>
      <c r="AG13" s="624"/>
      <c r="AH13" s="659"/>
      <c r="AI13" s="624"/>
      <c r="AJ13" s="659"/>
      <c r="AK13" s="624"/>
      <c r="AL13" s="660"/>
      <c r="AM13" s="659"/>
      <c r="AN13" s="661"/>
      <c r="AO13" s="662"/>
      <c r="AP13" s="625"/>
      <c r="AQ13" s="659"/>
      <c r="AR13" s="659"/>
      <c r="AS13" s="659"/>
      <c r="AT13" s="30" t="str">
        <f>CA13&amp;CB13&amp;CC13&amp;CD13</f>
        <v/>
      </c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5"/>
      <c r="BF13" s="5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3"/>
      <c r="BV13" s="3"/>
      <c r="BW13" s="15"/>
      <c r="BX13" s="15"/>
      <c r="BY13" s="5"/>
      <c r="BZ13" s="5"/>
      <c r="CA13" s="32" t="str">
        <f t="shared" ref="CA13:CA18" si="0">IF(CG13=1,"* Total Ingresos debe ser igual a la suma de los Tipos de Estrategia. ","")</f>
        <v/>
      </c>
      <c r="CB13" s="32" t="str">
        <f t="shared" ref="CB13:CB18" si="1">IF(CH13=1," * El Número de personas con discapacidad NO DEBE superar el total de ingresos. ","")</f>
        <v/>
      </c>
      <c r="CC13" s="32" t="str">
        <f t="shared" ref="CC13:CC18" si="2">IF(CI13=1," * El Número de personas de pueblos originarios NO DEBE superar el total de ingresos. ","")</f>
        <v/>
      </c>
      <c r="CD13" s="32" t="str">
        <f t="shared" ref="CD13:CD18" si="3">IF(CJ13=1," * El Número de personas migrantes NO DEBE superar el total de ingresos. ","")</f>
        <v/>
      </c>
      <c r="CE13" s="32"/>
      <c r="CF13" s="32"/>
      <c r="CG13" s="33">
        <f>IF(B13&lt;&gt;SUM(AM13:AP13),1,0)</f>
        <v>0</v>
      </c>
      <c r="CH13" s="33">
        <f>IF(B13&lt;AQ13,1,0)</f>
        <v>0</v>
      </c>
      <c r="CI13" s="33">
        <f>IF(C13&lt;AR13,1,0)</f>
        <v>0</v>
      </c>
      <c r="CJ13" s="33">
        <f>IF(D13&lt;AS13,1,0)</f>
        <v>0</v>
      </c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5"/>
      <c r="CV13" s="5"/>
      <c r="CW13" s="5"/>
      <c r="CX13" s="5"/>
      <c r="CY13" s="5"/>
      <c r="CZ13" s="5"/>
    </row>
    <row r="14" spans="1:104" s="6" customFormat="1" ht="15" x14ac:dyDescent="0.25">
      <c r="A14" s="34" t="s">
        <v>36</v>
      </c>
      <c r="B14" s="35">
        <f t="shared" ref="B14:B24" si="4">SUM(C14:D14)</f>
        <v>0</v>
      </c>
      <c r="C14" s="36">
        <f t="shared" ref="C14:D24" si="5">SUM(E14,G14,I14,K14,M14,O14,Q14,S14,U14,W14,Y14,AA14,AC14,AE14,AG14,AI14,AK14)</f>
        <v>0</v>
      </c>
      <c r="D14" s="37">
        <f t="shared" si="5"/>
        <v>0</v>
      </c>
      <c r="E14" s="38"/>
      <c r="F14" s="39"/>
      <c r="G14" s="38"/>
      <c r="H14" s="40"/>
      <c r="I14" s="38"/>
      <c r="J14" s="40"/>
      <c r="K14" s="38"/>
      <c r="L14" s="40"/>
      <c r="M14" s="38"/>
      <c r="N14" s="40"/>
      <c r="O14" s="38"/>
      <c r="P14" s="40"/>
      <c r="Q14" s="38"/>
      <c r="R14" s="40"/>
      <c r="S14" s="38"/>
      <c r="T14" s="40"/>
      <c r="U14" s="38"/>
      <c r="V14" s="40"/>
      <c r="W14" s="38"/>
      <c r="X14" s="40"/>
      <c r="Y14" s="38"/>
      <c r="Z14" s="40"/>
      <c r="AA14" s="38"/>
      <c r="AB14" s="40"/>
      <c r="AC14" s="38"/>
      <c r="AD14" s="40"/>
      <c r="AE14" s="38"/>
      <c r="AF14" s="40"/>
      <c r="AG14" s="38"/>
      <c r="AH14" s="40"/>
      <c r="AI14" s="38"/>
      <c r="AJ14" s="40"/>
      <c r="AK14" s="38"/>
      <c r="AL14" s="41"/>
      <c r="AM14" s="40"/>
      <c r="AN14" s="42"/>
      <c r="AO14" s="43"/>
      <c r="AP14" s="39"/>
      <c r="AQ14" s="40"/>
      <c r="AR14" s="40"/>
      <c r="AS14" s="40"/>
      <c r="AT14" s="30" t="str">
        <f t="shared" ref="AT14:AT24" si="6">CA14&amp;CB14&amp;CC14&amp;CD14</f>
        <v/>
      </c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5"/>
      <c r="BF14" s="5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3"/>
      <c r="BV14" s="3"/>
      <c r="BW14" s="15"/>
      <c r="BX14" s="15"/>
      <c r="BY14" s="5"/>
      <c r="BZ14" s="5"/>
      <c r="CA14" s="32" t="str">
        <f t="shared" si="0"/>
        <v/>
      </c>
      <c r="CB14" s="32" t="str">
        <f t="shared" si="1"/>
        <v/>
      </c>
      <c r="CC14" s="32" t="str">
        <f t="shared" si="2"/>
        <v/>
      </c>
      <c r="CD14" s="32" t="str">
        <f t="shared" si="3"/>
        <v/>
      </c>
      <c r="CE14" s="32"/>
      <c r="CF14" s="32"/>
      <c r="CG14" s="33">
        <f t="shared" ref="CG14:CG24" si="7">IF(B14&lt;&gt;SUM(AM14:AP14),1,0)</f>
        <v>0</v>
      </c>
      <c r="CH14" s="33">
        <f t="shared" ref="CH14:CJ24" si="8">IF(B14&lt;AQ14,1,0)</f>
        <v>0</v>
      </c>
      <c r="CI14" s="33">
        <f t="shared" si="8"/>
        <v>0</v>
      </c>
      <c r="CJ14" s="33">
        <f t="shared" si="8"/>
        <v>0</v>
      </c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5"/>
      <c r="CV14" s="5"/>
      <c r="CW14" s="5"/>
      <c r="CX14" s="5"/>
      <c r="CY14" s="5"/>
      <c r="CZ14" s="5"/>
    </row>
    <row r="15" spans="1:104" s="6" customFormat="1" ht="21" x14ac:dyDescent="0.25">
      <c r="A15" s="44" t="s">
        <v>37</v>
      </c>
      <c r="B15" s="45">
        <f t="shared" si="4"/>
        <v>0</v>
      </c>
      <c r="C15" s="46">
        <f t="shared" si="5"/>
        <v>0</v>
      </c>
      <c r="D15" s="47">
        <f t="shared" si="5"/>
        <v>0</v>
      </c>
      <c r="E15" s="48"/>
      <c r="F15" s="49"/>
      <c r="G15" s="48"/>
      <c r="H15" s="50"/>
      <c r="I15" s="48"/>
      <c r="J15" s="50"/>
      <c r="K15" s="48"/>
      <c r="L15" s="50"/>
      <c r="M15" s="38"/>
      <c r="N15" s="40"/>
      <c r="O15" s="38"/>
      <c r="P15" s="40"/>
      <c r="Q15" s="51"/>
      <c r="R15" s="52"/>
      <c r="S15" s="51"/>
      <c r="T15" s="52"/>
      <c r="U15" s="51"/>
      <c r="V15" s="52"/>
      <c r="W15" s="51"/>
      <c r="X15" s="52"/>
      <c r="Y15" s="51"/>
      <c r="Z15" s="52"/>
      <c r="AA15" s="51"/>
      <c r="AB15" s="52"/>
      <c r="AC15" s="51"/>
      <c r="AD15" s="52"/>
      <c r="AE15" s="51"/>
      <c r="AF15" s="52"/>
      <c r="AG15" s="51"/>
      <c r="AH15" s="52"/>
      <c r="AI15" s="51"/>
      <c r="AJ15" s="52"/>
      <c r="AK15" s="51"/>
      <c r="AL15" s="53"/>
      <c r="AM15" s="52"/>
      <c r="AN15" s="54"/>
      <c r="AO15" s="55"/>
      <c r="AP15" s="56"/>
      <c r="AQ15" s="52"/>
      <c r="AR15" s="52"/>
      <c r="AS15" s="52"/>
      <c r="AT15" s="30" t="str">
        <f t="shared" si="6"/>
        <v/>
      </c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5"/>
      <c r="BF15" s="5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3"/>
      <c r="BV15" s="3"/>
      <c r="BW15" s="15"/>
      <c r="BX15" s="15"/>
      <c r="BY15" s="5"/>
      <c r="BZ15" s="5"/>
      <c r="CA15" s="32" t="str">
        <f t="shared" si="0"/>
        <v/>
      </c>
      <c r="CB15" s="32" t="str">
        <f t="shared" si="1"/>
        <v/>
      </c>
      <c r="CC15" s="32" t="str">
        <f t="shared" si="2"/>
        <v/>
      </c>
      <c r="CD15" s="32" t="str">
        <f t="shared" si="3"/>
        <v/>
      </c>
      <c r="CE15" s="32"/>
      <c r="CF15" s="32"/>
      <c r="CG15" s="33">
        <f t="shared" si="7"/>
        <v>0</v>
      </c>
      <c r="CH15" s="33">
        <f t="shared" si="8"/>
        <v>0</v>
      </c>
      <c r="CI15" s="33">
        <f t="shared" si="8"/>
        <v>0</v>
      </c>
      <c r="CJ15" s="33">
        <f t="shared" si="8"/>
        <v>0</v>
      </c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5"/>
      <c r="CV15" s="5"/>
      <c r="CW15" s="5"/>
      <c r="CX15" s="5"/>
      <c r="CY15" s="5"/>
      <c r="CZ15" s="5"/>
    </row>
    <row r="16" spans="1:104" s="6" customFormat="1" ht="15" x14ac:dyDescent="0.25">
      <c r="A16" s="57" t="s">
        <v>38</v>
      </c>
      <c r="B16" s="58">
        <f t="shared" si="4"/>
        <v>0</v>
      </c>
      <c r="C16" s="59">
        <f t="shared" si="5"/>
        <v>0</v>
      </c>
      <c r="D16" s="60">
        <f t="shared" si="5"/>
        <v>0</v>
      </c>
      <c r="E16" s="51"/>
      <c r="F16" s="56"/>
      <c r="G16" s="51"/>
      <c r="H16" s="52"/>
      <c r="I16" s="51"/>
      <c r="J16" s="52"/>
      <c r="K16" s="51"/>
      <c r="L16" s="52"/>
      <c r="M16" s="51"/>
      <c r="N16" s="52"/>
      <c r="O16" s="51"/>
      <c r="P16" s="52"/>
      <c r="Q16" s="51"/>
      <c r="R16" s="52"/>
      <c r="S16" s="51"/>
      <c r="T16" s="52"/>
      <c r="U16" s="51"/>
      <c r="V16" s="52"/>
      <c r="W16" s="51"/>
      <c r="X16" s="52"/>
      <c r="Y16" s="51"/>
      <c r="Z16" s="52"/>
      <c r="AA16" s="51"/>
      <c r="AB16" s="52"/>
      <c r="AC16" s="51"/>
      <c r="AD16" s="52"/>
      <c r="AE16" s="51"/>
      <c r="AF16" s="52"/>
      <c r="AG16" s="51"/>
      <c r="AH16" s="52"/>
      <c r="AI16" s="51"/>
      <c r="AJ16" s="52"/>
      <c r="AK16" s="51"/>
      <c r="AL16" s="53"/>
      <c r="AM16" s="52"/>
      <c r="AN16" s="54"/>
      <c r="AO16" s="55"/>
      <c r="AP16" s="56"/>
      <c r="AQ16" s="52"/>
      <c r="AR16" s="52"/>
      <c r="AS16" s="52"/>
      <c r="AT16" s="30" t="str">
        <f t="shared" si="6"/>
        <v/>
      </c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5"/>
      <c r="BF16" s="5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3"/>
      <c r="BV16" s="3"/>
      <c r="BW16" s="15"/>
      <c r="BX16" s="15"/>
      <c r="BY16" s="5"/>
      <c r="BZ16" s="5"/>
      <c r="CA16" s="32" t="str">
        <f t="shared" si="0"/>
        <v/>
      </c>
      <c r="CB16" s="32" t="str">
        <f t="shared" si="1"/>
        <v/>
      </c>
      <c r="CC16" s="32" t="str">
        <f t="shared" si="2"/>
        <v/>
      </c>
      <c r="CD16" s="32" t="str">
        <f t="shared" si="3"/>
        <v/>
      </c>
      <c r="CE16" s="32"/>
      <c r="CF16" s="32"/>
      <c r="CG16" s="33">
        <f t="shared" si="7"/>
        <v>0</v>
      </c>
      <c r="CH16" s="33">
        <f t="shared" si="8"/>
        <v>0</v>
      </c>
      <c r="CI16" s="33">
        <f t="shared" si="8"/>
        <v>0</v>
      </c>
      <c r="CJ16" s="33">
        <f t="shared" si="8"/>
        <v>0</v>
      </c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5"/>
      <c r="CV16" s="5"/>
      <c r="CW16" s="5"/>
      <c r="CX16" s="5"/>
      <c r="CY16" s="5"/>
      <c r="CZ16" s="5"/>
    </row>
    <row r="17" spans="1:104" s="6" customFormat="1" ht="15" x14ac:dyDescent="0.25">
      <c r="A17" s="44" t="s">
        <v>39</v>
      </c>
      <c r="B17" s="61">
        <f t="shared" si="4"/>
        <v>0</v>
      </c>
      <c r="C17" s="62">
        <f t="shared" si="5"/>
        <v>0</v>
      </c>
      <c r="D17" s="60">
        <f t="shared" si="5"/>
        <v>0</v>
      </c>
      <c r="E17" s="63"/>
      <c r="F17" s="52"/>
      <c r="G17" s="51"/>
      <c r="H17" s="52"/>
      <c r="I17" s="51"/>
      <c r="J17" s="52"/>
      <c r="K17" s="51"/>
      <c r="L17" s="52"/>
      <c r="M17" s="51"/>
      <c r="N17" s="52"/>
      <c r="O17" s="51"/>
      <c r="P17" s="52"/>
      <c r="Q17" s="51"/>
      <c r="R17" s="52"/>
      <c r="S17" s="51"/>
      <c r="T17" s="52"/>
      <c r="U17" s="51"/>
      <c r="V17" s="52"/>
      <c r="W17" s="51"/>
      <c r="X17" s="52"/>
      <c r="Y17" s="51"/>
      <c r="Z17" s="52"/>
      <c r="AA17" s="51"/>
      <c r="AB17" s="52"/>
      <c r="AC17" s="51"/>
      <c r="AD17" s="52"/>
      <c r="AE17" s="51"/>
      <c r="AF17" s="52"/>
      <c r="AG17" s="51"/>
      <c r="AH17" s="52"/>
      <c r="AI17" s="51"/>
      <c r="AJ17" s="52"/>
      <c r="AK17" s="51"/>
      <c r="AL17" s="53"/>
      <c r="AM17" s="64"/>
      <c r="AN17" s="54"/>
      <c r="AO17" s="55"/>
      <c r="AP17" s="56"/>
      <c r="AQ17" s="64"/>
      <c r="AR17" s="64"/>
      <c r="AS17" s="64"/>
      <c r="AT17" s="30" t="str">
        <f t="shared" si="6"/>
        <v/>
      </c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5"/>
      <c r="BF17" s="5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3"/>
      <c r="BV17" s="3"/>
      <c r="BW17" s="15"/>
      <c r="BX17" s="15"/>
      <c r="BY17" s="5"/>
      <c r="BZ17" s="5"/>
      <c r="CA17" s="32" t="str">
        <f t="shared" si="0"/>
        <v/>
      </c>
      <c r="CB17" s="32" t="str">
        <f t="shared" si="1"/>
        <v/>
      </c>
      <c r="CC17" s="32" t="str">
        <f t="shared" si="2"/>
        <v/>
      </c>
      <c r="CD17" s="32" t="str">
        <f t="shared" si="3"/>
        <v/>
      </c>
      <c r="CE17" s="32"/>
      <c r="CF17" s="32"/>
      <c r="CG17" s="33">
        <f t="shared" si="7"/>
        <v>0</v>
      </c>
      <c r="CH17" s="33">
        <f t="shared" si="8"/>
        <v>0</v>
      </c>
      <c r="CI17" s="33">
        <f t="shared" si="8"/>
        <v>0</v>
      </c>
      <c r="CJ17" s="33">
        <f t="shared" si="8"/>
        <v>0</v>
      </c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5"/>
      <c r="CV17" s="5"/>
      <c r="CW17" s="5"/>
      <c r="CX17" s="5"/>
      <c r="CY17" s="5"/>
      <c r="CZ17" s="5"/>
    </row>
    <row r="18" spans="1:104" s="6" customFormat="1" ht="15" x14ac:dyDescent="0.25">
      <c r="A18" s="44" t="s">
        <v>40</v>
      </c>
      <c r="B18" s="65">
        <f t="shared" si="4"/>
        <v>0</v>
      </c>
      <c r="C18" s="501">
        <f t="shared" si="5"/>
        <v>0</v>
      </c>
      <c r="D18" s="67">
        <f t="shared" si="5"/>
        <v>0</v>
      </c>
      <c r="E18" s="68"/>
      <c r="F18" s="430"/>
      <c r="G18" s="438"/>
      <c r="H18" s="502"/>
      <c r="I18" s="438"/>
      <c r="J18" s="502"/>
      <c r="K18" s="51"/>
      <c r="L18" s="52"/>
      <c r="M18" s="51"/>
      <c r="N18" s="52"/>
      <c r="O18" s="434"/>
      <c r="P18" s="419"/>
      <c r="Q18" s="434"/>
      <c r="R18" s="419"/>
      <c r="S18" s="434"/>
      <c r="T18" s="419"/>
      <c r="U18" s="434"/>
      <c r="V18" s="419"/>
      <c r="W18" s="434"/>
      <c r="X18" s="419"/>
      <c r="Y18" s="434"/>
      <c r="Z18" s="419"/>
      <c r="AA18" s="434"/>
      <c r="AB18" s="419"/>
      <c r="AC18" s="434"/>
      <c r="AD18" s="419"/>
      <c r="AE18" s="434"/>
      <c r="AF18" s="419"/>
      <c r="AG18" s="434"/>
      <c r="AH18" s="419"/>
      <c r="AI18" s="434"/>
      <c r="AJ18" s="419"/>
      <c r="AK18" s="434"/>
      <c r="AL18" s="418"/>
      <c r="AM18" s="75"/>
      <c r="AN18" s="431"/>
      <c r="AO18" s="435"/>
      <c r="AP18" s="78"/>
      <c r="AQ18" s="75"/>
      <c r="AR18" s="75"/>
      <c r="AS18" s="75"/>
      <c r="AT18" s="30" t="str">
        <f t="shared" si="6"/>
        <v/>
      </c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5"/>
      <c r="BF18" s="5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3"/>
      <c r="BV18" s="3"/>
      <c r="BW18" s="15"/>
      <c r="BX18" s="15"/>
      <c r="BY18" s="5"/>
      <c r="BZ18" s="5"/>
      <c r="CA18" s="32" t="str">
        <f t="shared" si="0"/>
        <v/>
      </c>
      <c r="CB18" s="32" t="str">
        <f t="shared" si="1"/>
        <v/>
      </c>
      <c r="CC18" s="32" t="str">
        <f t="shared" si="2"/>
        <v/>
      </c>
      <c r="CD18" s="32" t="str">
        <f t="shared" si="3"/>
        <v/>
      </c>
      <c r="CE18" s="32"/>
      <c r="CF18" s="32"/>
      <c r="CG18" s="33">
        <f t="shared" si="7"/>
        <v>0</v>
      </c>
      <c r="CH18" s="33">
        <f t="shared" si="8"/>
        <v>0</v>
      </c>
      <c r="CI18" s="33">
        <f t="shared" si="8"/>
        <v>0</v>
      </c>
      <c r="CJ18" s="33">
        <f t="shared" si="8"/>
        <v>0</v>
      </c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5"/>
      <c r="CV18" s="5"/>
      <c r="CW18" s="5"/>
      <c r="CX18" s="5"/>
      <c r="CY18" s="5"/>
      <c r="CZ18" s="5"/>
    </row>
    <row r="19" spans="1:104" s="6" customFormat="1" ht="15" x14ac:dyDescent="0.25">
      <c r="A19" s="655" t="s">
        <v>41</v>
      </c>
      <c r="B19" s="65">
        <f t="shared" si="4"/>
        <v>0</v>
      </c>
      <c r="C19" s="79">
        <f t="shared" si="5"/>
        <v>0</v>
      </c>
      <c r="D19" s="658">
        <f t="shared" si="5"/>
        <v>0</v>
      </c>
      <c r="E19" s="656">
        <f>SUM(E20:E24)</f>
        <v>0</v>
      </c>
      <c r="F19" s="658">
        <f t="shared" ref="F19:AS19" si="9">SUM(F20:F24)</f>
        <v>0</v>
      </c>
      <c r="G19" s="656">
        <f t="shared" si="9"/>
        <v>0</v>
      </c>
      <c r="H19" s="663">
        <f t="shared" si="9"/>
        <v>0</v>
      </c>
      <c r="I19" s="656">
        <f t="shared" si="9"/>
        <v>0</v>
      </c>
      <c r="J19" s="663">
        <f t="shared" si="9"/>
        <v>0</v>
      </c>
      <c r="K19" s="656">
        <f t="shared" si="9"/>
        <v>0</v>
      </c>
      <c r="L19" s="663">
        <f t="shared" si="9"/>
        <v>0</v>
      </c>
      <c r="M19" s="656">
        <f t="shared" si="9"/>
        <v>0</v>
      </c>
      <c r="N19" s="663">
        <f t="shared" si="9"/>
        <v>0</v>
      </c>
      <c r="O19" s="656">
        <f t="shared" si="9"/>
        <v>0</v>
      </c>
      <c r="P19" s="663">
        <f t="shared" si="9"/>
        <v>0</v>
      </c>
      <c r="Q19" s="656">
        <f t="shared" si="9"/>
        <v>0</v>
      </c>
      <c r="R19" s="663">
        <f t="shared" si="9"/>
        <v>0</v>
      </c>
      <c r="S19" s="656">
        <f t="shared" si="9"/>
        <v>0</v>
      </c>
      <c r="T19" s="663">
        <f t="shared" si="9"/>
        <v>0</v>
      </c>
      <c r="U19" s="656">
        <f t="shared" si="9"/>
        <v>0</v>
      </c>
      <c r="V19" s="663">
        <f t="shared" si="9"/>
        <v>0</v>
      </c>
      <c r="W19" s="656">
        <f t="shared" si="9"/>
        <v>0</v>
      </c>
      <c r="X19" s="663">
        <f t="shared" si="9"/>
        <v>0</v>
      </c>
      <c r="Y19" s="656">
        <f t="shared" si="9"/>
        <v>0</v>
      </c>
      <c r="Z19" s="663">
        <f t="shared" si="9"/>
        <v>0</v>
      </c>
      <c r="AA19" s="656">
        <f t="shared" si="9"/>
        <v>0</v>
      </c>
      <c r="AB19" s="663">
        <f t="shared" si="9"/>
        <v>0</v>
      </c>
      <c r="AC19" s="656">
        <f t="shared" si="9"/>
        <v>0</v>
      </c>
      <c r="AD19" s="663">
        <f t="shared" si="9"/>
        <v>0</v>
      </c>
      <c r="AE19" s="656">
        <f t="shared" si="9"/>
        <v>0</v>
      </c>
      <c r="AF19" s="663">
        <f t="shared" si="9"/>
        <v>0</v>
      </c>
      <c r="AG19" s="656">
        <f t="shared" si="9"/>
        <v>0</v>
      </c>
      <c r="AH19" s="663">
        <f t="shared" si="9"/>
        <v>0</v>
      </c>
      <c r="AI19" s="656">
        <f t="shared" si="9"/>
        <v>0</v>
      </c>
      <c r="AJ19" s="663">
        <f t="shared" si="9"/>
        <v>0</v>
      </c>
      <c r="AK19" s="656">
        <f t="shared" si="9"/>
        <v>0</v>
      </c>
      <c r="AL19" s="635">
        <f t="shared" si="9"/>
        <v>0</v>
      </c>
      <c r="AM19" s="663">
        <f t="shared" si="9"/>
        <v>0</v>
      </c>
      <c r="AN19" s="664">
        <f t="shared" si="9"/>
        <v>0</v>
      </c>
      <c r="AO19" s="657">
        <f t="shared" si="9"/>
        <v>0</v>
      </c>
      <c r="AP19" s="658">
        <f t="shared" si="9"/>
        <v>0</v>
      </c>
      <c r="AQ19" s="663">
        <f t="shared" si="9"/>
        <v>0</v>
      </c>
      <c r="AR19" s="663">
        <f t="shared" si="9"/>
        <v>0</v>
      </c>
      <c r="AS19" s="663">
        <f t="shared" si="9"/>
        <v>0</v>
      </c>
      <c r="AT19" s="30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3"/>
      <c r="BV19" s="3"/>
      <c r="BW19" s="15"/>
      <c r="BX19" s="15"/>
      <c r="BY19" s="5"/>
      <c r="BZ19" s="5"/>
      <c r="CA19" s="32"/>
      <c r="CB19" s="32"/>
      <c r="CC19" s="32"/>
      <c r="CD19" s="32"/>
      <c r="CE19" s="32"/>
      <c r="CF19" s="32"/>
      <c r="CG19" s="33"/>
      <c r="CH19" s="33"/>
      <c r="CI19" s="33"/>
      <c r="CJ19" s="33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5"/>
      <c r="CV19" s="5"/>
      <c r="CW19" s="5"/>
      <c r="CX19" s="5"/>
      <c r="CY19" s="5"/>
      <c r="CZ19" s="5"/>
    </row>
    <row r="20" spans="1:104" s="6" customFormat="1" ht="15" x14ac:dyDescent="0.25">
      <c r="A20" s="665" t="s">
        <v>42</v>
      </c>
      <c r="B20" s="61">
        <f t="shared" si="4"/>
        <v>0</v>
      </c>
      <c r="C20" s="59">
        <f t="shared" si="5"/>
        <v>0</v>
      </c>
      <c r="D20" s="666">
        <f t="shared" si="5"/>
        <v>0</v>
      </c>
      <c r="E20" s="85"/>
      <c r="F20" s="86"/>
      <c r="G20" s="85"/>
      <c r="H20" s="87"/>
      <c r="I20" s="85"/>
      <c r="J20" s="87"/>
      <c r="K20" s="85"/>
      <c r="L20" s="87"/>
      <c r="M20" s="85"/>
      <c r="N20" s="87"/>
      <c r="O20" s="85"/>
      <c r="P20" s="87"/>
      <c r="Q20" s="85"/>
      <c r="R20" s="87"/>
      <c r="S20" s="85"/>
      <c r="T20" s="87"/>
      <c r="U20" s="85"/>
      <c r="V20" s="87"/>
      <c r="W20" s="85"/>
      <c r="X20" s="87"/>
      <c r="Y20" s="85"/>
      <c r="Z20" s="87"/>
      <c r="AA20" s="85"/>
      <c r="AB20" s="87"/>
      <c r="AC20" s="85"/>
      <c r="AD20" s="87"/>
      <c r="AE20" s="85"/>
      <c r="AF20" s="87"/>
      <c r="AG20" s="85"/>
      <c r="AH20" s="87"/>
      <c r="AI20" s="85"/>
      <c r="AJ20" s="87"/>
      <c r="AK20" s="85"/>
      <c r="AL20" s="88"/>
      <c r="AM20" s="667"/>
      <c r="AN20" s="90"/>
      <c r="AO20" s="91"/>
      <c r="AP20" s="86"/>
      <c r="AQ20" s="667"/>
      <c r="AR20" s="667"/>
      <c r="AS20" s="667"/>
      <c r="AT20" s="30" t="str">
        <f t="shared" si="6"/>
        <v/>
      </c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5"/>
      <c r="BF20" s="5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3"/>
      <c r="BV20" s="3"/>
      <c r="BW20" s="15"/>
      <c r="BX20" s="15"/>
      <c r="BY20" s="5"/>
      <c r="BZ20" s="5"/>
      <c r="CA20" s="32" t="str">
        <f>IF(CG20=1,"* Total Egresos debe ser igual a la suma de los Tipos de Estrategia. ","")</f>
        <v/>
      </c>
      <c r="CB20" s="32" t="str">
        <f>IF(CH20=1," * El Número de personas con discapacidad NO DEBE superar el total de egresos. ","")</f>
        <v/>
      </c>
      <c r="CC20" s="32" t="str">
        <f>IF(CI20=1," * El Número de personas de pueblos originarios NO DEBE superar el total de egresos. ","")</f>
        <v/>
      </c>
      <c r="CD20" s="32" t="str">
        <f>IF(CJ20=1," * El Número de personas migrantes NO DEBE superar el total de egresos. ","")</f>
        <v/>
      </c>
      <c r="CE20" s="32"/>
      <c r="CF20" s="32"/>
      <c r="CG20" s="33">
        <f t="shared" si="7"/>
        <v>0</v>
      </c>
      <c r="CH20" s="33">
        <f t="shared" si="8"/>
        <v>0</v>
      </c>
      <c r="CI20" s="33">
        <f t="shared" si="8"/>
        <v>0</v>
      </c>
      <c r="CJ20" s="33">
        <f t="shared" si="8"/>
        <v>0</v>
      </c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5"/>
      <c r="CV20" s="5"/>
      <c r="CW20" s="5"/>
      <c r="CX20" s="5"/>
      <c r="CY20" s="5"/>
      <c r="CZ20" s="5"/>
    </row>
    <row r="21" spans="1:104" s="6" customFormat="1" ht="15" x14ac:dyDescent="0.25">
      <c r="A21" s="44" t="s">
        <v>43</v>
      </c>
      <c r="B21" s="58">
        <f t="shared" si="4"/>
        <v>0</v>
      </c>
      <c r="C21" s="62">
        <f t="shared" si="5"/>
        <v>0</v>
      </c>
      <c r="D21" s="47">
        <f t="shared" si="5"/>
        <v>0</v>
      </c>
      <c r="E21" s="51"/>
      <c r="F21" s="56"/>
      <c r="G21" s="51"/>
      <c r="H21" s="52"/>
      <c r="I21" s="51"/>
      <c r="J21" s="52"/>
      <c r="K21" s="51"/>
      <c r="L21" s="52"/>
      <c r="M21" s="51"/>
      <c r="N21" s="52"/>
      <c r="O21" s="51"/>
      <c r="P21" s="52"/>
      <c r="Q21" s="51"/>
      <c r="R21" s="52"/>
      <c r="S21" s="51"/>
      <c r="T21" s="52"/>
      <c r="U21" s="51"/>
      <c r="V21" s="52"/>
      <c r="W21" s="51"/>
      <c r="X21" s="52"/>
      <c r="Y21" s="51"/>
      <c r="Z21" s="52"/>
      <c r="AA21" s="51"/>
      <c r="AB21" s="52"/>
      <c r="AC21" s="51"/>
      <c r="AD21" s="52"/>
      <c r="AE21" s="51"/>
      <c r="AF21" s="52"/>
      <c r="AG21" s="51"/>
      <c r="AH21" s="52"/>
      <c r="AI21" s="51"/>
      <c r="AJ21" s="52"/>
      <c r="AK21" s="51"/>
      <c r="AL21" s="53"/>
      <c r="AM21" s="92"/>
      <c r="AN21" s="54"/>
      <c r="AO21" s="55"/>
      <c r="AP21" s="56"/>
      <c r="AQ21" s="92"/>
      <c r="AR21" s="92"/>
      <c r="AS21" s="92"/>
      <c r="AT21" s="30" t="str">
        <f t="shared" si="6"/>
        <v/>
      </c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5"/>
      <c r="BF21" s="5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3"/>
      <c r="BV21" s="3"/>
      <c r="BW21" s="15"/>
      <c r="BX21" s="15"/>
      <c r="BY21" s="5"/>
      <c r="BZ21" s="5"/>
      <c r="CA21" s="32" t="str">
        <f>IF(CG21=1,"* Total Egresos debe ser igual a la suma de los Tipos de Estrategia. ","")</f>
        <v/>
      </c>
      <c r="CB21" s="32" t="str">
        <f>IF(CH21=1," * El Número de personas con discapacidad NO DEBE superar el total de egresos. ","")</f>
        <v/>
      </c>
      <c r="CC21" s="32" t="str">
        <f>IF(CI21=1," * El Número de personas de pueblos originarios NO DEBE superar el total de egresos. ","")</f>
        <v/>
      </c>
      <c r="CD21" s="32" t="str">
        <f>IF(CJ21=1," * El Número de personas migrantes NO DEBE superar el total de egresos. ","")</f>
        <v/>
      </c>
      <c r="CE21" s="32"/>
      <c r="CF21" s="32"/>
      <c r="CG21" s="33">
        <f t="shared" si="7"/>
        <v>0</v>
      </c>
      <c r="CH21" s="33">
        <f t="shared" si="8"/>
        <v>0</v>
      </c>
      <c r="CI21" s="33">
        <f t="shared" si="8"/>
        <v>0</v>
      </c>
      <c r="CJ21" s="33">
        <f t="shared" si="8"/>
        <v>0</v>
      </c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5"/>
      <c r="CV21" s="5"/>
      <c r="CW21" s="5"/>
      <c r="CX21" s="5"/>
      <c r="CY21" s="5"/>
      <c r="CZ21" s="5"/>
    </row>
    <row r="22" spans="1:104" s="6" customFormat="1" ht="15" x14ac:dyDescent="0.25">
      <c r="A22" s="93" t="s">
        <v>44</v>
      </c>
      <c r="B22" s="94">
        <f t="shared" si="4"/>
        <v>0</v>
      </c>
      <c r="C22" s="95">
        <f t="shared" si="5"/>
        <v>0</v>
      </c>
      <c r="D22" s="96">
        <f t="shared" si="5"/>
        <v>0</v>
      </c>
      <c r="E22" s="63"/>
      <c r="F22" s="97"/>
      <c r="G22" s="63"/>
      <c r="H22" s="98"/>
      <c r="I22" s="63"/>
      <c r="J22" s="98"/>
      <c r="K22" s="63"/>
      <c r="L22" s="98"/>
      <c r="M22" s="63"/>
      <c r="N22" s="98"/>
      <c r="O22" s="63"/>
      <c r="P22" s="98"/>
      <c r="Q22" s="63"/>
      <c r="R22" s="98"/>
      <c r="S22" s="63"/>
      <c r="T22" s="98"/>
      <c r="U22" s="63"/>
      <c r="V22" s="98"/>
      <c r="W22" s="63"/>
      <c r="X22" s="98"/>
      <c r="Y22" s="63"/>
      <c r="Z22" s="98"/>
      <c r="AA22" s="63"/>
      <c r="AB22" s="98"/>
      <c r="AC22" s="63"/>
      <c r="AD22" s="98"/>
      <c r="AE22" s="63"/>
      <c r="AF22" s="98"/>
      <c r="AG22" s="63"/>
      <c r="AH22" s="98"/>
      <c r="AI22" s="63"/>
      <c r="AJ22" s="98"/>
      <c r="AK22" s="63"/>
      <c r="AL22" s="99"/>
      <c r="AM22" s="100"/>
      <c r="AN22" s="101"/>
      <c r="AO22" s="102"/>
      <c r="AP22" s="97"/>
      <c r="AQ22" s="100"/>
      <c r="AR22" s="100"/>
      <c r="AS22" s="100"/>
      <c r="AT22" s="30" t="str">
        <f t="shared" si="6"/>
        <v/>
      </c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5"/>
      <c r="BF22" s="5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3"/>
      <c r="BV22" s="3"/>
      <c r="BW22" s="15"/>
      <c r="BX22" s="15"/>
      <c r="BY22" s="5"/>
      <c r="BZ22" s="5"/>
      <c r="CA22" s="32" t="str">
        <f>IF(CG22=1,"* Total Egresos debe ser igual a la suma de los Tipos de Estrategia. ","")</f>
        <v/>
      </c>
      <c r="CB22" s="32" t="str">
        <f>IF(CH22=1," * El Número de personas con discapacidad NO DEBE superar el total de egresos. ","")</f>
        <v/>
      </c>
      <c r="CC22" s="32" t="str">
        <f>IF(CI22=1," * El Número de personas de pueblos originarios NO DEBE superar el total de egresos. ","")</f>
        <v/>
      </c>
      <c r="CD22" s="32" t="str">
        <f>IF(CJ22=1," * El Número de personas migrantes NO DEBE superar el total de egresos. ","")</f>
        <v/>
      </c>
      <c r="CE22" s="32"/>
      <c r="CF22" s="32"/>
      <c r="CG22" s="33">
        <f t="shared" si="7"/>
        <v>0</v>
      </c>
      <c r="CH22" s="33">
        <f t="shared" si="8"/>
        <v>0</v>
      </c>
      <c r="CI22" s="33">
        <f t="shared" si="8"/>
        <v>0</v>
      </c>
      <c r="CJ22" s="33">
        <f t="shared" si="8"/>
        <v>0</v>
      </c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5"/>
      <c r="CV22" s="5"/>
      <c r="CW22" s="5"/>
      <c r="CX22" s="5"/>
      <c r="CY22" s="5"/>
      <c r="CZ22" s="5"/>
    </row>
    <row r="23" spans="1:104" s="6" customFormat="1" ht="15" x14ac:dyDescent="0.25">
      <c r="A23" s="103" t="s">
        <v>45</v>
      </c>
      <c r="B23" s="58">
        <f t="shared" si="4"/>
        <v>0</v>
      </c>
      <c r="C23" s="62">
        <f t="shared" si="5"/>
        <v>0</v>
      </c>
      <c r="D23" s="47">
        <f t="shared" si="5"/>
        <v>0</v>
      </c>
      <c r="E23" s="51"/>
      <c r="F23" s="56"/>
      <c r="G23" s="51"/>
      <c r="H23" s="52"/>
      <c r="I23" s="51"/>
      <c r="J23" s="52"/>
      <c r="K23" s="51"/>
      <c r="L23" s="52"/>
      <c r="M23" s="51"/>
      <c r="N23" s="52"/>
      <c r="O23" s="51"/>
      <c r="P23" s="52"/>
      <c r="Q23" s="51"/>
      <c r="R23" s="52"/>
      <c r="S23" s="51"/>
      <c r="T23" s="52"/>
      <c r="U23" s="51"/>
      <c r="V23" s="52"/>
      <c r="W23" s="51"/>
      <c r="X23" s="52"/>
      <c r="Y23" s="51"/>
      <c r="Z23" s="52"/>
      <c r="AA23" s="51"/>
      <c r="AB23" s="52"/>
      <c r="AC23" s="51"/>
      <c r="AD23" s="52"/>
      <c r="AE23" s="51"/>
      <c r="AF23" s="52"/>
      <c r="AG23" s="51"/>
      <c r="AH23" s="52"/>
      <c r="AI23" s="51"/>
      <c r="AJ23" s="52"/>
      <c r="AK23" s="51"/>
      <c r="AL23" s="53"/>
      <c r="AM23" s="92"/>
      <c r="AN23" s="54"/>
      <c r="AO23" s="55"/>
      <c r="AP23" s="56"/>
      <c r="AQ23" s="92"/>
      <c r="AR23" s="92"/>
      <c r="AS23" s="92"/>
      <c r="AT23" s="30" t="str">
        <f t="shared" si="6"/>
        <v/>
      </c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5"/>
      <c r="BF23" s="5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3"/>
      <c r="BV23" s="3"/>
      <c r="BW23" s="15"/>
      <c r="BX23" s="15"/>
      <c r="BY23" s="5"/>
      <c r="BZ23" s="5"/>
      <c r="CA23" s="32" t="str">
        <f>IF(CG23=1,"* Total Egresos debe ser igual a la suma de los Tipos de Estrategia. ","")</f>
        <v/>
      </c>
      <c r="CB23" s="32" t="str">
        <f>IF(CH23=1," * El Número de personas con discapacidad NO DEBE superar el total de egresos. ","")</f>
        <v/>
      </c>
      <c r="CC23" s="32" t="str">
        <f>IF(CI23=1," * El Número de personas de pueblos originarios NO DEBE superar el total de egresos. ","")</f>
        <v/>
      </c>
      <c r="CD23" s="32" t="str">
        <f>IF(CJ23=1," * El Número de personas migrantes NO DEBE superar el total de egresos. ","")</f>
        <v/>
      </c>
      <c r="CE23" s="32"/>
      <c r="CF23" s="32"/>
      <c r="CG23" s="33">
        <f t="shared" si="7"/>
        <v>0</v>
      </c>
      <c r="CH23" s="33">
        <f t="shared" si="8"/>
        <v>0</v>
      </c>
      <c r="CI23" s="33">
        <f t="shared" si="8"/>
        <v>0</v>
      </c>
      <c r="CJ23" s="33">
        <f t="shared" si="8"/>
        <v>0</v>
      </c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5"/>
      <c r="CV23" s="5"/>
      <c r="CW23" s="5"/>
      <c r="CX23" s="5"/>
      <c r="CY23" s="5"/>
      <c r="CZ23" s="5"/>
    </row>
    <row r="24" spans="1:104" s="6" customFormat="1" ht="15" x14ac:dyDescent="0.25">
      <c r="A24" s="104" t="s">
        <v>46</v>
      </c>
      <c r="B24" s="65">
        <f t="shared" si="4"/>
        <v>0</v>
      </c>
      <c r="C24" s="79">
        <f t="shared" si="5"/>
        <v>0</v>
      </c>
      <c r="D24" s="423">
        <f t="shared" si="5"/>
        <v>0</v>
      </c>
      <c r="E24" s="434"/>
      <c r="F24" s="421"/>
      <c r="G24" s="434"/>
      <c r="H24" s="419"/>
      <c r="I24" s="434"/>
      <c r="J24" s="419"/>
      <c r="K24" s="434"/>
      <c r="L24" s="419"/>
      <c r="M24" s="434"/>
      <c r="N24" s="419"/>
      <c r="O24" s="434"/>
      <c r="P24" s="419"/>
      <c r="Q24" s="434"/>
      <c r="R24" s="419"/>
      <c r="S24" s="434"/>
      <c r="T24" s="419"/>
      <c r="U24" s="434"/>
      <c r="V24" s="419"/>
      <c r="W24" s="434"/>
      <c r="X24" s="419"/>
      <c r="Y24" s="434"/>
      <c r="Z24" s="419"/>
      <c r="AA24" s="434"/>
      <c r="AB24" s="419"/>
      <c r="AC24" s="434"/>
      <c r="AD24" s="419"/>
      <c r="AE24" s="434"/>
      <c r="AF24" s="419"/>
      <c r="AG24" s="434"/>
      <c r="AH24" s="419"/>
      <c r="AI24" s="434"/>
      <c r="AJ24" s="419"/>
      <c r="AK24" s="434"/>
      <c r="AL24" s="418"/>
      <c r="AM24" s="419"/>
      <c r="AN24" s="431"/>
      <c r="AO24" s="435"/>
      <c r="AP24" s="421"/>
      <c r="AQ24" s="419"/>
      <c r="AR24" s="419"/>
      <c r="AS24" s="419"/>
      <c r="AT24" s="30" t="str">
        <f t="shared" si="6"/>
        <v/>
      </c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5"/>
      <c r="BF24" s="5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3"/>
      <c r="BV24" s="3"/>
      <c r="BW24" s="15"/>
      <c r="BX24" s="15"/>
      <c r="BY24" s="5"/>
      <c r="BZ24" s="5"/>
      <c r="CA24" s="32" t="str">
        <f>IF(CG24=1,"* Total Egresos debe ser igual a la suma de los Tipos de Estrategia. ","")</f>
        <v/>
      </c>
      <c r="CB24" s="32" t="str">
        <f>IF(CH24=1," * El Número de personas con discapacidad NO DEBE superar el total de egresos. ","")</f>
        <v/>
      </c>
      <c r="CC24" s="32" t="str">
        <f>IF(CI24=1," * El Número de personas de pueblos originarios NO DEBE superar el total de egresos. ","")</f>
        <v/>
      </c>
      <c r="CD24" s="32" t="str">
        <f>IF(CJ24=1," * El Número de personas migrantes NO DEBE superar el total de egresos. ","")</f>
        <v/>
      </c>
      <c r="CE24" s="32"/>
      <c r="CF24" s="32"/>
      <c r="CG24" s="33">
        <f t="shared" si="7"/>
        <v>0</v>
      </c>
      <c r="CH24" s="33">
        <f t="shared" si="8"/>
        <v>0</v>
      </c>
      <c r="CI24" s="33">
        <f t="shared" si="8"/>
        <v>0</v>
      </c>
      <c r="CJ24" s="33">
        <f t="shared" si="8"/>
        <v>0</v>
      </c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5"/>
      <c r="CV24" s="5"/>
      <c r="CW24" s="5"/>
      <c r="CX24" s="5"/>
      <c r="CY24" s="5"/>
      <c r="CZ24" s="5"/>
    </row>
    <row r="25" spans="1:104" s="6" customFormat="1" ht="15" x14ac:dyDescent="0.25">
      <c r="A25" s="107" t="s">
        <v>47</v>
      </c>
      <c r="B25" s="108"/>
      <c r="C25" s="5"/>
      <c r="D25" s="108"/>
      <c r="E25" s="108"/>
      <c r="F25" s="5"/>
      <c r="G25" s="5"/>
      <c r="H25" s="5"/>
      <c r="I25" s="5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3"/>
      <c r="BV25" s="3"/>
      <c r="BW25" s="3"/>
      <c r="BX25" s="3"/>
      <c r="BY25" s="3"/>
      <c r="BZ25" s="3"/>
      <c r="CA25" s="32"/>
      <c r="CB25" s="32"/>
      <c r="CC25" s="32"/>
      <c r="CD25" s="32"/>
      <c r="CE25" s="32"/>
      <c r="CF25" s="32"/>
      <c r="CG25" s="33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3"/>
      <c r="CV25" s="5"/>
      <c r="CW25" s="5"/>
      <c r="CX25" s="5"/>
      <c r="CY25" s="5"/>
      <c r="CZ25" s="5"/>
    </row>
    <row r="26" spans="1:104" s="6" customFormat="1" ht="15" x14ac:dyDescent="0.25">
      <c r="A26" s="1874" t="s">
        <v>48</v>
      </c>
      <c r="B26" s="1841" t="s">
        <v>49</v>
      </c>
      <c r="C26" s="1871" t="s">
        <v>5</v>
      </c>
      <c r="D26" s="1640"/>
      <c r="E26" s="1872"/>
      <c r="F26" s="1862" t="s">
        <v>6</v>
      </c>
      <c r="G26" s="1849"/>
      <c r="H26" s="1849"/>
      <c r="I26" s="1849"/>
      <c r="J26" s="1849"/>
      <c r="K26" s="1849"/>
      <c r="L26" s="1849"/>
      <c r="M26" s="1849"/>
      <c r="N26" s="1849"/>
      <c r="O26" s="1849"/>
      <c r="P26" s="1849"/>
      <c r="Q26" s="1849"/>
      <c r="R26" s="1849"/>
      <c r="S26" s="1849"/>
      <c r="T26" s="1849"/>
      <c r="U26" s="1849"/>
      <c r="V26" s="1849"/>
      <c r="W26" s="1849"/>
      <c r="X26" s="1849"/>
      <c r="Y26" s="1849"/>
      <c r="Z26" s="1849"/>
      <c r="AA26" s="1849"/>
      <c r="AB26" s="1849"/>
      <c r="AC26" s="1849"/>
      <c r="AD26" s="1849"/>
      <c r="AE26" s="1849"/>
      <c r="AF26" s="1849"/>
      <c r="AG26" s="1849"/>
      <c r="AH26" s="1849"/>
      <c r="AI26" s="1849"/>
      <c r="AJ26" s="1849"/>
      <c r="AK26" s="1849"/>
      <c r="AL26" s="1849"/>
      <c r="AM26" s="1873"/>
      <c r="AN26" s="1848" t="s">
        <v>7</v>
      </c>
      <c r="AO26" s="1849"/>
      <c r="AP26" s="1849"/>
      <c r="AQ26" s="1850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109"/>
      <c r="BS26" s="109"/>
      <c r="BT26" s="109"/>
      <c r="BU26" s="15"/>
      <c r="BV26" s="15"/>
      <c r="BW26" s="15"/>
      <c r="BX26" s="15"/>
      <c r="BY26" s="15"/>
      <c r="BZ26" s="15"/>
      <c r="CA26" s="32"/>
      <c r="CB26" s="32"/>
      <c r="CC26" s="32"/>
      <c r="CD26" s="32"/>
      <c r="CE26" s="32"/>
      <c r="CF26" s="32"/>
      <c r="CG26" s="33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5"/>
      <c r="CV26" s="5"/>
      <c r="CW26" s="5"/>
      <c r="CX26" s="5"/>
      <c r="CY26" s="5"/>
      <c r="CZ26" s="5"/>
    </row>
    <row r="27" spans="1:104" s="6" customFormat="1" ht="15" customHeight="1" x14ac:dyDescent="0.25">
      <c r="A27" s="1658"/>
      <c r="B27" s="1637"/>
      <c r="C27" s="1760"/>
      <c r="D27" s="1757"/>
      <c r="E27" s="1761"/>
      <c r="F27" s="1843" t="s">
        <v>11</v>
      </c>
      <c r="G27" s="1845"/>
      <c r="H27" s="1843" t="s">
        <v>12</v>
      </c>
      <c r="I27" s="1845"/>
      <c r="J27" s="1843" t="s">
        <v>13</v>
      </c>
      <c r="K27" s="1845"/>
      <c r="L27" s="1843" t="s">
        <v>14</v>
      </c>
      <c r="M27" s="1845"/>
      <c r="N27" s="1843" t="s">
        <v>15</v>
      </c>
      <c r="O27" s="1845"/>
      <c r="P27" s="1843" t="s">
        <v>16</v>
      </c>
      <c r="Q27" s="1845"/>
      <c r="R27" s="1843" t="s">
        <v>17</v>
      </c>
      <c r="S27" s="1845"/>
      <c r="T27" s="1843" t="s">
        <v>18</v>
      </c>
      <c r="U27" s="1845"/>
      <c r="V27" s="1843" t="s">
        <v>19</v>
      </c>
      <c r="W27" s="1845"/>
      <c r="X27" s="1843" t="s">
        <v>20</v>
      </c>
      <c r="Y27" s="1845"/>
      <c r="Z27" s="1843" t="s">
        <v>21</v>
      </c>
      <c r="AA27" s="1845"/>
      <c r="AB27" s="1843" t="s">
        <v>22</v>
      </c>
      <c r="AC27" s="1845"/>
      <c r="AD27" s="1843" t="s">
        <v>23</v>
      </c>
      <c r="AE27" s="1845"/>
      <c r="AF27" s="1843" t="s">
        <v>24</v>
      </c>
      <c r="AG27" s="1845"/>
      <c r="AH27" s="1843" t="s">
        <v>25</v>
      </c>
      <c r="AI27" s="1845"/>
      <c r="AJ27" s="1843" t="s">
        <v>26</v>
      </c>
      <c r="AK27" s="1845"/>
      <c r="AL27" s="1862" t="s">
        <v>27</v>
      </c>
      <c r="AM27" s="1849"/>
      <c r="AN27" s="1664" t="s">
        <v>50</v>
      </c>
      <c r="AO27" s="1666" t="s">
        <v>29</v>
      </c>
      <c r="AP27" s="1668" t="s">
        <v>30</v>
      </c>
      <c r="AQ27" s="1662" t="s">
        <v>31</v>
      </c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109"/>
      <c r="BS27" s="109"/>
      <c r="BT27" s="109"/>
      <c r="BU27" s="15"/>
      <c r="BV27" s="15"/>
      <c r="BW27" s="15"/>
      <c r="BX27" s="15"/>
      <c r="BY27" s="15"/>
      <c r="BZ27" s="15"/>
      <c r="CA27" s="4"/>
      <c r="CB27" s="4"/>
      <c r="CC27" s="4"/>
      <c r="CD27" s="4"/>
      <c r="CE27" s="4"/>
      <c r="CF27" s="4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5"/>
      <c r="CV27" s="5"/>
      <c r="CW27" s="5"/>
      <c r="CX27" s="5"/>
      <c r="CY27" s="5"/>
      <c r="CZ27" s="5"/>
    </row>
    <row r="28" spans="1:104" s="6" customFormat="1" ht="15" x14ac:dyDescent="0.25">
      <c r="A28" s="1759"/>
      <c r="B28" s="1745"/>
      <c r="C28" s="611" t="s">
        <v>32</v>
      </c>
      <c r="D28" s="611" t="s">
        <v>33</v>
      </c>
      <c r="E28" s="611" t="s">
        <v>34</v>
      </c>
      <c r="F28" s="618" t="s">
        <v>33</v>
      </c>
      <c r="G28" s="610" t="s">
        <v>34</v>
      </c>
      <c r="H28" s="618" t="s">
        <v>33</v>
      </c>
      <c r="I28" s="610" t="s">
        <v>34</v>
      </c>
      <c r="J28" s="618" t="s">
        <v>33</v>
      </c>
      <c r="K28" s="610" t="s">
        <v>34</v>
      </c>
      <c r="L28" s="618" t="s">
        <v>33</v>
      </c>
      <c r="M28" s="610" t="s">
        <v>34</v>
      </c>
      <c r="N28" s="668" t="s">
        <v>33</v>
      </c>
      <c r="O28" s="610" t="s">
        <v>34</v>
      </c>
      <c r="P28" s="618" t="s">
        <v>33</v>
      </c>
      <c r="Q28" s="610" t="s">
        <v>34</v>
      </c>
      <c r="R28" s="618" t="s">
        <v>33</v>
      </c>
      <c r="S28" s="610" t="s">
        <v>34</v>
      </c>
      <c r="T28" s="618" t="s">
        <v>33</v>
      </c>
      <c r="U28" s="610" t="s">
        <v>34</v>
      </c>
      <c r="V28" s="618" t="s">
        <v>33</v>
      </c>
      <c r="W28" s="610" t="s">
        <v>34</v>
      </c>
      <c r="X28" s="618" t="s">
        <v>33</v>
      </c>
      <c r="Y28" s="610" t="s">
        <v>34</v>
      </c>
      <c r="Z28" s="618" t="s">
        <v>33</v>
      </c>
      <c r="AA28" s="610" t="s">
        <v>34</v>
      </c>
      <c r="AB28" s="618" t="s">
        <v>33</v>
      </c>
      <c r="AC28" s="610" t="s">
        <v>34</v>
      </c>
      <c r="AD28" s="618" t="s">
        <v>33</v>
      </c>
      <c r="AE28" s="610" t="s">
        <v>34</v>
      </c>
      <c r="AF28" s="618" t="s">
        <v>33</v>
      </c>
      <c r="AG28" s="610" t="s">
        <v>34</v>
      </c>
      <c r="AH28" s="618" t="s">
        <v>33</v>
      </c>
      <c r="AI28" s="610" t="s">
        <v>34</v>
      </c>
      <c r="AJ28" s="618" t="s">
        <v>33</v>
      </c>
      <c r="AK28" s="610" t="s">
        <v>34</v>
      </c>
      <c r="AL28" s="618" t="s">
        <v>33</v>
      </c>
      <c r="AM28" s="607" t="s">
        <v>34</v>
      </c>
      <c r="AN28" s="1763"/>
      <c r="AO28" s="1764"/>
      <c r="AP28" s="1765"/>
      <c r="AQ28" s="1762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109"/>
      <c r="BS28" s="109"/>
      <c r="BT28" s="109"/>
      <c r="BU28" s="15"/>
      <c r="BV28" s="15"/>
      <c r="BW28" s="15"/>
      <c r="BX28" s="15"/>
      <c r="BY28" s="15"/>
      <c r="BZ28" s="15"/>
      <c r="CA28" s="4"/>
      <c r="CB28" s="4"/>
      <c r="CC28" s="4"/>
      <c r="CD28" s="4"/>
      <c r="CE28" s="4"/>
      <c r="CF28" s="4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5"/>
      <c r="CV28" s="5"/>
      <c r="CW28" s="5"/>
      <c r="CX28" s="5"/>
      <c r="CY28" s="5"/>
      <c r="CZ28" s="5"/>
    </row>
    <row r="29" spans="1:104" s="6" customFormat="1" ht="15" x14ac:dyDescent="0.25">
      <c r="A29" s="1862" t="s">
        <v>51</v>
      </c>
      <c r="B29" s="1850"/>
      <c r="C29" s="669">
        <f>SUM(D29:E29)</f>
        <v>0</v>
      </c>
      <c r="D29" s="670">
        <f>+F29+H29+J29+L29+N29+P29+R29+T29+V29+X29+Z29+AB29+AD29+AF29+AH29+AJ29+AL29</f>
        <v>0</v>
      </c>
      <c r="E29" s="670">
        <f>+G29+I29+K29+M29+O29+Q29+S29+U29+W29+Y29+AA29+AC29+AE29+AG29+AI29+AK29+AM29</f>
        <v>0</v>
      </c>
      <c r="F29" s="671"/>
      <c r="G29" s="672"/>
      <c r="H29" s="671"/>
      <c r="I29" s="673"/>
      <c r="J29" s="671"/>
      <c r="K29" s="673"/>
      <c r="L29" s="671"/>
      <c r="M29" s="672"/>
      <c r="N29" s="674"/>
      <c r="O29" s="673"/>
      <c r="P29" s="674"/>
      <c r="Q29" s="673"/>
      <c r="R29" s="674"/>
      <c r="S29" s="673"/>
      <c r="T29" s="674"/>
      <c r="U29" s="673"/>
      <c r="V29" s="674"/>
      <c r="W29" s="673"/>
      <c r="X29" s="674"/>
      <c r="Y29" s="673"/>
      <c r="Z29" s="674"/>
      <c r="AA29" s="673"/>
      <c r="AB29" s="674"/>
      <c r="AC29" s="673"/>
      <c r="AD29" s="674"/>
      <c r="AE29" s="673"/>
      <c r="AF29" s="674"/>
      <c r="AG29" s="673"/>
      <c r="AH29" s="674"/>
      <c r="AI29" s="673"/>
      <c r="AJ29" s="674"/>
      <c r="AK29" s="673"/>
      <c r="AL29" s="674"/>
      <c r="AM29" s="675"/>
      <c r="AN29" s="676"/>
      <c r="AO29" s="674"/>
      <c r="AP29" s="674"/>
      <c r="AQ29" s="673"/>
      <c r="AR29" s="30" t="str">
        <f>CA29&amp;CB29&amp;CC29&amp;CD29</f>
        <v/>
      </c>
      <c r="AS29" s="31"/>
      <c r="AT29" s="31"/>
      <c r="AU29" s="31"/>
      <c r="AV29" s="31"/>
      <c r="AW29" s="31"/>
      <c r="AX29" s="31"/>
      <c r="AY29" s="31"/>
      <c r="AZ29" s="31"/>
      <c r="BA29" s="5"/>
      <c r="BB29" s="5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109"/>
      <c r="BS29" s="109"/>
      <c r="BT29" s="109"/>
      <c r="BU29" s="5"/>
      <c r="BV29" s="5"/>
      <c r="BW29" s="5"/>
      <c r="BX29" s="5"/>
      <c r="BY29" s="5"/>
      <c r="BZ29" s="5"/>
      <c r="CA29" s="32" t="str">
        <f>IF(CG29=1,"* Existen patologías que son mayores al Total de Ingresos-Persona. ","")</f>
        <v/>
      </c>
      <c r="CB29" s="32" t="str">
        <f>IF(CH29=1,"* EN Rehabilitación Infantil Existen Patologías que son Mayores a los Ingresos-Personas. ","")</f>
        <v/>
      </c>
      <c r="CC29" s="32" t="str">
        <f>IF(CI29=1,"* En RBC existen Patologías que son mayores a los Ingresos-Personas. ","")</f>
        <v/>
      </c>
      <c r="CD29" s="32" t="str">
        <f>IF(CJ29=1,"* En RI Existen Patologías que son mayores a los Ingresos-Personas. ","")</f>
        <v/>
      </c>
      <c r="CE29" s="32" t="str">
        <f>IF(CK29=1,"* En RR existen patologías que son mayores a los Ingresos-Persona. ","")</f>
        <v/>
      </c>
      <c r="CF29" s="32"/>
      <c r="CG29" s="33">
        <f>IF(C29&lt;MAX(C30:C48),1,0)</f>
        <v>0</v>
      </c>
      <c r="CH29" s="33">
        <f>IF(AN29&lt;MAX(AN30:AN48),1,0)</f>
        <v>0</v>
      </c>
      <c r="CI29" s="33">
        <f>IF(AO29&lt;MAX(AO30:AO48),1,0)</f>
        <v>0</v>
      </c>
      <c r="CJ29" s="33">
        <f>IF(AP29&lt;MAX(AP30:AP48),1,0)</f>
        <v>0</v>
      </c>
      <c r="CK29" s="33">
        <f>IF(AQ29&lt;MAX(AQ30:AQ48),1,0)</f>
        <v>0</v>
      </c>
      <c r="CL29" s="33"/>
      <c r="CM29" s="9"/>
      <c r="CN29" s="9"/>
      <c r="CO29" s="9"/>
      <c r="CP29" s="9"/>
      <c r="CQ29" s="9"/>
      <c r="CR29" s="9"/>
      <c r="CS29" s="9"/>
      <c r="CT29" s="9"/>
      <c r="CU29" s="5"/>
      <c r="CV29" s="5"/>
      <c r="CW29" s="5"/>
      <c r="CX29" s="5"/>
      <c r="CY29" s="5"/>
      <c r="CZ29" s="5"/>
    </row>
    <row r="30" spans="1:104" s="6" customFormat="1" ht="15" x14ac:dyDescent="0.25">
      <c r="A30" s="1839" t="s">
        <v>52</v>
      </c>
      <c r="B30" s="121" t="s">
        <v>53</v>
      </c>
      <c r="C30" s="122">
        <f>SUM(D30:E30)</f>
        <v>0</v>
      </c>
      <c r="D30" s="677">
        <f t="shared" ref="D30:E50" si="10">+F30+H30+J30+L30+N30+P30+R30+T30+V30+X30+Z30+AB30+AD30+AF30+AH30+AJ30+AL30</f>
        <v>0</v>
      </c>
      <c r="E30" s="677">
        <f t="shared" si="10"/>
        <v>0</v>
      </c>
      <c r="F30" s="124"/>
      <c r="G30" s="125"/>
      <c r="H30" s="124"/>
      <c r="I30" s="126"/>
      <c r="J30" s="124"/>
      <c r="K30" s="126"/>
      <c r="L30" s="124"/>
      <c r="M30" s="125"/>
      <c r="N30" s="127"/>
      <c r="O30" s="126"/>
      <c r="P30" s="127"/>
      <c r="Q30" s="126"/>
      <c r="R30" s="127"/>
      <c r="S30" s="126"/>
      <c r="T30" s="127"/>
      <c r="U30" s="126"/>
      <c r="V30" s="127"/>
      <c r="W30" s="126"/>
      <c r="X30" s="127"/>
      <c r="Y30" s="126"/>
      <c r="Z30" s="127"/>
      <c r="AA30" s="126"/>
      <c r="AB30" s="127"/>
      <c r="AC30" s="126"/>
      <c r="AD30" s="127"/>
      <c r="AE30" s="126"/>
      <c r="AF30" s="127"/>
      <c r="AG30" s="126"/>
      <c r="AH30" s="127"/>
      <c r="AI30" s="126"/>
      <c r="AJ30" s="127"/>
      <c r="AK30" s="126"/>
      <c r="AL30" s="127"/>
      <c r="AM30" s="128"/>
      <c r="AN30" s="129"/>
      <c r="AO30" s="127"/>
      <c r="AP30" s="127"/>
      <c r="AQ30" s="126"/>
      <c r="AR30" s="30" t="str">
        <f t="shared" ref="AR30:AR50" si="11">CA30&amp;CB30&amp;CC30&amp;CD30</f>
        <v/>
      </c>
      <c r="AS30" s="31"/>
      <c r="AT30" s="31"/>
      <c r="AU30" s="31"/>
      <c r="AV30" s="31"/>
      <c r="AW30" s="31"/>
      <c r="AX30" s="31"/>
      <c r="AY30" s="31"/>
      <c r="AZ30" s="31"/>
      <c r="BA30" s="5"/>
      <c r="BB30" s="5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109"/>
      <c r="BS30" s="109"/>
      <c r="BT30" s="109"/>
      <c r="BU30" s="5"/>
      <c r="BV30" s="15"/>
      <c r="BW30" s="15"/>
      <c r="BX30" s="15"/>
      <c r="BY30" s="15"/>
      <c r="BZ30" s="15"/>
      <c r="CA30" s="32" t="str">
        <f>IF(CG30=1," * El total de Ingresos debe ser igual a la suma de los Tipos de Estrategia. ","")</f>
        <v/>
      </c>
      <c r="CB30" s="4"/>
      <c r="CC30" s="4"/>
      <c r="CD30" s="4"/>
      <c r="CE30" s="4"/>
      <c r="CF30" s="4"/>
      <c r="CG30" s="33">
        <f>IF(SUM(AN30:AQ30)=C30,0,1)</f>
        <v>0</v>
      </c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5"/>
      <c r="CV30" s="5"/>
      <c r="CW30" s="5"/>
      <c r="CX30" s="5"/>
      <c r="CY30" s="5"/>
      <c r="CZ30" s="5"/>
    </row>
    <row r="31" spans="1:104" s="6" customFormat="1" ht="15" x14ac:dyDescent="0.25">
      <c r="A31" s="1680"/>
      <c r="B31" s="121" t="s">
        <v>54</v>
      </c>
      <c r="C31" s="130">
        <f t="shared" ref="C31:C48" si="12">SUM(D31:E31)</f>
        <v>0</v>
      </c>
      <c r="D31" s="131">
        <f t="shared" si="10"/>
        <v>0</v>
      </c>
      <c r="E31" s="131">
        <f t="shared" si="10"/>
        <v>0</v>
      </c>
      <c r="F31" s="132"/>
      <c r="G31" s="133"/>
      <c r="H31" s="132"/>
      <c r="I31" s="134"/>
      <c r="J31" s="132"/>
      <c r="K31" s="134"/>
      <c r="L31" s="132"/>
      <c r="M31" s="133"/>
      <c r="N31" s="135"/>
      <c r="O31" s="134"/>
      <c r="P31" s="135"/>
      <c r="Q31" s="134"/>
      <c r="R31" s="135"/>
      <c r="S31" s="134"/>
      <c r="T31" s="135"/>
      <c r="U31" s="134"/>
      <c r="V31" s="135"/>
      <c r="W31" s="134"/>
      <c r="X31" s="135"/>
      <c r="Y31" s="134"/>
      <c r="Z31" s="135"/>
      <c r="AA31" s="134"/>
      <c r="AB31" s="135"/>
      <c r="AC31" s="134"/>
      <c r="AD31" s="135"/>
      <c r="AE31" s="134"/>
      <c r="AF31" s="135"/>
      <c r="AG31" s="134"/>
      <c r="AH31" s="135"/>
      <c r="AI31" s="134"/>
      <c r="AJ31" s="135"/>
      <c r="AK31" s="134"/>
      <c r="AL31" s="135"/>
      <c r="AM31" s="136"/>
      <c r="AN31" s="137"/>
      <c r="AO31" s="135"/>
      <c r="AP31" s="135"/>
      <c r="AQ31" s="134"/>
      <c r="AR31" s="30" t="str">
        <f t="shared" si="11"/>
        <v/>
      </c>
      <c r="AS31" s="31"/>
      <c r="AT31" s="31"/>
      <c r="AU31" s="31"/>
      <c r="AV31" s="31"/>
      <c r="AW31" s="31"/>
      <c r="AX31" s="31"/>
      <c r="AY31" s="31"/>
      <c r="AZ31" s="31"/>
      <c r="BA31" s="5"/>
      <c r="BB31" s="5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109"/>
      <c r="BS31" s="109"/>
      <c r="BT31" s="109"/>
      <c r="BU31" s="5"/>
      <c r="BV31" s="15"/>
      <c r="BW31" s="15"/>
      <c r="BX31" s="15"/>
      <c r="BY31" s="15"/>
      <c r="BZ31" s="15"/>
      <c r="CA31" s="32" t="str">
        <f t="shared" ref="CA31:CA52" si="13">IF(CG31=1," * El total de Ingresos debe ser igual a la suma de los Tipos de Estrategia. ","")</f>
        <v/>
      </c>
      <c r="CB31" s="4"/>
      <c r="CC31" s="4"/>
      <c r="CD31" s="4"/>
      <c r="CE31" s="4"/>
      <c r="CF31" s="4"/>
      <c r="CG31" s="33">
        <f t="shared" ref="CG31:CG50" si="14">IF(SUM(AN31:AQ31)=C31,0,1)</f>
        <v>0</v>
      </c>
      <c r="CH31" s="9"/>
      <c r="CI31" s="9"/>
      <c r="CJ31" s="9"/>
      <c r="CK31" s="9"/>
      <c r="CL31" s="33"/>
      <c r="CM31" s="33"/>
      <c r="CN31" s="33"/>
      <c r="CO31" s="33"/>
      <c r="CP31" s="33"/>
      <c r="CQ31" s="33"/>
      <c r="CR31" s="33"/>
      <c r="CS31" s="33"/>
      <c r="CT31" s="33"/>
      <c r="CU31" s="5"/>
      <c r="CV31" s="5"/>
      <c r="CW31" s="5"/>
      <c r="CX31" s="5"/>
      <c r="CY31" s="5"/>
      <c r="CZ31" s="5"/>
    </row>
    <row r="32" spans="1:104" s="6" customFormat="1" ht="15" x14ac:dyDescent="0.25">
      <c r="A32" s="1680"/>
      <c r="B32" s="138" t="s">
        <v>55</v>
      </c>
      <c r="C32" s="139">
        <f t="shared" si="12"/>
        <v>0</v>
      </c>
      <c r="D32" s="131">
        <f t="shared" si="10"/>
        <v>0</v>
      </c>
      <c r="E32" s="131">
        <f t="shared" si="10"/>
        <v>0</v>
      </c>
      <c r="F32" s="132"/>
      <c r="G32" s="133"/>
      <c r="H32" s="132"/>
      <c r="I32" s="134"/>
      <c r="J32" s="132"/>
      <c r="K32" s="134"/>
      <c r="L32" s="132"/>
      <c r="M32" s="133"/>
      <c r="N32" s="135"/>
      <c r="O32" s="134"/>
      <c r="P32" s="135"/>
      <c r="Q32" s="134"/>
      <c r="R32" s="135"/>
      <c r="S32" s="134"/>
      <c r="T32" s="135"/>
      <c r="U32" s="134"/>
      <c r="V32" s="135"/>
      <c r="W32" s="134"/>
      <c r="X32" s="135"/>
      <c r="Y32" s="134"/>
      <c r="Z32" s="135"/>
      <c r="AA32" s="134"/>
      <c r="AB32" s="135"/>
      <c r="AC32" s="134"/>
      <c r="AD32" s="135"/>
      <c r="AE32" s="134"/>
      <c r="AF32" s="135"/>
      <c r="AG32" s="134"/>
      <c r="AH32" s="135"/>
      <c r="AI32" s="134"/>
      <c r="AJ32" s="135"/>
      <c r="AK32" s="134"/>
      <c r="AL32" s="135"/>
      <c r="AM32" s="136"/>
      <c r="AN32" s="137"/>
      <c r="AO32" s="135"/>
      <c r="AP32" s="135"/>
      <c r="AQ32" s="134"/>
      <c r="AR32" s="30" t="str">
        <f t="shared" si="11"/>
        <v/>
      </c>
      <c r="AS32" s="31"/>
      <c r="AT32" s="31"/>
      <c r="AU32" s="31"/>
      <c r="AV32" s="31"/>
      <c r="AW32" s="31"/>
      <c r="AX32" s="31"/>
      <c r="AY32" s="31"/>
      <c r="AZ32" s="31"/>
      <c r="BA32" s="5"/>
      <c r="BB32" s="5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109"/>
      <c r="BS32" s="109"/>
      <c r="BT32" s="109"/>
      <c r="BU32" s="5"/>
      <c r="BV32" s="15"/>
      <c r="BW32" s="15"/>
      <c r="BX32" s="15"/>
      <c r="BY32" s="15"/>
      <c r="BZ32" s="15"/>
      <c r="CA32" s="32" t="str">
        <f t="shared" si="13"/>
        <v/>
      </c>
      <c r="CB32" s="4"/>
      <c r="CC32" s="4"/>
      <c r="CD32" s="4"/>
      <c r="CE32" s="4"/>
      <c r="CF32" s="4"/>
      <c r="CG32" s="33">
        <f t="shared" si="14"/>
        <v>0</v>
      </c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5"/>
      <c r="CV32" s="5"/>
      <c r="CW32" s="5"/>
      <c r="CX32" s="5"/>
      <c r="CY32" s="5"/>
      <c r="CZ32" s="5"/>
    </row>
    <row r="33" spans="1:104" s="6" customFormat="1" x14ac:dyDescent="0.2">
      <c r="A33" s="1680"/>
      <c r="B33" s="138" t="s">
        <v>56</v>
      </c>
      <c r="C33" s="139">
        <f t="shared" si="12"/>
        <v>0</v>
      </c>
      <c r="D33" s="131">
        <f t="shared" si="10"/>
        <v>0</v>
      </c>
      <c r="E33" s="131">
        <f t="shared" si="10"/>
        <v>0</v>
      </c>
      <c r="F33" s="132"/>
      <c r="G33" s="133"/>
      <c r="H33" s="132"/>
      <c r="I33" s="134"/>
      <c r="J33" s="132"/>
      <c r="K33" s="134"/>
      <c r="L33" s="132"/>
      <c r="M33" s="133"/>
      <c r="N33" s="135"/>
      <c r="O33" s="134"/>
      <c r="P33" s="135"/>
      <c r="Q33" s="134"/>
      <c r="R33" s="135"/>
      <c r="S33" s="134"/>
      <c r="T33" s="135"/>
      <c r="U33" s="134"/>
      <c r="V33" s="135"/>
      <c r="W33" s="134"/>
      <c r="X33" s="135"/>
      <c r="Y33" s="134"/>
      <c r="Z33" s="135"/>
      <c r="AA33" s="134"/>
      <c r="AB33" s="135"/>
      <c r="AC33" s="134"/>
      <c r="AD33" s="135"/>
      <c r="AE33" s="134"/>
      <c r="AF33" s="135"/>
      <c r="AG33" s="134"/>
      <c r="AH33" s="135"/>
      <c r="AI33" s="134"/>
      <c r="AJ33" s="135"/>
      <c r="AK33" s="134"/>
      <c r="AL33" s="135"/>
      <c r="AM33" s="136"/>
      <c r="AN33" s="137"/>
      <c r="AO33" s="135"/>
      <c r="AP33" s="135"/>
      <c r="AQ33" s="134"/>
      <c r="AR33" s="30" t="str">
        <f t="shared" si="11"/>
        <v/>
      </c>
      <c r="AS33" s="5"/>
      <c r="AT33" s="5"/>
      <c r="AU33" s="5"/>
      <c r="AV33" s="5"/>
      <c r="AW33" s="5"/>
      <c r="AX33" s="5"/>
      <c r="AY33" s="5"/>
      <c r="AZ33" s="5"/>
      <c r="BA33" s="5"/>
      <c r="BB33" s="5"/>
      <c r="BR33" s="109"/>
      <c r="BS33" s="109"/>
      <c r="BT33" s="109"/>
      <c r="BU33" s="5"/>
      <c r="BV33" s="15"/>
      <c r="BW33" s="15"/>
      <c r="BX33" s="15"/>
      <c r="BY33" s="15"/>
      <c r="BZ33" s="15"/>
      <c r="CA33" s="32" t="str">
        <f t="shared" si="13"/>
        <v/>
      </c>
      <c r="CB33" s="4"/>
      <c r="CC33" s="4"/>
      <c r="CD33" s="4"/>
      <c r="CE33" s="4"/>
      <c r="CF33" s="4"/>
      <c r="CG33" s="33">
        <f t="shared" si="14"/>
        <v>0</v>
      </c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5"/>
      <c r="CV33" s="5"/>
      <c r="CW33" s="5"/>
      <c r="CX33" s="5"/>
      <c r="CY33" s="5"/>
      <c r="CZ33" s="5"/>
    </row>
    <row r="34" spans="1:104" s="6" customFormat="1" x14ac:dyDescent="0.2">
      <c r="A34" s="1680"/>
      <c r="B34" s="138" t="s">
        <v>57</v>
      </c>
      <c r="C34" s="139">
        <f t="shared" si="12"/>
        <v>0</v>
      </c>
      <c r="D34" s="131">
        <f t="shared" si="10"/>
        <v>0</v>
      </c>
      <c r="E34" s="131">
        <f t="shared" si="10"/>
        <v>0</v>
      </c>
      <c r="F34" s="132"/>
      <c r="G34" s="133"/>
      <c r="H34" s="132"/>
      <c r="I34" s="134"/>
      <c r="J34" s="132"/>
      <c r="K34" s="134"/>
      <c r="L34" s="132"/>
      <c r="M34" s="133"/>
      <c r="N34" s="135"/>
      <c r="O34" s="134"/>
      <c r="P34" s="135"/>
      <c r="Q34" s="134"/>
      <c r="R34" s="135"/>
      <c r="S34" s="134"/>
      <c r="T34" s="135"/>
      <c r="U34" s="134"/>
      <c r="V34" s="135"/>
      <c r="W34" s="134"/>
      <c r="X34" s="135"/>
      <c r="Y34" s="134"/>
      <c r="Z34" s="135"/>
      <c r="AA34" s="134"/>
      <c r="AB34" s="135"/>
      <c r="AC34" s="134"/>
      <c r="AD34" s="135"/>
      <c r="AE34" s="134"/>
      <c r="AF34" s="135"/>
      <c r="AG34" s="134"/>
      <c r="AH34" s="135"/>
      <c r="AI34" s="134"/>
      <c r="AJ34" s="135"/>
      <c r="AK34" s="134"/>
      <c r="AL34" s="135"/>
      <c r="AM34" s="136"/>
      <c r="AN34" s="137"/>
      <c r="AO34" s="135"/>
      <c r="AP34" s="135"/>
      <c r="AQ34" s="134"/>
      <c r="AR34" s="30" t="str">
        <f t="shared" si="11"/>
        <v/>
      </c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S34" s="109"/>
      <c r="BT34" s="109"/>
      <c r="BU34" s="5"/>
      <c r="BV34" s="15"/>
      <c r="BW34" s="15"/>
      <c r="BX34" s="15"/>
      <c r="BY34" s="15"/>
      <c r="BZ34" s="15"/>
      <c r="CA34" s="32" t="str">
        <f t="shared" si="13"/>
        <v/>
      </c>
      <c r="CB34" s="4"/>
      <c r="CC34" s="4"/>
      <c r="CD34" s="4"/>
      <c r="CE34" s="4"/>
      <c r="CF34" s="4"/>
      <c r="CG34" s="33">
        <f t="shared" si="14"/>
        <v>0</v>
      </c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5"/>
      <c r="CV34" s="5"/>
      <c r="CW34" s="5"/>
      <c r="CX34" s="5"/>
      <c r="CY34" s="5"/>
      <c r="CZ34" s="5"/>
    </row>
    <row r="35" spans="1:104" s="6" customFormat="1" x14ac:dyDescent="0.2">
      <c r="A35" s="1680"/>
      <c r="B35" s="138" t="s">
        <v>58</v>
      </c>
      <c r="C35" s="139">
        <f t="shared" si="12"/>
        <v>0</v>
      </c>
      <c r="D35" s="131">
        <f t="shared" si="10"/>
        <v>0</v>
      </c>
      <c r="E35" s="131">
        <f t="shared" si="10"/>
        <v>0</v>
      </c>
      <c r="F35" s="132"/>
      <c r="G35" s="133"/>
      <c r="H35" s="132"/>
      <c r="I35" s="134"/>
      <c r="J35" s="132"/>
      <c r="K35" s="134"/>
      <c r="L35" s="132"/>
      <c r="M35" s="133"/>
      <c r="N35" s="135"/>
      <c r="O35" s="134"/>
      <c r="P35" s="135"/>
      <c r="Q35" s="134"/>
      <c r="R35" s="135"/>
      <c r="S35" s="134"/>
      <c r="T35" s="135"/>
      <c r="U35" s="134"/>
      <c r="V35" s="135"/>
      <c r="W35" s="134"/>
      <c r="X35" s="135"/>
      <c r="Y35" s="134"/>
      <c r="Z35" s="135"/>
      <c r="AA35" s="134"/>
      <c r="AB35" s="135"/>
      <c r="AC35" s="134"/>
      <c r="AD35" s="135"/>
      <c r="AE35" s="134"/>
      <c r="AF35" s="135"/>
      <c r="AG35" s="134"/>
      <c r="AH35" s="135"/>
      <c r="AI35" s="134"/>
      <c r="AJ35" s="135"/>
      <c r="AK35" s="134"/>
      <c r="AL35" s="135"/>
      <c r="AM35" s="136"/>
      <c r="AN35" s="137"/>
      <c r="AO35" s="135"/>
      <c r="AP35" s="135"/>
      <c r="AQ35" s="134"/>
      <c r="AR35" s="30" t="str">
        <f t="shared" si="11"/>
        <v/>
      </c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S35" s="109"/>
      <c r="BT35" s="109"/>
      <c r="BU35" s="5"/>
      <c r="BV35" s="15"/>
      <c r="BW35" s="15"/>
      <c r="BX35" s="15"/>
      <c r="BY35" s="15"/>
      <c r="BZ35" s="15"/>
      <c r="CA35" s="32" t="str">
        <f t="shared" si="13"/>
        <v/>
      </c>
      <c r="CB35" s="4"/>
      <c r="CC35" s="4"/>
      <c r="CD35" s="4"/>
      <c r="CE35" s="4"/>
      <c r="CF35" s="4"/>
      <c r="CG35" s="33">
        <f t="shared" si="14"/>
        <v>0</v>
      </c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5"/>
      <c r="CV35" s="5"/>
      <c r="CW35" s="5"/>
      <c r="CX35" s="5"/>
      <c r="CY35" s="5"/>
      <c r="CZ35" s="5"/>
    </row>
    <row r="36" spans="1:104" s="6" customFormat="1" x14ac:dyDescent="0.2">
      <c r="A36" s="1680"/>
      <c r="B36" s="140" t="s">
        <v>59</v>
      </c>
      <c r="C36" s="141">
        <f t="shared" si="12"/>
        <v>0</v>
      </c>
      <c r="D36" s="131">
        <f t="shared" si="10"/>
        <v>0</v>
      </c>
      <c r="E36" s="131">
        <f t="shared" si="10"/>
        <v>0</v>
      </c>
      <c r="F36" s="132"/>
      <c r="G36" s="133"/>
      <c r="H36" s="132"/>
      <c r="I36" s="134"/>
      <c r="J36" s="132"/>
      <c r="K36" s="134"/>
      <c r="L36" s="132"/>
      <c r="M36" s="133"/>
      <c r="N36" s="135"/>
      <c r="O36" s="134"/>
      <c r="P36" s="135"/>
      <c r="Q36" s="134"/>
      <c r="R36" s="135"/>
      <c r="S36" s="134"/>
      <c r="T36" s="135"/>
      <c r="U36" s="134"/>
      <c r="V36" s="135"/>
      <c r="W36" s="134"/>
      <c r="X36" s="135"/>
      <c r="Y36" s="134"/>
      <c r="Z36" s="135"/>
      <c r="AA36" s="134"/>
      <c r="AB36" s="135"/>
      <c r="AC36" s="134"/>
      <c r="AD36" s="135"/>
      <c r="AE36" s="134"/>
      <c r="AF36" s="135"/>
      <c r="AG36" s="134"/>
      <c r="AH36" s="135"/>
      <c r="AI36" s="134"/>
      <c r="AJ36" s="135"/>
      <c r="AK36" s="134"/>
      <c r="AL36" s="135"/>
      <c r="AM36" s="136"/>
      <c r="AN36" s="137"/>
      <c r="AO36" s="135"/>
      <c r="AP36" s="135"/>
      <c r="AQ36" s="134"/>
      <c r="AR36" s="30" t="str">
        <f t="shared" si="11"/>
        <v/>
      </c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S36" s="109"/>
      <c r="BT36" s="109"/>
      <c r="BU36" s="5"/>
      <c r="BV36" s="15"/>
      <c r="BW36" s="15"/>
      <c r="BX36" s="15"/>
      <c r="BY36" s="15"/>
      <c r="BZ36" s="15"/>
      <c r="CA36" s="32" t="str">
        <f t="shared" si="13"/>
        <v/>
      </c>
      <c r="CB36" s="4"/>
      <c r="CC36" s="4"/>
      <c r="CD36" s="4"/>
      <c r="CE36" s="4"/>
      <c r="CF36" s="4"/>
      <c r="CG36" s="33">
        <f t="shared" si="14"/>
        <v>0</v>
      </c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5"/>
      <c r="CV36" s="5"/>
      <c r="CW36" s="5"/>
      <c r="CX36" s="5"/>
      <c r="CY36" s="5"/>
      <c r="CZ36" s="5"/>
    </row>
    <row r="37" spans="1:104" s="6" customFormat="1" x14ac:dyDescent="0.2">
      <c r="A37" s="1680"/>
      <c r="B37" s="142" t="s">
        <v>60</v>
      </c>
      <c r="C37" s="143">
        <f t="shared" si="12"/>
        <v>0</v>
      </c>
      <c r="D37" s="131">
        <f t="shared" si="10"/>
        <v>0</v>
      </c>
      <c r="E37" s="131">
        <f t="shared" si="10"/>
        <v>0</v>
      </c>
      <c r="F37" s="132"/>
      <c r="G37" s="133"/>
      <c r="H37" s="132"/>
      <c r="I37" s="134"/>
      <c r="J37" s="132"/>
      <c r="K37" s="134"/>
      <c r="L37" s="132"/>
      <c r="M37" s="133"/>
      <c r="N37" s="135"/>
      <c r="O37" s="134"/>
      <c r="P37" s="135"/>
      <c r="Q37" s="134"/>
      <c r="R37" s="135"/>
      <c r="S37" s="134"/>
      <c r="T37" s="135"/>
      <c r="U37" s="134"/>
      <c r="V37" s="135"/>
      <c r="W37" s="134"/>
      <c r="X37" s="135"/>
      <c r="Y37" s="134"/>
      <c r="Z37" s="135"/>
      <c r="AA37" s="134"/>
      <c r="AB37" s="135"/>
      <c r="AC37" s="134"/>
      <c r="AD37" s="135"/>
      <c r="AE37" s="134"/>
      <c r="AF37" s="135"/>
      <c r="AG37" s="134"/>
      <c r="AH37" s="135"/>
      <c r="AI37" s="134"/>
      <c r="AJ37" s="135"/>
      <c r="AK37" s="134"/>
      <c r="AL37" s="135"/>
      <c r="AM37" s="136"/>
      <c r="AN37" s="137"/>
      <c r="AO37" s="135"/>
      <c r="AP37" s="135"/>
      <c r="AQ37" s="134"/>
      <c r="AR37" s="30" t="str">
        <f t="shared" si="11"/>
        <v/>
      </c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S37" s="109"/>
      <c r="BT37" s="109"/>
      <c r="BU37" s="5"/>
      <c r="BV37" s="15"/>
      <c r="BW37" s="15"/>
      <c r="BX37" s="15"/>
      <c r="BY37" s="15"/>
      <c r="BZ37" s="15"/>
      <c r="CA37" s="32" t="str">
        <f t="shared" si="13"/>
        <v/>
      </c>
      <c r="CB37" s="4"/>
      <c r="CC37" s="4"/>
      <c r="CD37" s="4"/>
      <c r="CE37" s="4"/>
      <c r="CF37" s="4"/>
      <c r="CG37" s="33">
        <f t="shared" si="14"/>
        <v>0</v>
      </c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5"/>
      <c r="CV37" s="5"/>
      <c r="CW37" s="5"/>
      <c r="CX37" s="5"/>
      <c r="CY37" s="5"/>
      <c r="CZ37" s="5"/>
    </row>
    <row r="38" spans="1:104" s="6" customFormat="1" x14ac:dyDescent="0.2">
      <c r="A38" s="1680"/>
      <c r="B38" s="144" t="s">
        <v>61</v>
      </c>
      <c r="C38" s="145">
        <f t="shared" si="12"/>
        <v>0</v>
      </c>
      <c r="D38" s="131">
        <f t="shared" si="10"/>
        <v>0</v>
      </c>
      <c r="E38" s="131">
        <f t="shared" si="10"/>
        <v>0</v>
      </c>
      <c r="F38" s="132"/>
      <c r="G38" s="133"/>
      <c r="H38" s="132"/>
      <c r="I38" s="134"/>
      <c r="J38" s="132"/>
      <c r="K38" s="134"/>
      <c r="L38" s="132"/>
      <c r="M38" s="133"/>
      <c r="N38" s="135"/>
      <c r="O38" s="134"/>
      <c r="P38" s="135"/>
      <c r="Q38" s="134"/>
      <c r="R38" s="135"/>
      <c r="S38" s="134"/>
      <c r="T38" s="135"/>
      <c r="U38" s="134"/>
      <c r="V38" s="135"/>
      <c r="W38" s="134"/>
      <c r="X38" s="135"/>
      <c r="Y38" s="134"/>
      <c r="Z38" s="135"/>
      <c r="AA38" s="134"/>
      <c r="AB38" s="135"/>
      <c r="AC38" s="134"/>
      <c r="AD38" s="135"/>
      <c r="AE38" s="134"/>
      <c r="AF38" s="135"/>
      <c r="AG38" s="134"/>
      <c r="AH38" s="135"/>
      <c r="AI38" s="134"/>
      <c r="AJ38" s="135"/>
      <c r="AK38" s="134"/>
      <c r="AL38" s="135"/>
      <c r="AM38" s="136"/>
      <c r="AN38" s="137"/>
      <c r="AO38" s="135"/>
      <c r="AP38" s="135"/>
      <c r="AQ38" s="134"/>
      <c r="AR38" s="30" t="str">
        <f t="shared" si="11"/>
        <v/>
      </c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S38" s="109"/>
      <c r="BT38" s="109"/>
      <c r="BU38" s="5"/>
      <c r="BV38" s="15"/>
      <c r="BW38" s="15"/>
      <c r="BX38" s="15"/>
      <c r="BY38" s="15"/>
      <c r="BZ38" s="15"/>
      <c r="CA38" s="32" t="str">
        <f t="shared" si="13"/>
        <v/>
      </c>
      <c r="CB38" s="4"/>
      <c r="CC38" s="4"/>
      <c r="CD38" s="4"/>
      <c r="CE38" s="4"/>
      <c r="CF38" s="4"/>
      <c r="CG38" s="33">
        <f t="shared" si="14"/>
        <v>0</v>
      </c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5"/>
      <c r="CV38" s="5"/>
      <c r="CW38" s="5"/>
      <c r="CX38" s="5"/>
      <c r="CY38" s="5"/>
      <c r="CZ38" s="5"/>
    </row>
    <row r="39" spans="1:104" s="6" customFormat="1" x14ac:dyDescent="0.2">
      <c r="A39" s="1680"/>
      <c r="B39" s="142" t="s">
        <v>62</v>
      </c>
      <c r="C39" s="143">
        <f t="shared" si="12"/>
        <v>0</v>
      </c>
      <c r="D39" s="131">
        <f t="shared" si="10"/>
        <v>0</v>
      </c>
      <c r="E39" s="131">
        <f t="shared" si="10"/>
        <v>0</v>
      </c>
      <c r="F39" s="132"/>
      <c r="G39" s="133"/>
      <c r="H39" s="132"/>
      <c r="I39" s="134"/>
      <c r="J39" s="132"/>
      <c r="K39" s="134"/>
      <c r="L39" s="132"/>
      <c r="M39" s="133"/>
      <c r="N39" s="135"/>
      <c r="O39" s="134"/>
      <c r="P39" s="135"/>
      <c r="Q39" s="134"/>
      <c r="R39" s="135"/>
      <c r="S39" s="134"/>
      <c r="T39" s="135"/>
      <c r="U39" s="134"/>
      <c r="V39" s="135"/>
      <c r="W39" s="134"/>
      <c r="X39" s="135"/>
      <c r="Y39" s="134"/>
      <c r="Z39" s="135"/>
      <c r="AA39" s="134"/>
      <c r="AB39" s="135"/>
      <c r="AC39" s="134"/>
      <c r="AD39" s="135"/>
      <c r="AE39" s="134"/>
      <c r="AF39" s="135"/>
      <c r="AG39" s="134"/>
      <c r="AH39" s="135"/>
      <c r="AI39" s="134"/>
      <c r="AJ39" s="135"/>
      <c r="AK39" s="134"/>
      <c r="AL39" s="135"/>
      <c r="AM39" s="136"/>
      <c r="AN39" s="137"/>
      <c r="AO39" s="135"/>
      <c r="AP39" s="135"/>
      <c r="AQ39" s="134"/>
      <c r="AR39" s="30" t="str">
        <f t="shared" si="11"/>
        <v/>
      </c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S39" s="109"/>
      <c r="BT39" s="109"/>
      <c r="BU39" s="5"/>
      <c r="BV39" s="15"/>
      <c r="BW39" s="15"/>
      <c r="BX39" s="15"/>
      <c r="BY39" s="15"/>
      <c r="BZ39" s="15"/>
      <c r="CA39" s="32" t="str">
        <f t="shared" si="13"/>
        <v/>
      </c>
      <c r="CB39" s="4"/>
      <c r="CC39" s="4"/>
      <c r="CD39" s="4"/>
      <c r="CE39" s="4"/>
      <c r="CF39" s="4"/>
      <c r="CG39" s="33">
        <f t="shared" si="14"/>
        <v>0</v>
      </c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5"/>
      <c r="CV39" s="5"/>
      <c r="CW39" s="5"/>
      <c r="CX39" s="5"/>
      <c r="CY39" s="5"/>
      <c r="CZ39" s="5"/>
    </row>
    <row r="40" spans="1:104" s="6" customFormat="1" x14ac:dyDescent="0.2">
      <c r="A40" s="1680"/>
      <c r="B40" s="142" t="s">
        <v>63</v>
      </c>
      <c r="C40" s="143">
        <f t="shared" si="12"/>
        <v>0</v>
      </c>
      <c r="D40" s="131">
        <f t="shared" si="10"/>
        <v>0</v>
      </c>
      <c r="E40" s="131">
        <f t="shared" si="10"/>
        <v>0</v>
      </c>
      <c r="F40" s="132"/>
      <c r="G40" s="133"/>
      <c r="H40" s="132"/>
      <c r="I40" s="134"/>
      <c r="J40" s="132"/>
      <c r="K40" s="134"/>
      <c r="L40" s="132"/>
      <c r="M40" s="133"/>
      <c r="N40" s="135"/>
      <c r="O40" s="134"/>
      <c r="P40" s="135"/>
      <c r="Q40" s="134"/>
      <c r="R40" s="135"/>
      <c r="S40" s="134"/>
      <c r="T40" s="135"/>
      <c r="U40" s="134"/>
      <c r="V40" s="135"/>
      <c r="W40" s="134"/>
      <c r="X40" s="135"/>
      <c r="Y40" s="134"/>
      <c r="Z40" s="135"/>
      <c r="AA40" s="134"/>
      <c r="AB40" s="135"/>
      <c r="AC40" s="134"/>
      <c r="AD40" s="135"/>
      <c r="AE40" s="134"/>
      <c r="AF40" s="135"/>
      <c r="AG40" s="134"/>
      <c r="AH40" s="135"/>
      <c r="AI40" s="134"/>
      <c r="AJ40" s="135"/>
      <c r="AK40" s="134"/>
      <c r="AL40" s="135"/>
      <c r="AM40" s="136"/>
      <c r="AN40" s="137"/>
      <c r="AO40" s="135"/>
      <c r="AP40" s="135"/>
      <c r="AQ40" s="134"/>
      <c r="AR40" s="30" t="str">
        <f t="shared" si="11"/>
        <v/>
      </c>
      <c r="BS40" s="109"/>
      <c r="BT40" s="109"/>
      <c r="BU40" s="5"/>
      <c r="BV40" s="15"/>
      <c r="BW40" s="15"/>
      <c r="BX40" s="15"/>
      <c r="BY40" s="15"/>
      <c r="BZ40" s="15"/>
      <c r="CA40" s="32" t="str">
        <f t="shared" si="13"/>
        <v/>
      </c>
      <c r="CB40" s="4"/>
      <c r="CC40" s="4"/>
      <c r="CD40" s="4"/>
      <c r="CE40" s="4"/>
      <c r="CF40" s="4"/>
      <c r="CG40" s="33">
        <f t="shared" si="14"/>
        <v>0</v>
      </c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5"/>
      <c r="CV40" s="5"/>
      <c r="CW40" s="5"/>
      <c r="CX40" s="5"/>
      <c r="CY40" s="5"/>
      <c r="CZ40" s="5"/>
    </row>
    <row r="41" spans="1:104" s="6" customFormat="1" x14ac:dyDescent="0.2">
      <c r="A41" s="1680"/>
      <c r="B41" s="146" t="s">
        <v>64</v>
      </c>
      <c r="C41" s="147">
        <f t="shared" si="12"/>
        <v>0</v>
      </c>
      <c r="D41" s="131">
        <f t="shared" si="10"/>
        <v>0</v>
      </c>
      <c r="E41" s="131">
        <f t="shared" si="10"/>
        <v>0</v>
      </c>
      <c r="F41" s="132"/>
      <c r="G41" s="133"/>
      <c r="H41" s="132"/>
      <c r="I41" s="134"/>
      <c r="J41" s="132"/>
      <c r="K41" s="134"/>
      <c r="L41" s="132"/>
      <c r="M41" s="133"/>
      <c r="N41" s="135"/>
      <c r="O41" s="134"/>
      <c r="P41" s="135"/>
      <c r="Q41" s="134"/>
      <c r="R41" s="135"/>
      <c r="S41" s="134"/>
      <c r="T41" s="135"/>
      <c r="U41" s="134"/>
      <c r="V41" s="135"/>
      <c r="W41" s="134"/>
      <c r="X41" s="135"/>
      <c r="Y41" s="134"/>
      <c r="Z41" s="135"/>
      <c r="AA41" s="134"/>
      <c r="AB41" s="135"/>
      <c r="AC41" s="134"/>
      <c r="AD41" s="135"/>
      <c r="AE41" s="134"/>
      <c r="AF41" s="135"/>
      <c r="AG41" s="134"/>
      <c r="AH41" s="135"/>
      <c r="AI41" s="134"/>
      <c r="AJ41" s="135"/>
      <c r="AK41" s="134"/>
      <c r="AL41" s="135"/>
      <c r="AM41" s="136"/>
      <c r="AN41" s="137"/>
      <c r="AO41" s="135"/>
      <c r="AP41" s="135"/>
      <c r="AQ41" s="134"/>
      <c r="AR41" s="30" t="str">
        <f t="shared" si="11"/>
        <v/>
      </c>
      <c r="BS41" s="109"/>
      <c r="BT41" s="109"/>
      <c r="BU41" s="5"/>
      <c r="BV41" s="15"/>
      <c r="BW41" s="15"/>
      <c r="BX41" s="15"/>
      <c r="BY41" s="15"/>
      <c r="BZ41" s="15"/>
      <c r="CA41" s="32" t="str">
        <f t="shared" si="13"/>
        <v/>
      </c>
      <c r="CB41" s="4"/>
      <c r="CC41" s="4"/>
      <c r="CD41" s="4"/>
      <c r="CE41" s="4"/>
      <c r="CF41" s="4"/>
      <c r="CG41" s="33">
        <f t="shared" si="14"/>
        <v>0</v>
      </c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5"/>
      <c r="CV41" s="5"/>
      <c r="CW41" s="5"/>
      <c r="CX41" s="5"/>
      <c r="CY41" s="5"/>
      <c r="CZ41" s="5"/>
    </row>
    <row r="42" spans="1:104" s="6" customFormat="1" x14ac:dyDescent="0.2">
      <c r="A42" s="1680"/>
      <c r="B42" s="140" t="s">
        <v>65</v>
      </c>
      <c r="C42" s="148">
        <f t="shared" si="12"/>
        <v>0</v>
      </c>
      <c r="D42" s="149">
        <f t="shared" si="10"/>
        <v>0</v>
      </c>
      <c r="E42" s="149">
        <f t="shared" si="10"/>
        <v>0</v>
      </c>
      <c r="F42" s="132"/>
      <c r="G42" s="133"/>
      <c r="H42" s="132"/>
      <c r="I42" s="133"/>
      <c r="J42" s="132"/>
      <c r="K42" s="134"/>
      <c r="L42" s="132"/>
      <c r="M42" s="133"/>
      <c r="N42" s="135"/>
      <c r="O42" s="133"/>
      <c r="P42" s="150"/>
      <c r="Q42" s="133"/>
      <c r="R42" s="150"/>
      <c r="S42" s="133"/>
      <c r="T42" s="150"/>
      <c r="U42" s="133"/>
      <c r="V42" s="150"/>
      <c r="W42" s="133"/>
      <c r="X42" s="150"/>
      <c r="Y42" s="133"/>
      <c r="Z42" s="150"/>
      <c r="AA42" s="133"/>
      <c r="AB42" s="150"/>
      <c r="AC42" s="133"/>
      <c r="AD42" s="150"/>
      <c r="AE42" s="133"/>
      <c r="AF42" s="150"/>
      <c r="AG42" s="133"/>
      <c r="AH42" s="150"/>
      <c r="AI42" s="133"/>
      <c r="AJ42" s="150"/>
      <c r="AK42" s="133"/>
      <c r="AL42" s="150"/>
      <c r="AM42" s="151"/>
      <c r="AN42" s="137"/>
      <c r="AO42" s="135"/>
      <c r="AP42" s="150"/>
      <c r="AQ42" s="133"/>
      <c r="AR42" s="30" t="str">
        <f t="shared" si="11"/>
        <v/>
      </c>
      <c r="BS42" s="109"/>
      <c r="BT42" s="109"/>
      <c r="BU42" s="5"/>
      <c r="BV42" s="15"/>
      <c r="BW42" s="15"/>
      <c r="BX42" s="15"/>
      <c r="BY42" s="15"/>
      <c r="BZ42" s="15"/>
      <c r="CA42" s="32" t="str">
        <f t="shared" si="13"/>
        <v/>
      </c>
      <c r="CB42" s="4"/>
      <c r="CC42" s="4"/>
      <c r="CD42" s="4"/>
      <c r="CE42" s="4"/>
      <c r="CF42" s="4"/>
      <c r="CG42" s="33">
        <f t="shared" si="14"/>
        <v>0</v>
      </c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5"/>
      <c r="CV42" s="5"/>
      <c r="CW42" s="5"/>
      <c r="CX42" s="5"/>
      <c r="CY42" s="5"/>
      <c r="CZ42" s="5"/>
    </row>
    <row r="43" spans="1:104" s="6" customFormat="1" x14ac:dyDescent="0.2">
      <c r="A43" s="1680"/>
      <c r="B43" s="152" t="s">
        <v>66</v>
      </c>
      <c r="C43" s="153">
        <f t="shared" si="12"/>
        <v>0</v>
      </c>
      <c r="D43" s="154">
        <f t="shared" si="10"/>
        <v>0</v>
      </c>
      <c r="E43" s="154">
        <f t="shared" si="10"/>
        <v>0</v>
      </c>
      <c r="F43" s="132"/>
      <c r="G43" s="133"/>
      <c r="H43" s="132"/>
      <c r="I43" s="133"/>
      <c r="J43" s="132"/>
      <c r="K43" s="134"/>
      <c r="L43" s="132"/>
      <c r="M43" s="133"/>
      <c r="N43" s="135"/>
      <c r="O43" s="133"/>
      <c r="P43" s="150"/>
      <c r="Q43" s="133"/>
      <c r="R43" s="150"/>
      <c r="S43" s="133"/>
      <c r="T43" s="150"/>
      <c r="U43" s="133"/>
      <c r="V43" s="150"/>
      <c r="W43" s="133"/>
      <c r="X43" s="150"/>
      <c r="Y43" s="133"/>
      <c r="Z43" s="150"/>
      <c r="AA43" s="133"/>
      <c r="AB43" s="150"/>
      <c r="AC43" s="133"/>
      <c r="AD43" s="150"/>
      <c r="AE43" s="133"/>
      <c r="AF43" s="150"/>
      <c r="AG43" s="133"/>
      <c r="AH43" s="150"/>
      <c r="AI43" s="133"/>
      <c r="AJ43" s="150"/>
      <c r="AK43" s="133"/>
      <c r="AL43" s="150"/>
      <c r="AM43" s="151"/>
      <c r="AN43" s="137"/>
      <c r="AO43" s="135"/>
      <c r="AP43" s="150"/>
      <c r="AQ43" s="133"/>
      <c r="AR43" s="30" t="str">
        <f t="shared" si="11"/>
        <v/>
      </c>
      <c r="BS43" s="109"/>
      <c r="BT43" s="109"/>
      <c r="BU43" s="5"/>
      <c r="BV43" s="15"/>
      <c r="BW43" s="15"/>
      <c r="BX43" s="15"/>
      <c r="BY43" s="15"/>
      <c r="BZ43" s="15"/>
      <c r="CA43" s="32" t="str">
        <f t="shared" si="13"/>
        <v/>
      </c>
      <c r="CB43" s="4"/>
      <c r="CC43" s="4"/>
      <c r="CD43" s="4"/>
      <c r="CE43" s="4"/>
      <c r="CF43" s="4"/>
      <c r="CG43" s="33">
        <f t="shared" si="14"/>
        <v>0</v>
      </c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5"/>
      <c r="CV43" s="5"/>
      <c r="CW43" s="5"/>
      <c r="CX43" s="5"/>
      <c r="CY43" s="5"/>
      <c r="CZ43" s="5"/>
    </row>
    <row r="44" spans="1:104" s="6" customFormat="1" x14ac:dyDescent="0.2">
      <c r="A44" s="1680"/>
      <c r="B44" s="155" t="s">
        <v>67</v>
      </c>
      <c r="C44" s="153">
        <f t="shared" si="12"/>
        <v>0</v>
      </c>
      <c r="D44" s="154">
        <f t="shared" si="10"/>
        <v>0</v>
      </c>
      <c r="E44" s="154">
        <f t="shared" si="10"/>
        <v>0</v>
      </c>
      <c r="F44" s="132"/>
      <c r="G44" s="133"/>
      <c r="H44" s="132"/>
      <c r="I44" s="133"/>
      <c r="J44" s="132"/>
      <c r="K44" s="134"/>
      <c r="L44" s="132"/>
      <c r="M44" s="133"/>
      <c r="N44" s="135"/>
      <c r="O44" s="133"/>
      <c r="P44" s="150"/>
      <c r="Q44" s="133"/>
      <c r="R44" s="150"/>
      <c r="S44" s="133"/>
      <c r="T44" s="150"/>
      <c r="U44" s="133"/>
      <c r="V44" s="150"/>
      <c r="W44" s="133"/>
      <c r="X44" s="150"/>
      <c r="Y44" s="133"/>
      <c r="Z44" s="150"/>
      <c r="AA44" s="133"/>
      <c r="AB44" s="150"/>
      <c r="AC44" s="133"/>
      <c r="AD44" s="150"/>
      <c r="AE44" s="133"/>
      <c r="AF44" s="150"/>
      <c r="AG44" s="133"/>
      <c r="AH44" s="150"/>
      <c r="AI44" s="133"/>
      <c r="AJ44" s="150"/>
      <c r="AK44" s="133"/>
      <c r="AL44" s="150"/>
      <c r="AM44" s="151"/>
      <c r="AN44" s="137"/>
      <c r="AO44" s="135"/>
      <c r="AP44" s="150"/>
      <c r="AQ44" s="133"/>
      <c r="AR44" s="30" t="str">
        <f t="shared" si="11"/>
        <v/>
      </c>
      <c r="BS44" s="109"/>
      <c r="BT44" s="109"/>
      <c r="BU44" s="5"/>
      <c r="BV44" s="15"/>
      <c r="BW44" s="15"/>
      <c r="BX44" s="15"/>
      <c r="BY44" s="15"/>
      <c r="BZ44" s="15"/>
      <c r="CA44" s="32" t="str">
        <f t="shared" si="13"/>
        <v/>
      </c>
      <c r="CB44" s="4"/>
      <c r="CC44" s="4"/>
      <c r="CD44" s="4"/>
      <c r="CE44" s="4"/>
      <c r="CF44" s="4"/>
      <c r="CG44" s="33">
        <f t="shared" si="14"/>
        <v>0</v>
      </c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5"/>
      <c r="CV44" s="5"/>
      <c r="CW44" s="5"/>
      <c r="CX44" s="5"/>
      <c r="CY44" s="5"/>
      <c r="CZ44" s="5"/>
    </row>
    <row r="45" spans="1:104" s="6" customFormat="1" x14ac:dyDescent="0.2">
      <c r="A45" s="1680"/>
      <c r="B45" s="152" t="s">
        <v>68</v>
      </c>
      <c r="C45" s="153">
        <f t="shared" si="12"/>
        <v>0</v>
      </c>
      <c r="D45" s="154">
        <f t="shared" si="10"/>
        <v>0</v>
      </c>
      <c r="E45" s="154">
        <f t="shared" si="10"/>
        <v>0</v>
      </c>
      <c r="F45" s="132"/>
      <c r="G45" s="133"/>
      <c r="H45" s="132"/>
      <c r="I45" s="133"/>
      <c r="J45" s="132"/>
      <c r="K45" s="134"/>
      <c r="L45" s="132"/>
      <c r="M45" s="133"/>
      <c r="N45" s="135"/>
      <c r="O45" s="133"/>
      <c r="P45" s="150"/>
      <c r="Q45" s="133"/>
      <c r="R45" s="150"/>
      <c r="S45" s="133"/>
      <c r="T45" s="150"/>
      <c r="U45" s="133"/>
      <c r="V45" s="150"/>
      <c r="W45" s="133"/>
      <c r="X45" s="150"/>
      <c r="Y45" s="133"/>
      <c r="Z45" s="150"/>
      <c r="AA45" s="133"/>
      <c r="AB45" s="150"/>
      <c r="AC45" s="133"/>
      <c r="AD45" s="150"/>
      <c r="AE45" s="133"/>
      <c r="AF45" s="150"/>
      <c r="AG45" s="133"/>
      <c r="AH45" s="150"/>
      <c r="AI45" s="133"/>
      <c r="AJ45" s="150"/>
      <c r="AK45" s="133"/>
      <c r="AL45" s="150"/>
      <c r="AM45" s="151"/>
      <c r="AN45" s="137"/>
      <c r="AO45" s="135"/>
      <c r="AP45" s="150"/>
      <c r="AQ45" s="133"/>
      <c r="AR45" s="30" t="str">
        <f t="shared" si="11"/>
        <v/>
      </c>
      <c r="BS45" s="109"/>
      <c r="BT45" s="109"/>
      <c r="BU45" s="5"/>
      <c r="BV45" s="15"/>
      <c r="BW45" s="15"/>
      <c r="BX45" s="15"/>
      <c r="BY45" s="15"/>
      <c r="BZ45" s="15"/>
      <c r="CA45" s="32" t="str">
        <f t="shared" si="13"/>
        <v/>
      </c>
      <c r="CB45" s="4"/>
      <c r="CC45" s="4"/>
      <c r="CD45" s="4"/>
      <c r="CE45" s="4"/>
      <c r="CF45" s="4"/>
      <c r="CG45" s="33">
        <f t="shared" si="14"/>
        <v>0</v>
      </c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5"/>
      <c r="CV45" s="5"/>
      <c r="CW45" s="5"/>
      <c r="CX45" s="5"/>
      <c r="CY45" s="5"/>
      <c r="CZ45" s="5"/>
    </row>
    <row r="46" spans="1:104" s="6" customFormat="1" x14ac:dyDescent="0.2">
      <c r="A46" s="1680"/>
      <c r="B46" s="152" t="s">
        <v>69</v>
      </c>
      <c r="C46" s="153">
        <f t="shared" si="12"/>
        <v>0</v>
      </c>
      <c r="D46" s="154">
        <f t="shared" si="10"/>
        <v>0</v>
      </c>
      <c r="E46" s="154">
        <f t="shared" si="10"/>
        <v>0</v>
      </c>
      <c r="F46" s="132"/>
      <c r="G46" s="133"/>
      <c r="H46" s="132"/>
      <c r="I46" s="133"/>
      <c r="J46" s="132"/>
      <c r="K46" s="134"/>
      <c r="L46" s="132"/>
      <c r="M46" s="133"/>
      <c r="N46" s="135"/>
      <c r="O46" s="133"/>
      <c r="P46" s="150"/>
      <c r="Q46" s="133"/>
      <c r="R46" s="150"/>
      <c r="S46" s="133"/>
      <c r="T46" s="150"/>
      <c r="U46" s="133"/>
      <c r="V46" s="150"/>
      <c r="W46" s="133"/>
      <c r="X46" s="150"/>
      <c r="Y46" s="133"/>
      <c r="Z46" s="150"/>
      <c r="AA46" s="133"/>
      <c r="AB46" s="150"/>
      <c r="AC46" s="133"/>
      <c r="AD46" s="150"/>
      <c r="AE46" s="133"/>
      <c r="AF46" s="150"/>
      <c r="AG46" s="133"/>
      <c r="AH46" s="150"/>
      <c r="AI46" s="133"/>
      <c r="AJ46" s="150"/>
      <c r="AK46" s="133"/>
      <c r="AL46" s="150"/>
      <c r="AM46" s="151"/>
      <c r="AN46" s="137"/>
      <c r="AO46" s="135"/>
      <c r="AP46" s="150"/>
      <c r="AQ46" s="133"/>
      <c r="AR46" s="30" t="str">
        <f t="shared" si="11"/>
        <v/>
      </c>
      <c r="BS46" s="109"/>
      <c r="BT46" s="109"/>
      <c r="BU46" s="5"/>
      <c r="BV46" s="15"/>
      <c r="BW46" s="15"/>
      <c r="BX46" s="15"/>
      <c r="BY46" s="15"/>
      <c r="BZ46" s="15"/>
      <c r="CA46" s="32" t="str">
        <f t="shared" si="13"/>
        <v/>
      </c>
      <c r="CB46" s="4"/>
      <c r="CC46" s="4"/>
      <c r="CD46" s="4"/>
      <c r="CE46" s="4"/>
      <c r="CF46" s="4"/>
      <c r="CG46" s="33">
        <f t="shared" si="14"/>
        <v>0</v>
      </c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5"/>
      <c r="CV46" s="5"/>
      <c r="CW46" s="5"/>
      <c r="CX46" s="5"/>
      <c r="CY46" s="5"/>
      <c r="CZ46" s="5"/>
    </row>
    <row r="47" spans="1:104" s="6" customFormat="1" x14ac:dyDescent="0.2">
      <c r="A47" s="1680"/>
      <c r="B47" s="152" t="s">
        <v>70</v>
      </c>
      <c r="C47" s="156">
        <f t="shared" si="12"/>
        <v>0</v>
      </c>
      <c r="D47" s="157">
        <f t="shared" si="10"/>
        <v>0</v>
      </c>
      <c r="E47" s="157">
        <f t="shared" si="10"/>
        <v>0</v>
      </c>
      <c r="F47" s="158"/>
      <c r="G47" s="159"/>
      <c r="H47" s="158"/>
      <c r="I47" s="159"/>
      <c r="J47" s="158"/>
      <c r="K47" s="160"/>
      <c r="L47" s="158"/>
      <c r="M47" s="159"/>
      <c r="N47" s="161"/>
      <c r="O47" s="159"/>
      <c r="P47" s="162"/>
      <c r="Q47" s="159"/>
      <c r="R47" s="162"/>
      <c r="S47" s="159"/>
      <c r="T47" s="162"/>
      <c r="U47" s="159"/>
      <c r="V47" s="162"/>
      <c r="W47" s="159"/>
      <c r="X47" s="162"/>
      <c r="Y47" s="159"/>
      <c r="Z47" s="162"/>
      <c r="AA47" s="159"/>
      <c r="AB47" s="162"/>
      <c r="AC47" s="159"/>
      <c r="AD47" s="162"/>
      <c r="AE47" s="159"/>
      <c r="AF47" s="162"/>
      <c r="AG47" s="159"/>
      <c r="AH47" s="162"/>
      <c r="AI47" s="159"/>
      <c r="AJ47" s="162"/>
      <c r="AK47" s="159"/>
      <c r="AL47" s="162"/>
      <c r="AM47" s="163"/>
      <c r="AN47" s="164"/>
      <c r="AO47" s="161"/>
      <c r="AP47" s="162"/>
      <c r="AQ47" s="159"/>
      <c r="AR47" s="30" t="str">
        <f t="shared" si="11"/>
        <v/>
      </c>
      <c r="BS47" s="109"/>
      <c r="BT47" s="109"/>
      <c r="BU47" s="5"/>
      <c r="BV47" s="15"/>
      <c r="BW47" s="15"/>
      <c r="BX47" s="15"/>
      <c r="BY47" s="15"/>
      <c r="BZ47" s="15"/>
      <c r="CA47" s="32" t="str">
        <f t="shared" si="13"/>
        <v/>
      </c>
      <c r="CB47" s="4"/>
      <c r="CC47" s="4"/>
      <c r="CD47" s="4"/>
      <c r="CE47" s="4"/>
      <c r="CF47" s="4"/>
      <c r="CG47" s="33">
        <f t="shared" si="14"/>
        <v>0</v>
      </c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5"/>
      <c r="CV47" s="5"/>
      <c r="CW47" s="5"/>
      <c r="CX47" s="5"/>
      <c r="CY47" s="5"/>
      <c r="CZ47" s="5"/>
    </row>
    <row r="48" spans="1:104" s="6" customFormat="1" x14ac:dyDescent="0.2">
      <c r="A48" s="1775"/>
      <c r="B48" s="165" t="s">
        <v>71</v>
      </c>
      <c r="C48" s="166">
        <f t="shared" si="12"/>
        <v>0</v>
      </c>
      <c r="D48" s="167">
        <f t="shared" si="10"/>
        <v>0</v>
      </c>
      <c r="E48" s="167">
        <f t="shared" si="10"/>
        <v>0</v>
      </c>
      <c r="F48" s="168"/>
      <c r="G48" s="169"/>
      <c r="H48" s="168"/>
      <c r="I48" s="169"/>
      <c r="J48" s="168"/>
      <c r="K48" s="170"/>
      <c r="L48" s="168"/>
      <c r="M48" s="169"/>
      <c r="N48" s="171"/>
      <c r="O48" s="169"/>
      <c r="P48" s="172"/>
      <c r="Q48" s="169"/>
      <c r="R48" s="172"/>
      <c r="S48" s="169"/>
      <c r="T48" s="172"/>
      <c r="U48" s="169"/>
      <c r="V48" s="172"/>
      <c r="W48" s="169"/>
      <c r="X48" s="172"/>
      <c r="Y48" s="169"/>
      <c r="Z48" s="172"/>
      <c r="AA48" s="169"/>
      <c r="AB48" s="172"/>
      <c r="AC48" s="169"/>
      <c r="AD48" s="172"/>
      <c r="AE48" s="169"/>
      <c r="AF48" s="172"/>
      <c r="AG48" s="169"/>
      <c r="AH48" s="172"/>
      <c r="AI48" s="169"/>
      <c r="AJ48" s="172"/>
      <c r="AK48" s="169"/>
      <c r="AL48" s="172"/>
      <c r="AM48" s="173"/>
      <c r="AN48" s="174"/>
      <c r="AO48" s="171"/>
      <c r="AP48" s="172"/>
      <c r="AQ48" s="169"/>
      <c r="AR48" s="30" t="str">
        <f t="shared" si="11"/>
        <v/>
      </c>
      <c r="BS48" s="109"/>
      <c r="BT48" s="109"/>
      <c r="BU48" s="5"/>
      <c r="BV48" s="15"/>
      <c r="BW48" s="15"/>
      <c r="BX48" s="15"/>
      <c r="BY48" s="15"/>
      <c r="BZ48" s="15"/>
      <c r="CA48" s="32" t="str">
        <f t="shared" si="13"/>
        <v/>
      </c>
      <c r="CB48" s="4"/>
      <c r="CC48" s="4"/>
      <c r="CD48" s="4"/>
      <c r="CE48" s="4"/>
      <c r="CF48" s="4"/>
      <c r="CG48" s="33">
        <f t="shared" si="14"/>
        <v>0</v>
      </c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5"/>
      <c r="CV48" s="5"/>
      <c r="CW48" s="5"/>
      <c r="CX48" s="5"/>
      <c r="CY48" s="5"/>
      <c r="CZ48" s="5"/>
    </row>
    <row r="49" spans="1:130" x14ac:dyDescent="0.2">
      <c r="A49" s="678" t="s">
        <v>72</v>
      </c>
      <c r="B49" s="176"/>
      <c r="C49" s="177">
        <f>SUM(D49:E49)</f>
        <v>0</v>
      </c>
      <c r="D49" s="149">
        <f t="shared" si="10"/>
        <v>0</v>
      </c>
      <c r="E49" s="149">
        <f t="shared" si="10"/>
        <v>0</v>
      </c>
      <c r="F49" s="124"/>
      <c r="G49" s="125"/>
      <c r="H49" s="124"/>
      <c r="I49" s="126"/>
      <c r="J49" s="124"/>
      <c r="K49" s="126"/>
      <c r="L49" s="124"/>
      <c r="M49" s="125"/>
      <c r="N49" s="127"/>
      <c r="O49" s="126"/>
      <c r="P49" s="127"/>
      <c r="Q49" s="126"/>
      <c r="R49" s="127"/>
      <c r="S49" s="126"/>
      <c r="T49" s="127"/>
      <c r="U49" s="126"/>
      <c r="V49" s="127"/>
      <c r="W49" s="126"/>
      <c r="X49" s="127"/>
      <c r="Y49" s="126"/>
      <c r="Z49" s="127"/>
      <c r="AA49" s="126"/>
      <c r="AB49" s="127"/>
      <c r="AC49" s="126"/>
      <c r="AD49" s="127"/>
      <c r="AE49" s="126"/>
      <c r="AF49" s="127"/>
      <c r="AG49" s="126"/>
      <c r="AH49" s="127"/>
      <c r="AI49" s="126"/>
      <c r="AJ49" s="127"/>
      <c r="AK49" s="126"/>
      <c r="AL49" s="127"/>
      <c r="AM49" s="128"/>
      <c r="AN49" s="129"/>
      <c r="AO49" s="127"/>
      <c r="AP49" s="127"/>
      <c r="AQ49" s="126"/>
      <c r="AR49" s="30" t="str">
        <f t="shared" si="11"/>
        <v/>
      </c>
      <c r="BS49" s="109"/>
      <c r="BT49" s="109"/>
      <c r="BV49" s="15"/>
      <c r="BW49" s="15"/>
      <c r="BX49" s="15"/>
      <c r="CA49" s="32" t="str">
        <f t="shared" si="13"/>
        <v/>
      </c>
      <c r="CG49" s="33">
        <f t="shared" si="14"/>
        <v>0</v>
      </c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5"/>
      <c r="CV49" s="5"/>
      <c r="CW49" s="5"/>
      <c r="CX49" s="5"/>
      <c r="CY49" s="5"/>
      <c r="CZ49" s="5"/>
    </row>
    <row r="50" spans="1:130" x14ac:dyDescent="0.2">
      <c r="A50" s="178" t="s">
        <v>73</v>
      </c>
      <c r="B50" s="179"/>
      <c r="C50" s="180">
        <f>SUM(D50:E50)</f>
        <v>0</v>
      </c>
      <c r="D50" s="181">
        <f t="shared" si="10"/>
        <v>0</v>
      </c>
      <c r="E50" s="181">
        <f t="shared" si="10"/>
        <v>0</v>
      </c>
      <c r="F50" s="168"/>
      <c r="G50" s="169"/>
      <c r="H50" s="168"/>
      <c r="I50" s="170"/>
      <c r="J50" s="168"/>
      <c r="K50" s="170"/>
      <c r="L50" s="168"/>
      <c r="M50" s="169"/>
      <c r="N50" s="171"/>
      <c r="O50" s="170"/>
      <c r="P50" s="171"/>
      <c r="Q50" s="170"/>
      <c r="R50" s="171"/>
      <c r="S50" s="170"/>
      <c r="T50" s="171"/>
      <c r="U50" s="170"/>
      <c r="V50" s="171"/>
      <c r="W50" s="170"/>
      <c r="X50" s="171"/>
      <c r="Y50" s="170"/>
      <c r="Z50" s="171"/>
      <c r="AA50" s="170"/>
      <c r="AB50" s="171"/>
      <c r="AC50" s="170"/>
      <c r="AD50" s="171"/>
      <c r="AE50" s="170"/>
      <c r="AF50" s="171"/>
      <c r="AG50" s="170"/>
      <c r="AH50" s="171"/>
      <c r="AI50" s="170"/>
      <c r="AJ50" s="171"/>
      <c r="AK50" s="170"/>
      <c r="AL50" s="171"/>
      <c r="AM50" s="182"/>
      <c r="AN50" s="174"/>
      <c r="AO50" s="171"/>
      <c r="AP50" s="171"/>
      <c r="AQ50" s="170"/>
      <c r="AR50" s="30" t="str">
        <f t="shared" si="11"/>
        <v/>
      </c>
      <c r="BS50" s="109"/>
      <c r="BT50" s="109"/>
      <c r="BV50" s="15"/>
      <c r="BW50" s="15"/>
      <c r="BX50" s="15"/>
      <c r="CA50" s="32" t="str">
        <f t="shared" si="13"/>
        <v/>
      </c>
      <c r="CG50" s="33">
        <f t="shared" si="14"/>
        <v>0</v>
      </c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5"/>
      <c r="CV50" s="5"/>
      <c r="CW50" s="5"/>
      <c r="CX50" s="5"/>
      <c r="CY50" s="5"/>
      <c r="CZ50" s="5"/>
    </row>
    <row r="51" spans="1:130" x14ac:dyDescent="0.2">
      <c r="A51" s="107" t="s">
        <v>74</v>
      </c>
      <c r="B51" s="11"/>
      <c r="C51" s="183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CA51" s="32" t="str">
        <f t="shared" si="13"/>
        <v/>
      </c>
      <c r="CG51" s="33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5"/>
      <c r="CV51" s="5"/>
      <c r="CW51" s="5"/>
      <c r="CX51" s="5"/>
      <c r="CY51" s="5"/>
      <c r="CZ51" s="5"/>
    </row>
    <row r="52" spans="1:130" x14ac:dyDescent="0.2">
      <c r="A52" s="1839" t="s">
        <v>75</v>
      </c>
      <c r="B52" s="1841" t="s">
        <v>76</v>
      </c>
      <c r="C52" s="1849" t="s">
        <v>7</v>
      </c>
      <c r="D52" s="1849"/>
      <c r="E52" s="1849"/>
      <c r="F52" s="1873"/>
      <c r="G52" s="1851" t="s">
        <v>77</v>
      </c>
      <c r="H52" s="1852"/>
      <c r="I52" s="184"/>
      <c r="AI52" s="109"/>
      <c r="AJ52" s="109"/>
      <c r="BY52" s="5"/>
      <c r="CA52" s="32" t="str">
        <f t="shared" si="13"/>
        <v/>
      </c>
      <c r="CG52" s="33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5"/>
      <c r="CV52" s="5"/>
      <c r="CW52" s="5"/>
      <c r="CX52" s="5"/>
      <c r="CY52" s="5"/>
      <c r="CZ52" s="5"/>
    </row>
    <row r="53" spans="1:130" ht="14.25" customHeight="1" x14ac:dyDescent="0.2">
      <c r="A53" s="1680"/>
      <c r="B53" s="1637"/>
      <c r="C53" s="1644" t="s">
        <v>50</v>
      </c>
      <c r="D53" s="1683" t="s">
        <v>29</v>
      </c>
      <c r="E53" s="1654" t="s">
        <v>30</v>
      </c>
      <c r="F53" s="1675" t="s">
        <v>31</v>
      </c>
      <c r="G53" s="1879" t="s">
        <v>78</v>
      </c>
      <c r="H53" s="1880" t="s">
        <v>79</v>
      </c>
      <c r="AH53" s="109"/>
      <c r="AI53" s="109"/>
      <c r="BT53" s="5"/>
      <c r="BZ53" s="32"/>
      <c r="CF53" s="33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5"/>
      <c r="CU53" s="5"/>
      <c r="CV53" s="5"/>
      <c r="CW53" s="5"/>
      <c r="CX53" s="5"/>
      <c r="CY53" s="5"/>
      <c r="CZ53" s="5"/>
      <c r="DZ53" s="6"/>
    </row>
    <row r="54" spans="1:130" x14ac:dyDescent="0.2">
      <c r="A54" s="1775"/>
      <c r="B54" s="1745"/>
      <c r="C54" s="1761"/>
      <c r="D54" s="1777"/>
      <c r="E54" s="1756"/>
      <c r="F54" s="1771"/>
      <c r="G54" s="1879"/>
      <c r="H54" s="1880"/>
      <c r="AH54" s="109"/>
      <c r="AI54" s="109"/>
      <c r="BT54" s="5"/>
      <c r="BZ54" s="32"/>
      <c r="CF54" s="33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5"/>
      <c r="CU54" s="5"/>
      <c r="CV54" s="5"/>
      <c r="CW54" s="5"/>
      <c r="CX54" s="5"/>
      <c r="CY54" s="5"/>
      <c r="CZ54" s="5"/>
      <c r="DZ54" s="6"/>
    </row>
    <row r="55" spans="1:130" x14ac:dyDescent="0.2">
      <c r="A55" s="185" t="s">
        <v>80</v>
      </c>
      <c r="B55" s="186">
        <f>SUM(C55:F55)</f>
        <v>0</v>
      </c>
      <c r="C55" s="187"/>
      <c r="D55" s="188"/>
      <c r="E55" s="189"/>
      <c r="F55" s="190"/>
      <c r="G55" s="187"/>
      <c r="H55" s="187"/>
      <c r="AH55" s="109"/>
      <c r="AI55" s="109"/>
      <c r="BT55" s="5"/>
      <c r="BY55" s="5"/>
      <c r="BZ55" s="32" t="str">
        <f>IF(CF55=1," * El total de Ingresos debe ser igual a la suma de los Tipos de Estrategia. ","")</f>
        <v/>
      </c>
      <c r="CF55" s="33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5"/>
      <c r="CU55" s="5"/>
      <c r="CV55" s="5"/>
      <c r="CW55" s="5"/>
      <c r="CX55" s="5"/>
      <c r="CY55" s="5"/>
      <c r="CZ55" s="5"/>
      <c r="DZ55" s="6"/>
    </row>
    <row r="56" spans="1:130" x14ac:dyDescent="0.2">
      <c r="A56" s="155" t="s">
        <v>81</v>
      </c>
      <c r="B56" s="186">
        <f>SUM(C56:F56)</f>
        <v>0</v>
      </c>
      <c r="C56" s="191"/>
      <c r="D56" s="188"/>
      <c r="E56" s="189"/>
      <c r="F56" s="192"/>
      <c r="G56" s="191"/>
      <c r="H56" s="191"/>
      <c r="AH56" s="109"/>
      <c r="AI56" s="109"/>
      <c r="BT56" s="5"/>
      <c r="BY56" s="5"/>
      <c r="BZ56" s="32" t="str">
        <f>IF(CF56=1," * El total de Ingresos debe ser igual a la suma de los Tipos de Estrategia. ","")</f>
        <v/>
      </c>
      <c r="CF56" s="33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5"/>
      <c r="CU56" s="5"/>
      <c r="CV56" s="5"/>
      <c r="CW56" s="5"/>
      <c r="CX56" s="5"/>
      <c r="CY56" s="5"/>
      <c r="CZ56" s="5"/>
      <c r="DZ56" s="6"/>
    </row>
    <row r="57" spans="1:130" x14ac:dyDescent="0.2">
      <c r="A57" s="155" t="s">
        <v>82</v>
      </c>
      <c r="B57" s="186">
        <f>SUM(C57:F57)</f>
        <v>0</v>
      </c>
      <c r="C57" s="191"/>
      <c r="D57" s="188"/>
      <c r="E57" s="189"/>
      <c r="F57" s="192"/>
      <c r="G57" s="191"/>
      <c r="H57" s="191"/>
      <c r="AH57" s="109"/>
      <c r="AI57" s="109"/>
      <c r="BT57" s="5"/>
      <c r="BY57" s="5"/>
      <c r="BZ57" s="4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5"/>
      <c r="CU57" s="5"/>
      <c r="CV57" s="5"/>
      <c r="CW57" s="5"/>
      <c r="CX57" s="5"/>
      <c r="CY57" s="5"/>
      <c r="CZ57" s="5"/>
      <c r="DZ57" s="6"/>
    </row>
    <row r="58" spans="1:130" x14ac:dyDescent="0.2">
      <c r="A58" s="155" t="s">
        <v>83</v>
      </c>
      <c r="B58" s="186">
        <f>SUM(C58:F58)</f>
        <v>0</v>
      </c>
      <c r="C58" s="191"/>
      <c r="D58" s="188"/>
      <c r="E58" s="189"/>
      <c r="F58" s="192"/>
      <c r="G58" s="191"/>
      <c r="H58" s="191"/>
      <c r="AH58" s="109"/>
      <c r="AI58" s="109"/>
      <c r="BT58" s="5"/>
      <c r="BY58" s="5"/>
      <c r="BZ58" s="4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5"/>
      <c r="CU58" s="5"/>
      <c r="CV58" s="5"/>
      <c r="CW58" s="5"/>
      <c r="CX58" s="5"/>
      <c r="CY58" s="5"/>
      <c r="CZ58" s="5"/>
      <c r="DZ58" s="6"/>
    </row>
    <row r="59" spans="1:130" x14ac:dyDescent="0.2">
      <c r="A59" s="155" t="s">
        <v>84</v>
      </c>
      <c r="B59" s="186">
        <f>SUM(C59:F59)</f>
        <v>0</v>
      </c>
      <c r="C59" s="193"/>
      <c r="D59" s="194"/>
      <c r="E59" s="195"/>
      <c r="F59" s="196"/>
      <c r="G59" s="193"/>
      <c r="H59" s="193"/>
      <c r="AH59" s="109"/>
      <c r="AI59" s="109"/>
      <c r="BT59" s="5"/>
      <c r="BY59" s="5"/>
      <c r="BZ59" s="4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5"/>
      <c r="CU59" s="5"/>
      <c r="CV59" s="5"/>
      <c r="CW59" s="5"/>
      <c r="CX59" s="5"/>
      <c r="CY59" s="5"/>
      <c r="CZ59" s="5"/>
      <c r="DZ59" s="6"/>
    </row>
    <row r="60" spans="1:130" x14ac:dyDescent="0.2">
      <c r="A60" s="679" t="s">
        <v>5</v>
      </c>
      <c r="B60" s="680">
        <f t="shared" ref="B60:G60" si="15">SUM(B55:B59)</f>
        <v>0</v>
      </c>
      <c r="C60" s="199">
        <f t="shared" si="15"/>
        <v>0</v>
      </c>
      <c r="D60" s="200">
        <f t="shared" si="15"/>
        <v>0</v>
      </c>
      <c r="E60" s="201">
        <f t="shared" si="15"/>
        <v>0</v>
      </c>
      <c r="F60" s="202">
        <f t="shared" si="15"/>
        <v>0</v>
      </c>
      <c r="G60" s="199">
        <f t="shared" si="15"/>
        <v>0</v>
      </c>
      <c r="H60" s="199">
        <f>SUM(H55:H59)</f>
        <v>0</v>
      </c>
      <c r="AH60" s="109"/>
      <c r="AI60" s="109"/>
      <c r="BT60" s="5"/>
      <c r="BZ60" s="4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5"/>
      <c r="CU60" s="5"/>
      <c r="CV60" s="5"/>
      <c r="CW60" s="5"/>
      <c r="CX60" s="5"/>
      <c r="CY60" s="5"/>
      <c r="CZ60" s="5"/>
      <c r="DZ60" s="6"/>
    </row>
    <row r="61" spans="1:130" x14ac:dyDescent="0.2">
      <c r="A61" s="107" t="s">
        <v>85</v>
      </c>
      <c r="D61" s="11"/>
      <c r="E61" s="11"/>
      <c r="F61" s="11"/>
      <c r="G61" s="11"/>
      <c r="H61" s="11"/>
      <c r="I61" s="11"/>
      <c r="J61" s="11"/>
      <c r="K61" s="11"/>
      <c r="CA61" s="32"/>
      <c r="CB61" s="32"/>
      <c r="CC61" s="32"/>
      <c r="CD61" s="32"/>
      <c r="CE61" s="32"/>
      <c r="CF61" s="32"/>
      <c r="CG61" s="33"/>
      <c r="CH61" s="33"/>
      <c r="CI61" s="33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5"/>
      <c r="CV61" s="5"/>
      <c r="CW61" s="5"/>
      <c r="CX61" s="5"/>
      <c r="CY61" s="5"/>
      <c r="CZ61" s="5"/>
    </row>
    <row r="62" spans="1:130" x14ac:dyDescent="0.2">
      <c r="A62" s="1874" t="s">
        <v>75</v>
      </c>
      <c r="B62" s="1872" t="s">
        <v>76</v>
      </c>
      <c r="C62" s="1877" t="s">
        <v>6</v>
      </c>
      <c r="D62" s="1877"/>
      <c r="E62" s="1877"/>
      <c r="F62" s="1877"/>
      <c r="G62" s="1877"/>
      <c r="H62" s="1877"/>
      <c r="I62" s="1877"/>
      <c r="J62" s="1877"/>
      <c r="K62" s="1877"/>
      <c r="L62" s="1877"/>
      <c r="M62" s="1877"/>
      <c r="N62" s="1877"/>
      <c r="O62" s="1877"/>
      <c r="P62" s="1877"/>
      <c r="Q62" s="1877"/>
      <c r="R62" s="1877"/>
      <c r="S62" s="1878"/>
      <c r="T62" s="1849" t="s">
        <v>7</v>
      </c>
      <c r="U62" s="1849"/>
      <c r="V62" s="1849"/>
      <c r="W62" s="1850"/>
      <c r="X62" s="1875" t="s">
        <v>86</v>
      </c>
      <c r="Y62" s="1876"/>
      <c r="Z62" s="1852"/>
      <c r="AA62" s="11"/>
      <c r="AB62" s="11"/>
      <c r="BY62" s="5"/>
      <c r="BZ62" s="5"/>
      <c r="CA62" s="32"/>
      <c r="CB62" s="32"/>
      <c r="CC62" s="32"/>
      <c r="CD62" s="32"/>
      <c r="CE62" s="32"/>
      <c r="CF62" s="32"/>
      <c r="CG62" s="33"/>
      <c r="CH62" s="33"/>
      <c r="CI62" s="33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</row>
    <row r="63" spans="1:130" ht="21" x14ac:dyDescent="0.2">
      <c r="A63" s="1759"/>
      <c r="B63" s="1761"/>
      <c r="C63" s="681" t="s">
        <v>11</v>
      </c>
      <c r="D63" s="681" t="s">
        <v>12</v>
      </c>
      <c r="E63" s="681" t="s">
        <v>13</v>
      </c>
      <c r="F63" s="681" t="s">
        <v>14</v>
      </c>
      <c r="G63" s="681" t="s">
        <v>15</v>
      </c>
      <c r="H63" s="681" t="s">
        <v>16</v>
      </c>
      <c r="I63" s="681" t="s">
        <v>17</v>
      </c>
      <c r="J63" s="681" t="s">
        <v>18</v>
      </c>
      <c r="K63" s="681" t="s">
        <v>19</v>
      </c>
      <c r="L63" s="681" t="s">
        <v>20</v>
      </c>
      <c r="M63" s="681" t="s">
        <v>21</v>
      </c>
      <c r="N63" s="681" t="s">
        <v>22</v>
      </c>
      <c r="O63" s="681" t="s">
        <v>23</v>
      </c>
      <c r="P63" s="681" t="s">
        <v>24</v>
      </c>
      <c r="Q63" s="681" t="s">
        <v>25</v>
      </c>
      <c r="R63" s="681" t="s">
        <v>26</v>
      </c>
      <c r="S63" s="682" t="s">
        <v>27</v>
      </c>
      <c r="T63" s="618" t="s">
        <v>50</v>
      </c>
      <c r="U63" s="668" t="s">
        <v>29</v>
      </c>
      <c r="V63" s="654" t="s">
        <v>87</v>
      </c>
      <c r="W63" s="654" t="s">
        <v>31</v>
      </c>
      <c r="X63" s="683" t="s">
        <v>88</v>
      </c>
      <c r="Y63" s="610" t="s">
        <v>89</v>
      </c>
      <c r="Z63" s="610" t="s">
        <v>79</v>
      </c>
      <c r="AA63" s="8"/>
      <c r="BK63" s="8"/>
      <c r="BY63" s="5"/>
      <c r="BZ63" s="5"/>
      <c r="CA63" s="32"/>
      <c r="CB63" s="32"/>
      <c r="CC63" s="32"/>
      <c r="CD63" s="32"/>
      <c r="CE63" s="32"/>
      <c r="CF63" s="32"/>
      <c r="CG63" s="33"/>
      <c r="CH63" s="33"/>
      <c r="CI63" s="33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DA63" s="15"/>
      <c r="DB63" s="15"/>
      <c r="DC63" s="15"/>
      <c r="DD63" s="15"/>
      <c r="DE63" s="15"/>
      <c r="DF63" s="15"/>
      <c r="DG63" s="15"/>
      <c r="DH63" s="15"/>
      <c r="DI63" s="15"/>
      <c r="DJ63" s="15"/>
    </row>
    <row r="64" spans="1:130" x14ac:dyDescent="0.2">
      <c r="A64" s="185" t="s">
        <v>81</v>
      </c>
      <c r="B64" s="206">
        <f>SUM(C64:S64)</f>
        <v>0</v>
      </c>
      <c r="C64" s="207"/>
      <c r="D64" s="191"/>
      <c r="E64" s="191"/>
      <c r="F64" s="191"/>
      <c r="G64" s="191"/>
      <c r="H64" s="191"/>
      <c r="I64" s="191"/>
      <c r="J64" s="191"/>
      <c r="K64" s="191"/>
      <c r="L64" s="191"/>
      <c r="M64" s="191"/>
      <c r="N64" s="191"/>
      <c r="O64" s="191"/>
      <c r="P64" s="191"/>
      <c r="Q64" s="191"/>
      <c r="R64" s="191"/>
      <c r="S64" s="208"/>
      <c r="T64" s="42"/>
      <c r="U64" s="43"/>
      <c r="V64" s="43"/>
      <c r="W64" s="39"/>
      <c r="X64" s="209"/>
      <c r="Y64" s="209"/>
      <c r="Z64" s="209"/>
      <c r="AA64" s="8"/>
      <c r="BK64" s="8"/>
      <c r="BY64" s="5"/>
      <c r="BZ64" s="5"/>
      <c r="CA64" s="32"/>
      <c r="CB64" s="32"/>
      <c r="CC64" s="32"/>
      <c r="CD64" s="32"/>
      <c r="CE64" s="32"/>
      <c r="CF64" s="32"/>
      <c r="CG64" s="33"/>
      <c r="CH64" s="33"/>
      <c r="CI64" s="33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DA64" s="15"/>
      <c r="DB64" s="15"/>
      <c r="DC64" s="15"/>
      <c r="DD64" s="15"/>
      <c r="DE64" s="15"/>
      <c r="DF64" s="15"/>
      <c r="DG64" s="15"/>
      <c r="DH64" s="15"/>
      <c r="DI64" s="15"/>
      <c r="DJ64" s="15"/>
    </row>
    <row r="65" spans="1:115" s="6" customFormat="1" x14ac:dyDescent="0.2">
      <c r="A65" s="155" t="s">
        <v>82</v>
      </c>
      <c r="B65" s="210">
        <f>SUM(C65:S65)</f>
        <v>0</v>
      </c>
      <c r="C65" s="207"/>
      <c r="D65" s="191"/>
      <c r="E65" s="191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208"/>
      <c r="T65" s="54"/>
      <c r="U65" s="55"/>
      <c r="V65" s="55"/>
      <c r="W65" s="56"/>
      <c r="X65" s="92"/>
      <c r="Y65" s="92"/>
      <c r="Z65" s="92"/>
      <c r="AA65" s="8"/>
      <c r="BK65" s="8"/>
      <c r="BU65" s="5"/>
      <c r="BV65" s="5"/>
      <c r="BW65" s="5"/>
      <c r="BX65" s="5"/>
      <c r="BY65" s="5"/>
      <c r="BZ65" s="5"/>
      <c r="CA65" s="32"/>
      <c r="CB65" s="32"/>
      <c r="CC65" s="32"/>
      <c r="CD65" s="32"/>
      <c r="CE65" s="32"/>
      <c r="CF65" s="32"/>
      <c r="CG65" s="33"/>
      <c r="CH65" s="33"/>
      <c r="CI65" s="33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5"/>
    </row>
    <row r="66" spans="1:115" s="6" customFormat="1" x14ac:dyDescent="0.2">
      <c r="A66" s="155" t="s">
        <v>83</v>
      </c>
      <c r="B66" s="210">
        <f>SUM(C66:S66)</f>
        <v>0</v>
      </c>
      <c r="C66" s="207"/>
      <c r="D66" s="191"/>
      <c r="E66" s="191"/>
      <c r="F66" s="191"/>
      <c r="G66" s="191"/>
      <c r="H66" s="191"/>
      <c r="I66" s="191"/>
      <c r="J66" s="191"/>
      <c r="K66" s="191"/>
      <c r="L66" s="191"/>
      <c r="M66" s="191"/>
      <c r="N66" s="191"/>
      <c r="O66" s="191"/>
      <c r="P66" s="191"/>
      <c r="Q66" s="191"/>
      <c r="R66" s="191"/>
      <c r="S66" s="208"/>
      <c r="T66" s="54"/>
      <c r="U66" s="55"/>
      <c r="V66" s="55"/>
      <c r="W66" s="56"/>
      <c r="X66" s="92"/>
      <c r="Y66" s="92"/>
      <c r="Z66" s="92"/>
      <c r="AA66" s="8"/>
      <c r="BK66" s="8"/>
      <c r="BU66" s="5"/>
      <c r="BV66" s="5"/>
      <c r="BW66" s="5"/>
      <c r="BX66" s="5"/>
      <c r="BY66" s="5"/>
      <c r="BZ66" s="5"/>
      <c r="CA66" s="4"/>
      <c r="CB66" s="4"/>
      <c r="CC66" s="4"/>
      <c r="CD66" s="4"/>
      <c r="CE66" s="4"/>
      <c r="CF66" s="4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5"/>
    </row>
    <row r="67" spans="1:115" s="6" customFormat="1" x14ac:dyDescent="0.2">
      <c r="A67" s="155" t="s">
        <v>84</v>
      </c>
      <c r="B67" s="211">
        <f>SUM(C67:S67)</f>
        <v>0</v>
      </c>
      <c r="C67" s="207"/>
      <c r="D67" s="191"/>
      <c r="E67" s="19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208"/>
      <c r="T67" s="212"/>
      <c r="U67" s="213"/>
      <c r="V67" s="213"/>
      <c r="W67" s="78"/>
      <c r="X67" s="75"/>
      <c r="Y67" s="75"/>
      <c r="Z67" s="75"/>
      <c r="AA67" s="8"/>
      <c r="BK67" s="8"/>
      <c r="BU67" s="5"/>
      <c r="BV67" s="5"/>
      <c r="BW67" s="5"/>
      <c r="BX67" s="5"/>
      <c r="BY67" s="5"/>
      <c r="BZ67" s="5"/>
      <c r="CA67" s="4"/>
      <c r="CB67" s="4"/>
      <c r="CC67" s="4"/>
      <c r="CD67" s="4"/>
      <c r="CE67" s="4"/>
      <c r="CF67" s="4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5"/>
    </row>
    <row r="68" spans="1:115" s="6" customFormat="1" x14ac:dyDescent="0.2">
      <c r="A68" s="684" t="s">
        <v>5</v>
      </c>
      <c r="B68" s="685">
        <f>SUM(B64:B67)</f>
        <v>0</v>
      </c>
      <c r="C68" s="686">
        <f>SUM(C64:C67)</f>
        <v>0</v>
      </c>
      <c r="D68" s="686">
        <f t="shared" ref="D68:Z68" si="16">SUM(D64:D67)</f>
        <v>0</v>
      </c>
      <c r="E68" s="686">
        <f t="shared" si="16"/>
        <v>0</v>
      </c>
      <c r="F68" s="686">
        <f t="shared" si="16"/>
        <v>0</v>
      </c>
      <c r="G68" s="686">
        <f t="shared" si="16"/>
        <v>0</v>
      </c>
      <c r="H68" s="686">
        <f t="shared" si="16"/>
        <v>0</v>
      </c>
      <c r="I68" s="686">
        <f t="shared" si="16"/>
        <v>0</v>
      </c>
      <c r="J68" s="686">
        <f t="shared" si="16"/>
        <v>0</v>
      </c>
      <c r="K68" s="686">
        <f t="shared" si="16"/>
        <v>0</v>
      </c>
      <c r="L68" s="686">
        <f t="shared" si="16"/>
        <v>0</v>
      </c>
      <c r="M68" s="686">
        <f t="shared" si="16"/>
        <v>0</v>
      </c>
      <c r="N68" s="686">
        <f t="shared" si="16"/>
        <v>0</v>
      </c>
      <c r="O68" s="686">
        <f t="shared" si="16"/>
        <v>0</v>
      </c>
      <c r="P68" s="686">
        <f t="shared" si="16"/>
        <v>0</v>
      </c>
      <c r="Q68" s="686">
        <f t="shared" si="16"/>
        <v>0</v>
      </c>
      <c r="R68" s="686">
        <f t="shared" si="16"/>
        <v>0</v>
      </c>
      <c r="S68" s="687">
        <f t="shared" si="16"/>
        <v>0</v>
      </c>
      <c r="T68" s="688">
        <f t="shared" si="16"/>
        <v>0</v>
      </c>
      <c r="U68" s="686">
        <f t="shared" si="16"/>
        <v>0</v>
      </c>
      <c r="V68" s="686">
        <f t="shared" si="16"/>
        <v>0</v>
      </c>
      <c r="W68" s="686">
        <f t="shared" si="16"/>
        <v>0</v>
      </c>
      <c r="X68" s="686">
        <f t="shared" si="16"/>
        <v>0</v>
      </c>
      <c r="Y68" s="686">
        <f t="shared" si="16"/>
        <v>0</v>
      </c>
      <c r="Z68" s="687">
        <f t="shared" si="16"/>
        <v>0</v>
      </c>
      <c r="AA68" s="8"/>
      <c r="BK68" s="8"/>
      <c r="BU68" s="5"/>
      <c r="BV68" s="5"/>
      <c r="BW68" s="5"/>
      <c r="BX68" s="5"/>
      <c r="BY68" s="5"/>
      <c r="BZ68" s="5"/>
      <c r="CA68" s="4"/>
      <c r="CB68" s="4"/>
      <c r="CC68" s="4"/>
      <c r="CD68" s="4"/>
      <c r="CE68" s="4"/>
      <c r="CF68" s="4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5"/>
    </row>
    <row r="69" spans="1:115" s="6" customFormat="1" x14ac:dyDescent="0.2">
      <c r="A69" s="107" t="s">
        <v>90</v>
      </c>
      <c r="D69" s="8"/>
      <c r="E69" s="8"/>
      <c r="F69" s="8"/>
      <c r="G69" s="8"/>
      <c r="H69" s="8"/>
      <c r="I69" s="8"/>
      <c r="J69" s="8"/>
      <c r="K69" s="8"/>
      <c r="AU69" s="8"/>
      <c r="BU69" s="5"/>
      <c r="BV69" s="5"/>
      <c r="BW69" s="5"/>
      <c r="BX69" s="5"/>
      <c r="BY69" s="15"/>
      <c r="BZ69" s="15"/>
      <c r="CA69" s="4"/>
      <c r="CB69" s="4"/>
      <c r="CC69" s="4"/>
      <c r="CD69" s="4"/>
      <c r="CE69" s="4"/>
      <c r="CF69" s="4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</row>
    <row r="70" spans="1:115" s="6" customFormat="1" x14ac:dyDescent="0.2">
      <c r="A70" s="1874" t="s">
        <v>75</v>
      </c>
      <c r="B70" s="1841" t="s">
        <v>76</v>
      </c>
      <c r="C70" s="1877" t="s">
        <v>6</v>
      </c>
      <c r="D70" s="1877"/>
      <c r="E70" s="1877"/>
      <c r="F70" s="1877"/>
      <c r="G70" s="1877"/>
      <c r="H70" s="1877"/>
      <c r="I70" s="1877"/>
      <c r="J70" s="1877"/>
      <c r="K70" s="1877"/>
      <c r="L70" s="1877"/>
      <c r="M70" s="1877"/>
      <c r="N70" s="1877"/>
      <c r="O70" s="1877"/>
      <c r="P70" s="1877"/>
      <c r="Q70" s="1877"/>
      <c r="R70" s="1877"/>
      <c r="S70" s="1878"/>
      <c r="T70" s="1862" t="s">
        <v>7</v>
      </c>
      <c r="U70" s="1849"/>
      <c r="V70" s="1849"/>
      <c r="W70" s="1850"/>
      <c r="X70" s="1875" t="s">
        <v>86</v>
      </c>
      <c r="Y70" s="1876"/>
      <c r="Z70" s="1852"/>
      <c r="AA70" s="8"/>
      <c r="AB70" s="8"/>
      <c r="BL70" s="8"/>
      <c r="BU70" s="5"/>
      <c r="BV70" s="5"/>
      <c r="BW70" s="5"/>
      <c r="BX70" s="5"/>
      <c r="BY70" s="5"/>
      <c r="BZ70" s="5"/>
      <c r="CA70" s="4"/>
      <c r="CB70" s="4"/>
      <c r="CC70" s="4"/>
      <c r="CD70" s="4"/>
      <c r="CE70" s="4"/>
      <c r="CF70" s="4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</row>
    <row r="71" spans="1:115" s="6" customFormat="1" ht="21" x14ac:dyDescent="0.2">
      <c r="A71" s="1759"/>
      <c r="B71" s="1745"/>
      <c r="C71" s="681" t="s">
        <v>11</v>
      </c>
      <c r="D71" s="681" t="s">
        <v>12</v>
      </c>
      <c r="E71" s="681" t="s">
        <v>13</v>
      </c>
      <c r="F71" s="681" t="s">
        <v>14</v>
      </c>
      <c r="G71" s="681" t="s">
        <v>15</v>
      </c>
      <c r="H71" s="681" t="s">
        <v>16</v>
      </c>
      <c r="I71" s="681" t="s">
        <v>17</v>
      </c>
      <c r="J71" s="681" t="s">
        <v>18</v>
      </c>
      <c r="K71" s="681" t="s">
        <v>19</v>
      </c>
      <c r="L71" s="681" t="s">
        <v>20</v>
      </c>
      <c r="M71" s="681" t="s">
        <v>21</v>
      </c>
      <c r="N71" s="681" t="s">
        <v>22</v>
      </c>
      <c r="O71" s="681" t="s">
        <v>23</v>
      </c>
      <c r="P71" s="681" t="s">
        <v>24</v>
      </c>
      <c r="Q71" s="681" t="s">
        <v>25</v>
      </c>
      <c r="R71" s="681" t="s">
        <v>26</v>
      </c>
      <c r="S71" s="682" t="s">
        <v>27</v>
      </c>
      <c r="T71" s="618" t="s">
        <v>50</v>
      </c>
      <c r="U71" s="668" t="s">
        <v>29</v>
      </c>
      <c r="V71" s="654" t="s">
        <v>87</v>
      </c>
      <c r="W71" s="654" t="s">
        <v>31</v>
      </c>
      <c r="X71" s="683" t="s">
        <v>88</v>
      </c>
      <c r="Y71" s="610" t="s">
        <v>89</v>
      </c>
      <c r="Z71" s="610" t="s">
        <v>79</v>
      </c>
      <c r="AA71" s="8"/>
      <c r="BK71" s="8"/>
      <c r="BU71" s="5"/>
      <c r="BV71" s="5"/>
      <c r="BW71" s="5"/>
      <c r="BX71" s="5"/>
      <c r="BY71" s="5"/>
      <c r="BZ71" s="5"/>
      <c r="CA71" s="4"/>
      <c r="CB71" s="4"/>
      <c r="CC71" s="4"/>
      <c r="CD71" s="4"/>
      <c r="CE71" s="4"/>
      <c r="CF71" s="4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5"/>
    </row>
    <row r="72" spans="1:115" s="6" customFormat="1" x14ac:dyDescent="0.2">
      <c r="A72" s="185" t="s">
        <v>81</v>
      </c>
      <c r="B72" s="206">
        <f>SUM(C72:S72)</f>
        <v>0</v>
      </c>
      <c r="C72" s="207"/>
      <c r="D72" s="191"/>
      <c r="E72" s="191"/>
      <c r="F72" s="191"/>
      <c r="G72" s="191"/>
      <c r="H72" s="191"/>
      <c r="I72" s="191"/>
      <c r="J72" s="191"/>
      <c r="K72" s="191"/>
      <c r="L72" s="191"/>
      <c r="M72" s="191"/>
      <c r="N72" s="191"/>
      <c r="O72" s="191"/>
      <c r="P72" s="191"/>
      <c r="Q72" s="191"/>
      <c r="R72" s="191"/>
      <c r="S72" s="208"/>
      <c r="T72" s="38"/>
      <c r="U72" s="42"/>
      <c r="V72" s="43"/>
      <c r="W72" s="43"/>
      <c r="X72" s="209"/>
      <c r="Y72" s="209"/>
      <c r="Z72" s="209"/>
      <c r="AA72" s="8"/>
      <c r="BK72" s="8"/>
      <c r="BU72" s="5"/>
      <c r="BV72" s="5"/>
      <c r="BW72" s="5"/>
      <c r="BX72" s="5"/>
      <c r="BY72" s="5"/>
      <c r="BZ72" s="5"/>
      <c r="CA72" s="4"/>
      <c r="CB72" s="4"/>
      <c r="CC72" s="4"/>
      <c r="CD72" s="4"/>
      <c r="CE72" s="4"/>
      <c r="CF72" s="4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5"/>
    </row>
    <row r="73" spans="1:115" s="6" customFormat="1" x14ac:dyDescent="0.2">
      <c r="A73" s="155" t="s">
        <v>82</v>
      </c>
      <c r="B73" s="210">
        <f>SUM(C73:S73)</f>
        <v>0</v>
      </c>
      <c r="C73" s="207"/>
      <c r="D73" s="191"/>
      <c r="E73" s="19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208"/>
      <c r="T73" s="51"/>
      <c r="U73" s="54"/>
      <c r="V73" s="55"/>
      <c r="W73" s="55"/>
      <c r="X73" s="92"/>
      <c r="Y73" s="92"/>
      <c r="Z73" s="92"/>
      <c r="AA73" s="8"/>
      <c r="BK73" s="8"/>
      <c r="BU73" s="5"/>
      <c r="BV73" s="5"/>
      <c r="BW73" s="5"/>
      <c r="BX73" s="5"/>
      <c r="BY73" s="5"/>
      <c r="BZ73" s="5"/>
      <c r="CA73" s="4"/>
      <c r="CB73" s="4"/>
      <c r="CC73" s="4"/>
      <c r="CD73" s="4"/>
      <c r="CE73" s="4"/>
      <c r="CF73" s="4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5"/>
    </row>
    <row r="74" spans="1:115" s="6" customFormat="1" x14ac:dyDescent="0.2">
      <c r="A74" s="155" t="s">
        <v>83</v>
      </c>
      <c r="B74" s="210">
        <f>SUM(C74:S74)</f>
        <v>0</v>
      </c>
      <c r="C74" s="207"/>
      <c r="D74" s="191"/>
      <c r="E74" s="191"/>
      <c r="F74" s="191"/>
      <c r="G74" s="191"/>
      <c r="H74" s="191"/>
      <c r="I74" s="191"/>
      <c r="J74" s="191"/>
      <c r="K74" s="191"/>
      <c r="L74" s="191"/>
      <c r="M74" s="191"/>
      <c r="N74" s="191"/>
      <c r="O74" s="191"/>
      <c r="P74" s="191"/>
      <c r="Q74" s="191"/>
      <c r="R74" s="191"/>
      <c r="S74" s="208"/>
      <c r="T74" s="51"/>
      <c r="U74" s="54"/>
      <c r="V74" s="55"/>
      <c r="W74" s="55"/>
      <c r="X74" s="92"/>
      <c r="Y74" s="92"/>
      <c r="Z74" s="92"/>
      <c r="AA74" s="8"/>
      <c r="BK74" s="8"/>
      <c r="BU74" s="5"/>
      <c r="BV74" s="5"/>
      <c r="BW74" s="5"/>
      <c r="BX74" s="5"/>
      <c r="BY74" s="5"/>
      <c r="BZ74" s="5"/>
      <c r="CA74" s="4"/>
      <c r="CB74" s="4"/>
      <c r="CC74" s="4"/>
      <c r="CD74" s="4"/>
      <c r="CE74" s="4"/>
      <c r="CF74" s="4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5"/>
    </row>
    <row r="75" spans="1:115" s="6" customFormat="1" x14ac:dyDescent="0.2">
      <c r="A75" s="155" t="s">
        <v>84</v>
      </c>
      <c r="B75" s="211">
        <f>SUM(C75:S75)</f>
        <v>0</v>
      </c>
      <c r="C75" s="207"/>
      <c r="D75" s="191"/>
      <c r="E75" s="191"/>
      <c r="F75" s="191"/>
      <c r="G75" s="191"/>
      <c r="H75" s="191"/>
      <c r="I75" s="191"/>
      <c r="J75" s="191"/>
      <c r="K75" s="191"/>
      <c r="L75" s="191"/>
      <c r="M75" s="191"/>
      <c r="N75" s="191"/>
      <c r="O75" s="191"/>
      <c r="P75" s="191"/>
      <c r="Q75" s="191"/>
      <c r="R75" s="191"/>
      <c r="S75" s="208"/>
      <c r="T75" s="219"/>
      <c r="U75" s="212"/>
      <c r="V75" s="213"/>
      <c r="W75" s="213"/>
      <c r="X75" s="75"/>
      <c r="Y75" s="75"/>
      <c r="Z75" s="75"/>
      <c r="AA75" s="8"/>
      <c r="BK75" s="8"/>
      <c r="BU75" s="5"/>
      <c r="BV75" s="5"/>
      <c r="BW75" s="5"/>
      <c r="BX75" s="5"/>
      <c r="BY75" s="5"/>
      <c r="BZ75" s="5"/>
      <c r="CA75" s="4"/>
      <c r="CB75" s="4"/>
      <c r="CC75" s="4"/>
      <c r="CD75" s="4"/>
      <c r="CE75" s="4"/>
      <c r="CF75" s="4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5"/>
    </row>
    <row r="76" spans="1:115" s="6" customFormat="1" x14ac:dyDescent="0.2">
      <c r="A76" s="684" t="s">
        <v>5</v>
      </c>
      <c r="B76" s="685">
        <f>SUM(B72:B75)</f>
        <v>0</v>
      </c>
      <c r="C76" s="686">
        <f>SUM(C72:C75)</f>
        <v>0</v>
      </c>
      <c r="D76" s="686">
        <f t="shared" ref="D76:R76" si="17">SUM(D72:D75)</f>
        <v>0</v>
      </c>
      <c r="E76" s="686">
        <f t="shared" si="17"/>
        <v>0</v>
      </c>
      <c r="F76" s="686">
        <f t="shared" si="17"/>
        <v>0</v>
      </c>
      <c r="G76" s="686">
        <f t="shared" si="17"/>
        <v>0</v>
      </c>
      <c r="H76" s="686">
        <f t="shared" si="17"/>
        <v>0</v>
      </c>
      <c r="I76" s="686">
        <f t="shared" si="17"/>
        <v>0</v>
      </c>
      <c r="J76" s="686">
        <f t="shared" si="17"/>
        <v>0</v>
      </c>
      <c r="K76" s="686">
        <f t="shared" si="17"/>
        <v>0</v>
      </c>
      <c r="L76" s="686">
        <f t="shared" si="17"/>
        <v>0</v>
      </c>
      <c r="M76" s="686">
        <f t="shared" si="17"/>
        <v>0</v>
      </c>
      <c r="N76" s="686">
        <f t="shared" si="17"/>
        <v>0</v>
      </c>
      <c r="O76" s="686">
        <f t="shared" si="17"/>
        <v>0</v>
      </c>
      <c r="P76" s="686">
        <f t="shared" si="17"/>
        <v>0</v>
      </c>
      <c r="Q76" s="686">
        <f t="shared" si="17"/>
        <v>0</v>
      </c>
      <c r="R76" s="686">
        <f t="shared" si="17"/>
        <v>0</v>
      </c>
      <c r="S76" s="687">
        <f>SUM(S72:S75)</f>
        <v>0</v>
      </c>
      <c r="T76" s="689">
        <f>SUM(T72:T75)</f>
        <v>0</v>
      </c>
      <c r="U76" s="689">
        <f t="shared" ref="U76:Z76" si="18">SUM(U72:U75)</f>
        <v>0</v>
      </c>
      <c r="V76" s="689">
        <f t="shared" si="18"/>
        <v>0</v>
      </c>
      <c r="W76" s="689">
        <f t="shared" si="18"/>
        <v>0</v>
      </c>
      <c r="X76" s="689">
        <f t="shared" si="18"/>
        <v>0</v>
      </c>
      <c r="Y76" s="689">
        <f t="shared" si="18"/>
        <v>0</v>
      </c>
      <c r="Z76" s="689">
        <f t="shared" si="18"/>
        <v>0</v>
      </c>
      <c r="AA76" s="8"/>
      <c r="BK76" s="8"/>
      <c r="BU76" s="5"/>
      <c r="BV76" s="5"/>
      <c r="BW76" s="5"/>
      <c r="BX76" s="5"/>
      <c r="BY76" s="5"/>
      <c r="BZ76" s="5"/>
      <c r="CA76" s="4"/>
      <c r="CB76" s="4"/>
      <c r="CC76" s="4"/>
      <c r="CD76" s="4"/>
      <c r="CE76" s="4"/>
      <c r="CF76" s="4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5"/>
    </row>
    <row r="77" spans="1:115" s="6" customFormat="1" x14ac:dyDescent="0.2">
      <c r="A77" s="221" t="s">
        <v>91</v>
      </c>
      <c r="B77" s="222"/>
      <c r="C77" s="223"/>
      <c r="D77" s="224"/>
      <c r="F77" s="8"/>
      <c r="G77" s="8"/>
      <c r="I77" s="8"/>
      <c r="J77" s="8"/>
      <c r="K77" s="8"/>
      <c r="AU77" s="8"/>
      <c r="BU77" s="5"/>
      <c r="BV77" s="5"/>
      <c r="BW77" s="5"/>
      <c r="BX77" s="5"/>
      <c r="BY77" s="15"/>
      <c r="BZ77" s="15"/>
      <c r="CA77" s="4"/>
      <c r="CB77" s="4"/>
      <c r="CC77" s="4"/>
      <c r="CD77" s="4"/>
      <c r="CE77" s="4"/>
      <c r="CF77" s="4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</row>
    <row r="78" spans="1:115" s="6" customFormat="1" ht="31.5" x14ac:dyDescent="0.2">
      <c r="A78" s="622" t="s">
        <v>92</v>
      </c>
      <c r="B78" s="618" t="s">
        <v>50</v>
      </c>
      <c r="C78" s="690" t="s">
        <v>93</v>
      </c>
      <c r="D78" s="691" t="s">
        <v>94</v>
      </c>
      <c r="E78" s="692" t="s">
        <v>95</v>
      </c>
      <c r="F78" s="8"/>
      <c r="H78" s="8"/>
      <c r="I78" s="8"/>
      <c r="J78" s="8"/>
      <c r="AT78" s="8"/>
      <c r="BU78" s="5"/>
      <c r="BV78" s="5"/>
      <c r="BW78" s="5"/>
      <c r="BX78" s="15"/>
      <c r="BY78" s="15"/>
      <c r="BZ78" s="15"/>
      <c r="CA78" s="4"/>
      <c r="CB78" s="4"/>
      <c r="CC78" s="4"/>
      <c r="CD78" s="4"/>
      <c r="CE78" s="4"/>
      <c r="CF78" s="4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</row>
    <row r="79" spans="1:115" s="6" customFormat="1" x14ac:dyDescent="0.2">
      <c r="A79" s="229" t="s">
        <v>96</v>
      </c>
      <c r="B79" s="38"/>
      <c r="C79" s="42"/>
      <c r="D79" s="43"/>
      <c r="E79" s="40"/>
      <c r="F79" s="8"/>
      <c r="H79" s="8"/>
      <c r="I79" s="8"/>
      <c r="J79" s="8"/>
      <c r="AT79" s="8"/>
      <c r="BU79" s="5"/>
      <c r="BV79" s="5"/>
      <c r="BW79" s="5"/>
      <c r="BX79" s="15"/>
      <c r="BY79" s="15"/>
      <c r="BZ79" s="15"/>
      <c r="CA79" s="4"/>
      <c r="CB79" s="4"/>
      <c r="CC79" s="4"/>
      <c r="CD79" s="4"/>
      <c r="CE79" s="4"/>
      <c r="CF79" s="4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</row>
    <row r="80" spans="1:115" s="6" customFormat="1" x14ac:dyDescent="0.2">
      <c r="A80" s="229" t="s">
        <v>97</v>
      </c>
      <c r="B80" s="51"/>
      <c r="C80" s="54"/>
      <c r="D80" s="55"/>
      <c r="E80" s="52"/>
      <c r="F80" s="8"/>
      <c r="H80" s="8"/>
      <c r="I80" s="8"/>
      <c r="J80" s="8"/>
      <c r="AT80" s="8"/>
      <c r="BU80" s="5"/>
      <c r="BV80" s="5"/>
      <c r="BW80" s="5"/>
      <c r="BX80" s="15"/>
      <c r="BY80" s="15"/>
      <c r="BZ80" s="15"/>
      <c r="CA80" s="4"/>
      <c r="CB80" s="4"/>
      <c r="CC80" s="4"/>
      <c r="CD80" s="4"/>
      <c r="CE80" s="4"/>
      <c r="CF80" s="4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</row>
    <row r="81" spans="1:104" s="6" customFormat="1" x14ac:dyDescent="0.2">
      <c r="A81" s="229" t="s">
        <v>98</v>
      </c>
      <c r="B81" s="51"/>
      <c r="C81" s="54"/>
      <c r="D81" s="55"/>
      <c r="E81" s="52"/>
      <c r="F81" s="8"/>
      <c r="H81" s="8"/>
      <c r="I81" s="8"/>
      <c r="J81" s="8"/>
      <c r="AT81" s="8"/>
      <c r="BU81" s="5"/>
      <c r="BV81" s="5"/>
      <c r="BW81" s="5"/>
      <c r="BX81" s="15"/>
      <c r="BY81" s="15"/>
      <c r="BZ81" s="15"/>
      <c r="CA81" s="4"/>
      <c r="CB81" s="4"/>
      <c r="CC81" s="4"/>
      <c r="CD81" s="4"/>
      <c r="CE81" s="4"/>
      <c r="CF81" s="4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5"/>
      <c r="CV81" s="5"/>
      <c r="CW81" s="5"/>
      <c r="CX81" s="5"/>
      <c r="CY81" s="5"/>
      <c r="CZ81" s="5"/>
    </row>
    <row r="82" spans="1:104" s="6" customFormat="1" ht="21" x14ac:dyDescent="0.2">
      <c r="A82" s="230" t="s">
        <v>99</v>
      </c>
      <c r="B82" s="51"/>
      <c r="C82" s="54"/>
      <c r="D82" s="55"/>
      <c r="E82" s="52"/>
      <c r="F82" s="8"/>
      <c r="H82" s="8"/>
      <c r="I82" s="8"/>
      <c r="J82" s="8"/>
      <c r="AT82" s="8"/>
      <c r="BU82" s="5"/>
      <c r="BV82" s="5"/>
      <c r="BW82" s="5"/>
      <c r="BX82" s="15"/>
      <c r="BY82" s="15"/>
      <c r="BZ82" s="15"/>
      <c r="CA82" s="4"/>
      <c r="CB82" s="4"/>
      <c r="CC82" s="4"/>
      <c r="CD82" s="4"/>
      <c r="CE82" s="4"/>
      <c r="CF82" s="4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5"/>
      <c r="CV82" s="5"/>
      <c r="CW82" s="5"/>
      <c r="CX82" s="5"/>
      <c r="CY82" s="5"/>
      <c r="CZ82" s="5"/>
    </row>
    <row r="83" spans="1:104" s="6" customFormat="1" x14ac:dyDescent="0.2">
      <c r="A83" s="229" t="s">
        <v>100</v>
      </c>
      <c r="B83" s="85"/>
      <c r="C83" s="101"/>
      <c r="D83" s="91"/>
      <c r="E83" s="87"/>
      <c r="F83" s="8"/>
      <c r="H83" s="8"/>
      <c r="I83" s="8"/>
      <c r="J83" s="8"/>
      <c r="AT83" s="8"/>
      <c r="BU83" s="5"/>
      <c r="BV83" s="5"/>
      <c r="BW83" s="5"/>
      <c r="BX83" s="15"/>
      <c r="BY83" s="15"/>
      <c r="BZ83" s="15"/>
      <c r="CA83" s="4"/>
      <c r="CB83" s="4"/>
      <c r="CC83" s="4"/>
      <c r="CD83" s="4"/>
      <c r="CE83" s="4"/>
      <c r="CF83" s="4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5"/>
      <c r="CV83" s="5"/>
      <c r="CW83" s="5"/>
      <c r="CX83" s="5"/>
      <c r="CY83" s="5"/>
      <c r="CZ83" s="5"/>
    </row>
    <row r="84" spans="1:104" s="6" customFormat="1" x14ac:dyDescent="0.2">
      <c r="A84" s="229" t="s">
        <v>101</v>
      </c>
      <c r="B84" s="85"/>
      <c r="C84" s="54"/>
      <c r="D84" s="91"/>
      <c r="E84" s="87"/>
      <c r="F84" s="8"/>
      <c r="H84" s="8"/>
      <c r="I84" s="8"/>
      <c r="J84" s="8"/>
      <c r="AT84" s="8"/>
      <c r="BU84" s="5"/>
      <c r="BV84" s="5"/>
      <c r="BW84" s="5"/>
      <c r="BX84" s="15"/>
      <c r="BY84" s="15"/>
      <c r="BZ84" s="15"/>
      <c r="CA84" s="4"/>
      <c r="CB84" s="4"/>
      <c r="CC84" s="4"/>
      <c r="CD84" s="4"/>
      <c r="CE84" s="4"/>
      <c r="CF84" s="4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5"/>
      <c r="CV84" s="5"/>
      <c r="CW84" s="5"/>
      <c r="CX84" s="5"/>
      <c r="CY84" s="5"/>
      <c r="CZ84" s="5"/>
    </row>
    <row r="85" spans="1:104" s="6" customFormat="1" x14ac:dyDescent="0.2">
      <c r="A85" s="229" t="s">
        <v>102</v>
      </c>
      <c r="B85" s="85"/>
      <c r="C85" s="54"/>
      <c r="D85" s="91"/>
      <c r="E85" s="87"/>
      <c r="F85" s="8"/>
      <c r="H85" s="8"/>
      <c r="I85" s="8"/>
      <c r="J85" s="8"/>
      <c r="AT85" s="8"/>
      <c r="BU85" s="5"/>
      <c r="BV85" s="5"/>
      <c r="BW85" s="5"/>
      <c r="BX85" s="15"/>
      <c r="BY85" s="15"/>
      <c r="BZ85" s="15"/>
      <c r="CA85" s="4"/>
      <c r="CB85" s="4"/>
      <c r="CC85" s="4"/>
      <c r="CD85" s="4"/>
      <c r="CE85" s="4"/>
      <c r="CF85" s="4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5"/>
      <c r="CV85" s="5"/>
      <c r="CW85" s="5"/>
      <c r="CX85" s="5"/>
      <c r="CY85" s="5"/>
      <c r="CZ85" s="5"/>
    </row>
    <row r="86" spans="1:104" s="6" customFormat="1" x14ac:dyDescent="0.2">
      <c r="A86" s="229" t="s">
        <v>103</v>
      </c>
      <c r="B86" s="85"/>
      <c r="C86" s="54"/>
      <c r="D86" s="91"/>
      <c r="E86" s="87"/>
      <c r="F86" s="8"/>
      <c r="H86" s="8"/>
      <c r="I86" s="8"/>
      <c r="J86" s="8"/>
      <c r="AT86" s="8"/>
      <c r="BU86" s="5"/>
      <c r="BV86" s="5"/>
      <c r="BW86" s="5"/>
      <c r="BX86" s="15"/>
      <c r="BY86" s="15"/>
      <c r="BZ86" s="15"/>
      <c r="CA86" s="4"/>
      <c r="CB86" s="4"/>
      <c r="CC86" s="4"/>
      <c r="CD86" s="4"/>
      <c r="CE86" s="4"/>
      <c r="CF86" s="4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5"/>
      <c r="CV86" s="5"/>
      <c r="CW86" s="5"/>
      <c r="CX86" s="5"/>
      <c r="CY86" s="5"/>
      <c r="CZ86" s="5"/>
    </row>
    <row r="87" spans="1:104" s="6" customFormat="1" x14ac:dyDescent="0.2">
      <c r="A87" s="229" t="s">
        <v>104</v>
      </c>
      <c r="B87" s="85"/>
      <c r="C87" s="54"/>
      <c r="D87" s="91"/>
      <c r="E87" s="87"/>
      <c r="F87" s="8"/>
      <c r="H87" s="8"/>
      <c r="I87" s="8"/>
      <c r="J87" s="8"/>
      <c r="AT87" s="8"/>
      <c r="BU87" s="5"/>
      <c r="BV87" s="5"/>
      <c r="BW87" s="5"/>
      <c r="BX87" s="15"/>
      <c r="BY87" s="15"/>
      <c r="BZ87" s="15"/>
      <c r="CA87" s="4"/>
      <c r="CB87" s="4"/>
      <c r="CC87" s="4"/>
      <c r="CD87" s="4"/>
      <c r="CE87" s="4"/>
      <c r="CF87" s="4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5"/>
      <c r="CV87" s="5"/>
      <c r="CW87" s="5"/>
      <c r="CX87" s="5"/>
      <c r="CY87" s="5"/>
      <c r="CZ87" s="5"/>
    </row>
    <row r="88" spans="1:104" s="6" customFormat="1" x14ac:dyDescent="0.2">
      <c r="A88" s="231" t="s">
        <v>105</v>
      </c>
      <c r="B88" s="85"/>
      <c r="C88" s="54"/>
      <c r="D88" s="91"/>
      <c r="E88" s="87"/>
      <c r="F88" s="8"/>
      <c r="H88" s="8"/>
      <c r="I88" s="8"/>
      <c r="J88" s="8"/>
      <c r="AT88" s="8"/>
      <c r="BU88" s="5"/>
      <c r="BV88" s="5"/>
      <c r="BW88" s="5"/>
      <c r="BX88" s="15"/>
      <c r="BY88" s="15"/>
      <c r="BZ88" s="15"/>
      <c r="CA88" s="4"/>
      <c r="CB88" s="4"/>
      <c r="CC88" s="4"/>
      <c r="CD88" s="4"/>
      <c r="CE88" s="4"/>
      <c r="CF88" s="4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5"/>
      <c r="CV88" s="5"/>
      <c r="CW88" s="5"/>
      <c r="CX88" s="5"/>
      <c r="CY88" s="5"/>
      <c r="CZ88" s="5"/>
    </row>
    <row r="89" spans="1:104" s="6" customFormat="1" x14ac:dyDescent="0.2">
      <c r="A89" s="229" t="s">
        <v>106</v>
      </c>
      <c r="B89" s="85"/>
      <c r="C89" s="54"/>
      <c r="D89" s="91"/>
      <c r="E89" s="87"/>
      <c r="F89" s="8"/>
      <c r="H89" s="8"/>
      <c r="I89" s="8"/>
      <c r="J89" s="8"/>
      <c r="AT89" s="8"/>
      <c r="BU89" s="5"/>
      <c r="BV89" s="5"/>
      <c r="BW89" s="5"/>
      <c r="BX89" s="15"/>
      <c r="BY89" s="15"/>
      <c r="BZ89" s="15"/>
      <c r="CA89" s="4"/>
      <c r="CB89" s="4"/>
      <c r="CC89" s="4"/>
      <c r="CD89" s="4"/>
      <c r="CE89" s="4"/>
      <c r="CF89" s="4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5"/>
      <c r="CV89" s="5"/>
      <c r="CW89" s="5"/>
      <c r="CX89" s="5"/>
      <c r="CY89" s="5"/>
      <c r="CZ89" s="5"/>
    </row>
    <row r="90" spans="1:104" s="6" customFormat="1" x14ac:dyDescent="0.2">
      <c r="A90" s="229" t="s">
        <v>107</v>
      </c>
      <c r="B90" s="85"/>
      <c r="C90" s="54"/>
      <c r="D90" s="91"/>
      <c r="E90" s="87"/>
      <c r="F90" s="8"/>
      <c r="H90" s="8"/>
      <c r="I90" s="8"/>
      <c r="J90" s="8"/>
      <c r="AT90" s="8"/>
      <c r="BU90" s="5"/>
      <c r="BV90" s="5"/>
      <c r="BW90" s="5"/>
      <c r="BX90" s="15"/>
      <c r="BY90" s="15"/>
      <c r="BZ90" s="15"/>
      <c r="CA90" s="4"/>
      <c r="CB90" s="4"/>
      <c r="CC90" s="4"/>
      <c r="CD90" s="4"/>
      <c r="CE90" s="4"/>
      <c r="CF90" s="4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5"/>
      <c r="CV90" s="5"/>
      <c r="CW90" s="5"/>
      <c r="CX90" s="5"/>
      <c r="CY90" s="5"/>
      <c r="CZ90" s="5"/>
    </row>
    <row r="91" spans="1:104" s="6" customFormat="1" x14ac:dyDescent="0.2">
      <c r="A91" s="230" t="s">
        <v>108</v>
      </c>
      <c r="B91" s="85"/>
      <c r="C91" s="54"/>
      <c r="D91" s="91"/>
      <c r="E91" s="87"/>
      <c r="F91" s="8"/>
      <c r="H91" s="8"/>
      <c r="I91" s="8"/>
      <c r="J91" s="8"/>
      <c r="AT91" s="8"/>
      <c r="BU91" s="5"/>
      <c r="BV91" s="5"/>
      <c r="BW91" s="5"/>
      <c r="BX91" s="15"/>
      <c r="BY91" s="15"/>
      <c r="BZ91" s="15"/>
      <c r="CA91" s="4"/>
      <c r="CB91" s="4"/>
      <c r="CC91" s="4"/>
      <c r="CD91" s="4"/>
      <c r="CE91" s="4"/>
      <c r="CF91" s="4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5"/>
      <c r="CV91" s="5"/>
      <c r="CW91" s="5"/>
      <c r="CX91" s="5"/>
      <c r="CY91" s="5"/>
      <c r="CZ91" s="5"/>
    </row>
    <row r="92" spans="1:104" s="6" customFormat="1" x14ac:dyDescent="0.2">
      <c r="A92" s="232" t="s">
        <v>109</v>
      </c>
      <c r="B92" s="85"/>
      <c r="C92" s="54"/>
      <c r="D92" s="91"/>
      <c r="E92" s="87"/>
      <c r="F92" s="8"/>
      <c r="H92" s="8"/>
      <c r="I92" s="8"/>
      <c r="J92" s="8"/>
      <c r="AT92" s="8"/>
      <c r="BU92" s="5"/>
      <c r="BV92" s="5"/>
      <c r="BW92" s="5"/>
      <c r="BX92" s="15"/>
      <c r="BY92" s="15"/>
      <c r="BZ92" s="15"/>
      <c r="CA92" s="4"/>
      <c r="CB92" s="4"/>
      <c r="CC92" s="4"/>
      <c r="CD92" s="4"/>
      <c r="CE92" s="4"/>
      <c r="CF92" s="4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5"/>
      <c r="CV92" s="5"/>
      <c r="CW92" s="5"/>
      <c r="CX92" s="5"/>
      <c r="CY92" s="5"/>
      <c r="CZ92" s="5"/>
    </row>
    <row r="93" spans="1:104" s="6" customFormat="1" x14ac:dyDescent="0.2">
      <c r="A93" s="233" t="s">
        <v>110</v>
      </c>
      <c r="B93" s="85"/>
      <c r="C93" s="54"/>
      <c r="D93" s="91"/>
      <c r="E93" s="87"/>
      <c r="F93" s="8"/>
      <c r="H93" s="8"/>
      <c r="I93" s="8"/>
      <c r="J93" s="8"/>
      <c r="AT93" s="8"/>
      <c r="BU93" s="5"/>
      <c r="BV93" s="5"/>
      <c r="BW93" s="5"/>
      <c r="BX93" s="15"/>
      <c r="BY93" s="15"/>
      <c r="BZ93" s="15"/>
      <c r="CA93" s="4"/>
      <c r="CB93" s="4"/>
      <c r="CC93" s="4"/>
      <c r="CD93" s="4"/>
      <c r="CE93" s="4"/>
      <c r="CF93" s="4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5"/>
      <c r="CV93" s="5"/>
      <c r="CW93" s="5"/>
      <c r="CX93" s="5"/>
      <c r="CY93" s="5"/>
      <c r="CZ93" s="5"/>
    </row>
    <row r="94" spans="1:104" s="6" customFormat="1" ht="21.75" x14ac:dyDescent="0.2">
      <c r="A94" s="229" t="s">
        <v>111</v>
      </c>
      <c r="B94" s="85"/>
      <c r="C94" s="54"/>
      <c r="D94" s="91"/>
      <c r="E94" s="87"/>
      <c r="F94" s="8"/>
      <c r="H94" s="8"/>
      <c r="I94" s="8"/>
      <c r="J94" s="8"/>
      <c r="AT94" s="8"/>
      <c r="BU94" s="5"/>
      <c r="BV94" s="5"/>
      <c r="BW94" s="5"/>
      <c r="BX94" s="15"/>
      <c r="BY94" s="15"/>
      <c r="BZ94" s="15"/>
      <c r="CA94" s="4"/>
      <c r="CB94" s="4"/>
      <c r="CC94" s="4"/>
      <c r="CD94" s="4"/>
      <c r="CE94" s="4"/>
      <c r="CF94" s="4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5"/>
      <c r="CV94" s="5"/>
      <c r="CW94" s="5"/>
      <c r="CX94" s="5"/>
      <c r="CY94" s="5"/>
      <c r="CZ94" s="5"/>
    </row>
    <row r="95" spans="1:104" s="6" customFormat="1" x14ac:dyDescent="0.2">
      <c r="A95" s="229" t="s">
        <v>112</v>
      </c>
      <c r="B95" s="85"/>
      <c r="C95" s="54"/>
      <c r="D95" s="91"/>
      <c r="E95" s="87"/>
      <c r="F95" s="8"/>
      <c r="H95" s="8"/>
      <c r="I95" s="8"/>
      <c r="J95" s="8"/>
      <c r="AT95" s="8"/>
      <c r="BU95" s="5"/>
      <c r="BV95" s="5"/>
      <c r="BW95" s="5"/>
      <c r="BX95" s="15"/>
      <c r="BY95" s="15"/>
      <c r="BZ95" s="15"/>
      <c r="CA95" s="4"/>
      <c r="CB95" s="4"/>
      <c r="CC95" s="4"/>
      <c r="CD95" s="4"/>
      <c r="CE95" s="4"/>
      <c r="CF95" s="4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5"/>
      <c r="CV95" s="5"/>
      <c r="CW95" s="5"/>
      <c r="CX95" s="5"/>
      <c r="CY95" s="5"/>
      <c r="CZ95" s="5"/>
    </row>
    <row r="96" spans="1:104" s="6" customFormat="1" x14ac:dyDescent="0.2">
      <c r="A96" s="693" t="s">
        <v>5</v>
      </c>
      <c r="B96" s="689">
        <f>SUM(B79:B95)</f>
        <v>0</v>
      </c>
      <c r="C96" s="694">
        <f>SUM(C79:C95)</f>
        <v>0</v>
      </c>
      <c r="D96" s="695">
        <f>SUM(D79:D95)</f>
        <v>0</v>
      </c>
      <c r="E96" s="696">
        <f>SUM(E79:E95)</f>
        <v>0</v>
      </c>
      <c r="F96" s="8"/>
      <c r="H96" s="8"/>
      <c r="I96" s="8"/>
      <c r="J96" s="8"/>
      <c r="AT96" s="8"/>
      <c r="BU96" s="5"/>
      <c r="BV96" s="5"/>
      <c r="BW96" s="5"/>
      <c r="BX96" s="15"/>
      <c r="BY96" s="15"/>
      <c r="BZ96" s="15"/>
      <c r="CA96" s="4"/>
      <c r="CB96" s="4"/>
      <c r="CC96" s="4"/>
      <c r="CD96" s="4"/>
      <c r="CE96" s="4"/>
      <c r="CF96" s="4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5"/>
      <c r="CV96" s="5"/>
      <c r="CW96" s="5"/>
      <c r="CX96" s="5"/>
      <c r="CY96" s="5"/>
      <c r="CZ96" s="5"/>
    </row>
    <row r="97" spans="1:104" s="6" customFormat="1" x14ac:dyDescent="0.2">
      <c r="A97" s="238" t="s">
        <v>113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BU97" s="5"/>
      <c r="BV97" s="5"/>
      <c r="BW97" s="5"/>
      <c r="BX97" s="15"/>
      <c r="BY97" s="15"/>
      <c r="BZ97" s="15"/>
      <c r="CA97" s="4"/>
      <c r="CB97" s="4"/>
      <c r="CC97" s="4"/>
      <c r="CD97" s="4"/>
      <c r="CE97" s="4"/>
      <c r="CF97" s="4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5"/>
      <c r="CV97" s="5"/>
      <c r="CW97" s="5"/>
      <c r="CX97" s="5"/>
      <c r="CY97" s="5"/>
      <c r="CZ97" s="5"/>
    </row>
    <row r="98" spans="1:104" s="6" customFormat="1" ht="31.5" x14ac:dyDescent="0.3">
      <c r="A98" s="697" t="s">
        <v>75</v>
      </c>
      <c r="B98" s="654" t="s">
        <v>50</v>
      </c>
      <c r="C98" s="690" t="s">
        <v>93</v>
      </c>
      <c r="D98" s="691" t="s">
        <v>94</v>
      </c>
      <c r="E98" s="692" t="s">
        <v>95</v>
      </c>
      <c r="F98" s="240"/>
      <c r="G98" s="10"/>
      <c r="H98" s="10"/>
      <c r="I98" s="10"/>
      <c r="J98" s="10"/>
      <c r="K98" s="10"/>
      <c r="L98" s="10"/>
      <c r="M98" s="10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BU98" s="5"/>
      <c r="BV98" s="5"/>
      <c r="BW98" s="5"/>
      <c r="BX98" s="15"/>
      <c r="BY98" s="15"/>
      <c r="BZ98" s="15"/>
      <c r="CA98" s="4"/>
      <c r="CB98" s="4"/>
      <c r="CC98" s="4"/>
      <c r="CD98" s="4"/>
      <c r="CE98" s="4"/>
      <c r="CF98" s="4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5"/>
      <c r="CV98" s="5"/>
      <c r="CW98" s="5"/>
      <c r="CX98" s="5"/>
      <c r="CY98" s="5"/>
      <c r="CZ98" s="5"/>
    </row>
    <row r="99" spans="1:104" s="6" customFormat="1" x14ac:dyDescent="0.2">
      <c r="A99" s="698" t="s">
        <v>81</v>
      </c>
      <c r="B99" s="55"/>
      <c r="C99" s="54"/>
      <c r="D99" s="55"/>
      <c r="E99" s="52"/>
      <c r="F99" s="10"/>
      <c r="G99" s="10"/>
      <c r="H99" s="10"/>
      <c r="I99" s="10"/>
      <c r="J99" s="10"/>
      <c r="K99" s="10"/>
      <c r="L99" s="10"/>
      <c r="M99" s="10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BU99" s="5"/>
      <c r="BV99" s="5"/>
      <c r="BW99" s="5"/>
      <c r="BX99" s="15"/>
      <c r="BY99" s="15"/>
      <c r="BZ99" s="15"/>
      <c r="CA99" s="4"/>
      <c r="CB99" s="4"/>
      <c r="CC99" s="4"/>
      <c r="CD99" s="4"/>
      <c r="CE99" s="4"/>
      <c r="CF99" s="4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5"/>
      <c r="CV99" s="5"/>
      <c r="CW99" s="5"/>
      <c r="CX99" s="5"/>
      <c r="CY99" s="5"/>
      <c r="CZ99" s="5"/>
    </row>
    <row r="100" spans="1:104" s="6" customFormat="1" x14ac:dyDescent="0.2">
      <c r="A100" s="242" t="s">
        <v>82</v>
      </c>
      <c r="B100" s="55"/>
      <c r="C100" s="54"/>
      <c r="D100" s="55"/>
      <c r="E100" s="52"/>
      <c r="F100" s="10"/>
      <c r="G100" s="10"/>
      <c r="H100" s="10"/>
      <c r="I100" s="10"/>
      <c r="J100" s="10"/>
      <c r="K100" s="10"/>
      <c r="L100" s="10"/>
      <c r="M100" s="10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BU100" s="5"/>
      <c r="BV100" s="5"/>
      <c r="BW100" s="5"/>
      <c r="BX100" s="15"/>
      <c r="BY100" s="15"/>
      <c r="BZ100" s="15"/>
      <c r="CA100" s="4"/>
      <c r="CB100" s="4"/>
      <c r="CC100" s="4"/>
      <c r="CD100" s="4"/>
      <c r="CE100" s="4"/>
      <c r="CF100" s="4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5"/>
      <c r="CV100" s="5"/>
      <c r="CW100" s="5"/>
      <c r="CX100" s="5"/>
      <c r="CY100" s="5"/>
      <c r="CZ100" s="5"/>
    </row>
    <row r="101" spans="1:104" s="6" customFormat="1" x14ac:dyDescent="0.2">
      <c r="A101" s="242" t="s">
        <v>83</v>
      </c>
      <c r="B101" s="55"/>
      <c r="C101" s="54"/>
      <c r="D101" s="55"/>
      <c r="E101" s="52"/>
      <c r="F101" s="10"/>
      <c r="G101" s="10"/>
      <c r="H101" s="10"/>
      <c r="I101" s="10"/>
      <c r="J101" s="10"/>
      <c r="K101" s="10"/>
      <c r="L101" s="10"/>
      <c r="M101" s="10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BU101" s="5"/>
      <c r="BV101" s="5"/>
      <c r="BW101" s="5"/>
      <c r="BX101" s="15"/>
      <c r="BY101" s="15"/>
      <c r="BZ101" s="15"/>
      <c r="CA101" s="4"/>
      <c r="CB101" s="4"/>
      <c r="CC101" s="4"/>
      <c r="CD101" s="4"/>
      <c r="CE101" s="4"/>
      <c r="CF101" s="4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5"/>
      <c r="CV101" s="5"/>
      <c r="CW101" s="5"/>
      <c r="CX101" s="5"/>
      <c r="CY101" s="5"/>
      <c r="CZ101" s="5"/>
    </row>
    <row r="102" spans="1:104" s="6" customFormat="1" x14ac:dyDescent="0.2">
      <c r="A102" s="242" t="s">
        <v>84</v>
      </c>
      <c r="B102" s="55"/>
      <c r="C102" s="54"/>
      <c r="D102" s="55"/>
      <c r="E102" s="52"/>
      <c r="F102" s="10"/>
      <c r="G102" s="10"/>
      <c r="H102" s="10"/>
      <c r="I102" s="10"/>
      <c r="J102" s="10"/>
      <c r="K102" s="10"/>
      <c r="L102" s="10"/>
      <c r="M102" s="10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BU102" s="5"/>
      <c r="BV102" s="5"/>
      <c r="BW102" s="5"/>
      <c r="BX102" s="15"/>
      <c r="BY102" s="15"/>
      <c r="BZ102" s="15"/>
      <c r="CA102" s="4"/>
      <c r="CB102" s="4"/>
      <c r="CC102" s="4"/>
      <c r="CD102" s="4"/>
      <c r="CE102" s="4"/>
      <c r="CF102" s="4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5"/>
      <c r="CV102" s="5"/>
      <c r="CW102" s="5"/>
      <c r="CX102" s="5"/>
      <c r="CY102" s="5"/>
      <c r="CZ102" s="5"/>
    </row>
    <row r="103" spans="1:104" s="6" customFormat="1" x14ac:dyDescent="0.2">
      <c r="A103" s="243" t="s">
        <v>114</v>
      </c>
      <c r="B103" s="213"/>
      <c r="C103" s="212"/>
      <c r="D103" s="213"/>
      <c r="E103" s="244"/>
      <c r="F103" s="10"/>
      <c r="G103" s="10"/>
      <c r="H103" s="10"/>
      <c r="I103" s="10"/>
      <c r="J103" s="10"/>
      <c r="K103" s="10"/>
      <c r="L103" s="10"/>
      <c r="M103" s="10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BU103" s="5"/>
      <c r="BV103" s="5"/>
      <c r="BW103" s="5"/>
      <c r="BX103" s="15"/>
      <c r="BY103" s="15"/>
      <c r="BZ103" s="15"/>
      <c r="CA103" s="4"/>
      <c r="CB103" s="4"/>
      <c r="CC103" s="4"/>
      <c r="CD103" s="4"/>
      <c r="CE103" s="4"/>
      <c r="CF103" s="4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5"/>
      <c r="CV103" s="5"/>
      <c r="CW103" s="5"/>
      <c r="CX103" s="5"/>
      <c r="CY103" s="5"/>
      <c r="CZ103" s="5"/>
    </row>
    <row r="104" spans="1:104" s="6" customFormat="1" x14ac:dyDescent="0.2">
      <c r="A104" s="679" t="s">
        <v>5</v>
      </c>
      <c r="B104" s="695">
        <f>SUM(B99:B103)</f>
        <v>0</v>
      </c>
      <c r="C104" s="694">
        <f>SUM(C99:C103)</f>
        <v>0</v>
      </c>
      <c r="D104" s="695">
        <f>SUM(D99:D103)</f>
        <v>0</v>
      </c>
      <c r="E104" s="696">
        <f>SUM(E99:E103)</f>
        <v>0</v>
      </c>
      <c r="F104" s="10"/>
      <c r="G104" s="10"/>
      <c r="H104" s="10"/>
      <c r="I104" s="10"/>
      <c r="J104" s="10"/>
      <c r="K104" s="10"/>
      <c r="L104" s="10"/>
      <c r="M104" s="10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BU104" s="5"/>
      <c r="BV104" s="5"/>
      <c r="BW104" s="5"/>
      <c r="BX104" s="15"/>
      <c r="BY104" s="15"/>
      <c r="BZ104" s="15"/>
      <c r="CA104" s="4"/>
      <c r="CB104" s="4"/>
      <c r="CC104" s="4"/>
      <c r="CD104" s="4"/>
      <c r="CE104" s="4"/>
      <c r="CF104" s="4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5"/>
      <c r="CV104" s="5"/>
      <c r="CW104" s="5"/>
      <c r="CX104" s="5"/>
      <c r="CY104" s="5"/>
      <c r="CZ104" s="5"/>
    </row>
    <row r="105" spans="1:104" s="6" customFormat="1" x14ac:dyDescent="0.2">
      <c r="A105" s="238" t="s">
        <v>115</v>
      </c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BU105" s="5"/>
      <c r="BV105" s="5"/>
      <c r="BW105" s="5"/>
      <c r="BX105" s="5"/>
      <c r="BY105" s="15"/>
      <c r="BZ105" s="15"/>
      <c r="CA105" s="4"/>
      <c r="CB105" s="4"/>
      <c r="CC105" s="4"/>
      <c r="CD105" s="4"/>
      <c r="CE105" s="4"/>
      <c r="CF105" s="4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5"/>
      <c r="CV105" s="5"/>
      <c r="CW105" s="5"/>
      <c r="CX105" s="5"/>
      <c r="CY105" s="5"/>
      <c r="CZ105" s="5"/>
    </row>
    <row r="106" spans="1:104" s="6" customFormat="1" ht="31.5" x14ac:dyDescent="0.2">
      <c r="A106" s="697" t="s">
        <v>75</v>
      </c>
      <c r="B106" s="654" t="s">
        <v>50</v>
      </c>
      <c r="C106" s="690" t="s">
        <v>93</v>
      </c>
      <c r="D106" s="691" t="s">
        <v>94</v>
      </c>
      <c r="E106" s="692" t="s">
        <v>95</v>
      </c>
      <c r="F106" s="10"/>
      <c r="G106" s="10"/>
      <c r="H106" s="10"/>
      <c r="I106" s="10"/>
      <c r="J106" s="10"/>
      <c r="K106" s="10"/>
      <c r="L106" s="10"/>
      <c r="M106" s="10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BU106" s="5"/>
      <c r="BV106" s="5"/>
      <c r="BW106" s="5"/>
      <c r="BX106" s="15"/>
      <c r="BY106" s="15"/>
      <c r="BZ106" s="15"/>
      <c r="CA106" s="4"/>
      <c r="CB106" s="4"/>
      <c r="CC106" s="4"/>
      <c r="CD106" s="4"/>
      <c r="CE106" s="4"/>
      <c r="CF106" s="4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5"/>
      <c r="CV106" s="5"/>
      <c r="CW106" s="5"/>
      <c r="CX106" s="5"/>
      <c r="CY106" s="5"/>
      <c r="CZ106" s="5"/>
    </row>
    <row r="107" spans="1:104" s="6" customFormat="1" x14ac:dyDescent="0.2">
      <c r="A107" s="698" t="s">
        <v>116</v>
      </c>
      <c r="B107" s="55"/>
      <c r="C107" s="54"/>
      <c r="D107" s="55"/>
      <c r="E107" s="52"/>
      <c r="F107" s="10"/>
      <c r="G107" s="10"/>
      <c r="H107" s="10"/>
      <c r="I107" s="10"/>
      <c r="J107" s="10"/>
      <c r="K107" s="10"/>
      <c r="L107" s="10"/>
      <c r="M107" s="10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BU107" s="5"/>
      <c r="BV107" s="5"/>
      <c r="BW107" s="5"/>
      <c r="BX107" s="15"/>
      <c r="BY107" s="15"/>
      <c r="BZ107" s="15"/>
      <c r="CA107" s="4"/>
      <c r="CB107" s="4"/>
      <c r="CC107" s="4"/>
      <c r="CD107" s="4"/>
      <c r="CE107" s="4"/>
      <c r="CF107" s="4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5"/>
      <c r="CV107" s="5"/>
      <c r="CW107" s="5"/>
      <c r="CX107" s="5"/>
      <c r="CY107" s="5"/>
      <c r="CZ107" s="5"/>
    </row>
    <row r="108" spans="1:104" s="6" customFormat="1" x14ac:dyDescent="0.2">
      <c r="A108" s="242" t="s">
        <v>82</v>
      </c>
      <c r="B108" s="55"/>
      <c r="C108" s="54"/>
      <c r="D108" s="55"/>
      <c r="E108" s="52"/>
      <c r="F108" s="10"/>
      <c r="G108" s="10"/>
      <c r="H108" s="10"/>
      <c r="I108" s="10"/>
      <c r="J108" s="10"/>
      <c r="K108" s="10"/>
      <c r="L108" s="10"/>
      <c r="M108" s="10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BU108" s="5"/>
      <c r="BV108" s="5"/>
      <c r="BW108" s="5"/>
      <c r="BX108" s="15"/>
      <c r="BY108" s="15"/>
      <c r="BZ108" s="15"/>
      <c r="CA108" s="4"/>
      <c r="CB108" s="4"/>
      <c r="CC108" s="4"/>
      <c r="CD108" s="4"/>
      <c r="CE108" s="4"/>
      <c r="CF108" s="4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5"/>
      <c r="CV108" s="5"/>
      <c r="CW108" s="5"/>
      <c r="CX108" s="5"/>
      <c r="CY108" s="5"/>
      <c r="CZ108" s="5"/>
    </row>
    <row r="109" spans="1:104" s="6" customFormat="1" x14ac:dyDescent="0.2">
      <c r="A109" s="242" t="s">
        <v>117</v>
      </c>
      <c r="B109" s="55"/>
      <c r="C109" s="54"/>
      <c r="D109" s="55"/>
      <c r="E109" s="52"/>
      <c r="F109" s="10"/>
      <c r="G109" s="10"/>
      <c r="H109" s="10"/>
      <c r="I109" s="10"/>
      <c r="J109" s="10"/>
      <c r="K109" s="10"/>
      <c r="L109" s="10"/>
      <c r="M109" s="10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BU109" s="5"/>
      <c r="BV109" s="5"/>
      <c r="BW109" s="5"/>
      <c r="BX109" s="15"/>
      <c r="BY109" s="15"/>
      <c r="BZ109" s="15"/>
      <c r="CA109" s="4"/>
      <c r="CB109" s="4"/>
      <c r="CC109" s="4"/>
      <c r="CD109" s="4"/>
      <c r="CE109" s="4"/>
      <c r="CF109" s="4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5"/>
      <c r="CV109" s="5"/>
      <c r="CW109" s="5"/>
      <c r="CX109" s="5"/>
      <c r="CY109" s="5"/>
      <c r="CZ109" s="5"/>
    </row>
    <row r="110" spans="1:104" s="6" customFormat="1" x14ac:dyDescent="0.2">
      <c r="A110" s="242" t="s">
        <v>84</v>
      </c>
      <c r="B110" s="55"/>
      <c r="C110" s="54"/>
      <c r="D110" s="55"/>
      <c r="E110" s="52"/>
      <c r="F110" s="10"/>
      <c r="G110" s="10"/>
      <c r="H110" s="10"/>
      <c r="I110" s="10"/>
      <c r="J110" s="10"/>
      <c r="K110" s="10"/>
      <c r="L110" s="10"/>
      <c r="M110" s="10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BU110" s="5"/>
      <c r="BV110" s="5"/>
      <c r="BW110" s="5"/>
      <c r="BX110" s="15"/>
      <c r="BY110" s="15"/>
      <c r="BZ110" s="15"/>
      <c r="CA110" s="4"/>
      <c r="CB110" s="4"/>
      <c r="CC110" s="4"/>
      <c r="CD110" s="4"/>
      <c r="CE110" s="4"/>
      <c r="CF110" s="4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5"/>
      <c r="CV110" s="5"/>
      <c r="CW110" s="5"/>
      <c r="CX110" s="5"/>
      <c r="CY110" s="5"/>
      <c r="CZ110" s="5"/>
    </row>
    <row r="111" spans="1:104" s="6" customFormat="1" x14ac:dyDescent="0.2">
      <c r="A111" s="243" t="s">
        <v>118</v>
      </c>
      <c r="B111" s="213"/>
      <c r="C111" s="212"/>
      <c r="D111" s="213"/>
      <c r="E111" s="244"/>
      <c r="F111" s="10"/>
      <c r="G111" s="10"/>
      <c r="H111" s="10"/>
      <c r="I111" s="10"/>
      <c r="J111" s="10"/>
      <c r="K111" s="10"/>
      <c r="L111" s="10"/>
      <c r="M111" s="10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BU111" s="5"/>
      <c r="BV111" s="5"/>
      <c r="BW111" s="5"/>
      <c r="BX111" s="15"/>
      <c r="BY111" s="15"/>
      <c r="BZ111" s="15"/>
      <c r="CA111" s="4"/>
      <c r="CB111" s="4"/>
      <c r="CC111" s="4"/>
      <c r="CD111" s="4"/>
      <c r="CE111" s="4"/>
      <c r="CF111" s="4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5"/>
      <c r="CV111" s="5"/>
      <c r="CW111" s="5"/>
      <c r="CX111" s="5"/>
      <c r="CY111" s="5"/>
      <c r="CZ111" s="5"/>
    </row>
    <row r="112" spans="1:104" s="6" customFormat="1" ht="15" x14ac:dyDescent="0.25">
      <c r="A112" s="684" t="s">
        <v>5</v>
      </c>
      <c r="B112" s="695">
        <f>SUM(B107:B111)</f>
        <v>0</v>
      </c>
      <c r="C112" s="694">
        <f>SUM(C107:C111)</f>
        <v>0</v>
      </c>
      <c r="D112" s="695">
        <f>SUM(D107:D111)</f>
        <v>0</v>
      </c>
      <c r="E112" s="696">
        <f>SUM(E107:E111)</f>
        <v>0</v>
      </c>
      <c r="F112" s="10"/>
      <c r="G112" s="10"/>
      <c r="H112" s="10"/>
      <c r="I112" s="10"/>
      <c r="J112" s="10"/>
      <c r="K112" s="10"/>
      <c r="L112" s="10"/>
      <c r="M112" s="10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3"/>
      <c r="BV112" s="3"/>
      <c r="BW112" s="3"/>
      <c r="BX112" s="15"/>
      <c r="BY112" s="3"/>
      <c r="BZ112" s="15"/>
      <c r="CA112" s="4"/>
      <c r="CB112" s="4"/>
      <c r="CC112" s="4"/>
      <c r="CD112" s="4"/>
      <c r="CE112" s="4"/>
      <c r="CF112" s="4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5"/>
      <c r="CV112" s="5"/>
      <c r="CW112" s="5"/>
      <c r="CX112" s="5"/>
      <c r="CY112" s="5"/>
      <c r="CZ112" s="5"/>
    </row>
    <row r="113" spans="1:130" ht="15" x14ac:dyDescent="0.25">
      <c r="A113" s="221" t="s">
        <v>119</v>
      </c>
      <c r="B113" s="2"/>
      <c r="C113" s="2"/>
      <c r="D113" s="245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3"/>
      <c r="BV113" s="3"/>
      <c r="BW113" s="3"/>
      <c r="BX113" s="3"/>
      <c r="BY113" s="5"/>
      <c r="BZ113" s="5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3"/>
      <c r="CV113" s="3"/>
      <c r="CW113" s="3"/>
      <c r="CX113" s="3"/>
      <c r="CY113" s="3"/>
      <c r="CZ113" s="3"/>
    </row>
    <row r="114" spans="1:130" x14ac:dyDescent="0.2">
      <c r="A114" s="1881" t="s">
        <v>120</v>
      </c>
      <c r="B114" s="1854" t="s">
        <v>5</v>
      </c>
      <c r="C114" s="1862" t="s">
        <v>7</v>
      </c>
      <c r="D114" s="1849"/>
      <c r="E114" s="1849"/>
      <c r="F114" s="1873"/>
      <c r="G114" s="1851" t="s">
        <v>121</v>
      </c>
      <c r="H114" s="1852"/>
      <c r="I114" s="10"/>
      <c r="J114" s="10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T114" s="5"/>
      <c r="BW114" s="432"/>
      <c r="BX114" s="432"/>
      <c r="BZ114" s="4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433"/>
      <c r="CU114" s="433"/>
      <c r="CV114" s="433"/>
      <c r="CW114" s="433"/>
      <c r="CX114" s="433"/>
      <c r="CY114" s="432"/>
      <c r="CZ114" s="5"/>
      <c r="DZ114" s="6"/>
    </row>
    <row r="115" spans="1:130" ht="21" x14ac:dyDescent="0.25">
      <c r="A115" s="1779"/>
      <c r="B115" s="1781"/>
      <c r="C115" s="618" t="s">
        <v>50</v>
      </c>
      <c r="D115" s="668" t="s">
        <v>29</v>
      </c>
      <c r="E115" s="654" t="s">
        <v>30</v>
      </c>
      <c r="F115" s="628" t="s">
        <v>31</v>
      </c>
      <c r="G115" s="610" t="s">
        <v>88</v>
      </c>
      <c r="H115" s="610" t="s">
        <v>89</v>
      </c>
      <c r="I115" s="10"/>
      <c r="J115" s="10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3"/>
      <c r="BU115" s="3"/>
      <c r="BV115" s="3"/>
      <c r="BW115" s="15"/>
      <c r="BX115" s="3"/>
      <c r="BZ115" s="4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3"/>
      <c r="CU115" s="3"/>
      <c r="CV115" s="3"/>
      <c r="CW115" s="3"/>
      <c r="CX115" s="3"/>
      <c r="CY115" s="5"/>
      <c r="CZ115" s="5"/>
      <c r="DZ115" s="6"/>
    </row>
    <row r="116" spans="1:130" ht="15" x14ac:dyDescent="0.25">
      <c r="A116" s="699" t="s">
        <v>122</v>
      </c>
      <c r="B116" s="700">
        <f>SUM(C116:F116)</f>
        <v>0</v>
      </c>
      <c r="C116" s="614"/>
      <c r="D116" s="649"/>
      <c r="E116" s="385"/>
      <c r="F116" s="701"/>
      <c r="G116" s="616"/>
      <c r="H116" s="630"/>
      <c r="I116" s="10"/>
      <c r="J116" s="10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702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3"/>
      <c r="BU116" s="15"/>
      <c r="BV116" s="15"/>
      <c r="BW116" s="15"/>
      <c r="BX116" s="3"/>
      <c r="BZ116" s="4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3"/>
      <c r="CU116" s="3"/>
      <c r="CV116" s="3"/>
      <c r="CW116" s="3"/>
      <c r="CX116" s="3"/>
      <c r="CY116" s="5"/>
      <c r="CZ116" s="5"/>
      <c r="DZ116" s="6"/>
    </row>
    <row r="117" spans="1:130" ht="15" x14ac:dyDescent="0.25">
      <c r="A117" s="545" t="s">
        <v>123</v>
      </c>
      <c r="B117" s="546">
        <f>SUM(C117:F117)</f>
        <v>0</v>
      </c>
      <c r="C117" s="434"/>
      <c r="D117" s="431"/>
      <c r="E117" s="435"/>
      <c r="F117" s="418"/>
      <c r="G117" s="421"/>
      <c r="H117" s="419"/>
      <c r="I117" s="266"/>
      <c r="J117" s="266"/>
      <c r="K117" s="267"/>
      <c r="L117" s="267"/>
      <c r="M117" s="267"/>
      <c r="N117" s="267"/>
      <c r="O117" s="267"/>
      <c r="P117" s="267"/>
      <c r="Q117" s="267"/>
      <c r="R117" s="267"/>
      <c r="S117" s="267"/>
      <c r="T117" s="267"/>
      <c r="U117" s="267"/>
      <c r="V117" s="267"/>
      <c r="W117" s="267"/>
      <c r="X117" s="267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3"/>
      <c r="BU117" s="15"/>
      <c r="BV117" s="15"/>
      <c r="BW117" s="15"/>
      <c r="BX117" s="3"/>
      <c r="BZ117" s="4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3"/>
      <c r="CU117" s="3"/>
      <c r="CV117" s="3"/>
      <c r="CW117" s="3"/>
      <c r="CX117" s="3"/>
      <c r="CY117" s="5"/>
      <c r="CZ117" s="5"/>
      <c r="DZ117" s="6"/>
    </row>
    <row r="118" spans="1:130" ht="15" x14ac:dyDescent="0.25">
      <c r="A118" s="13" t="s">
        <v>124</v>
      </c>
      <c r="B118" s="2"/>
      <c r="C118" s="2"/>
      <c r="D118" s="268"/>
      <c r="E118" s="603"/>
      <c r="F118" s="604"/>
      <c r="G118" s="605"/>
      <c r="H118" s="606"/>
      <c r="I118" s="273"/>
      <c r="J118" s="273"/>
      <c r="K118" s="273"/>
      <c r="L118" s="273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5"/>
      <c r="BG118" s="5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3"/>
      <c r="BV118" s="3"/>
      <c r="BW118" s="3"/>
      <c r="BX118" s="3"/>
      <c r="BY118" s="3"/>
      <c r="BZ118" s="3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3"/>
      <c r="CV118" s="3"/>
      <c r="CW118" s="3"/>
      <c r="CX118" s="3"/>
      <c r="CY118" s="3"/>
      <c r="CZ118" s="3"/>
    </row>
    <row r="119" spans="1:130" ht="15" x14ac:dyDescent="0.25">
      <c r="A119" s="1839" t="s">
        <v>125</v>
      </c>
      <c r="B119" s="1841" t="s">
        <v>5</v>
      </c>
      <c r="C119" s="1843" t="s">
        <v>126</v>
      </c>
      <c r="D119" s="1844"/>
      <c r="E119" s="1845"/>
      <c r="F119" s="1846" t="s">
        <v>127</v>
      </c>
      <c r="G119" s="1847" t="s">
        <v>128</v>
      </c>
      <c r="H119" s="1848" t="s">
        <v>7</v>
      </c>
      <c r="I119" s="1849"/>
      <c r="J119" s="1849"/>
      <c r="K119" s="1850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5"/>
      <c r="BF119" s="5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3"/>
      <c r="BV119" s="3"/>
      <c r="BW119" s="3"/>
      <c r="BX119" s="15"/>
      <c r="BY119" s="3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3"/>
      <c r="CV119" s="3"/>
      <c r="CW119" s="3"/>
      <c r="CX119" s="3"/>
      <c r="CY119" s="3"/>
      <c r="CZ119" s="5"/>
    </row>
    <row r="120" spans="1:130" ht="42" x14ac:dyDescent="0.25">
      <c r="A120" s="1775"/>
      <c r="B120" s="1745"/>
      <c r="C120" s="608" t="s">
        <v>129</v>
      </c>
      <c r="D120" s="609" t="s">
        <v>130</v>
      </c>
      <c r="E120" s="610" t="s">
        <v>131</v>
      </c>
      <c r="F120" s="1846"/>
      <c r="G120" s="1847"/>
      <c r="H120" s="611" t="s">
        <v>50</v>
      </c>
      <c r="I120" s="610" t="s">
        <v>29</v>
      </c>
      <c r="J120" s="611" t="s">
        <v>30</v>
      </c>
      <c r="K120" s="611" t="s">
        <v>31</v>
      </c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5"/>
      <c r="BF120" s="5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3"/>
      <c r="BV120" s="3"/>
      <c r="BW120" s="3"/>
      <c r="BX120" s="15"/>
      <c r="BY120" s="3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3"/>
      <c r="CV120" s="3"/>
      <c r="CW120" s="3"/>
      <c r="CX120" s="3"/>
      <c r="CY120" s="3"/>
      <c r="CZ120" s="5"/>
    </row>
    <row r="121" spans="1:130" ht="15" x14ac:dyDescent="0.25">
      <c r="A121" s="612" t="s">
        <v>52</v>
      </c>
      <c r="B121" s="613">
        <f>SUM(C121:G121)</f>
        <v>0</v>
      </c>
      <c r="C121" s="614"/>
      <c r="D121" s="615"/>
      <c r="E121" s="616"/>
      <c r="F121" s="615"/>
      <c r="G121" s="617"/>
      <c r="H121" s="615"/>
      <c r="I121" s="616"/>
      <c r="J121" s="615"/>
      <c r="K121" s="615"/>
      <c r="L121" s="283" t="str">
        <f>CA121</f>
        <v/>
      </c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5"/>
      <c r="X121" s="5"/>
      <c r="Y121" s="5"/>
      <c r="Z121" s="5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5"/>
      <c r="BF121" s="5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3"/>
      <c r="BV121" s="3"/>
      <c r="BW121" s="3"/>
      <c r="BX121" s="15"/>
      <c r="BY121" s="3"/>
      <c r="BZ121" s="5"/>
      <c r="CA121" s="32" t="str">
        <f>IF(CG121=1,"* Total Personas debe ser igual que según Tipo estrategia. ","")</f>
        <v/>
      </c>
      <c r="CB121" s="32"/>
      <c r="CC121" s="32"/>
      <c r="CD121" s="32"/>
      <c r="CE121" s="32"/>
      <c r="CF121" s="32"/>
      <c r="CG121" s="33">
        <f>IF(B121&lt;&gt;SUM(H121:K121),1,0)</f>
        <v>0</v>
      </c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3"/>
      <c r="CV121" s="3"/>
      <c r="CW121" s="3"/>
      <c r="CX121" s="3"/>
      <c r="CY121" s="3"/>
      <c r="CZ121" s="5"/>
    </row>
    <row r="122" spans="1:130" ht="15" x14ac:dyDescent="0.25">
      <c r="A122" s="230" t="s">
        <v>72</v>
      </c>
      <c r="B122" s="284">
        <f>SUM(C122:G122)</f>
        <v>0</v>
      </c>
      <c r="C122" s="51"/>
      <c r="D122" s="92"/>
      <c r="E122" s="56"/>
      <c r="F122" s="92"/>
      <c r="G122" s="285"/>
      <c r="H122" s="92"/>
      <c r="I122" s="56"/>
      <c r="J122" s="92"/>
      <c r="K122" s="92"/>
      <c r="L122" s="283" t="str">
        <f>CA122</f>
        <v/>
      </c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5"/>
      <c r="X122" s="5"/>
      <c r="Y122" s="5"/>
      <c r="Z122" s="5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5"/>
      <c r="BF122" s="5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3"/>
      <c r="BV122" s="3"/>
      <c r="BW122" s="3"/>
      <c r="BX122" s="15"/>
      <c r="BY122" s="3"/>
      <c r="BZ122" s="5"/>
      <c r="CA122" s="32" t="str">
        <f>IF(CG122=1,"* Total Personas debe ser igual que según Tipo estrategia. ","")</f>
        <v/>
      </c>
      <c r="CB122" s="32"/>
      <c r="CC122" s="32"/>
      <c r="CD122" s="32"/>
      <c r="CE122" s="32"/>
      <c r="CF122" s="32"/>
      <c r="CG122" s="33">
        <f>IF(B122&lt;&gt;SUM(H122:K122),1,0)</f>
        <v>0</v>
      </c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3"/>
      <c r="CV122" s="3"/>
      <c r="CW122" s="3"/>
      <c r="CX122" s="3"/>
      <c r="CY122" s="3"/>
      <c r="CZ122" s="5"/>
    </row>
    <row r="123" spans="1:130" ht="15" x14ac:dyDescent="0.25">
      <c r="A123" s="286" t="s">
        <v>73</v>
      </c>
      <c r="B123" s="287">
        <f>SUM(C123:G123)</f>
        <v>0</v>
      </c>
      <c r="C123" s="219"/>
      <c r="D123" s="75"/>
      <c r="E123" s="78"/>
      <c r="F123" s="75"/>
      <c r="G123" s="288"/>
      <c r="H123" s="75"/>
      <c r="I123" s="78"/>
      <c r="J123" s="75"/>
      <c r="K123" s="75"/>
      <c r="L123" s="283" t="str">
        <f>CA123</f>
        <v/>
      </c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5"/>
      <c r="X123" s="5"/>
      <c r="Y123" s="5"/>
      <c r="Z123" s="5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5"/>
      <c r="BF123" s="5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3"/>
      <c r="BV123" s="3"/>
      <c r="BW123" s="3"/>
      <c r="BX123" s="15"/>
      <c r="BY123" s="3"/>
      <c r="BZ123" s="5"/>
      <c r="CA123" s="32" t="str">
        <f>IF(CG123=1,"* Total Personas debe ser igual que según Tipo estrategia. ","")</f>
        <v/>
      </c>
      <c r="CB123" s="32"/>
      <c r="CC123" s="32"/>
      <c r="CD123" s="32"/>
      <c r="CE123" s="32"/>
      <c r="CF123" s="32"/>
      <c r="CG123" s="33">
        <f>IF(B123&lt;&gt;SUM(H123:K123),1,0)</f>
        <v>0</v>
      </c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3"/>
      <c r="CV123" s="3"/>
      <c r="CW123" s="3"/>
      <c r="CX123" s="3"/>
      <c r="CY123" s="3"/>
      <c r="CZ123" s="5"/>
    </row>
    <row r="124" spans="1:130" ht="15" x14ac:dyDescent="0.25">
      <c r="A124" s="238" t="s">
        <v>132</v>
      </c>
      <c r="B124" s="2"/>
      <c r="C124" s="2"/>
      <c r="D124" s="245"/>
      <c r="E124" s="245"/>
      <c r="F124" s="245"/>
      <c r="G124" s="245"/>
      <c r="H124" s="245"/>
      <c r="I124" s="245"/>
      <c r="J124" s="245"/>
      <c r="K124" s="245"/>
      <c r="L124" s="24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5"/>
      <c r="BG124" s="5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3"/>
      <c r="BV124" s="3"/>
      <c r="BW124" s="3"/>
      <c r="BX124" s="3"/>
      <c r="BY124" s="3"/>
      <c r="BZ124" s="3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5"/>
      <c r="CV124" s="5"/>
      <c r="CW124" s="5"/>
      <c r="CX124" s="5"/>
      <c r="CY124" s="5"/>
      <c r="CZ124" s="5"/>
    </row>
    <row r="125" spans="1:130" ht="15" customHeight="1" x14ac:dyDescent="0.25">
      <c r="A125" s="1888" t="s">
        <v>133</v>
      </c>
      <c r="B125" s="1889" t="s">
        <v>134</v>
      </c>
      <c r="C125" s="1890" t="s">
        <v>135</v>
      </c>
      <c r="D125" s="1891"/>
      <c r="E125" s="1890" t="s">
        <v>136</v>
      </c>
      <c r="F125" s="1891"/>
      <c r="G125" s="1892" t="s">
        <v>137</v>
      </c>
      <c r="H125" s="1891"/>
      <c r="I125" s="1890" t="s">
        <v>138</v>
      </c>
      <c r="J125" s="1893"/>
      <c r="K125" s="1882" t="s">
        <v>139</v>
      </c>
      <c r="L125" s="1883"/>
      <c r="M125" s="267"/>
      <c r="N125" s="267"/>
      <c r="O125" s="267"/>
      <c r="P125" s="267"/>
      <c r="Q125" s="267"/>
      <c r="R125" s="267"/>
      <c r="S125" s="267"/>
      <c r="T125" s="267"/>
      <c r="U125" s="267"/>
      <c r="V125" s="267"/>
      <c r="W125" s="267"/>
      <c r="X125" s="267"/>
      <c r="Y125" s="267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5"/>
      <c r="BD125" s="5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3"/>
      <c r="BU125" s="3"/>
      <c r="BV125" s="15"/>
      <c r="BW125" s="15"/>
      <c r="BX125" s="15"/>
      <c r="BZ125" s="4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5"/>
      <c r="CU125" s="5"/>
      <c r="CV125" s="5"/>
      <c r="CW125" s="5"/>
      <c r="CX125" s="5"/>
      <c r="CY125" s="5"/>
      <c r="CZ125" s="5"/>
      <c r="DZ125" s="6"/>
    </row>
    <row r="126" spans="1:130" s="436" customFormat="1" ht="21" x14ac:dyDescent="0.25">
      <c r="A126" s="1775"/>
      <c r="B126" s="1745"/>
      <c r="C126" s="703" t="s">
        <v>140</v>
      </c>
      <c r="D126" s="704" t="s">
        <v>141</v>
      </c>
      <c r="E126" s="703" t="s">
        <v>140</v>
      </c>
      <c r="F126" s="704" t="s">
        <v>141</v>
      </c>
      <c r="G126" s="703" t="s">
        <v>140</v>
      </c>
      <c r="H126" s="619" t="s">
        <v>141</v>
      </c>
      <c r="I126" s="703" t="s">
        <v>140</v>
      </c>
      <c r="J126" s="705" t="s">
        <v>141</v>
      </c>
      <c r="K126" s="704" t="s">
        <v>88</v>
      </c>
      <c r="L126" s="704" t="s">
        <v>89</v>
      </c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5"/>
      <c r="BD126" s="5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3"/>
      <c r="BU126" s="3"/>
      <c r="BV126" s="15"/>
      <c r="BW126" s="15"/>
      <c r="BX126" s="15"/>
      <c r="BY126" s="15"/>
      <c r="BZ126" s="4"/>
      <c r="CA126" s="4"/>
      <c r="CB126" s="4"/>
      <c r="CC126" s="4"/>
      <c r="CD126" s="4"/>
      <c r="CE126" s="4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5"/>
      <c r="CU126" s="5"/>
      <c r="CV126" s="5"/>
      <c r="CW126" s="5"/>
      <c r="CX126" s="5"/>
      <c r="CY126" s="5"/>
      <c r="CZ126" s="432"/>
      <c r="DA126" s="432"/>
      <c r="DB126" s="432"/>
      <c r="DC126" s="432"/>
      <c r="DD126" s="432"/>
      <c r="DE126" s="432"/>
      <c r="DF126" s="432"/>
      <c r="DG126" s="432"/>
      <c r="DH126" s="432"/>
      <c r="DI126" s="432"/>
      <c r="DJ126" s="432"/>
      <c r="DK126" s="432"/>
      <c r="DL126" s="432"/>
      <c r="DM126" s="432"/>
      <c r="DN126" s="432"/>
      <c r="DO126" s="432"/>
      <c r="DP126" s="432"/>
      <c r="DQ126" s="432"/>
      <c r="DR126" s="432"/>
      <c r="DS126" s="432"/>
      <c r="DT126" s="432"/>
      <c r="DU126" s="432"/>
      <c r="DV126" s="432"/>
      <c r="DW126" s="432"/>
      <c r="DX126" s="432"/>
      <c r="DY126" s="432"/>
    </row>
    <row r="127" spans="1:130" ht="15" x14ac:dyDescent="0.25">
      <c r="A127" s="1841" t="s">
        <v>142</v>
      </c>
      <c r="B127" s="706" t="s">
        <v>143</v>
      </c>
      <c r="C127" s="707"/>
      <c r="D127" s="708"/>
      <c r="E127" s="707"/>
      <c r="F127" s="708"/>
      <c r="G127" s="707"/>
      <c r="H127" s="708"/>
      <c r="I127" s="707"/>
      <c r="J127" s="709"/>
      <c r="K127" s="56"/>
      <c r="L127" s="70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5"/>
      <c r="BD127" s="5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3"/>
      <c r="BU127" s="3"/>
      <c r="BV127" s="15"/>
      <c r="BW127" s="15"/>
      <c r="BX127" s="15"/>
      <c r="BZ127" s="4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5"/>
      <c r="CU127" s="5"/>
      <c r="CV127" s="5"/>
      <c r="CW127" s="5"/>
      <c r="CX127" s="5"/>
      <c r="CY127" s="5"/>
      <c r="CZ127" s="5"/>
      <c r="DZ127" s="6"/>
    </row>
    <row r="128" spans="1:130" ht="21" x14ac:dyDescent="0.2">
      <c r="A128" s="1637"/>
      <c r="B128" s="230" t="s">
        <v>144</v>
      </c>
      <c r="C128" s="51"/>
      <c r="D128" s="56"/>
      <c r="E128" s="51"/>
      <c r="F128" s="56"/>
      <c r="G128" s="51"/>
      <c r="H128" s="56"/>
      <c r="I128" s="51"/>
      <c r="J128" s="298"/>
      <c r="K128" s="56"/>
      <c r="L128" s="56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5"/>
      <c r="BD128" s="5"/>
      <c r="BT128" s="5"/>
      <c r="BV128" s="15"/>
      <c r="BW128" s="15"/>
      <c r="BX128" s="15"/>
      <c r="BZ128" s="4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15"/>
      <c r="CY128" s="5"/>
      <c r="CZ128" s="5"/>
      <c r="DZ128" s="6"/>
    </row>
    <row r="129" spans="1:130" x14ac:dyDescent="0.2">
      <c r="A129" s="1637"/>
      <c r="B129" s="230" t="s">
        <v>145</v>
      </c>
      <c r="C129" s="51"/>
      <c r="D129" s="56"/>
      <c r="E129" s="51"/>
      <c r="F129" s="56"/>
      <c r="G129" s="51"/>
      <c r="H129" s="56"/>
      <c r="I129" s="51"/>
      <c r="J129" s="298"/>
      <c r="K129" s="56"/>
      <c r="L129" s="56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5"/>
      <c r="BD129" s="5"/>
      <c r="BT129" s="5"/>
      <c r="BV129" s="15"/>
      <c r="BW129" s="15"/>
      <c r="BX129" s="15"/>
      <c r="BZ129" s="4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15"/>
      <c r="CY129" s="5"/>
      <c r="CZ129" s="5"/>
      <c r="DZ129" s="6"/>
    </row>
    <row r="130" spans="1:130" x14ac:dyDescent="0.2">
      <c r="A130" s="1745"/>
      <c r="B130" s="230" t="s">
        <v>146</v>
      </c>
      <c r="C130" s="219"/>
      <c r="D130" s="78"/>
      <c r="E130" s="219"/>
      <c r="F130" s="78"/>
      <c r="G130" s="219"/>
      <c r="H130" s="78"/>
      <c r="I130" s="219"/>
      <c r="J130" s="299"/>
      <c r="K130" s="78"/>
      <c r="L130" s="7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5"/>
      <c r="BD130" s="5"/>
      <c r="BT130" s="5"/>
      <c r="BV130" s="15"/>
      <c r="BW130" s="15"/>
      <c r="BX130" s="15"/>
      <c r="BZ130" s="4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15"/>
      <c r="CZ130" s="5"/>
      <c r="DZ130" s="6"/>
    </row>
    <row r="131" spans="1:130" x14ac:dyDescent="0.2">
      <c r="A131" s="1884" t="s">
        <v>147</v>
      </c>
      <c r="B131" s="706" t="s">
        <v>148</v>
      </c>
      <c r="C131" s="707"/>
      <c r="D131" s="708"/>
      <c r="E131" s="707"/>
      <c r="F131" s="708"/>
      <c r="G131" s="707"/>
      <c r="H131" s="708"/>
      <c r="I131" s="707"/>
      <c r="J131" s="709"/>
      <c r="K131" s="708"/>
      <c r="L131" s="70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5"/>
      <c r="BD131" s="5"/>
      <c r="BT131" s="5"/>
      <c r="BV131" s="15"/>
      <c r="BW131" s="15"/>
      <c r="BX131" s="15"/>
      <c r="BZ131" s="4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15"/>
      <c r="CY131" s="5"/>
      <c r="CZ131" s="5"/>
      <c r="DZ131" s="6"/>
    </row>
    <row r="132" spans="1:130" x14ac:dyDescent="0.2">
      <c r="A132" s="1885"/>
      <c r="B132" s="230" t="s">
        <v>149</v>
      </c>
      <c r="C132" s="51"/>
      <c r="D132" s="56"/>
      <c r="E132" s="51"/>
      <c r="F132" s="56"/>
      <c r="G132" s="51"/>
      <c r="H132" s="56"/>
      <c r="I132" s="51"/>
      <c r="J132" s="298"/>
      <c r="K132" s="56"/>
      <c r="L132" s="56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5"/>
      <c r="BD132" s="5"/>
      <c r="BT132" s="5"/>
      <c r="BV132" s="15"/>
      <c r="BW132" s="15"/>
      <c r="BX132" s="15"/>
      <c r="BZ132" s="4"/>
      <c r="CF132" s="9"/>
      <c r="CG132" s="437"/>
      <c r="CH132" s="437"/>
      <c r="CI132" s="437"/>
      <c r="CJ132" s="437"/>
      <c r="CK132" s="437"/>
      <c r="CL132" s="437"/>
      <c r="CM132" s="437"/>
      <c r="CN132" s="437"/>
      <c r="CO132" s="437"/>
      <c r="CP132" s="437"/>
      <c r="CQ132" s="437"/>
      <c r="CR132" s="437"/>
      <c r="CS132" s="437"/>
      <c r="CT132" s="15"/>
      <c r="CY132" s="5"/>
      <c r="CZ132" s="5"/>
      <c r="DZ132" s="6"/>
    </row>
    <row r="133" spans="1:130" x14ac:dyDescent="0.2">
      <c r="A133" s="1885"/>
      <c r="B133" s="230" t="s">
        <v>146</v>
      </c>
      <c r="C133" s="51"/>
      <c r="D133" s="56"/>
      <c r="E133" s="51"/>
      <c r="F133" s="56"/>
      <c r="G133" s="51"/>
      <c r="H133" s="56"/>
      <c r="I133" s="51"/>
      <c r="J133" s="298"/>
      <c r="K133" s="56"/>
      <c r="L133" s="56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5"/>
      <c r="BD133" s="5"/>
      <c r="BT133" s="5"/>
      <c r="BV133" s="15"/>
      <c r="BW133" s="15"/>
      <c r="BX133" s="15"/>
      <c r="BZ133" s="4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15"/>
      <c r="CY133" s="5"/>
      <c r="CZ133" s="5"/>
      <c r="DZ133" s="6"/>
    </row>
    <row r="134" spans="1:130" x14ac:dyDescent="0.2">
      <c r="A134" s="1885"/>
      <c r="B134" s="301" t="s">
        <v>150</v>
      </c>
      <c r="C134" s="85"/>
      <c r="D134" s="86"/>
      <c r="E134" s="85"/>
      <c r="F134" s="86"/>
      <c r="G134" s="85"/>
      <c r="H134" s="86"/>
      <c r="I134" s="85"/>
      <c r="J134" s="302"/>
      <c r="K134" s="86"/>
      <c r="L134" s="86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5"/>
      <c r="BD134" s="5"/>
      <c r="BT134" s="5"/>
      <c r="BV134" s="15"/>
      <c r="BW134" s="15"/>
      <c r="BX134" s="15"/>
      <c r="BZ134" s="4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15"/>
      <c r="CY134" s="5"/>
      <c r="CZ134" s="5"/>
      <c r="DZ134" s="6"/>
    </row>
    <row r="135" spans="1:130" x14ac:dyDescent="0.2">
      <c r="A135" s="1885"/>
      <c r="B135" s="286" t="s">
        <v>151</v>
      </c>
      <c r="C135" s="219"/>
      <c r="D135" s="78"/>
      <c r="E135" s="219"/>
      <c r="F135" s="78"/>
      <c r="G135" s="219"/>
      <c r="H135" s="78"/>
      <c r="I135" s="219"/>
      <c r="J135" s="299"/>
      <c r="K135" s="78"/>
      <c r="L135" s="7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5"/>
      <c r="BD135" s="5"/>
      <c r="BT135" s="5"/>
      <c r="BV135" s="15"/>
      <c r="BW135" s="15"/>
      <c r="BX135" s="15"/>
      <c r="BZ135" s="4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15"/>
      <c r="CY135" s="5"/>
      <c r="CZ135" s="5"/>
      <c r="DZ135" s="6"/>
    </row>
    <row r="136" spans="1:130" ht="14.25" customHeight="1" x14ac:dyDescent="0.2">
      <c r="A136" s="1841" t="s">
        <v>152</v>
      </c>
      <c r="B136" s="706" t="s">
        <v>153</v>
      </c>
      <c r="C136" s="707"/>
      <c r="D136" s="708"/>
      <c r="E136" s="707"/>
      <c r="F136" s="708"/>
      <c r="G136" s="707"/>
      <c r="H136" s="708"/>
      <c r="I136" s="707"/>
      <c r="J136" s="709"/>
      <c r="K136" s="708"/>
      <c r="L136" s="70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5"/>
      <c r="BD136" s="5"/>
      <c r="BT136" s="5"/>
      <c r="BV136" s="15"/>
      <c r="BW136" s="15"/>
      <c r="BX136" s="15"/>
      <c r="BZ136" s="4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5"/>
      <c r="CU136" s="5"/>
      <c r="CV136" s="5"/>
      <c r="CW136" s="5"/>
      <c r="CX136" s="5"/>
      <c r="CY136" s="5"/>
      <c r="CZ136" s="5"/>
      <c r="DZ136" s="6"/>
    </row>
    <row r="137" spans="1:130" x14ac:dyDescent="0.2">
      <c r="A137" s="1637"/>
      <c r="B137" s="230" t="s">
        <v>149</v>
      </c>
      <c r="C137" s="51"/>
      <c r="D137" s="56"/>
      <c r="E137" s="51"/>
      <c r="F137" s="56"/>
      <c r="G137" s="51"/>
      <c r="H137" s="56"/>
      <c r="I137" s="51"/>
      <c r="J137" s="298"/>
      <c r="K137" s="56"/>
      <c r="L137" s="56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5"/>
      <c r="BD137" s="5"/>
      <c r="BT137" s="5"/>
      <c r="BV137" s="15"/>
      <c r="BW137" s="15"/>
      <c r="BX137" s="15"/>
      <c r="BZ137" s="4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5"/>
      <c r="CU137" s="5"/>
      <c r="CV137" s="5"/>
      <c r="CW137" s="5"/>
      <c r="CX137" s="5"/>
      <c r="CY137" s="5"/>
      <c r="CZ137" s="5"/>
      <c r="DZ137" s="6"/>
    </row>
    <row r="138" spans="1:130" x14ac:dyDescent="0.2">
      <c r="A138" s="1637"/>
      <c r="B138" s="230" t="s">
        <v>146</v>
      </c>
      <c r="C138" s="51"/>
      <c r="D138" s="56"/>
      <c r="E138" s="51"/>
      <c r="F138" s="56"/>
      <c r="G138" s="51"/>
      <c r="H138" s="56"/>
      <c r="I138" s="51"/>
      <c r="J138" s="298"/>
      <c r="K138" s="56"/>
      <c r="L138" s="56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5"/>
      <c r="BD138" s="5"/>
      <c r="BT138" s="5"/>
      <c r="BV138" s="15"/>
      <c r="BW138" s="15"/>
      <c r="BX138" s="15"/>
      <c r="BZ138" s="4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5"/>
      <c r="CU138" s="5"/>
      <c r="CV138" s="5"/>
      <c r="CW138" s="5"/>
      <c r="CX138" s="5"/>
      <c r="CY138" s="5"/>
      <c r="CZ138" s="5"/>
      <c r="DZ138" s="6"/>
    </row>
    <row r="139" spans="1:130" x14ac:dyDescent="0.2">
      <c r="A139" s="1637"/>
      <c r="B139" s="230" t="s">
        <v>154</v>
      </c>
      <c r="C139" s="51"/>
      <c r="D139" s="56"/>
      <c r="E139" s="51"/>
      <c r="F139" s="56"/>
      <c r="G139" s="51"/>
      <c r="H139" s="56"/>
      <c r="I139" s="51"/>
      <c r="J139" s="298"/>
      <c r="K139" s="56"/>
      <c r="L139" s="56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5"/>
      <c r="BD139" s="5"/>
      <c r="BT139" s="5"/>
      <c r="BV139" s="15"/>
      <c r="BW139" s="15"/>
      <c r="BX139" s="15"/>
      <c r="BZ139" s="32"/>
      <c r="CA139" s="32"/>
      <c r="CB139" s="32"/>
      <c r="CC139" s="32"/>
      <c r="CD139" s="32"/>
      <c r="CE139" s="32"/>
      <c r="CF139" s="33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5"/>
      <c r="CU139" s="5"/>
      <c r="CV139" s="5"/>
      <c r="CW139" s="5"/>
      <c r="CX139" s="5"/>
      <c r="CY139" s="5"/>
      <c r="CZ139" s="5"/>
      <c r="DZ139" s="6"/>
    </row>
    <row r="140" spans="1:130" x14ac:dyDescent="0.2">
      <c r="A140" s="1637"/>
      <c r="B140" s="230" t="s">
        <v>150</v>
      </c>
      <c r="C140" s="51"/>
      <c r="D140" s="56"/>
      <c r="E140" s="51"/>
      <c r="F140" s="56"/>
      <c r="G140" s="51"/>
      <c r="H140" s="56"/>
      <c r="I140" s="51"/>
      <c r="J140" s="298"/>
      <c r="K140" s="56"/>
      <c r="L140" s="56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5"/>
      <c r="BD140" s="5"/>
      <c r="BT140" s="5"/>
      <c r="BV140" s="15"/>
      <c r="BW140" s="15"/>
      <c r="BX140" s="15"/>
      <c r="BZ140" s="32"/>
      <c r="CA140" s="32"/>
      <c r="CB140" s="32"/>
      <c r="CC140" s="32"/>
      <c r="CD140" s="32"/>
      <c r="CE140" s="32"/>
      <c r="CF140" s="33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5"/>
      <c r="CU140" s="5"/>
      <c r="CV140" s="5"/>
      <c r="CW140" s="5"/>
      <c r="CX140" s="5"/>
      <c r="CY140" s="5"/>
      <c r="CZ140" s="5"/>
      <c r="DZ140" s="6"/>
    </row>
    <row r="141" spans="1:130" x14ac:dyDescent="0.2">
      <c r="A141" s="1745"/>
      <c r="B141" s="286" t="s">
        <v>151</v>
      </c>
      <c r="C141" s="63"/>
      <c r="D141" s="97"/>
      <c r="E141" s="63"/>
      <c r="F141" s="97"/>
      <c r="G141" s="63"/>
      <c r="H141" s="97"/>
      <c r="I141" s="63"/>
      <c r="J141" s="303"/>
      <c r="K141" s="97"/>
      <c r="L141" s="97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5"/>
      <c r="BD141" s="5"/>
      <c r="BT141" s="5"/>
      <c r="BV141" s="15"/>
      <c r="BW141" s="15"/>
      <c r="BX141" s="15"/>
      <c r="BZ141" s="32"/>
      <c r="CA141" s="32"/>
      <c r="CB141" s="32"/>
      <c r="CC141" s="32"/>
      <c r="CD141" s="32"/>
      <c r="CE141" s="32"/>
      <c r="CF141" s="33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5"/>
      <c r="CU141" s="5"/>
      <c r="CV141" s="5"/>
      <c r="CW141" s="5"/>
      <c r="CX141" s="5"/>
      <c r="CY141" s="5"/>
      <c r="CZ141" s="5"/>
      <c r="DZ141" s="6"/>
    </row>
    <row r="142" spans="1:130" x14ac:dyDescent="0.2">
      <c r="A142" s="710" t="s">
        <v>155</v>
      </c>
      <c r="B142" s="711" t="s">
        <v>145</v>
      </c>
      <c r="C142" s="712"/>
      <c r="D142" s="713"/>
      <c r="E142" s="712"/>
      <c r="F142" s="713"/>
      <c r="G142" s="712"/>
      <c r="H142" s="713"/>
      <c r="I142" s="712"/>
      <c r="J142" s="714"/>
      <c r="K142" s="713"/>
      <c r="L142" s="713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5"/>
      <c r="BD142" s="5"/>
      <c r="BT142" s="5"/>
      <c r="BV142" s="15"/>
      <c r="BW142" s="15"/>
      <c r="BX142" s="15"/>
      <c r="BZ142" s="4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5"/>
      <c r="CU142" s="5"/>
      <c r="CV142" s="5"/>
      <c r="CW142" s="5"/>
      <c r="CX142" s="5"/>
      <c r="CY142" s="5"/>
      <c r="CZ142" s="5"/>
      <c r="DZ142" s="6"/>
    </row>
    <row r="143" spans="1:130" x14ac:dyDescent="0.2">
      <c r="A143" s="11" t="s">
        <v>156</v>
      </c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5"/>
      <c r="CV143" s="5"/>
      <c r="CW143" s="5"/>
      <c r="CX143" s="5"/>
      <c r="CY143" s="5"/>
      <c r="CZ143" s="5"/>
    </row>
    <row r="144" spans="1:130" x14ac:dyDescent="0.2">
      <c r="A144" s="107" t="s">
        <v>157</v>
      </c>
      <c r="B144" s="309"/>
      <c r="C144" s="10"/>
      <c r="D144" s="310"/>
      <c r="E144" s="411"/>
      <c r="F144" s="310"/>
      <c r="G144" s="411"/>
      <c r="H144" s="411"/>
      <c r="I144" s="310"/>
      <c r="J144" s="412"/>
      <c r="K144" s="412"/>
      <c r="L144" s="412"/>
      <c r="M144" s="412"/>
      <c r="N144" s="412"/>
      <c r="O144" s="413"/>
      <c r="P144" s="413"/>
      <c r="Q144" s="413"/>
      <c r="R144" s="414"/>
      <c r="S144" s="14"/>
      <c r="T144" s="413"/>
      <c r="U144" s="413"/>
      <c r="V144" s="414"/>
      <c r="W144" s="457"/>
      <c r="X144" s="14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CA144" s="32"/>
      <c r="CB144" s="32"/>
      <c r="CC144" s="32"/>
      <c r="CD144" s="32"/>
      <c r="CE144" s="32"/>
      <c r="CF144" s="32"/>
      <c r="CG144" s="33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5"/>
      <c r="CV144" s="5"/>
      <c r="CW144" s="5"/>
      <c r="CX144" s="5"/>
      <c r="CY144" s="5"/>
      <c r="CZ144" s="5"/>
    </row>
    <row r="145" spans="1:149" ht="15" customHeight="1" x14ac:dyDescent="0.2">
      <c r="A145" s="1854" t="s">
        <v>35</v>
      </c>
      <c r="B145" s="1871" t="s">
        <v>5</v>
      </c>
      <c r="C145" s="1640"/>
      <c r="D145" s="1872"/>
      <c r="E145" s="1886" t="s">
        <v>158</v>
      </c>
      <c r="F145" s="1705"/>
      <c r="G145" s="1705"/>
      <c r="H145" s="1705"/>
      <c r="I145" s="1705"/>
      <c r="J145" s="1705"/>
      <c r="K145" s="1705"/>
      <c r="L145" s="1705"/>
      <c r="M145" s="1705"/>
      <c r="N145" s="1705"/>
      <c r="O145" s="1705"/>
      <c r="P145" s="1705"/>
      <c r="Q145" s="1705"/>
      <c r="R145" s="1705"/>
      <c r="S145" s="1705"/>
      <c r="T145" s="1705"/>
      <c r="U145" s="1705"/>
      <c r="V145" s="1705"/>
      <c r="W145" s="1705"/>
      <c r="X145" s="1705"/>
      <c r="Y145" s="1705"/>
      <c r="Z145" s="1705"/>
      <c r="AA145" s="1705"/>
      <c r="AB145" s="1705"/>
      <c r="AC145" s="1705"/>
      <c r="AD145" s="1705"/>
      <c r="AE145" s="1705"/>
      <c r="AF145" s="1705"/>
      <c r="AG145" s="1705"/>
      <c r="AH145" s="1705"/>
      <c r="AI145" s="1705"/>
      <c r="AJ145" s="1705"/>
      <c r="AK145" s="1705"/>
      <c r="AL145" s="1887"/>
      <c r="AM145" s="1859" t="s">
        <v>159</v>
      </c>
      <c r="AN145" s="1859"/>
      <c r="AO145" s="1894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U145" s="109"/>
      <c r="BV145" s="109"/>
      <c r="BW145" s="15"/>
      <c r="BX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5"/>
      <c r="CR145" s="5"/>
      <c r="CS145" s="5"/>
      <c r="CT145" s="32"/>
      <c r="CU145" s="32"/>
      <c r="CV145" s="32"/>
      <c r="CW145" s="32"/>
      <c r="CX145" s="32"/>
      <c r="CY145" s="32"/>
      <c r="CZ145" s="33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</row>
    <row r="146" spans="1:149" ht="15" customHeight="1" x14ac:dyDescent="0.2">
      <c r="A146" s="1702"/>
      <c r="B146" s="1760"/>
      <c r="C146" s="1757"/>
      <c r="D146" s="1761"/>
      <c r="E146" s="1884" t="s">
        <v>160</v>
      </c>
      <c r="F146" s="1884"/>
      <c r="G146" s="1895" t="s">
        <v>161</v>
      </c>
      <c r="H146" s="1895"/>
      <c r="I146" s="1895" t="s">
        <v>13</v>
      </c>
      <c r="J146" s="1895"/>
      <c r="K146" s="1895" t="s">
        <v>162</v>
      </c>
      <c r="L146" s="1895"/>
      <c r="M146" s="1884" t="s">
        <v>15</v>
      </c>
      <c r="N146" s="1884"/>
      <c r="O146" s="1884" t="s">
        <v>16</v>
      </c>
      <c r="P146" s="1884"/>
      <c r="Q146" s="1884" t="s">
        <v>17</v>
      </c>
      <c r="R146" s="1884"/>
      <c r="S146" s="1884" t="s">
        <v>18</v>
      </c>
      <c r="T146" s="1884"/>
      <c r="U146" s="1884" t="s">
        <v>19</v>
      </c>
      <c r="V146" s="1884"/>
      <c r="W146" s="1884" t="s">
        <v>20</v>
      </c>
      <c r="X146" s="1884"/>
      <c r="Y146" s="1884" t="s">
        <v>21</v>
      </c>
      <c r="Z146" s="1884"/>
      <c r="AA146" s="1884" t="s">
        <v>22</v>
      </c>
      <c r="AB146" s="1884"/>
      <c r="AC146" s="1884" t="s">
        <v>23</v>
      </c>
      <c r="AD146" s="1884"/>
      <c r="AE146" s="1884" t="s">
        <v>24</v>
      </c>
      <c r="AF146" s="1884"/>
      <c r="AG146" s="1884" t="s">
        <v>25</v>
      </c>
      <c r="AH146" s="1884"/>
      <c r="AI146" s="1884" t="s">
        <v>26</v>
      </c>
      <c r="AJ146" s="1884"/>
      <c r="AK146" s="1885" t="s">
        <v>27</v>
      </c>
      <c r="AL146" s="1897"/>
      <c r="AM146" s="1874" t="s">
        <v>163</v>
      </c>
      <c r="AN146" s="1896" t="s">
        <v>164</v>
      </c>
      <c r="AO146" s="1849"/>
      <c r="AP146" s="71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U146" s="109"/>
      <c r="BV146" s="109"/>
      <c r="BW146" s="15"/>
      <c r="BX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5"/>
      <c r="CR146" s="5"/>
      <c r="CS146" s="5"/>
      <c r="CT146" s="32"/>
      <c r="CU146" s="32"/>
      <c r="CV146" s="32"/>
      <c r="CW146" s="32"/>
      <c r="CX146" s="32"/>
      <c r="CY146" s="32"/>
      <c r="CZ146" s="33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</row>
    <row r="147" spans="1:149" ht="24" customHeight="1" x14ac:dyDescent="0.2">
      <c r="A147" s="1781"/>
      <c r="B147" s="439" t="s">
        <v>32</v>
      </c>
      <c r="C147" s="716" t="s">
        <v>33</v>
      </c>
      <c r="D147" s="717" t="s">
        <v>34</v>
      </c>
      <c r="E147" s="716" t="s">
        <v>33</v>
      </c>
      <c r="F147" s="717" t="s">
        <v>34</v>
      </c>
      <c r="G147" s="716" t="s">
        <v>33</v>
      </c>
      <c r="H147" s="717" t="s">
        <v>34</v>
      </c>
      <c r="I147" s="716" t="s">
        <v>33</v>
      </c>
      <c r="J147" s="717" t="s">
        <v>34</v>
      </c>
      <c r="K147" s="716" t="s">
        <v>33</v>
      </c>
      <c r="L147" s="717" t="s">
        <v>34</v>
      </c>
      <c r="M147" s="716" t="s">
        <v>33</v>
      </c>
      <c r="N147" s="717" t="s">
        <v>34</v>
      </c>
      <c r="O147" s="716" t="s">
        <v>33</v>
      </c>
      <c r="P147" s="717" t="s">
        <v>34</v>
      </c>
      <c r="Q147" s="716" t="s">
        <v>33</v>
      </c>
      <c r="R147" s="717" t="s">
        <v>34</v>
      </c>
      <c r="S147" s="716" t="s">
        <v>33</v>
      </c>
      <c r="T147" s="717" t="s">
        <v>34</v>
      </c>
      <c r="U147" s="716" t="s">
        <v>33</v>
      </c>
      <c r="V147" s="717" t="s">
        <v>34</v>
      </c>
      <c r="W147" s="716" t="s">
        <v>33</v>
      </c>
      <c r="X147" s="717" t="s">
        <v>34</v>
      </c>
      <c r="Y147" s="716" t="s">
        <v>33</v>
      </c>
      <c r="Z147" s="717" t="s">
        <v>34</v>
      </c>
      <c r="AA147" s="716" t="s">
        <v>33</v>
      </c>
      <c r="AB147" s="717" t="s">
        <v>34</v>
      </c>
      <c r="AC147" s="716" t="s">
        <v>33</v>
      </c>
      <c r="AD147" s="717" t="s">
        <v>34</v>
      </c>
      <c r="AE147" s="716" t="s">
        <v>33</v>
      </c>
      <c r="AF147" s="717" t="s">
        <v>34</v>
      </c>
      <c r="AG147" s="716" t="s">
        <v>33</v>
      </c>
      <c r="AH147" s="717" t="s">
        <v>34</v>
      </c>
      <c r="AI147" s="716" t="s">
        <v>33</v>
      </c>
      <c r="AJ147" s="717" t="s">
        <v>34</v>
      </c>
      <c r="AK147" s="716" t="s">
        <v>33</v>
      </c>
      <c r="AL147" s="718" t="s">
        <v>34</v>
      </c>
      <c r="AM147" s="1802"/>
      <c r="AN147" s="440" t="s">
        <v>165</v>
      </c>
      <c r="AO147" s="573" t="s">
        <v>166</v>
      </c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U147" s="109"/>
      <c r="BV147" s="109"/>
      <c r="BW147" s="15"/>
      <c r="BX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5"/>
      <c r="CR147" s="5"/>
      <c r="CS147" s="5"/>
      <c r="CT147" s="32"/>
      <c r="CU147" s="32"/>
      <c r="CV147" s="32"/>
      <c r="CW147" s="32"/>
      <c r="CX147" s="32"/>
      <c r="CY147" s="32"/>
      <c r="CZ147" s="33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</row>
    <row r="148" spans="1:149" ht="14.1" customHeight="1" x14ac:dyDescent="0.2">
      <c r="A148" s="719" t="s">
        <v>51</v>
      </c>
      <c r="B148" s="324">
        <f>SUM(C148:D148)</f>
        <v>376</v>
      </c>
      <c r="C148" s="325">
        <f t="shared" ref="C148:D176" si="19">E148+G148+I148+K148+M148+O148+Q148+S148+U148+W148+Y148+AA148+AC148+AE148+AG148+AI148+AK148</f>
        <v>156</v>
      </c>
      <c r="D148" s="325">
        <f t="shared" si="19"/>
        <v>220</v>
      </c>
      <c r="E148" s="707">
        <v>6</v>
      </c>
      <c r="F148" s="720">
        <v>5</v>
      </c>
      <c r="G148" s="707">
        <v>12</v>
      </c>
      <c r="H148" s="720">
        <v>4</v>
      </c>
      <c r="I148" s="707">
        <v>6</v>
      </c>
      <c r="J148" s="720">
        <v>5</v>
      </c>
      <c r="K148" s="707">
        <v>3</v>
      </c>
      <c r="L148" s="720">
        <v>6</v>
      </c>
      <c r="M148" s="707">
        <v>0</v>
      </c>
      <c r="N148" s="720">
        <v>3</v>
      </c>
      <c r="O148" s="707">
        <v>5</v>
      </c>
      <c r="P148" s="720">
        <v>8</v>
      </c>
      <c r="Q148" s="707">
        <v>1</v>
      </c>
      <c r="R148" s="720">
        <v>8</v>
      </c>
      <c r="S148" s="707">
        <v>2</v>
      </c>
      <c r="T148" s="720">
        <v>7</v>
      </c>
      <c r="U148" s="707">
        <v>5</v>
      </c>
      <c r="V148" s="720">
        <v>5</v>
      </c>
      <c r="W148" s="707">
        <v>14</v>
      </c>
      <c r="X148" s="720">
        <v>4</v>
      </c>
      <c r="Y148" s="707">
        <v>7</v>
      </c>
      <c r="Z148" s="720">
        <v>10</v>
      </c>
      <c r="AA148" s="707">
        <v>5</v>
      </c>
      <c r="AB148" s="720">
        <v>11</v>
      </c>
      <c r="AC148" s="707">
        <v>18</v>
      </c>
      <c r="AD148" s="720">
        <v>17</v>
      </c>
      <c r="AE148" s="707">
        <v>24</v>
      </c>
      <c r="AF148" s="720">
        <v>23</v>
      </c>
      <c r="AG148" s="707">
        <v>13</v>
      </c>
      <c r="AH148" s="720">
        <v>16</v>
      </c>
      <c r="AI148" s="707">
        <v>14</v>
      </c>
      <c r="AJ148" s="720">
        <v>30</v>
      </c>
      <c r="AK148" s="326">
        <v>21</v>
      </c>
      <c r="AL148" s="53">
        <v>58</v>
      </c>
      <c r="AM148" s="327">
        <v>197</v>
      </c>
      <c r="AN148" s="92">
        <v>46</v>
      </c>
      <c r="AO148" s="56">
        <v>133</v>
      </c>
      <c r="AP148" s="30" t="str">
        <f>CT148</f>
        <v/>
      </c>
      <c r="AQ148" s="267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U148" s="109"/>
      <c r="BV148" s="109"/>
      <c r="BY148" s="5"/>
      <c r="BZ148" s="5"/>
      <c r="CA148" s="5"/>
      <c r="CB148" s="5"/>
      <c r="CC148" s="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5"/>
      <c r="CR148" s="5"/>
      <c r="CS148" s="5"/>
      <c r="CT148" s="32" t="str">
        <f t="shared" ref="CT148:CT176" si="20">IF(CZ148=1,"* El número de Consultas Según tipo de atención NO DEBE ser diferente al Total. ","")</f>
        <v/>
      </c>
      <c r="CU148" s="32"/>
      <c r="CV148" s="32"/>
      <c r="CW148" s="32"/>
      <c r="CX148" s="32"/>
      <c r="CY148" s="32"/>
      <c r="CZ148" s="33">
        <f t="shared" ref="CZ148:CZ176" si="21">IF(B148&lt;&gt;SUM(AM148:AO148),1,0)</f>
        <v>0</v>
      </c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</row>
    <row r="149" spans="1:149" ht="14.1" customHeight="1" x14ac:dyDescent="0.2">
      <c r="A149" s="328" t="s">
        <v>36</v>
      </c>
      <c r="B149" s="324">
        <f t="shared" ref="B149:B182" si="22">SUM(C149:D149)</f>
        <v>2</v>
      </c>
      <c r="C149" s="325">
        <f t="shared" si="19"/>
        <v>2</v>
      </c>
      <c r="D149" s="325">
        <f t="shared" si="19"/>
        <v>0</v>
      </c>
      <c r="E149" s="51">
        <v>0</v>
      </c>
      <c r="F149" s="52">
        <v>0</v>
      </c>
      <c r="G149" s="51">
        <v>0</v>
      </c>
      <c r="H149" s="52">
        <v>0</v>
      </c>
      <c r="I149" s="51">
        <v>0</v>
      </c>
      <c r="J149" s="52">
        <v>0</v>
      </c>
      <c r="K149" s="51">
        <v>0</v>
      </c>
      <c r="L149" s="52">
        <v>0</v>
      </c>
      <c r="M149" s="51">
        <v>0</v>
      </c>
      <c r="N149" s="52">
        <v>0</v>
      </c>
      <c r="O149" s="51">
        <v>0</v>
      </c>
      <c r="P149" s="52">
        <v>0</v>
      </c>
      <c r="Q149" s="51">
        <v>0</v>
      </c>
      <c r="R149" s="52">
        <v>0</v>
      </c>
      <c r="S149" s="51">
        <v>0</v>
      </c>
      <c r="T149" s="52">
        <v>0</v>
      </c>
      <c r="U149" s="51">
        <v>0</v>
      </c>
      <c r="V149" s="52">
        <v>0</v>
      </c>
      <c r="W149" s="51">
        <v>0</v>
      </c>
      <c r="X149" s="52">
        <v>0</v>
      </c>
      <c r="Y149" s="51">
        <v>0</v>
      </c>
      <c r="Z149" s="52">
        <v>0</v>
      </c>
      <c r="AA149" s="51">
        <v>0</v>
      </c>
      <c r="AB149" s="52">
        <v>0</v>
      </c>
      <c r="AC149" s="51">
        <v>0</v>
      </c>
      <c r="AD149" s="52">
        <v>0</v>
      </c>
      <c r="AE149" s="51">
        <v>1</v>
      </c>
      <c r="AF149" s="52">
        <v>0</v>
      </c>
      <c r="AG149" s="51">
        <v>0</v>
      </c>
      <c r="AH149" s="52">
        <v>0</v>
      </c>
      <c r="AI149" s="51">
        <v>0</v>
      </c>
      <c r="AJ149" s="52">
        <v>0</v>
      </c>
      <c r="AK149" s="326">
        <v>1</v>
      </c>
      <c r="AL149" s="53">
        <v>0</v>
      </c>
      <c r="AM149" s="327">
        <v>0</v>
      </c>
      <c r="AN149" s="92">
        <v>0</v>
      </c>
      <c r="AO149" s="56">
        <v>2</v>
      </c>
      <c r="AP149" s="30" t="str">
        <f t="shared" ref="AP149:AP182" si="23">CT149</f>
        <v/>
      </c>
      <c r="AQ149" s="267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U149" s="109"/>
      <c r="BV149" s="109"/>
      <c r="BY149" s="5"/>
      <c r="BZ149" s="5"/>
      <c r="CA149" s="5"/>
      <c r="CB149" s="5"/>
      <c r="CC149" s="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5"/>
      <c r="CR149" s="5"/>
      <c r="CS149" s="5"/>
      <c r="CT149" s="32" t="str">
        <f t="shared" si="20"/>
        <v/>
      </c>
      <c r="CU149" s="32"/>
      <c r="CV149" s="32"/>
      <c r="CW149" s="32"/>
      <c r="CX149" s="32"/>
      <c r="CY149" s="32"/>
      <c r="CZ149" s="33">
        <f t="shared" si="21"/>
        <v>0</v>
      </c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</row>
    <row r="150" spans="1:149" ht="14.1" customHeight="1" x14ac:dyDescent="0.2">
      <c r="A150" s="152" t="s">
        <v>60</v>
      </c>
      <c r="B150" s="324">
        <f t="shared" si="22"/>
        <v>34</v>
      </c>
      <c r="C150" s="325">
        <f t="shared" si="19"/>
        <v>13</v>
      </c>
      <c r="D150" s="325">
        <f t="shared" si="19"/>
        <v>21</v>
      </c>
      <c r="E150" s="38">
        <v>0</v>
      </c>
      <c r="F150" s="40">
        <v>0</v>
      </c>
      <c r="G150" s="38">
        <v>0</v>
      </c>
      <c r="H150" s="40">
        <v>0</v>
      </c>
      <c r="I150" s="38">
        <v>0</v>
      </c>
      <c r="J150" s="40">
        <v>0</v>
      </c>
      <c r="K150" s="38">
        <v>0</v>
      </c>
      <c r="L150" s="40">
        <v>0</v>
      </c>
      <c r="M150" s="38">
        <v>0</v>
      </c>
      <c r="N150" s="40">
        <v>0</v>
      </c>
      <c r="O150" s="38">
        <v>0</v>
      </c>
      <c r="P150" s="40">
        <v>0</v>
      </c>
      <c r="Q150" s="38">
        <v>0</v>
      </c>
      <c r="R150" s="40">
        <v>1</v>
      </c>
      <c r="S150" s="38">
        <v>0</v>
      </c>
      <c r="T150" s="40">
        <v>0</v>
      </c>
      <c r="U150" s="38">
        <v>0</v>
      </c>
      <c r="V150" s="40">
        <v>0</v>
      </c>
      <c r="W150" s="38">
        <v>1</v>
      </c>
      <c r="X150" s="40">
        <v>0</v>
      </c>
      <c r="Y150" s="38">
        <v>0</v>
      </c>
      <c r="Z150" s="40">
        <v>1</v>
      </c>
      <c r="AA150" s="38">
        <v>0</v>
      </c>
      <c r="AB150" s="40">
        <v>0</v>
      </c>
      <c r="AC150" s="38">
        <v>3</v>
      </c>
      <c r="AD150" s="40">
        <v>3</v>
      </c>
      <c r="AE150" s="38">
        <v>3</v>
      </c>
      <c r="AF150" s="40">
        <v>2</v>
      </c>
      <c r="AG150" s="38">
        <v>2</v>
      </c>
      <c r="AH150" s="40">
        <v>1</v>
      </c>
      <c r="AI150" s="38">
        <v>0</v>
      </c>
      <c r="AJ150" s="40">
        <v>3</v>
      </c>
      <c r="AK150" s="329">
        <v>4</v>
      </c>
      <c r="AL150" s="41">
        <v>10</v>
      </c>
      <c r="AM150" s="330">
        <v>11</v>
      </c>
      <c r="AN150" s="209">
        <v>11</v>
      </c>
      <c r="AO150" s="39">
        <v>12</v>
      </c>
      <c r="AP150" s="30" t="str">
        <f t="shared" si="23"/>
        <v/>
      </c>
      <c r="AQ150" s="267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U150" s="109"/>
      <c r="BV150" s="109"/>
      <c r="BY150" s="5"/>
      <c r="BZ150" s="5"/>
      <c r="CA150" s="5"/>
      <c r="CB150" s="5"/>
      <c r="CC150" s="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5"/>
      <c r="CR150" s="5"/>
      <c r="CS150" s="5"/>
      <c r="CT150" s="32" t="str">
        <f t="shared" si="20"/>
        <v/>
      </c>
      <c r="CU150" s="32"/>
      <c r="CV150" s="32"/>
      <c r="CW150" s="32"/>
      <c r="CX150" s="32"/>
      <c r="CY150" s="32"/>
      <c r="CZ150" s="33">
        <f t="shared" si="21"/>
        <v>0</v>
      </c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</row>
    <row r="151" spans="1:149" ht="14.1" customHeight="1" x14ac:dyDescent="0.2">
      <c r="A151" s="152" t="s">
        <v>61</v>
      </c>
      <c r="B151" s="324">
        <f t="shared" si="22"/>
        <v>2</v>
      </c>
      <c r="C151" s="325">
        <f t="shared" si="19"/>
        <v>1</v>
      </c>
      <c r="D151" s="325">
        <f t="shared" si="19"/>
        <v>1</v>
      </c>
      <c r="E151" s="51">
        <v>0</v>
      </c>
      <c r="F151" s="52">
        <v>0</v>
      </c>
      <c r="G151" s="51">
        <v>0</v>
      </c>
      <c r="H151" s="52">
        <v>0</v>
      </c>
      <c r="I151" s="51">
        <v>0</v>
      </c>
      <c r="J151" s="52">
        <v>0</v>
      </c>
      <c r="K151" s="51">
        <v>0</v>
      </c>
      <c r="L151" s="52">
        <v>0</v>
      </c>
      <c r="M151" s="51">
        <v>0</v>
      </c>
      <c r="N151" s="52">
        <v>0</v>
      </c>
      <c r="O151" s="51">
        <v>0</v>
      </c>
      <c r="P151" s="52">
        <v>0</v>
      </c>
      <c r="Q151" s="51">
        <v>0</v>
      </c>
      <c r="R151" s="52">
        <v>0</v>
      </c>
      <c r="S151" s="51">
        <v>0</v>
      </c>
      <c r="T151" s="52">
        <v>0</v>
      </c>
      <c r="U151" s="51">
        <v>0</v>
      </c>
      <c r="V151" s="52">
        <v>0</v>
      </c>
      <c r="W151" s="51">
        <v>0</v>
      </c>
      <c r="X151" s="52">
        <v>0</v>
      </c>
      <c r="Y151" s="51">
        <v>0</v>
      </c>
      <c r="Z151" s="52">
        <v>1</v>
      </c>
      <c r="AA151" s="51">
        <v>0</v>
      </c>
      <c r="AB151" s="52">
        <v>0</v>
      </c>
      <c r="AC151" s="51">
        <v>0</v>
      </c>
      <c r="AD151" s="52">
        <v>0</v>
      </c>
      <c r="AE151" s="51">
        <v>1</v>
      </c>
      <c r="AF151" s="52">
        <v>0</v>
      </c>
      <c r="AG151" s="51">
        <v>0</v>
      </c>
      <c r="AH151" s="52">
        <v>0</v>
      </c>
      <c r="AI151" s="51">
        <v>0</v>
      </c>
      <c r="AJ151" s="52">
        <v>0</v>
      </c>
      <c r="AK151" s="326">
        <v>0</v>
      </c>
      <c r="AL151" s="53">
        <v>0</v>
      </c>
      <c r="AM151" s="327">
        <v>0</v>
      </c>
      <c r="AN151" s="92">
        <v>1</v>
      </c>
      <c r="AO151" s="56">
        <v>1</v>
      </c>
      <c r="AP151" s="30" t="str">
        <f t="shared" si="23"/>
        <v/>
      </c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U151" s="109"/>
      <c r="BV151" s="109"/>
      <c r="BY151" s="5"/>
      <c r="BZ151" s="5"/>
      <c r="CA151" s="5"/>
      <c r="CB151" s="5"/>
      <c r="CC151" s="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5"/>
      <c r="CR151" s="5"/>
      <c r="CS151" s="5"/>
      <c r="CT151" s="32" t="str">
        <f t="shared" si="20"/>
        <v/>
      </c>
      <c r="CU151" s="32"/>
      <c r="CV151" s="32"/>
      <c r="CW151" s="32"/>
      <c r="CX151" s="32"/>
      <c r="CY151" s="32"/>
      <c r="CZ151" s="33">
        <f t="shared" si="21"/>
        <v>0</v>
      </c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</row>
    <row r="152" spans="1:149" ht="14.1" customHeight="1" x14ac:dyDescent="0.2">
      <c r="A152" s="152" t="s">
        <v>62</v>
      </c>
      <c r="B152" s="324">
        <f t="shared" si="22"/>
        <v>1</v>
      </c>
      <c r="C152" s="325">
        <f t="shared" si="19"/>
        <v>1</v>
      </c>
      <c r="D152" s="325">
        <f t="shared" si="19"/>
        <v>0</v>
      </c>
      <c r="E152" s="51">
        <v>0</v>
      </c>
      <c r="F152" s="52">
        <v>0</v>
      </c>
      <c r="G152" s="51">
        <v>0</v>
      </c>
      <c r="H152" s="52">
        <v>0</v>
      </c>
      <c r="I152" s="51">
        <v>0</v>
      </c>
      <c r="J152" s="52">
        <v>0</v>
      </c>
      <c r="K152" s="51">
        <v>0</v>
      </c>
      <c r="L152" s="52">
        <v>0</v>
      </c>
      <c r="M152" s="51">
        <v>0</v>
      </c>
      <c r="N152" s="52">
        <v>0</v>
      </c>
      <c r="O152" s="51">
        <v>0</v>
      </c>
      <c r="P152" s="52">
        <v>0</v>
      </c>
      <c r="Q152" s="51">
        <v>0</v>
      </c>
      <c r="R152" s="52">
        <v>0</v>
      </c>
      <c r="S152" s="51">
        <v>0</v>
      </c>
      <c r="T152" s="52">
        <v>0</v>
      </c>
      <c r="U152" s="51">
        <v>1</v>
      </c>
      <c r="V152" s="52">
        <v>0</v>
      </c>
      <c r="W152" s="51">
        <v>0</v>
      </c>
      <c r="X152" s="52">
        <v>0</v>
      </c>
      <c r="Y152" s="51">
        <v>0</v>
      </c>
      <c r="Z152" s="52">
        <v>0</v>
      </c>
      <c r="AA152" s="51">
        <v>0</v>
      </c>
      <c r="AB152" s="52">
        <v>0</v>
      </c>
      <c r="AC152" s="51">
        <v>0</v>
      </c>
      <c r="AD152" s="52">
        <v>0</v>
      </c>
      <c r="AE152" s="51">
        <v>0</v>
      </c>
      <c r="AF152" s="52">
        <v>0</v>
      </c>
      <c r="AG152" s="51">
        <v>0</v>
      </c>
      <c r="AH152" s="52">
        <v>0</v>
      </c>
      <c r="AI152" s="51">
        <v>0</v>
      </c>
      <c r="AJ152" s="52">
        <v>0</v>
      </c>
      <c r="AK152" s="326">
        <v>0</v>
      </c>
      <c r="AL152" s="53">
        <v>0</v>
      </c>
      <c r="AM152" s="327">
        <v>0</v>
      </c>
      <c r="AN152" s="92">
        <v>0</v>
      </c>
      <c r="AO152" s="56">
        <v>1</v>
      </c>
      <c r="AP152" s="30" t="str">
        <f t="shared" si="23"/>
        <v/>
      </c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5"/>
      <c r="BU152" s="109"/>
      <c r="BV152" s="109"/>
      <c r="BY152" s="5"/>
      <c r="BZ152" s="5"/>
      <c r="CA152" s="5"/>
      <c r="CB152" s="5"/>
      <c r="CC152" s="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5"/>
      <c r="CR152" s="5"/>
      <c r="CS152" s="5"/>
      <c r="CT152" s="32" t="str">
        <f t="shared" si="20"/>
        <v/>
      </c>
      <c r="CU152" s="32"/>
      <c r="CV152" s="32"/>
      <c r="CW152" s="32"/>
      <c r="CX152" s="32"/>
      <c r="CY152" s="32"/>
      <c r="CZ152" s="33">
        <f t="shared" si="21"/>
        <v>0</v>
      </c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</row>
    <row r="153" spans="1:149" ht="14.1" customHeight="1" x14ac:dyDescent="0.2">
      <c r="A153" s="152" t="s">
        <v>167</v>
      </c>
      <c r="B153" s="324">
        <f t="shared" si="22"/>
        <v>2</v>
      </c>
      <c r="C153" s="325">
        <f t="shared" si="19"/>
        <v>1</v>
      </c>
      <c r="D153" s="325">
        <f t="shared" si="19"/>
        <v>1</v>
      </c>
      <c r="E153" s="51">
        <v>0</v>
      </c>
      <c r="F153" s="52">
        <v>0</v>
      </c>
      <c r="G153" s="51">
        <v>0</v>
      </c>
      <c r="H153" s="52">
        <v>0</v>
      </c>
      <c r="I153" s="51">
        <v>0</v>
      </c>
      <c r="J153" s="52">
        <v>0</v>
      </c>
      <c r="K153" s="51">
        <v>0</v>
      </c>
      <c r="L153" s="52">
        <v>1</v>
      </c>
      <c r="M153" s="51">
        <v>0</v>
      </c>
      <c r="N153" s="52">
        <v>0</v>
      </c>
      <c r="O153" s="51">
        <v>0</v>
      </c>
      <c r="P153" s="52">
        <v>0</v>
      </c>
      <c r="Q153" s="51">
        <v>0</v>
      </c>
      <c r="R153" s="52">
        <v>0</v>
      </c>
      <c r="S153" s="51">
        <v>0</v>
      </c>
      <c r="T153" s="52">
        <v>0</v>
      </c>
      <c r="U153" s="51">
        <v>0</v>
      </c>
      <c r="V153" s="52">
        <v>0</v>
      </c>
      <c r="W153" s="51">
        <v>0</v>
      </c>
      <c r="X153" s="52">
        <v>0</v>
      </c>
      <c r="Y153" s="51">
        <v>0</v>
      </c>
      <c r="Z153" s="52">
        <v>0</v>
      </c>
      <c r="AA153" s="51">
        <v>0</v>
      </c>
      <c r="AB153" s="52">
        <v>0</v>
      </c>
      <c r="AC153" s="51">
        <v>0</v>
      </c>
      <c r="AD153" s="52">
        <v>0</v>
      </c>
      <c r="AE153" s="51">
        <v>1</v>
      </c>
      <c r="AF153" s="52">
        <v>0</v>
      </c>
      <c r="AG153" s="51">
        <v>0</v>
      </c>
      <c r="AH153" s="52">
        <v>0</v>
      </c>
      <c r="AI153" s="51">
        <v>0</v>
      </c>
      <c r="AJ153" s="52">
        <v>0</v>
      </c>
      <c r="AK153" s="326">
        <v>0</v>
      </c>
      <c r="AL153" s="53">
        <v>0</v>
      </c>
      <c r="AM153" s="327">
        <v>1</v>
      </c>
      <c r="AN153" s="92">
        <v>0</v>
      </c>
      <c r="AO153" s="56">
        <v>1</v>
      </c>
      <c r="AP153" s="30" t="str">
        <f t="shared" si="23"/>
        <v/>
      </c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5"/>
      <c r="BU153" s="109"/>
      <c r="BV153" s="109"/>
      <c r="BY153" s="5"/>
      <c r="BZ153" s="5"/>
      <c r="CA153" s="5"/>
      <c r="CB153" s="5"/>
      <c r="CC153" s="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5"/>
      <c r="CR153" s="5"/>
      <c r="CS153" s="5"/>
      <c r="CT153" s="32" t="str">
        <f t="shared" si="20"/>
        <v/>
      </c>
      <c r="CU153" s="32"/>
      <c r="CV153" s="32"/>
      <c r="CW153" s="32"/>
      <c r="CX153" s="32"/>
      <c r="CY153" s="32"/>
      <c r="CZ153" s="33">
        <f t="shared" si="21"/>
        <v>0</v>
      </c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</row>
    <row r="154" spans="1:149" ht="14.1" customHeight="1" x14ac:dyDescent="0.2">
      <c r="A154" s="152" t="s">
        <v>168</v>
      </c>
      <c r="B154" s="324">
        <f t="shared" si="22"/>
        <v>3</v>
      </c>
      <c r="C154" s="325">
        <f t="shared" si="19"/>
        <v>1</v>
      </c>
      <c r="D154" s="325">
        <f t="shared" si="19"/>
        <v>2</v>
      </c>
      <c r="E154" s="51">
        <v>0</v>
      </c>
      <c r="F154" s="52">
        <v>0</v>
      </c>
      <c r="G154" s="51">
        <v>0</v>
      </c>
      <c r="H154" s="52">
        <v>1</v>
      </c>
      <c r="I154" s="51">
        <v>0</v>
      </c>
      <c r="J154" s="52">
        <v>0</v>
      </c>
      <c r="K154" s="51">
        <v>0</v>
      </c>
      <c r="L154" s="52">
        <v>0</v>
      </c>
      <c r="M154" s="51">
        <v>0</v>
      </c>
      <c r="N154" s="52">
        <v>1</v>
      </c>
      <c r="O154" s="51">
        <v>0</v>
      </c>
      <c r="P154" s="52">
        <v>0</v>
      </c>
      <c r="Q154" s="51">
        <v>0</v>
      </c>
      <c r="R154" s="52">
        <v>0</v>
      </c>
      <c r="S154" s="51">
        <v>0</v>
      </c>
      <c r="T154" s="52">
        <v>0</v>
      </c>
      <c r="U154" s="51">
        <v>0</v>
      </c>
      <c r="V154" s="52">
        <v>0</v>
      </c>
      <c r="W154" s="51">
        <v>1</v>
      </c>
      <c r="X154" s="52">
        <v>0</v>
      </c>
      <c r="Y154" s="51">
        <v>0</v>
      </c>
      <c r="Z154" s="52">
        <v>0</v>
      </c>
      <c r="AA154" s="51">
        <v>0</v>
      </c>
      <c r="AB154" s="52">
        <v>0</v>
      </c>
      <c r="AC154" s="51">
        <v>0</v>
      </c>
      <c r="AD154" s="52">
        <v>0</v>
      </c>
      <c r="AE154" s="51">
        <v>0</v>
      </c>
      <c r="AF154" s="52">
        <v>0</v>
      </c>
      <c r="AG154" s="51">
        <v>0</v>
      </c>
      <c r="AH154" s="52">
        <v>0</v>
      </c>
      <c r="AI154" s="51">
        <v>0</v>
      </c>
      <c r="AJ154" s="52">
        <v>0</v>
      </c>
      <c r="AK154" s="326">
        <v>0</v>
      </c>
      <c r="AL154" s="53">
        <v>0</v>
      </c>
      <c r="AM154" s="327">
        <v>2</v>
      </c>
      <c r="AN154" s="92">
        <v>0</v>
      </c>
      <c r="AO154" s="56">
        <v>1</v>
      </c>
      <c r="AP154" s="30" t="str">
        <f t="shared" si="23"/>
        <v/>
      </c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5"/>
      <c r="BU154" s="109"/>
      <c r="BV154" s="109"/>
      <c r="BY154" s="5"/>
      <c r="BZ154" s="5"/>
      <c r="CA154" s="5"/>
      <c r="CB154" s="5"/>
      <c r="CC154" s="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5"/>
      <c r="CR154" s="5"/>
      <c r="CS154" s="5"/>
      <c r="CT154" s="32" t="str">
        <f t="shared" si="20"/>
        <v/>
      </c>
      <c r="CU154" s="32"/>
      <c r="CV154" s="32"/>
      <c r="CW154" s="32"/>
      <c r="CX154" s="32"/>
      <c r="CY154" s="32"/>
      <c r="CZ154" s="33">
        <f t="shared" si="21"/>
        <v>0</v>
      </c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</row>
    <row r="155" spans="1:149" ht="14.1" customHeight="1" x14ac:dyDescent="0.2">
      <c r="A155" s="152" t="s">
        <v>66</v>
      </c>
      <c r="B155" s="324">
        <f t="shared" si="22"/>
        <v>0</v>
      </c>
      <c r="C155" s="325">
        <f t="shared" si="19"/>
        <v>0</v>
      </c>
      <c r="D155" s="325">
        <f t="shared" si="19"/>
        <v>0</v>
      </c>
      <c r="E155" s="51">
        <v>0</v>
      </c>
      <c r="F155" s="52">
        <v>0</v>
      </c>
      <c r="G155" s="51">
        <v>0</v>
      </c>
      <c r="H155" s="52">
        <v>0</v>
      </c>
      <c r="I155" s="51">
        <v>0</v>
      </c>
      <c r="J155" s="52">
        <v>0</v>
      </c>
      <c r="K155" s="51">
        <v>0</v>
      </c>
      <c r="L155" s="52">
        <v>0</v>
      </c>
      <c r="M155" s="51">
        <v>0</v>
      </c>
      <c r="N155" s="52">
        <v>0</v>
      </c>
      <c r="O155" s="51">
        <v>0</v>
      </c>
      <c r="P155" s="52">
        <v>0</v>
      </c>
      <c r="Q155" s="51">
        <v>0</v>
      </c>
      <c r="R155" s="52">
        <v>0</v>
      </c>
      <c r="S155" s="51">
        <v>0</v>
      </c>
      <c r="T155" s="52">
        <v>0</v>
      </c>
      <c r="U155" s="51">
        <v>0</v>
      </c>
      <c r="V155" s="52">
        <v>0</v>
      </c>
      <c r="W155" s="51">
        <v>0</v>
      </c>
      <c r="X155" s="52">
        <v>0</v>
      </c>
      <c r="Y155" s="51">
        <v>0</v>
      </c>
      <c r="Z155" s="52">
        <v>0</v>
      </c>
      <c r="AA155" s="51">
        <v>0</v>
      </c>
      <c r="AB155" s="52">
        <v>0</v>
      </c>
      <c r="AC155" s="51">
        <v>0</v>
      </c>
      <c r="AD155" s="52">
        <v>0</v>
      </c>
      <c r="AE155" s="51">
        <v>0</v>
      </c>
      <c r="AF155" s="52">
        <v>0</v>
      </c>
      <c r="AG155" s="51">
        <v>0</v>
      </c>
      <c r="AH155" s="52">
        <v>0</v>
      </c>
      <c r="AI155" s="51">
        <v>0</v>
      </c>
      <c r="AJ155" s="52">
        <v>0</v>
      </c>
      <c r="AK155" s="326">
        <v>0</v>
      </c>
      <c r="AL155" s="53">
        <v>0</v>
      </c>
      <c r="AM155" s="327">
        <v>0</v>
      </c>
      <c r="AN155" s="92">
        <v>0</v>
      </c>
      <c r="AO155" s="56">
        <v>0</v>
      </c>
      <c r="AP155" s="30" t="str">
        <f t="shared" si="23"/>
        <v/>
      </c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5"/>
      <c r="BU155" s="109"/>
      <c r="BV155" s="109"/>
      <c r="BY155" s="5"/>
      <c r="BZ155" s="5"/>
      <c r="CA155" s="5"/>
      <c r="CB155" s="5"/>
      <c r="CC155" s="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5"/>
      <c r="CR155" s="5"/>
      <c r="CS155" s="5"/>
      <c r="CT155" s="32" t="str">
        <f t="shared" si="20"/>
        <v/>
      </c>
      <c r="CU155" s="32"/>
      <c r="CV155" s="32"/>
      <c r="CW155" s="32"/>
      <c r="CX155" s="32"/>
      <c r="CY155" s="32"/>
      <c r="CZ155" s="33">
        <f t="shared" si="21"/>
        <v>0</v>
      </c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</row>
    <row r="156" spans="1:149" ht="14.1" customHeight="1" x14ac:dyDescent="0.2">
      <c r="A156" s="152" t="s">
        <v>169</v>
      </c>
      <c r="B156" s="324">
        <f t="shared" si="22"/>
        <v>3</v>
      </c>
      <c r="C156" s="325">
        <f t="shared" si="19"/>
        <v>1</v>
      </c>
      <c r="D156" s="325">
        <f t="shared" si="19"/>
        <v>2</v>
      </c>
      <c r="E156" s="51">
        <v>0</v>
      </c>
      <c r="F156" s="52">
        <v>0</v>
      </c>
      <c r="G156" s="51">
        <v>0</v>
      </c>
      <c r="H156" s="52">
        <v>0</v>
      </c>
      <c r="I156" s="51">
        <v>0</v>
      </c>
      <c r="J156" s="52">
        <v>0</v>
      </c>
      <c r="K156" s="51">
        <v>0</v>
      </c>
      <c r="L156" s="52">
        <v>0</v>
      </c>
      <c r="M156" s="51">
        <v>0</v>
      </c>
      <c r="N156" s="52">
        <v>0</v>
      </c>
      <c r="O156" s="51">
        <v>0</v>
      </c>
      <c r="P156" s="52">
        <v>0</v>
      </c>
      <c r="Q156" s="51">
        <v>0</v>
      </c>
      <c r="R156" s="52">
        <v>0</v>
      </c>
      <c r="S156" s="51">
        <v>0</v>
      </c>
      <c r="T156" s="52">
        <v>1</v>
      </c>
      <c r="U156" s="51">
        <v>0</v>
      </c>
      <c r="V156" s="52">
        <v>0</v>
      </c>
      <c r="W156" s="51">
        <v>0</v>
      </c>
      <c r="X156" s="52">
        <v>0</v>
      </c>
      <c r="Y156" s="51">
        <v>1</v>
      </c>
      <c r="Z156" s="52">
        <v>0</v>
      </c>
      <c r="AA156" s="51">
        <v>0</v>
      </c>
      <c r="AB156" s="52">
        <v>0</v>
      </c>
      <c r="AC156" s="51">
        <v>0</v>
      </c>
      <c r="AD156" s="52">
        <v>0</v>
      </c>
      <c r="AE156" s="51">
        <v>0</v>
      </c>
      <c r="AF156" s="52">
        <v>1</v>
      </c>
      <c r="AG156" s="51">
        <v>0</v>
      </c>
      <c r="AH156" s="52">
        <v>0</v>
      </c>
      <c r="AI156" s="51">
        <v>0</v>
      </c>
      <c r="AJ156" s="52">
        <v>0</v>
      </c>
      <c r="AK156" s="326">
        <v>0</v>
      </c>
      <c r="AL156" s="53">
        <v>0</v>
      </c>
      <c r="AM156" s="327">
        <v>1</v>
      </c>
      <c r="AN156" s="92">
        <v>1</v>
      </c>
      <c r="AO156" s="56">
        <v>1</v>
      </c>
      <c r="AP156" s="30" t="str">
        <f t="shared" si="23"/>
        <v/>
      </c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5"/>
      <c r="BU156" s="109"/>
      <c r="BV156" s="109"/>
      <c r="BY156" s="5"/>
      <c r="BZ156" s="5"/>
      <c r="CA156" s="5"/>
      <c r="CB156" s="5"/>
      <c r="CC156" s="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5"/>
      <c r="CR156" s="5"/>
      <c r="CS156" s="5"/>
      <c r="CT156" s="32" t="str">
        <f t="shared" si="20"/>
        <v/>
      </c>
      <c r="CU156" s="32"/>
      <c r="CV156" s="32"/>
      <c r="CW156" s="32"/>
      <c r="CX156" s="32"/>
      <c r="CY156" s="32"/>
      <c r="CZ156" s="33">
        <f t="shared" si="21"/>
        <v>0</v>
      </c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</row>
    <row r="157" spans="1:149" ht="14.1" customHeight="1" x14ac:dyDescent="0.2">
      <c r="A157" s="152" t="s">
        <v>170</v>
      </c>
      <c r="B157" s="324">
        <f t="shared" si="22"/>
        <v>0</v>
      </c>
      <c r="C157" s="325">
        <f t="shared" si="19"/>
        <v>0</v>
      </c>
      <c r="D157" s="325">
        <f t="shared" si="19"/>
        <v>0</v>
      </c>
      <c r="E157" s="51">
        <v>0</v>
      </c>
      <c r="F157" s="52">
        <v>0</v>
      </c>
      <c r="G157" s="51">
        <v>0</v>
      </c>
      <c r="H157" s="52">
        <v>0</v>
      </c>
      <c r="I157" s="51">
        <v>0</v>
      </c>
      <c r="J157" s="52">
        <v>0</v>
      </c>
      <c r="K157" s="51">
        <v>0</v>
      </c>
      <c r="L157" s="52">
        <v>0</v>
      </c>
      <c r="M157" s="51">
        <v>0</v>
      </c>
      <c r="N157" s="52">
        <v>0</v>
      </c>
      <c r="O157" s="51">
        <v>0</v>
      </c>
      <c r="P157" s="52">
        <v>0</v>
      </c>
      <c r="Q157" s="51">
        <v>0</v>
      </c>
      <c r="R157" s="52">
        <v>0</v>
      </c>
      <c r="S157" s="51">
        <v>0</v>
      </c>
      <c r="T157" s="52">
        <v>0</v>
      </c>
      <c r="U157" s="51">
        <v>0</v>
      </c>
      <c r="V157" s="52">
        <v>0</v>
      </c>
      <c r="W157" s="51">
        <v>0</v>
      </c>
      <c r="X157" s="52">
        <v>0</v>
      </c>
      <c r="Y157" s="51">
        <v>0</v>
      </c>
      <c r="Z157" s="52">
        <v>0</v>
      </c>
      <c r="AA157" s="51">
        <v>0</v>
      </c>
      <c r="AB157" s="52">
        <v>0</v>
      </c>
      <c r="AC157" s="51">
        <v>0</v>
      </c>
      <c r="AD157" s="52">
        <v>0</v>
      </c>
      <c r="AE157" s="51">
        <v>0</v>
      </c>
      <c r="AF157" s="52">
        <v>0</v>
      </c>
      <c r="AG157" s="51">
        <v>0</v>
      </c>
      <c r="AH157" s="52">
        <v>0</v>
      </c>
      <c r="AI157" s="51">
        <v>0</v>
      </c>
      <c r="AJ157" s="52">
        <v>0</v>
      </c>
      <c r="AK157" s="326">
        <v>0</v>
      </c>
      <c r="AL157" s="53">
        <v>0</v>
      </c>
      <c r="AM157" s="327">
        <v>0</v>
      </c>
      <c r="AN157" s="92">
        <v>0</v>
      </c>
      <c r="AO157" s="56">
        <v>0</v>
      </c>
      <c r="AP157" s="30" t="str">
        <f t="shared" si="23"/>
        <v/>
      </c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U157" s="109"/>
      <c r="BV157" s="109"/>
      <c r="BY157" s="5"/>
      <c r="BZ157" s="5"/>
      <c r="CA157" s="5"/>
      <c r="CB157" s="5"/>
      <c r="CC157" s="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5"/>
      <c r="CR157" s="5"/>
      <c r="CS157" s="5"/>
      <c r="CT157" s="32" t="str">
        <f t="shared" si="20"/>
        <v/>
      </c>
      <c r="CU157" s="32"/>
      <c r="CV157" s="32"/>
      <c r="CW157" s="32"/>
      <c r="CX157" s="32"/>
      <c r="CY157" s="32"/>
      <c r="CZ157" s="33">
        <f t="shared" si="21"/>
        <v>0</v>
      </c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</row>
    <row r="158" spans="1:149" ht="14.1" customHeight="1" x14ac:dyDescent="0.2">
      <c r="A158" s="152" t="s">
        <v>171</v>
      </c>
      <c r="B158" s="324">
        <f t="shared" si="22"/>
        <v>0</v>
      </c>
      <c r="C158" s="325">
        <f t="shared" si="19"/>
        <v>0</v>
      </c>
      <c r="D158" s="325">
        <f t="shared" si="19"/>
        <v>0</v>
      </c>
      <c r="E158" s="51">
        <v>0</v>
      </c>
      <c r="F158" s="52">
        <v>0</v>
      </c>
      <c r="G158" s="51">
        <v>0</v>
      </c>
      <c r="H158" s="52">
        <v>0</v>
      </c>
      <c r="I158" s="51">
        <v>0</v>
      </c>
      <c r="J158" s="52">
        <v>0</v>
      </c>
      <c r="K158" s="51">
        <v>0</v>
      </c>
      <c r="L158" s="52">
        <v>0</v>
      </c>
      <c r="M158" s="51">
        <v>0</v>
      </c>
      <c r="N158" s="52">
        <v>0</v>
      </c>
      <c r="O158" s="51">
        <v>0</v>
      </c>
      <c r="P158" s="52">
        <v>0</v>
      </c>
      <c r="Q158" s="51">
        <v>0</v>
      </c>
      <c r="R158" s="52">
        <v>0</v>
      </c>
      <c r="S158" s="51">
        <v>0</v>
      </c>
      <c r="T158" s="52">
        <v>0</v>
      </c>
      <c r="U158" s="51">
        <v>0</v>
      </c>
      <c r="V158" s="52">
        <v>0</v>
      </c>
      <c r="W158" s="51">
        <v>0</v>
      </c>
      <c r="X158" s="52">
        <v>0</v>
      </c>
      <c r="Y158" s="51">
        <v>0</v>
      </c>
      <c r="Z158" s="52">
        <v>0</v>
      </c>
      <c r="AA158" s="51">
        <v>0</v>
      </c>
      <c r="AB158" s="52">
        <v>0</v>
      </c>
      <c r="AC158" s="51">
        <v>0</v>
      </c>
      <c r="AD158" s="52">
        <v>0</v>
      </c>
      <c r="AE158" s="51">
        <v>0</v>
      </c>
      <c r="AF158" s="52">
        <v>0</v>
      </c>
      <c r="AG158" s="51">
        <v>0</v>
      </c>
      <c r="AH158" s="52">
        <v>0</v>
      </c>
      <c r="AI158" s="51">
        <v>0</v>
      </c>
      <c r="AJ158" s="52">
        <v>0</v>
      </c>
      <c r="AK158" s="326">
        <v>0</v>
      </c>
      <c r="AL158" s="53">
        <v>0</v>
      </c>
      <c r="AM158" s="327">
        <v>0</v>
      </c>
      <c r="AN158" s="92">
        <v>0</v>
      </c>
      <c r="AO158" s="56">
        <v>0</v>
      </c>
      <c r="AP158" s="30" t="str">
        <f t="shared" si="23"/>
        <v/>
      </c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U158" s="109"/>
      <c r="BV158" s="109"/>
      <c r="BY158" s="5"/>
      <c r="BZ158" s="5"/>
      <c r="CA158" s="5"/>
      <c r="CB158" s="5"/>
      <c r="CC158" s="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5"/>
      <c r="CR158" s="5"/>
      <c r="CS158" s="5"/>
      <c r="CT158" s="32" t="str">
        <f t="shared" si="20"/>
        <v/>
      </c>
      <c r="CU158" s="32"/>
      <c r="CV158" s="32"/>
      <c r="CW158" s="32"/>
      <c r="CX158" s="32"/>
      <c r="CY158" s="32"/>
      <c r="CZ158" s="33">
        <f t="shared" si="21"/>
        <v>0</v>
      </c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</row>
    <row r="159" spans="1:149" ht="14.1" customHeight="1" x14ac:dyDescent="0.2">
      <c r="A159" s="152" t="s">
        <v>172</v>
      </c>
      <c r="B159" s="324">
        <f t="shared" si="22"/>
        <v>0</v>
      </c>
      <c r="C159" s="325">
        <f t="shared" si="19"/>
        <v>0</v>
      </c>
      <c r="D159" s="325">
        <f t="shared" si="19"/>
        <v>0</v>
      </c>
      <c r="E159" s="51">
        <v>0</v>
      </c>
      <c r="F159" s="52">
        <v>0</v>
      </c>
      <c r="G159" s="51">
        <v>0</v>
      </c>
      <c r="H159" s="52">
        <v>0</v>
      </c>
      <c r="I159" s="51">
        <v>0</v>
      </c>
      <c r="J159" s="52">
        <v>0</v>
      </c>
      <c r="K159" s="51">
        <v>0</v>
      </c>
      <c r="L159" s="52">
        <v>0</v>
      </c>
      <c r="M159" s="51">
        <v>0</v>
      </c>
      <c r="N159" s="52">
        <v>0</v>
      </c>
      <c r="O159" s="51">
        <v>0</v>
      </c>
      <c r="P159" s="52">
        <v>0</v>
      </c>
      <c r="Q159" s="51">
        <v>0</v>
      </c>
      <c r="R159" s="52">
        <v>0</v>
      </c>
      <c r="S159" s="51">
        <v>0</v>
      </c>
      <c r="T159" s="52">
        <v>0</v>
      </c>
      <c r="U159" s="51">
        <v>0</v>
      </c>
      <c r="V159" s="52">
        <v>0</v>
      </c>
      <c r="W159" s="51">
        <v>0</v>
      </c>
      <c r="X159" s="52">
        <v>0</v>
      </c>
      <c r="Y159" s="51">
        <v>0</v>
      </c>
      <c r="Z159" s="52">
        <v>0</v>
      </c>
      <c r="AA159" s="51">
        <v>0</v>
      </c>
      <c r="AB159" s="52">
        <v>0</v>
      </c>
      <c r="AC159" s="51">
        <v>0</v>
      </c>
      <c r="AD159" s="52">
        <v>0</v>
      </c>
      <c r="AE159" s="51">
        <v>0</v>
      </c>
      <c r="AF159" s="52">
        <v>0</v>
      </c>
      <c r="AG159" s="51">
        <v>0</v>
      </c>
      <c r="AH159" s="52">
        <v>0</v>
      </c>
      <c r="AI159" s="51">
        <v>0</v>
      </c>
      <c r="AJ159" s="52">
        <v>0</v>
      </c>
      <c r="AK159" s="326">
        <v>0</v>
      </c>
      <c r="AL159" s="53">
        <v>0</v>
      </c>
      <c r="AM159" s="327">
        <v>0</v>
      </c>
      <c r="AN159" s="92">
        <v>0</v>
      </c>
      <c r="AO159" s="56">
        <v>0</v>
      </c>
      <c r="AP159" s="30" t="str">
        <f t="shared" si="23"/>
        <v/>
      </c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U159" s="109"/>
      <c r="BV159" s="109"/>
      <c r="BY159" s="5"/>
      <c r="BZ159" s="5"/>
      <c r="CA159" s="5"/>
      <c r="CB159" s="5"/>
      <c r="CC159" s="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5"/>
      <c r="CR159" s="5"/>
      <c r="CS159" s="5"/>
      <c r="CT159" s="32" t="str">
        <f t="shared" si="20"/>
        <v/>
      </c>
      <c r="CU159" s="32"/>
      <c r="CV159" s="32"/>
      <c r="CW159" s="32"/>
      <c r="CX159" s="32"/>
      <c r="CY159" s="32"/>
      <c r="CZ159" s="33">
        <f t="shared" si="21"/>
        <v>0</v>
      </c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</row>
    <row r="160" spans="1:149" ht="14.1" customHeight="1" x14ac:dyDescent="0.2">
      <c r="A160" s="152" t="s">
        <v>173</v>
      </c>
      <c r="B160" s="324">
        <f t="shared" si="22"/>
        <v>2</v>
      </c>
      <c r="C160" s="325">
        <f t="shared" si="19"/>
        <v>1</v>
      </c>
      <c r="D160" s="325">
        <f t="shared" si="19"/>
        <v>1</v>
      </c>
      <c r="E160" s="51">
        <v>0</v>
      </c>
      <c r="F160" s="52">
        <v>0</v>
      </c>
      <c r="G160" s="51">
        <v>0</v>
      </c>
      <c r="H160" s="52">
        <v>0</v>
      </c>
      <c r="I160" s="51">
        <v>0</v>
      </c>
      <c r="J160" s="52">
        <v>0</v>
      </c>
      <c r="K160" s="51">
        <v>0</v>
      </c>
      <c r="L160" s="52">
        <v>0</v>
      </c>
      <c r="M160" s="51">
        <v>0</v>
      </c>
      <c r="N160" s="52">
        <v>0</v>
      </c>
      <c r="O160" s="51">
        <v>0</v>
      </c>
      <c r="P160" s="52">
        <v>0</v>
      </c>
      <c r="Q160" s="51">
        <v>0</v>
      </c>
      <c r="R160" s="52">
        <v>0</v>
      </c>
      <c r="S160" s="51">
        <v>0</v>
      </c>
      <c r="T160" s="52">
        <v>0</v>
      </c>
      <c r="U160" s="51">
        <v>0</v>
      </c>
      <c r="V160" s="52">
        <v>0</v>
      </c>
      <c r="W160" s="51">
        <v>0</v>
      </c>
      <c r="X160" s="52">
        <v>0</v>
      </c>
      <c r="Y160" s="51">
        <v>0</v>
      </c>
      <c r="Z160" s="52">
        <v>0</v>
      </c>
      <c r="AA160" s="51">
        <v>0</v>
      </c>
      <c r="AB160" s="52">
        <v>0</v>
      </c>
      <c r="AC160" s="51">
        <v>1</v>
      </c>
      <c r="AD160" s="52">
        <v>0</v>
      </c>
      <c r="AE160" s="51">
        <v>0</v>
      </c>
      <c r="AF160" s="52">
        <v>0</v>
      </c>
      <c r="AG160" s="51">
        <v>0</v>
      </c>
      <c r="AH160" s="52">
        <v>0</v>
      </c>
      <c r="AI160" s="51">
        <v>0</v>
      </c>
      <c r="AJ160" s="52">
        <v>0</v>
      </c>
      <c r="AK160" s="326">
        <v>0</v>
      </c>
      <c r="AL160" s="53">
        <v>1</v>
      </c>
      <c r="AM160" s="327">
        <v>2</v>
      </c>
      <c r="AN160" s="92">
        <v>0</v>
      </c>
      <c r="AO160" s="56">
        <v>0</v>
      </c>
      <c r="AP160" s="30" t="str">
        <f t="shared" si="23"/>
        <v/>
      </c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U160" s="109"/>
      <c r="BV160" s="109"/>
      <c r="BY160" s="5"/>
      <c r="BZ160" s="5"/>
      <c r="CA160" s="5"/>
      <c r="CB160" s="5"/>
      <c r="CC160" s="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5"/>
      <c r="CR160" s="5"/>
      <c r="CS160" s="5"/>
      <c r="CT160" s="32" t="str">
        <f t="shared" si="20"/>
        <v/>
      </c>
      <c r="CU160" s="32"/>
      <c r="CV160" s="32"/>
      <c r="CW160" s="32"/>
      <c r="CX160" s="32"/>
      <c r="CY160" s="32"/>
      <c r="CZ160" s="33">
        <f t="shared" si="21"/>
        <v>0</v>
      </c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</row>
    <row r="161" spans="1:149" ht="14.1" customHeight="1" x14ac:dyDescent="0.2">
      <c r="A161" s="152" t="s">
        <v>70</v>
      </c>
      <c r="B161" s="324">
        <f t="shared" si="22"/>
        <v>3</v>
      </c>
      <c r="C161" s="325">
        <f t="shared" si="19"/>
        <v>2</v>
      </c>
      <c r="D161" s="325">
        <f t="shared" si="19"/>
        <v>1</v>
      </c>
      <c r="E161" s="51">
        <v>0</v>
      </c>
      <c r="F161" s="52">
        <v>0</v>
      </c>
      <c r="G161" s="51">
        <v>0</v>
      </c>
      <c r="H161" s="52">
        <v>0</v>
      </c>
      <c r="I161" s="51">
        <v>0</v>
      </c>
      <c r="J161" s="52">
        <v>0</v>
      </c>
      <c r="K161" s="51">
        <v>0</v>
      </c>
      <c r="L161" s="52">
        <v>0</v>
      </c>
      <c r="M161" s="51">
        <v>0</v>
      </c>
      <c r="N161" s="52">
        <v>0</v>
      </c>
      <c r="O161" s="51">
        <v>0</v>
      </c>
      <c r="P161" s="52">
        <v>0</v>
      </c>
      <c r="Q161" s="51">
        <v>0</v>
      </c>
      <c r="R161" s="52">
        <v>0</v>
      </c>
      <c r="S161" s="51">
        <v>0</v>
      </c>
      <c r="T161" s="52">
        <v>0</v>
      </c>
      <c r="U161" s="51">
        <v>0</v>
      </c>
      <c r="V161" s="52">
        <v>0</v>
      </c>
      <c r="W161" s="51">
        <v>0</v>
      </c>
      <c r="X161" s="52">
        <v>0</v>
      </c>
      <c r="Y161" s="51">
        <v>1</v>
      </c>
      <c r="Z161" s="52">
        <v>0</v>
      </c>
      <c r="AA161" s="51">
        <v>0</v>
      </c>
      <c r="AB161" s="52">
        <v>0</v>
      </c>
      <c r="AC161" s="51">
        <v>0</v>
      </c>
      <c r="AD161" s="52">
        <v>0</v>
      </c>
      <c r="AE161" s="51">
        <v>0</v>
      </c>
      <c r="AF161" s="52">
        <v>1</v>
      </c>
      <c r="AG161" s="51">
        <v>0</v>
      </c>
      <c r="AH161" s="52">
        <v>0</v>
      </c>
      <c r="AI161" s="51">
        <v>0</v>
      </c>
      <c r="AJ161" s="52">
        <v>0</v>
      </c>
      <c r="AK161" s="326">
        <v>1</v>
      </c>
      <c r="AL161" s="53">
        <v>0</v>
      </c>
      <c r="AM161" s="327">
        <v>0</v>
      </c>
      <c r="AN161" s="92">
        <v>2</v>
      </c>
      <c r="AO161" s="56">
        <v>1</v>
      </c>
      <c r="AP161" s="30" t="str">
        <f t="shared" si="23"/>
        <v/>
      </c>
      <c r="BU161" s="109"/>
      <c r="BV161" s="109"/>
      <c r="BY161" s="5"/>
      <c r="BZ161" s="5"/>
      <c r="CA161" s="5"/>
      <c r="CB161" s="5"/>
      <c r="CC161" s="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5"/>
      <c r="CR161" s="5"/>
      <c r="CS161" s="5"/>
      <c r="CT161" s="32" t="str">
        <f t="shared" si="20"/>
        <v/>
      </c>
      <c r="CU161" s="32"/>
      <c r="CV161" s="32"/>
      <c r="CW161" s="32"/>
      <c r="CX161" s="32"/>
      <c r="CY161" s="32"/>
      <c r="CZ161" s="33">
        <f t="shared" si="21"/>
        <v>0</v>
      </c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</row>
    <row r="162" spans="1:149" ht="14.1" customHeight="1" x14ac:dyDescent="0.2">
      <c r="A162" s="152" t="s">
        <v>174</v>
      </c>
      <c r="B162" s="324">
        <f t="shared" si="22"/>
        <v>35</v>
      </c>
      <c r="C162" s="325">
        <f t="shared" si="19"/>
        <v>21</v>
      </c>
      <c r="D162" s="325">
        <f t="shared" si="19"/>
        <v>14</v>
      </c>
      <c r="E162" s="51">
        <v>3</v>
      </c>
      <c r="F162" s="52">
        <v>3</v>
      </c>
      <c r="G162" s="51">
        <v>4</v>
      </c>
      <c r="H162" s="52">
        <v>1</v>
      </c>
      <c r="I162" s="51">
        <v>1</v>
      </c>
      <c r="J162" s="52">
        <v>0</v>
      </c>
      <c r="K162" s="51">
        <v>0</v>
      </c>
      <c r="L162" s="52">
        <v>2</v>
      </c>
      <c r="M162" s="51">
        <v>0</v>
      </c>
      <c r="N162" s="52">
        <v>0</v>
      </c>
      <c r="O162" s="51">
        <v>1</v>
      </c>
      <c r="P162" s="52">
        <v>0</v>
      </c>
      <c r="Q162" s="51">
        <v>0</v>
      </c>
      <c r="R162" s="52">
        <v>0</v>
      </c>
      <c r="S162" s="51">
        <v>0</v>
      </c>
      <c r="T162" s="52">
        <v>0</v>
      </c>
      <c r="U162" s="51">
        <v>1</v>
      </c>
      <c r="V162" s="52">
        <v>0</v>
      </c>
      <c r="W162" s="51">
        <v>0</v>
      </c>
      <c r="X162" s="52">
        <v>1</v>
      </c>
      <c r="Y162" s="51">
        <v>1</v>
      </c>
      <c r="Z162" s="52">
        <v>0</v>
      </c>
      <c r="AA162" s="51">
        <v>0</v>
      </c>
      <c r="AB162" s="52">
        <v>0</v>
      </c>
      <c r="AC162" s="51">
        <v>3</v>
      </c>
      <c r="AD162" s="52">
        <v>0</v>
      </c>
      <c r="AE162" s="51">
        <v>0</v>
      </c>
      <c r="AF162" s="52">
        <v>1</v>
      </c>
      <c r="AG162" s="51">
        <v>0</v>
      </c>
      <c r="AH162" s="52">
        <v>1</v>
      </c>
      <c r="AI162" s="51">
        <v>3</v>
      </c>
      <c r="AJ162" s="52">
        <v>2</v>
      </c>
      <c r="AK162" s="326">
        <v>4</v>
      </c>
      <c r="AL162" s="53">
        <v>3</v>
      </c>
      <c r="AM162" s="327">
        <v>8</v>
      </c>
      <c r="AN162" s="92">
        <v>11</v>
      </c>
      <c r="AO162" s="56">
        <v>16</v>
      </c>
      <c r="AP162" s="30" t="str">
        <f t="shared" si="23"/>
        <v/>
      </c>
      <c r="BU162" s="109"/>
      <c r="BV162" s="109"/>
      <c r="BY162" s="5"/>
      <c r="BZ162" s="5"/>
      <c r="CA162" s="5"/>
      <c r="CB162" s="5"/>
      <c r="CC162" s="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5"/>
      <c r="CR162" s="5"/>
      <c r="CS162" s="5"/>
      <c r="CT162" s="32" t="str">
        <f t="shared" si="20"/>
        <v/>
      </c>
      <c r="CU162" s="32"/>
      <c r="CV162" s="32"/>
      <c r="CW162" s="32"/>
      <c r="CX162" s="32"/>
      <c r="CY162" s="32"/>
      <c r="CZ162" s="33">
        <f t="shared" si="21"/>
        <v>0</v>
      </c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</row>
    <row r="163" spans="1:149" ht="14.1" customHeight="1" x14ac:dyDescent="0.2">
      <c r="A163" s="152" t="s">
        <v>175</v>
      </c>
      <c r="B163" s="324">
        <f t="shared" si="22"/>
        <v>4</v>
      </c>
      <c r="C163" s="325">
        <f t="shared" si="19"/>
        <v>0</v>
      </c>
      <c r="D163" s="325">
        <f t="shared" si="19"/>
        <v>4</v>
      </c>
      <c r="E163" s="51">
        <v>0</v>
      </c>
      <c r="F163" s="52">
        <v>0</v>
      </c>
      <c r="G163" s="51">
        <v>0</v>
      </c>
      <c r="H163" s="52">
        <v>0</v>
      </c>
      <c r="I163" s="51">
        <v>0</v>
      </c>
      <c r="J163" s="52">
        <v>0</v>
      </c>
      <c r="K163" s="51">
        <v>0</v>
      </c>
      <c r="L163" s="52">
        <v>0</v>
      </c>
      <c r="M163" s="51">
        <v>0</v>
      </c>
      <c r="N163" s="52">
        <v>0</v>
      </c>
      <c r="O163" s="51">
        <v>0</v>
      </c>
      <c r="P163" s="52">
        <v>0</v>
      </c>
      <c r="Q163" s="51">
        <v>0</v>
      </c>
      <c r="R163" s="52">
        <v>0</v>
      </c>
      <c r="S163" s="51">
        <v>0</v>
      </c>
      <c r="T163" s="52">
        <v>0</v>
      </c>
      <c r="U163" s="51">
        <v>0</v>
      </c>
      <c r="V163" s="52">
        <v>0</v>
      </c>
      <c r="W163" s="51">
        <v>0</v>
      </c>
      <c r="X163" s="52">
        <v>0</v>
      </c>
      <c r="Y163" s="51">
        <v>0</v>
      </c>
      <c r="Z163" s="52">
        <v>0</v>
      </c>
      <c r="AA163" s="51">
        <v>0</v>
      </c>
      <c r="AB163" s="52">
        <v>1</v>
      </c>
      <c r="AC163" s="51">
        <v>0</v>
      </c>
      <c r="AD163" s="52">
        <v>0</v>
      </c>
      <c r="AE163" s="51">
        <v>0</v>
      </c>
      <c r="AF163" s="52">
        <v>1</v>
      </c>
      <c r="AG163" s="51">
        <v>0</v>
      </c>
      <c r="AH163" s="52">
        <v>1</v>
      </c>
      <c r="AI163" s="51">
        <v>0</v>
      </c>
      <c r="AJ163" s="52">
        <v>0</v>
      </c>
      <c r="AK163" s="326">
        <v>0</v>
      </c>
      <c r="AL163" s="53">
        <v>1</v>
      </c>
      <c r="AM163" s="327">
        <v>1</v>
      </c>
      <c r="AN163" s="92">
        <v>1</v>
      </c>
      <c r="AO163" s="56">
        <v>2</v>
      </c>
      <c r="AP163" s="30" t="str">
        <f t="shared" si="23"/>
        <v/>
      </c>
      <c r="BU163" s="109"/>
      <c r="BV163" s="109"/>
      <c r="BY163" s="5"/>
      <c r="BZ163" s="5"/>
      <c r="CA163" s="5"/>
      <c r="CB163" s="5"/>
      <c r="CC163" s="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5"/>
      <c r="CR163" s="5"/>
      <c r="CS163" s="5"/>
      <c r="CT163" s="32" t="str">
        <f t="shared" si="20"/>
        <v/>
      </c>
      <c r="CU163" s="32"/>
      <c r="CV163" s="32"/>
      <c r="CW163" s="32"/>
      <c r="CX163" s="32"/>
      <c r="CY163" s="32"/>
      <c r="CZ163" s="33">
        <f t="shared" si="21"/>
        <v>0</v>
      </c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</row>
    <row r="164" spans="1:149" ht="14.1" customHeight="1" x14ac:dyDescent="0.2">
      <c r="A164" s="152" t="s">
        <v>176</v>
      </c>
      <c r="B164" s="324">
        <f t="shared" si="22"/>
        <v>0</v>
      </c>
      <c r="C164" s="325">
        <f t="shared" si="19"/>
        <v>0</v>
      </c>
      <c r="D164" s="325">
        <f t="shared" si="19"/>
        <v>0</v>
      </c>
      <c r="E164" s="51">
        <v>0</v>
      </c>
      <c r="F164" s="52">
        <v>0</v>
      </c>
      <c r="G164" s="51">
        <v>0</v>
      </c>
      <c r="H164" s="52">
        <v>0</v>
      </c>
      <c r="I164" s="51">
        <v>0</v>
      </c>
      <c r="J164" s="52">
        <v>0</v>
      </c>
      <c r="K164" s="51">
        <v>0</v>
      </c>
      <c r="L164" s="52">
        <v>0</v>
      </c>
      <c r="M164" s="51">
        <v>0</v>
      </c>
      <c r="N164" s="52">
        <v>0</v>
      </c>
      <c r="O164" s="51">
        <v>0</v>
      </c>
      <c r="P164" s="52">
        <v>0</v>
      </c>
      <c r="Q164" s="51">
        <v>0</v>
      </c>
      <c r="R164" s="52">
        <v>0</v>
      </c>
      <c r="S164" s="51">
        <v>0</v>
      </c>
      <c r="T164" s="52">
        <v>0</v>
      </c>
      <c r="U164" s="51">
        <v>0</v>
      </c>
      <c r="V164" s="52">
        <v>0</v>
      </c>
      <c r="W164" s="51">
        <v>0</v>
      </c>
      <c r="X164" s="52">
        <v>0</v>
      </c>
      <c r="Y164" s="51">
        <v>0</v>
      </c>
      <c r="Z164" s="52">
        <v>0</v>
      </c>
      <c r="AA164" s="51">
        <v>0</v>
      </c>
      <c r="AB164" s="52">
        <v>0</v>
      </c>
      <c r="AC164" s="51">
        <v>0</v>
      </c>
      <c r="AD164" s="52">
        <v>0</v>
      </c>
      <c r="AE164" s="51">
        <v>0</v>
      </c>
      <c r="AF164" s="52">
        <v>0</v>
      </c>
      <c r="AG164" s="51">
        <v>0</v>
      </c>
      <c r="AH164" s="52">
        <v>0</v>
      </c>
      <c r="AI164" s="51">
        <v>0</v>
      </c>
      <c r="AJ164" s="52">
        <v>0</v>
      </c>
      <c r="AK164" s="326">
        <v>0</v>
      </c>
      <c r="AL164" s="53">
        <v>0</v>
      </c>
      <c r="AM164" s="327">
        <v>0</v>
      </c>
      <c r="AN164" s="92">
        <v>0</v>
      </c>
      <c r="AO164" s="56">
        <v>0</v>
      </c>
      <c r="AP164" s="30" t="str">
        <f t="shared" si="23"/>
        <v/>
      </c>
      <c r="BU164" s="109"/>
      <c r="BV164" s="109"/>
      <c r="BY164" s="5"/>
      <c r="BZ164" s="5"/>
      <c r="CA164" s="5"/>
      <c r="CB164" s="5"/>
      <c r="CC164" s="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5"/>
      <c r="CR164" s="5"/>
      <c r="CS164" s="5"/>
      <c r="CT164" s="32" t="str">
        <f t="shared" si="20"/>
        <v/>
      </c>
      <c r="CU164" s="32"/>
      <c r="CV164" s="32"/>
      <c r="CW164" s="32"/>
      <c r="CX164" s="32"/>
      <c r="CY164" s="32"/>
      <c r="CZ164" s="33">
        <f t="shared" si="21"/>
        <v>0</v>
      </c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</row>
    <row r="165" spans="1:149" ht="14.1" customHeight="1" x14ac:dyDescent="0.2">
      <c r="A165" s="152" t="s">
        <v>58</v>
      </c>
      <c r="B165" s="324">
        <f t="shared" si="22"/>
        <v>0</v>
      </c>
      <c r="C165" s="325">
        <f t="shared" si="19"/>
        <v>0</v>
      </c>
      <c r="D165" s="325">
        <f t="shared" si="19"/>
        <v>0</v>
      </c>
      <c r="E165" s="51">
        <v>0</v>
      </c>
      <c r="F165" s="52">
        <v>0</v>
      </c>
      <c r="G165" s="51">
        <v>0</v>
      </c>
      <c r="H165" s="52">
        <v>0</v>
      </c>
      <c r="I165" s="51">
        <v>0</v>
      </c>
      <c r="J165" s="52">
        <v>0</v>
      </c>
      <c r="K165" s="51">
        <v>0</v>
      </c>
      <c r="L165" s="52">
        <v>0</v>
      </c>
      <c r="M165" s="51">
        <v>0</v>
      </c>
      <c r="N165" s="52">
        <v>0</v>
      </c>
      <c r="O165" s="51">
        <v>0</v>
      </c>
      <c r="P165" s="52">
        <v>0</v>
      </c>
      <c r="Q165" s="51">
        <v>0</v>
      </c>
      <c r="R165" s="52">
        <v>0</v>
      </c>
      <c r="S165" s="51">
        <v>0</v>
      </c>
      <c r="T165" s="52">
        <v>0</v>
      </c>
      <c r="U165" s="51">
        <v>0</v>
      </c>
      <c r="V165" s="52">
        <v>0</v>
      </c>
      <c r="W165" s="51">
        <v>0</v>
      </c>
      <c r="X165" s="52">
        <v>0</v>
      </c>
      <c r="Y165" s="51">
        <v>0</v>
      </c>
      <c r="Z165" s="52">
        <v>0</v>
      </c>
      <c r="AA165" s="51">
        <v>0</v>
      </c>
      <c r="AB165" s="52">
        <v>0</v>
      </c>
      <c r="AC165" s="51">
        <v>0</v>
      </c>
      <c r="AD165" s="52">
        <v>0</v>
      </c>
      <c r="AE165" s="51">
        <v>0</v>
      </c>
      <c r="AF165" s="52">
        <v>0</v>
      </c>
      <c r="AG165" s="51">
        <v>0</v>
      </c>
      <c r="AH165" s="52">
        <v>0</v>
      </c>
      <c r="AI165" s="51">
        <v>0</v>
      </c>
      <c r="AJ165" s="52">
        <v>0</v>
      </c>
      <c r="AK165" s="326">
        <v>0</v>
      </c>
      <c r="AL165" s="53">
        <v>0</v>
      </c>
      <c r="AM165" s="327">
        <v>0</v>
      </c>
      <c r="AN165" s="92">
        <v>0</v>
      </c>
      <c r="AO165" s="56">
        <v>0</v>
      </c>
      <c r="AP165" s="30" t="str">
        <f t="shared" si="23"/>
        <v/>
      </c>
      <c r="BU165" s="109"/>
      <c r="BV165" s="109"/>
      <c r="BY165" s="5"/>
      <c r="BZ165" s="5"/>
      <c r="CA165" s="5"/>
      <c r="CB165" s="5"/>
      <c r="CC165" s="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5"/>
      <c r="CR165" s="5"/>
      <c r="CS165" s="5"/>
      <c r="CT165" s="32" t="str">
        <f t="shared" si="20"/>
        <v/>
      </c>
      <c r="CU165" s="32"/>
      <c r="CV165" s="32"/>
      <c r="CW165" s="32"/>
      <c r="CX165" s="32"/>
      <c r="CY165" s="32"/>
      <c r="CZ165" s="33">
        <f t="shared" si="21"/>
        <v>0</v>
      </c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</row>
    <row r="166" spans="1:149" ht="14.1" customHeight="1" x14ac:dyDescent="0.2">
      <c r="A166" s="152" t="s">
        <v>177</v>
      </c>
      <c r="B166" s="324">
        <f t="shared" si="22"/>
        <v>0</v>
      </c>
      <c r="C166" s="325">
        <f t="shared" si="19"/>
        <v>0</v>
      </c>
      <c r="D166" s="325">
        <f t="shared" si="19"/>
        <v>0</v>
      </c>
      <c r="E166" s="51">
        <v>0</v>
      </c>
      <c r="F166" s="52">
        <v>0</v>
      </c>
      <c r="G166" s="51">
        <v>0</v>
      </c>
      <c r="H166" s="52">
        <v>0</v>
      </c>
      <c r="I166" s="51">
        <v>0</v>
      </c>
      <c r="J166" s="52">
        <v>0</v>
      </c>
      <c r="K166" s="51">
        <v>0</v>
      </c>
      <c r="L166" s="52">
        <v>0</v>
      </c>
      <c r="M166" s="51">
        <v>0</v>
      </c>
      <c r="N166" s="52">
        <v>0</v>
      </c>
      <c r="O166" s="51">
        <v>0</v>
      </c>
      <c r="P166" s="52">
        <v>0</v>
      </c>
      <c r="Q166" s="51">
        <v>0</v>
      </c>
      <c r="R166" s="52">
        <v>0</v>
      </c>
      <c r="S166" s="51">
        <v>0</v>
      </c>
      <c r="T166" s="52">
        <v>0</v>
      </c>
      <c r="U166" s="51">
        <v>0</v>
      </c>
      <c r="V166" s="52">
        <v>0</v>
      </c>
      <c r="W166" s="51">
        <v>0</v>
      </c>
      <c r="X166" s="52">
        <v>0</v>
      </c>
      <c r="Y166" s="51">
        <v>0</v>
      </c>
      <c r="Z166" s="52">
        <v>0</v>
      </c>
      <c r="AA166" s="51">
        <v>0</v>
      </c>
      <c r="AB166" s="52">
        <v>0</v>
      </c>
      <c r="AC166" s="51">
        <v>0</v>
      </c>
      <c r="AD166" s="52">
        <v>0</v>
      </c>
      <c r="AE166" s="51">
        <v>0</v>
      </c>
      <c r="AF166" s="52">
        <v>0</v>
      </c>
      <c r="AG166" s="51">
        <v>0</v>
      </c>
      <c r="AH166" s="52">
        <v>0</v>
      </c>
      <c r="AI166" s="51">
        <v>0</v>
      </c>
      <c r="AJ166" s="52">
        <v>0</v>
      </c>
      <c r="AK166" s="326">
        <v>0</v>
      </c>
      <c r="AL166" s="53">
        <v>0</v>
      </c>
      <c r="AM166" s="327">
        <v>0</v>
      </c>
      <c r="AN166" s="92">
        <v>0</v>
      </c>
      <c r="AO166" s="56">
        <v>0</v>
      </c>
      <c r="AP166" s="30" t="str">
        <f t="shared" si="23"/>
        <v/>
      </c>
      <c r="BU166" s="109"/>
      <c r="BV166" s="109"/>
      <c r="BY166" s="5"/>
      <c r="BZ166" s="5"/>
      <c r="CA166" s="5"/>
      <c r="CB166" s="5"/>
      <c r="CC166" s="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5"/>
      <c r="CR166" s="5"/>
      <c r="CS166" s="5"/>
      <c r="CT166" s="32" t="str">
        <f t="shared" si="20"/>
        <v/>
      </c>
      <c r="CU166" s="32"/>
      <c r="CV166" s="32"/>
      <c r="CW166" s="32"/>
      <c r="CX166" s="32"/>
      <c r="CY166" s="32"/>
      <c r="CZ166" s="33">
        <f t="shared" si="21"/>
        <v>0</v>
      </c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</row>
    <row r="167" spans="1:149" ht="14.1" customHeight="1" x14ac:dyDescent="0.2">
      <c r="A167" s="152" t="s">
        <v>178</v>
      </c>
      <c r="B167" s="324">
        <f t="shared" si="22"/>
        <v>113</v>
      </c>
      <c r="C167" s="325">
        <f t="shared" si="19"/>
        <v>41</v>
      </c>
      <c r="D167" s="325">
        <f t="shared" si="19"/>
        <v>72</v>
      </c>
      <c r="E167" s="51">
        <v>0</v>
      </c>
      <c r="F167" s="52">
        <v>1</v>
      </c>
      <c r="G167" s="51">
        <v>7</v>
      </c>
      <c r="H167" s="52">
        <v>1</v>
      </c>
      <c r="I167" s="51">
        <v>5</v>
      </c>
      <c r="J167" s="52">
        <v>3</v>
      </c>
      <c r="K167" s="51">
        <v>3</v>
      </c>
      <c r="L167" s="52">
        <v>1</v>
      </c>
      <c r="M167" s="51">
        <v>0</v>
      </c>
      <c r="N167" s="52">
        <v>0</v>
      </c>
      <c r="O167" s="51">
        <v>3</v>
      </c>
      <c r="P167" s="52">
        <v>0</v>
      </c>
      <c r="Q167" s="51">
        <v>0</v>
      </c>
      <c r="R167" s="52">
        <v>3</v>
      </c>
      <c r="S167" s="51">
        <v>2</v>
      </c>
      <c r="T167" s="52">
        <v>1</v>
      </c>
      <c r="U167" s="51">
        <v>3</v>
      </c>
      <c r="V167" s="52">
        <v>3</v>
      </c>
      <c r="W167" s="51">
        <v>4</v>
      </c>
      <c r="X167" s="52">
        <v>3</v>
      </c>
      <c r="Y167" s="51">
        <v>2</v>
      </c>
      <c r="Z167" s="52">
        <v>6</v>
      </c>
      <c r="AA167" s="51">
        <v>1</v>
      </c>
      <c r="AB167" s="52">
        <v>7</v>
      </c>
      <c r="AC167" s="51">
        <v>1</v>
      </c>
      <c r="AD167" s="52">
        <v>6</v>
      </c>
      <c r="AE167" s="51">
        <v>4</v>
      </c>
      <c r="AF167" s="52">
        <v>8</v>
      </c>
      <c r="AG167" s="51">
        <v>4</v>
      </c>
      <c r="AH167" s="52">
        <v>5</v>
      </c>
      <c r="AI167" s="51">
        <v>1</v>
      </c>
      <c r="AJ167" s="52">
        <v>7</v>
      </c>
      <c r="AK167" s="326">
        <v>1</v>
      </c>
      <c r="AL167" s="53">
        <v>17</v>
      </c>
      <c r="AM167" s="327">
        <v>100</v>
      </c>
      <c r="AN167" s="92">
        <v>2</v>
      </c>
      <c r="AO167" s="56">
        <v>11</v>
      </c>
      <c r="AP167" s="30" t="str">
        <f t="shared" si="23"/>
        <v/>
      </c>
      <c r="BU167" s="109"/>
      <c r="BV167" s="109"/>
      <c r="BY167" s="5"/>
      <c r="BZ167" s="5"/>
      <c r="CA167" s="5"/>
      <c r="CB167" s="5"/>
      <c r="CC167" s="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5"/>
      <c r="CR167" s="5"/>
      <c r="CS167" s="5"/>
      <c r="CT167" s="32" t="str">
        <f t="shared" si="20"/>
        <v/>
      </c>
      <c r="CU167" s="32"/>
      <c r="CV167" s="32"/>
      <c r="CW167" s="32"/>
      <c r="CX167" s="32"/>
      <c r="CY167" s="32"/>
      <c r="CZ167" s="33">
        <f t="shared" si="21"/>
        <v>0</v>
      </c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</row>
    <row r="168" spans="1:149" ht="14.1" customHeight="1" x14ac:dyDescent="0.2">
      <c r="A168" s="152" t="s">
        <v>179</v>
      </c>
      <c r="B168" s="324">
        <f t="shared" si="22"/>
        <v>53</v>
      </c>
      <c r="C168" s="325">
        <f t="shared" si="19"/>
        <v>22</v>
      </c>
      <c r="D168" s="325">
        <f t="shared" si="19"/>
        <v>31</v>
      </c>
      <c r="E168" s="51">
        <v>0</v>
      </c>
      <c r="F168" s="52">
        <v>0</v>
      </c>
      <c r="G168" s="51">
        <v>0</v>
      </c>
      <c r="H168" s="52">
        <v>0</v>
      </c>
      <c r="I168" s="51">
        <v>0</v>
      </c>
      <c r="J168" s="52">
        <v>0</v>
      </c>
      <c r="K168" s="51">
        <v>0</v>
      </c>
      <c r="L168" s="52">
        <v>0</v>
      </c>
      <c r="M168" s="51">
        <v>0</v>
      </c>
      <c r="N168" s="52">
        <v>0</v>
      </c>
      <c r="O168" s="51">
        <v>1</v>
      </c>
      <c r="P168" s="52">
        <v>0</v>
      </c>
      <c r="Q168" s="51">
        <v>0</v>
      </c>
      <c r="R168" s="52">
        <v>0</v>
      </c>
      <c r="S168" s="51">
        <v>0</v>
      </c>
      <c r="T168" s="52">
        <v>0</v>
      </c>
      <c r="U168" s="51">
        <v>0</v>
      </c>
      <c r="V168" s="52">
        <v>0</v>
      </c>
      <c r="W168" s="51">
        <v>2</v>
      </c>
      <c r="X168" s="52">
        <v>0</v>
      </c>
      <c r="Y168" s="51">
        <v>1</v>
      </c>
      <c r="Z168" s="52">
        <v>1</v>
      </c>
      <c r="AA168" s="51">
        <v>3</v>
      </c>
      <c r="AB168" s="52">
        <v>3</v>
      </c>
      <c r="AC168" s="51">
        <v>4</v>
      </c>
      <c r="AD168" s="52">
        <v>3</v>
      </c>
      <c r="AE168" s="51">
        <v>4</v>
      </c>
      <c r="AF168" s="52">
        <v>2</v>
      </c>
      <c r="AG168" s="51">
        <v>2</v>
      </c>
      <c r="AH168" s="52">
        <v>4</v>
      </c>
      <c r="AI168" s="51">
        <v>3</v>
      </c>
      <c r="AJ168" s="52">
        <v>8</v>
      </c>
      <c r="AK168" s="326">
        <v>2</v>
      </c>
      <c r="AL168" s="53">
        <v>10</v>
      </c>
      <c r="AM168" s="327">
        <v>1</v>
      </c>
      <c r="AN168" s="92">
        <v>9</v>
      </c>
      <c r="AO168" s="56">
        <v>43</v>
      </c>
      <c r="AP168" s="30" t="str">
        <f t="shared" si="23"/>
        <v/>
      </c>
      <c r="BU168" s="109"/>
      <c r="BV168" s="109"/>
      <c r="BY168" s="5"/>
      <c r="BZ168" s="5"/>
      <c r="CA168" s="5"/>
      <c r="CB168" s="5"/>
      <c r="CC168" s="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5"/>
      <c r="CR168" s="5"/>
      <c r="CS168" s="5"/>
      <c r="CT168" s="32" t="str">
        <f t="shared" si="20"/>
        <v/>
      </c>
      <c r="CU168" s="32"/>
      <c r="CV168" s="32"/>
      <c r="CW168" s="32"/>
      <c r="CX168" s="32"/>
      <c r="CY168" s="32"/>
      <c r="CZ168" s="33">
        <f t="shared" si="21"/>
        <v>0</v>
      </c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</row>
    <row r="169" spans="1:149" ht="14.1" customHeight="1" x14ac:dyDescent="0.2">
      <c r="A169" s="152" t="s">
        <v>180</v>
      </c>
      <c r="B169" s="324">
        <f t="shared" si="22"/>
        <v>16</v>
      </c>
      <c r="C169" s="325">
        <f t="shared" si="19"/>
        <v>3</v>
      </c>
      <c r="D169" s="325">
        <f t="shared" si="19"/>
        <v>13</v>
      </c>
      <c r="E169" s="51">
        <v>0</v>
      </c>
      <c r="F169" s="52">
        <v>0</v>
      </c>
      <c r="G169" s="51">
        <v>0</v>
      </c>
      <c r="H169" s="52">
        <v>0</v>
      </c>
      <c r="I169" s="51">
        <v>0</v>
      </c>
      <c r="J169" s="52">
        <v>0</v>
      </c>
      <c r="K169" s="51">
        <v>0</v>
      </c>
      <c r="L169" s="52">
        <v>0</v>
      </c>
      <c r="M169" s="51">
        <v>0</v>
      </c>
      <c r="N169" s="52">
        <v>0</v>
      </c>
      <c r="O169" s="51">
        <v>0</v>
      </c>
      <c r="P169" s="52">
        <v>0</v>
      </c>
      <c r="Q169" s="51">
        <v>0</v>
      </c>
      <c r="R169" s="52">
        <v>0</v>
      </c>
      <c r="S169" s="51">
        <v>0</v>
      </c>
      <c r="T169" s="52">
        <v>0</v>
      </c>
      <c r="U169" s="51">
        <v>0</v>
      </c>
      <c r="V169" s="52">
        <v>0</v>
      </c>
      <c r="W169" s="51">
        <v>0</v>
      </c>
      <c r="X169" s="52">
        <v>0</v>
      </c>
      <c r="Y169" s="51">
        <v>0</v>
      </c>
      <c r="Z169" s="52">
        <v>0</v>
      </c>
      <c r="AA169" s="51">
        <v>0</v>
      </c>
      <c r="AB169" s="52">
        <v>0</v>
      </c>
      <c r="AC169" s="51">
        <v>0</v>
      </c>
      <c r="AD169" s="52">
        <v>1</v>
      </c>
      <c r="AE169" s="51">
        <v>1</v>
      </c>
      <c r="AF169" s="52">
        <v>2</v>
      </c>
      <c r="AG169" s="51">
        <v>0</v>
      </c>
      <c r="AH169" s="52">
        <v>0</v>
      </c>
      <c r="AI169" s="51">
        <v>2</v>
      </c>
      <c r="AJ169" s="52">
        <v>3</v>
      </c>
      <c r="AK169" s="326">
        <v>0</v>
      </c>
      <c r="AL169" s="53">
        <v>7</v>
      </c>
      <c r="AM169" s="327">
        <v>14</v>
      </c>
      <c r="AN169" s="92">
        <v>0</v>
      </c>
      <c r="AO169" s="56">
        <v>2</v>
      </c>
      <c r="AP169" s="30" t="str">
        <f t="shared" si="23"/>
        <v/>
      </c>
      <c r="BU169" s="109"/>
      <c r="BV169" s="109"/>
      <c r="BY169" s="5"/>
      <c r="BZ169" s="5"/>
      <c r="CA169" s="5"/>
      <c r="CB169" s="5"/>
      <c r="CC169" s="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5"/>
      <c r="CR169" s="5"/>
      <c r="CS169" s="5"/>
      <c r="CT169" s="32" t="str">
        <f t="shared" si="20"/>
        <v/>
      </c>
      <c r="CU169" s="32"/>
      <c r="CV169" s="32"/>
      <c r="CW169" s="32"/>
      <c r="CX169" s="32"/>
      <c r="CY169" s="32"/>
      <c r="CZ169" s="33">
        <f t="shared" si="21"/>
        <v>0</v>
      </c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</row>
    <row r="170" spans="1:149" ht="14.1" customHeight="1" x14ac:dyDescent="0.2">
      <c r="A170" s="152" t="s">
        <v>181</v>
      </c>
      <c r="B170" s="324">
        <f t="shared" si="22"/>
        <v>1</v>
      </c>
      <c r="C170" s="325">
        <f t="shared" si="19"/>
        <v>0</v>
      </c>
      <c r="D170" s="325">
        <f t="shared" si="19"/>
        <v>1</v>
      </c>
      <c r="E170" s="51">
        <v>0</v>
      </c>
      <c r="F170" s="52">
        <v>0</v>
      </c>
      <c r="G170" s="51">
        <v>0</v>
      </c>
      <c r="H170" s="52">
        <v>0</v>
      </c>
      <c r="I170" s="51">
        <v>0</v>
      </c>
      <c r="J170" s="52">
        <v>0</v>
      </c>
      <c r="K170" s="51">
        <v>0</v>
      </c>
      <c r="L170" s="52">
        <v>0</v>
      </c>
      <c r="M170" s="51">
        <v>0</v>
      </c>
      <c r="N170" s="52">
        <v>0</v>
      </c>
      <c r="O170" s="51">
        <v>0</v>
      </c>
      <c r="P170" s="52">
        <v>0</v>
      </c>
      <c r="Q170" s="51">
        <v>0</v>
      </c>
      <c r="R170" s="52">
        <v>0</v>
      </c>
      <c r="S170" s="51">
        <v>0</v>
      </c>
      <c r="T170" s="52">
        <v>0</v>
      </c>
      <c r="U170" s="51">
        <v>0</v>
      </c>
      <c r="V170" s="52">
        <v>0</v>
      </c>
      <c r="W170" s="51">
        <v>0</v>
      </c>
      <c r="X170" s="52">
        <v>0</v>
      </c>
      <c r="Y170" s="51">
        <v>0</v>
      </c>
      <c r="Z170" s="52">
        <v>0</v>
      </c>
      <c r="AA170" s="51">
        <v>0</v>
      </c>
      <c r="AB170" s="52">
        <v>0</v>
      </c>
      <c r="AC170" s="51">
        <v>0</v>
      </c>
      <c r="AD170" s="52">
        <v>0</v>
      </c>
      <c r="AE170" s="51">
        <v>0</v>
      </c>
      <c r="AF170" s="52">
        <v>0</v>
      </c>
      <c r="AG170" s="51">
        <v>0</v>
      </c>
      <c r="AH170" s="52">
        <v>0</v>
      </c>
      <c r="AI170" s="51">
        <v>0</v>
      </c>
      <c r="AJ170" s="52">
        <v>0</v>
      </c>
      <c r="AK170" s="326">
        <v>0</v>
      </c>
      <c r="AL170" s="53">
        <v>1</v>
      </c>
      <c r="AM170" s="327">
        <v>0</v>
      </c>
      <c r="AN170" s="92">
        <v>0</v>
      </c>
      <c r="AO170" s="56">
        <v>1</v>
      </c>
      <c r="AP170" s="30" t="str">
        <f t="shared" si="23"/>
        <v/>
      </c>
      <c r="BU170" s="109"/>
      <c r="BV170" s="109"/>
      <c r="BY170" s="5"/>
      <c r="BZ170" s="5"/>
      <c r="CA170" s="5"/>
      <c r="CB170" s="5"/>
      <c r="CC170" s="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5"/>
      <c r="CR170" s="5"/>
      <c r="CS170" s="5"/>
      <c r="CT170" s="32" t="str">
        <f t="shared" si="20"/>
        <v/>
      </c>
      <c r="CU170" s="32"/>
      <c r="CV170" s="32"/>
      <c r="CW170" s="32"/>
      <c r="CX170" s="32"/>
      <c r="CY170" s="32"/>
      <c r="CZ170" s="33">
        <f t="shared" si="21"/>
        <v>0</v>
      </c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</row>
    <row r="171" spans="1:149" ht="14.1" customHeight="1" x14ac:dyDescent="0.2">
      <c r="A171" s="152" t="s">
        <v>68</v>
      </c>
      <c r="B171" s="324">
        <f t="shared" si="22"/>
        <v>7</v>
      </c>
      <c r="C171" s="325">
        <f t="shared" si="19"/>
        <v>4</v>
      </c>
      <c r="D171" s="325">
        <f t="shared" si="19"/>
        <v>3</v>
      </c>
      <c r="E171" s="51">
        <v>0</v>
      </c>
      <c r="F171" s="52">
        <v>0</v>
      </c>
      <c r="G171" s="51">
        <v>0</v>
      </c>
      <c r="H171" s="52">
        <v>0</v>
      </c>
      <c r="I171" s="51">
        <v>0</v>
      </c>
      <c r="J171" s="52">
        <v>0</v>
      </c>
      <c r="K171" s="51">
        <v>0</v>
      </c>
      <c r="L171" s="52">
        <v>0</v>
      </c>
      <c r="M171" s="51">
        <v>0</v>
      </c>
      <c r="N171" s="52">
        <v>0</v>
      </c>
      <c r="O171" s="51">
        <v>0</v>
      </c>
      <c r="P171" s="52">
        <v>0</v>
      </c>
      <c r="Q171" s="51">
        <v>0</v>
      </c>
      <c r="R171" s="52">
        <v>0</v>
      </c>
      <c r="S171" s="51">
        <v>0</v>
      </c>
      <c r="T171" s="52">
        <v>0</v>
      </c>
      <c r="U171" s="51">
        <v>0</v>
      </c>
      <c r="V171" s="52">
        <v>0</v>
      </c>
      <c r="W171" s="51">
        <v>0</v>
      </c>
      <c r="X171" s="52">
        <v>0</v>
      </c>
      <c r="Y171" s="51">
        <v>0</v>
      </c>
      <c r="Z171" s="52">
        <v>0</v>
      </c>
      <c r="AA171" s="51">
        <v>1</v>
      </c>
      <c r="AB171" s="52">
        <v>0</v>
      </c>
      <c r="AC171" s="51">
        <v>0</v>
      </c>
      <c r="AD171" s="52">
        <v>0</v>
      </c>
      <c r="AE171" s="51">
        <v>1</v>
      </c>
      <c r="AF171" s="52">
        <v>3</v>
      </c>
      <c r="AG171" s="51">
        <v>1</v>
      </c>
      <c r="AH171" s="52">
        <v>0</v>
      </c>
      <c r="AI171" s="51">
        <v>0</v>
      </c>
      <c r="AJ171" s="52">
        <v>0</v>
      </c>
      <c r="AK171" s="326">
        <v>1</v>
      </c>
      <c r="AL171" s="53">
        <v>0</v>
      </c>
      <c r="AM171" s="327">
        <v>7</v>
      </c>
      <c r="AN171" s="92">
        <v>0</v>
      </c>
      <c r="AO171" s="56">
        <v>0</v>
      </c>
      <c r="AP171" s="30" t="str">
        <f t="shared" si="23"/>
        <v/>
      </c>
      <c r="BU171" s="109"/>
      <c r="BV171" s="109"/>
      <c r="BY171" s="5"/>
      <c r="BZ171" s="5"/>
      <c r="CA171" s="5"/>
      <c r="CB171" s="5"/>
      <c r="CC171" s="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5"/>
      <c r="CR171" s="5"/>
      <c r="CS171" s="5"/>
      <c r="CT171" s="32" t="str">
        <f t="shared" si="20"/>
        <v/>
      </c>
      <c r="CU171" s="4"/>
      <c r="CV171" s="4"/>
      <c r="CW171" s="4"/>
      <c r="CX171" s="4"/>
      <c r="CY171" s="4"/>
      <c r="CZ171" s="33">
        <f t="shared" si="21"/>
        <v>0</v>
      </c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</row>
    <row r="172" spans="1:149" ht="14.1" customHeight="1" x14ac:dyDescent="0.2">
      <c r="A172" s="152" t="s">
        <v>69</v>
      </c>
      <c r="B172" s="324">
        <f t="shared" si="22"/>
        <v>0</v>
      </c>
      <c r="C172" s="325">
        <f t="shared" si="19"/>
        <v>0</v>
      </c>
      <c r="D172" s="325">
        <f t="shared" si="19"/>
        <v>0</v>
      </c>
      <c r="E172" s="51">
        <v>0</v>
      </c>
      <c r="F172" s="52">
        <v>0</v>
      </c>
      <c r="G172" s="51">
        <v>0</v>
      </c>
      <c r="H172" s="52">
        <v>0</v>
      </c>
      <c r="I172" s="51">
        <v>0</v>
      </c>
      <c r="J172" s="52">
        <v>0</v>
      </c>
      <c r="K172" s="51">
        <v>0</v>
      </c>
      <c r="L172" s="52">
        <v>0</v>
      </c>
      <c r="M172" s="51">
        <v>0</v>
      </c>
      <c r="N172" s="52">
        <v>0</v>
      </c>
      <c r="O172" s="51">
        <v>0</v>
      </c>
      <c r="P172" s="52">
        <v>0</v>
      </c>
      <c r="Q172" s="51">
        <v>0</v>
      </c>
      <c r="R172" s="52">
        <v>0</v>
      </c>
      <c r="S172" s="51">
        <v>0</v>
      </c>
      <c r="T172" s="52">
        <v>0</v>
      </c>
      <c r="U172" s="51">
        <v>0</v>
      </c>
      <c r="V172" s="52">
        <v>0</v>
      </c>
      <c r="W172" s="51">
        <v>0</v>
      </c>
      <c r="X172" s="52">
        <v>0</v>
      </c>
      <c r="Y172" s="51">
        <v>0</v>
      </c>
      <c r="Z172" s="52">
        <v>0</v>
      </c>
      <c r="AA172" s="51">
        <v>0</v>
      </c>
      <c r="AB172" s="52">
        <v>0</v>
      </c>
      <c r="AC172" s="51">
        <v>0</v>
      </c>
      <c r="AD172" s="52">
        <v>0</v>
      </c>
      <c r="AE172" s="51">
        <v>0</v>
      </c>
      <c r="AF172" s="52">
        <v>0</v>
      </c>
      <c r="AG172" s="51">
        <v>0</v>
      </c>
      <c r="AH172" s="52">
        <v>0</v>
      </c>
      <c r="AI172" s="51">
        <v>0</v>
      </c>
      <c r="AJ172" s="52">
        <v>0</v>
      </c>
      <c r="AK172" s="326">
        <v>0</v>
      </c>
      <c r="AL172" s="53">
        <v>0</v>
      </c>
      <c r="AM172" s="327">
        <v>0</v>
      </c>
      <c r="AN172" s="92">
        <v>0</v>
      </c>
      <c r="AO172" s="56">
        <v>0</v>
      </c>
      <c r="AP172" s="30" t="str">
        <f t="shared" si="23"/>
        <v/>
      </c>
      <c r="BU172" s="109"/>
      <c r="BV172" s="109"/>
      <c r="BY172" s="5"/>
      <c r="BZ172" s="5"/>
      <c r="CA172" s="5"/>
      <c r="CB172" s="5"/>
      <c r="CC172" s="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5"/>
      <c r="CR172" s="5"/>
      <c r="CS172" s="5"/>
      <c r="CT172" s="32" t="str">
        <f t="shared" si="20"/>
        <v/>
      </c>
      <c r="CU172" s="4"/>
      <c r="CV172" s="4"/>
      <c r="CW172" s="4"/>
      <c r="CX172" s="4"/>
      <c r="CY172" s="4"/>
      <c r="CZ172" s="33">
        <f t="shared" si="21"/>
        <v>0</v>
      </c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</row>
    <row r="173" spans="1:149" ht="14.1" customHeight="1" x14ac:dyDescent="0.2">
      <c r="A173" s="152" t="s">
        <v>182</v>
      </c>
      <c r="B173" s="324">
        <f t="shared" si="22"/>
        <v>0</v>
      </c>
      <c r="C173" s="325">
        <f t="shared" si="19"/>
        <v>0</v>
      </c>
      <c r="D173" s="325">
        <f t="shared" si="19"/>
        <v>0</v>
      </c>
      <c r="E173" s="51">
        <v>0</v>
      </c>
      <c r="F173" s="52">
        <v>0</v>
      </c>
      <c r="G173" s="51">
        <v>0</v>
      </c>
      <c r="H173" s="52">
        <v>0</v>
      </c>
      <c r="I173" s="51">
        <v>0</v>
      </c>
      <c r="J173" s="52">
        <v>0</v>
      </c>
      <c r="K173" s="51">
        <v>0</v>
      </c>
      <c r="L173" s="52">
        <v>0</v>
      </c>
      <c r="M173" s="51">
        <v>0</v>
      </c>
      <c r="N173" s="52">
        <v>0</v>
      </c>
      <c r="O173" s="51">
        <v>0</v>
      </c>
      <c r="P173" s="52">
        <v>0</v>
      </c>
      <c r="Q173" s="51">
        <v>0</v>
      </c>
      <c r="R173" s="52">
        <v>0</v>
      </c>
      <c r="S173" s="51">
        <v>0</v>
      </c>
      <c r="T173" s="52">
        <v>0</v>
      </c>
      <c r="U173" s="51">
        <v>0</v>
      </c>
      <c r="V173" s="52">
        <v>0</v>
      </c>
      <c r="W173" s="51">
        <v>0</v>
      </c>
      <c r="X173" s="52">
        <v>0</v>
      </c>
      <c r="Y173" s="51">
        <v>0</v>
      </c>
      <c r="Z173" s="52">
        <v>0</v>
      </c>
      <c r="AA173" s="51">
        <v>0</v>
      </c>
      <c r="AB173" s="52">
        <v>0</v>
      </c>
      <c r="AC173" s="51">
        <v>0</v>
      </c>
      <c r="AD173" s="52">
        <v>0</v>
      </c>
      <c r="AE173" s="51">
        <v>0</v>
      </c>
      <c r="AF173" s="52">
        <v>0</v>
      </c>
      <c r="AG173" s="51">
        <v>0</v>
      </c>
      <c r="AH173" s="52">
        <v>0</v>
      </c>
      <c r="AI173" s="51">
        <v>0</v>
      </c>
      <c r="AJ173" s="52">
        <v>0</v>
      </c>
      <c r="AK173" s="326">
        <v>0</v>
      </c>
      <c r="AL173" s="53">
        <v>0</v>
      </c>
      <c r="AM173" s="327">
        <v>0</v>
      </c>
      <c r="AN173" s="92">
        <v>0</v>
      </c>
      <c r="AO173" s="56">
        <v>0</v>
      </c>
      <c r="AP173" s="30" t="str">
        <f t="shared" si="23"/>
        <v/>
      </c>
      <c r="BU173" s="109"/>
      <c r="BV173" s="109"/>
      <c r="BY173" s="5"/>
      <c r="BZ173" s="5"/>
      <c r="CA173" s="5"/>
      <c r="CB173" s="5"/>
      <c r="CC173" s="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5"/>
      <c r="CR173" s="5"/>
      <c r="CS173" s="5"/>
      <c r="CT173" s="32" t="str">
        <f t="shared" si="20"/>
        <v/>
      </c>
      <c r="CU173" s="4"/>
      <c r="CV173" s="4"/>
      <c r="CW173" s="4"/>
      <c r="CX173" s="4"/>
      <c r="CY173" s="4"/>
      <c r="CZ173" s="33">
        <f t="shared" si="21"/>
        <v>0</v>
      </c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</row>
    <row r="174" spans="1:149" ht="14.1" customHeight="1" x14ac:dyDescent="0.2">
      <c r="A174" s="152" t="s">
        <v>183</v>
      </c>
      <c r="B174" s="324">
        <f t="shared" si="22"/>
        <v>0</v>
      </c>
      <c r="C174" s="325">
        <f t="shared" si="19"/>
        <v>0</v>
      </c>
      <c r="D174" s="325">
        <f t="shared" si="19"/>
        <v>0</v>
      </c>
      <c r="E174" s="51">
        <v>0</v>
      </c>
      <c r="F174" s="52">
        <v>0</v>
      </c>
      <c r="G174" s="51">
        <v>0</v>
      </c>
      <c r="H174" s="52">
        <v>0</v>
      </c>
      <c r="I174" s="51">
        <v>0</v>
      </c>
      <c r="J174" s="52">
        <v>0</v>
      </c>
      <c r="K174" s="51">
        <v>0</v>
      </c>
      <c r="L174" s="52">
        <v>0</v>
      </c>
      <c r="M174" s="51">
        <v>0</v>
      </c>
      <c r="N174" s="52">
        <v>0</v>
      </c>
      <c r="O174" s="51">
        <v>0</v>
      </c>
      <c r="P174" s="52">
        <v>0</v>
      </c>
      <c r="Q174" s="51">
        <v>0</v>
      </c>
      <c r="R174" s="52">
        <v>0</v>
      </c>
      <c r="S174" s="51">
        <v>0</v>
      </c>
      <c r="T174" s="52">
        <v>0</v>
      </c>
      <c r="U174" s="51">
        <v>0</v>
      </c>
      <c r="V174" s="52">
        <v>0</v>
      </c>
      <c r="W174" s="51">
        <v>0</v>
      </c>
      <c r="X174" s="52">
        <v>0</v>
      </c>
      <c r="Y174" s="51">
        <v>0</v>
      </c>
      <c r="Z174" s="52">
        <v>0</v>
      </c>
      <c r="AA174" s="51">
        <v>0</v>
      </c>
      <c r="AB174" s="52">
        <v>0</v>
      </c>
      <c r="AC174" s="51">
        <v>0</v>
      </c>
      <c r="AD174" s="52">
        <v>0</v>
      </c>
      <c r="AE174" s="51">
        <v>0</v>
      </c>
      <c r="AF174" s="52">
        <v>0</v>
      </c>
      <c r="AG174" s="51">
        <v>0</v>
      </c>
      <c r="AH174" s="52">
        <v>0</v>
      </c>
      <c r="AI174" s="51">
        <v>0</v>
      </c>
      <c r="AJ174" s="52">
        <v>0</v>
      </c>
      <c r="AK174" s="326">
        <v>0</v>
      </c>
      <c r="AL174" s="53">
        <v>0</v>
      </c>
      <c r="AM174" s="327">
        <v>0</v>
      </c>
      <c r="AN174" s="92">
        <v>0</v>
      </c>
      <c r="AO174" s="56">
        <v>0</v>
      </c>
      <c r="AP174" s="30" t="str">
        <f t="shared" si="23"/>
        <v/>
      </c>
      <c r="BU174" s="109"/>
      <c r="BV174" s="109"/>
      <c r="BY174" s="5"/>
      <c r="BZ174" s="5"/>
      <c r="CA174" s="5"/>
      <c r="CB174" s="5"/>
      <c r="CC174" s="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5"/>
      <c r="CR174" s="5"/>
      <c r="CS174" s="5"/>
      <c r="CT174" s="32" t="str">
        <f t="shared" si="20"/>
        <v/>
      </c>
      <c r="CU174" s="4"/>
      <c r="CV174" s="4"/>
      <c r="CW174" s="4"/>
      <c r="CX174" s="4"/>
      <c r="CY174" s="4"/>
      <c r="CZ174" s="33">
        <f t="shared" si="21"/>
        <v>0</v>
      </c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</row>
    <row r="175" spans="1:149" ht="14.1" customHeight="1" x14ac:dyDescent="0.2">
      <c r="A175" s="152" t="s">
        <v>184</v>
      </c>
      <c r="B175" s="324">
        <f t="shared" si="22"/>
        <v>0</v>
      </c>
      <c r="C175" s="325">
        <f t="shared" si="19"/>
        <v>0</v>
      </c>
      <c r="D175" s="325">
        <f t="shared" si="19"/>
        <v>0</v>
      </c>
      <c r="E175" s="51">
        <v>0</v>
      </c>
      <c r="F175" s="52">
        <v>0</v>
      </c>
      <c r="G175" s="51">
        <v>0</v>
      </c>
      <c r="H175" s="52">
        <v>0</v>
      </c>
      <c r="I175" s="51">
        <v>0</v>
      </c>
      <c r="J175" s="52">
        <v>0</v>
      </c>
      <c r="K175" s="51">
        <v>0</v>
      </c>
      <c r="L175" s="52">
        <v>0</v>
      </c>
      <c r="M175" s="51">
        <v>0</v>
      </c>
      <c r="N175" s="52">
        <v>0</v>
      </c>
      <c r="O175" s="51">
        <v>0</v>
      </c>
      <c r="P175" s="52">
        <v>0</v>
      </c>
      <c r="Q175" s="51">
        <v>0</v>
      </c>
      <c r="R175" s="52">
        <v>0</v>
      </c>
      <c r="S175" s="51">
        <v>0</v>
      </c>
      <c r="T175" s="52">
        <v>0</v>
      </c>
      <c r="U175" s="51">
        <v>0</v>
      </c>
      <c r="V175" s="52">
        <v>0</v>
      </c>
      <c r="W175" s="51">
        <v>0</v>
      </c>
      <c r="X175" s="52">
        <v>0</v>
      </c>
      <c r="Y175" s="51">
        <v>0</v>
      </c>
      <c r="Z175" s="52">
        <v>0</v>
      </c>
      <c r="AA175" s="51">
        <v>0</v>
      </c>
      <c r="AB175" s="52">
        <v>0</v>
      </c>
      <c r="AC175" s="51">
        <v>0</v>
      </c>
      <c r="AD175" s="52">
        <v>0</v>
      </c>
      <c r="AE175" s="51">
        <v>0</v>
      </c>
      <c r="AF175" s="52">
        <v>0</v>
      </c>
      <c r="AG175" s="51">
        <v>0</v>
      </c>
      <c r="AH175" s="52">
        <v>0</v>
      </c>
      <c r="AI175" s="51">
        <v>0</v>
      </c>
      <c r="AJ175" s="52">
        <v>0</v>
      </c>
      <c r="AK175" s="326">
        <v>0</v>
      </c>
      <c r="AL175" s="53">
        <v>0</v>
      </c>
      <c r="AM175" s="327">
        <v>0</v>
      </c>
      <c r="AN175" s="92">
        <v>0</v>
      </c>
      <c r="AO175" s="56">
        <v>0</v>
      </c>
      <c r="AP175" s="30" t="str">
        <f t="shared" si="23"/>
        <v/>
      </c>
      <c r="BU175" s="109"/>
      <c r="BV175" s="109"/>
      <c r="BY175" s="5"/>
      <c r="BZ175" s="5"/>
      <c r="CA175" s="5"/>
      <c r="CB175" s="5"/>
      <c r="CC175" s="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5"/>
      <c r="CR175" s="5"/>
      <c r="CS175" s="5"/>
      <c r="CT175" s="32" t="str">
        <f t="shared" si="20"/>
        <v/>
      </c>
      <c r="CU175" s="4"/>
      <c r="CV175" s="4"/>
      <c r="CW175" s="4"/>
      <c r="CX175" s="4"/>
      <c r="CY175" s="4"/>
      <c r="CZ175" s="33">
        <f t="shared" si="21"/>
        <v>0</v>
      </c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</row>
    <row r="176" spans="1:149" ht="14.1" customHeight="1" x14ac:dyDescent="0.2">
      <c r="A176" s="567" t="s">
        <v>71</v>
      </c>
      <c r="B176" s="324">
        <f t="shared" si="22"/>
        <v>95</v>
      </c>
      <c r="C176" s="325">
        <f t="shared" si="19"/>
        <v>42</v>
      </c>
      <c r="D176" s="325">
        <f t="shared" si="19"/>
        <v>53</v>
      </c>
      <c r="E176" s="219">
        <v>3</v>
      </c>
      <c r="F176" s="244">
        <v>1</v>
      </c>
      <c r="G176" s="219">
        <v>1</v>
      </c>
      <c r="H176" s="244">
        <v>1</v>
      </c>
      <c r="I176" s="219">
        <v>0</v>
      </c>
      <c r="J176" s="244">
        <v>2</v>
      </c>
      <c r="K176" s="219">
        <v>0</v>
      </c>
      <c r="L176" s="244">
        <v>2</v>
      </c>
      <c r="M176" s="219">
        <v>0</v>
      </c>
      <c r="N176" s="244">
        <v>2</v>
      </c>
      <c r="O176" s="219">
        <v>0</v>
      </c>
      <c r="P176" s="244">
        <v>8</v>
      </c>
      <c r="Q176" s="219">
        <v>1</v>
      </c>
      <c r="R176" s="244">
        <v>4</v>
      </c>
      <c r="S176" s="219">
        <v>0</v>
      </c>
      <c r="T176" s="244">
        <v>5</v>
      </c>
      <c r="U176" s="219">
        <v>0</v>
      </c>
      <c r="V176" s="244">
        <v>2</v>
      </c>
      <c r="W176" s="219">
        <v>6</v>
      </c>
      <c r="X176" s="244">
        <v>0</v>
      </c>
      <c r="Y176" s="219">
        <v>1</v>
      </c>
      <c r="Z176" s="244">
        <v>1</v>
      </c>
      <c r="AA176" s="219">
        <v>0</v>
      </c>
      <c r="AB176" s="244">
        <v>0</v>
      </c>
      <c r="AC176" s="219">
        <v>6</v>
      </c>
      <c r="AD176" s="244">
        <v>4</v>
      </c>
      <c r="AE176" s="219">
        <v>8</v>
      </c>
      <c r="AF176" s="244">
        <v>2</v>
      </c>
      <c r="AG176" s="219">
        <v>4</v>
      </c>
      <c r="AH176" s="244">
        <v>4</v>
      </c>
      <c r="AI176" s="219">
        <v>5</v>
      </c>
      <c r="AJ176" s="244">
        <v>7</v>
      </c>
      <c r="AK176" s="326">
        <v>7</v>
      </c>
      <c r="AL176" s="53">
        <v>8</v>
      </c>
      <c r="AM176" s="327">
        <v>49</v>
      </c>
      <c r="AN176" s="92">
        <v>8</v>
      </c>
      <c r="AO176" s="56">
        <v>38</v>
      </c>
      <c r="AP176" s="30" t="str">
        <f t="shared" si="23"/>
        <v/>
      </c>
      <c r="BU176" s="109"/>
      <c r="BV176" s="109"/>
      <c r="BY176" s="5"/>
      <c r="BZ176" s="5"/>
      <c r="CA176" s="5"/>
      <c r="CB176" s="5"/>
      <c r="CC176" s="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5"/>
      <c r="CR176" s="5"/>
      <c r="CS176" s="5"/>
      <c r="CT176" s="32" t="str">
        <f t="shared" si="20"/>
        <v/>
      </c>
      <c r="CU176" s="4"/>
      <c r="CV176" s="4"/>
      <c r="CW176" s="4"/>
      <c r="CX176" s="4"/>
      <c r="CY176" s="4"/>
      <c r="CZ176" s="33">
        <f t="shared" si="21"/>
        <v>0</v>
      </c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</row>
    <row r="177" spans="1:149" ht="14.1" customHeight="1" x14ac:dyDescent="0.2">
      <c r="A177" s="441" t="s">
        <v>41</v>
      </c>
      <c r="B177" s="721">
        <f>SUM(B178:B182)</f>
        <v>269</v>
      </c>
      <c r="C177" s="442">
        <f>SUM(C178:C182)</f>
        <v>112</v>
      </c>
      <c r="D177" s="443">
        <f>SUM(D178:D182)</f>
        <v>157</v>
      </c>
      <c r="E177" s="722">
        <f>SUM(E178:E182)</f>
        <v>5</v>
      </c>
      <c r="F177" s="722">
        <f t="shared" ref="F177:AO177" si="24">SUM(F178:F182)</f>
        <v>4</v>
      </c>
      <c r="G177" s="722">
        <f t="shared" si="24"/>
        <v>9</v>
      </c>
      <c r="H177" s="722">
        <f>SUM(H178:H182)</f>
        <v>3</v>
      </c>
      <c r="I177" s="722">
        <f t="shared" si="24"/>
        <v>3</v>
      </c>
      <c r="J177" s="722">
        <f t="shared" si="24"/>
        <v>4</v>
      </c>
      <c r="K177" s="722">
        <f t="shared" si="24"/>
        <v>1</v>
      </c>
      <c r="L177" s="722">
        <f t="shared" si="24"/>
        <v>3</v>
      </c>
      <c r="M177" s="722">
        <f t="shared" si="24"/>
        <v>2</v>
      </c>
      <c r="N177" s="722">
        <f t="shared" si="24"/>
        <v>4</v>
      </c>
      <c r="O177" s="722">
        <f t="shared" si="24"/>
        <v>4</v>
      </c>
      <c r="P177" s="722">
        <f t="shared" si="24"/>
        <v>9</v>
      </c>
      <c r="Q177" s="722">
        <f t="shared" si="24"/>
        <v>2</v>
      </c>
      <c r="R177" s="722">
        <f t="shared" si="24"/>
        <v>6</v>
      </c>
      <c r="S177" s="722">
        <f t="shared" si="24"/>
        <v>1</v>
      </c>
      <c r="T177" s="722">
        <f t="shared" si="24"/>
        <v>9</v>
      </c>
      <c r="U177" s="722">
        <f t="shared" si="24"/>
        <v>5</v>
      </c>
      <c r="V177" s="722">
        <f t="shared" si="24"/>
        <v>7</v>
      </c>
      <c r="W177" s="722">
        <f t="shared" si="24"/>
        <v>6</v>
      </c>
      <c r="X177" s="722">
        <f t="shared" si="24"/>
        <v>2</v>
      </c>
      <c r="Y177" s="722">
        <f t="shared" si="24"/>
        <v>7</v>
      </c>
      <c r="Z177" s="722">
        <f t="shared" si="24"/>
        <v>10</v>
      </c>
      <c r="AA177" s="722">
        <f t="shared" si="24"/>
        <v>10</v>
      </c>
      <c r="AB177" s="722">
        <f t="shared" si="24"/>
        <v>14</v>
      </c>
      <c r="AC177" s="722">
        <f t="shared" si="24"/>
        <v>10</v>
      </c>
      <c r="AD177" s="722">
        <f t="shared" si="24"/>
        <v>9</v>
      </c>
      <c r="AE177" s="722">
        <f t="shared" si="24"/>
        <v>16</v>
      </c>
      <c r="AF177" s="722">
        <f t="shared" si="24"/>
        <v>17</v>
      </c>
      <c r="AG177" s="722">
        <f t="shared" si="24"/>
        <v>11</v>
      </c>
      <c r="AH177" s="722">
        <f t="shared" si="24"/>
        <v>17</v>
      </c>
      <c r="AI177" s="722">
        <f t="shared" si="24"/>
        <v>12</v>
      </c>
      <c r="AJ177" s="722">
        <f t="shared" si="24"/>
        <v>17</v>
      </c>
      <c r="AK177" s="723">
        <f t="shared" si="24"/>
        <v>8</v>
      </c>
      <c r="AL177" s="724">
        <f t="shared" si="24"/>
        <v>22</v>
      </c>
      <c r="AM177" s="444">
        <f t="shared" si="24"/>
        <v>56</v>
      </c>
      <c r="AN177" s="445">
        <f t="shared" si="24"/>
        <v>95</v>
      </c>
      <c r="AO177" s="446">
        <f t="shared" si="24"/>
        <v>118</v>
      </c>
      <c r="AP177" s="30"/>
      <c r="BU177" s="109"/>
      <c r="BV177" s="109"/>
      <c r="BX177" s="15"/>
      <c r="CA177" s="15"/>
      <c r="CB177" s="15"/>
      <c r="CC177" s="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5"/>
      <c r="CR177" s="5"/>
      <c r="CS177" s="5"/>
      <c r="CT177" s="32"/>
      <c r="CU177" s="32"/>
      <c r="CV177" s="32"/>
      <c r="CW177" s="32"/>
      <c r="CX177" s="32"/>
      <c r="CY177" s="32"/>
      <c r="CZ177" s="33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</row>
    <row r="178" spans="1:149" ht="14.1" customHeight="1" x14ac:dyDescent="0.2">
      <c r="A178" s="155" t="s">
        <v>42</v>
      </c>
      <c r="B178" s="342">
        <f t="shared" si="22"/>
        <v>209</v>
      </c>
      <c r="C178" s="343">
        <f t="shared" ref="C178:D182" si="25">E178+G178+I178+K178+M178+O178+Q178+S178+U178+W178+Y178+AA178+AC178+AE178+AG178+AI178+AK178</f>
        <v>81</v>
      </c>
      <c r="D178" s="344">
        <f t="shared" si="25"/>
        <v>128</v>
      </c>
      <c r="E178" s="447">
        <v>5</v>
      </c>
      <c r="F178" s="720">
        <v>4</v>
      </c>
      <c r="G178" s="447">
        <v>8</v>
      </c>
      <c r="H178" s="720">
        <v>3</v>
      </c>
      <c r="I178" s="447">
        <v>2</v>
      </c>
      <c r="J178" s="720">
        <v>3</v>
      </c>
      <c r="K178" s="447">
        <v>1</v>
      </c>
      <c r="L178" s="720">
        <v>3</v>
      </c>
      <c r="M178" s="447">
        <v>1</v>
      </c>
      <c r="N178" s="720">
        <v>4</v>
      </c>
      <c r="O178" s="447">
        <v>4</v>
      </c>
      <c r="P178" s="720">
        <v>9</v>
      </c>
      <c r="Q178" s="447">
        <v>2</v>
      </c>
      <c r="R178" s="720">
        <v>5</v>
      </c>
      <c r="S178" s="447">
        <v>1</v>
      </c>
      <c r="T178" s="720">
        <v>7</v>
      </c>
      <c r="U178" s="447">
        <v>3</v>
      </c>
      <c r="V178" s="720">
        <v>7</v>
      </c>
      <c r="W178" s="447">
        <v>4</v>
      </c>
      <c r="X178" s="720">
        <v>2</v>
      </c>
      <c r="Y178" s="447">
        <v>4</v>
      </c>
      <c r="Z178" s="720">
        <v>5</v>
      </c>
      <c r="AA178" s="447">
        <v>7</v>
      </c>
      <c r="AB178" s="720">
        <v>12</v>
      </c>
      <c r="AC178" s="447">
        <v>7</v>
      </c>
      <c r="AD178" s="720">
        <v>9</v>
      </c>
      <c r="AE178" s="447">
        <v>12</v>
      </c>
      <c r="AF178" s="720">
        <v>14</v>
      </c>
      <c r="AG178" s="447">
        <v>6</v>
      </c>
      <c r="AH178" s="720">
        <v>10</v>
      </c>
      <c r="AI178" s="447">
        <v>8</v>
      </c>
      <c r="AJ178" s="720">
        <v>14</v>
      </c>
      <c r="AK178" s="345">
        <v>6</v>
      </c>
      <c r="AL178" s="99">
        <v>17</v>
      </c>
      <c r="AM178" s="97">
        <v>49</v>
      </c>
      <c r="AN178" s="98">
        <v>54</v>
      </c>
      <c r="AO178" s="98">
        <v>106</v>
      </c>
      <c r="AP178" s="30" t="str">
        <f t="shared" si="23"/>
        <v/>
      </c>
      <c r="BU178" s="109"/>
      <c r="BV178" s="109"/>
      <c r="BX178" s="15"/>
      <c r="CA178" s="15"/>
      <c r="CB178" s="15"/>
      <c r="CC178" s="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5"/>
      <c r="CR178" s="5"/>
      <c r="CS178" s="5"/>
      <c r="CT178" s="32" t="str">
        <f>IF(CZ178=1,"* El número de Egresos Según tipo de atención NO DEBE ser diferente al Total. ","")</f>
        <v/>
      </c>
      <c r="CU178" s="32"/>
      <c r="CV178" s="32"/>
      <c r="CW178" s="32"/>
      <c r="CX178" s="32"/>
      <c r="CY178" s="32"/>
      <c r="CZ178" s="33">
        <f>IF(B178&lt;&gt;SUM(AM178:AO178),1,0)</f>
        <v>0</v>
      </c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</row>
    <row r="179" spans="1:149" ht="14.1" customHeight="1" x14ac:dyDescent="0.2">
      <c r="A179" s="155" t="s">
        <v>43</v>
      </c>
      <c r="B179" s="346">
        <f t="shared" si="22"/>
        <v>4</v>
      </c>
      <c r="C179" s="347">
        <f t="shared" si="25"/>
        <v>0</v>
      </c>
      <c r="D179" s="348">
        <f t="shared" si="25"/>
        <v>4</v>
      </c>
      <c r="E179" s="85">
        <v>0</v>
      </c>
      <c r="F179" s="52">
        <v>0</v>
      </c>
      <c r="G179" s="85">
        <v>0</v>
      </c>
      <c r="H179" s="52">
        <v>0</v>
      </c>
      <c r="I179" s="85">
        <v>0</v>
      </c>
      <c r="J179" s="52">
        <v>0</v>
      </c>
      <c r="K179" s="85">
        <v>0</v>
      </c>
      <c r="L179" s="52">
        <v>0</v>
      </c>
      <c r="M179" s="85">
        <v>0</v>
      </c>
      <c r="N179" s="52">
        <v>0</v>
      </c>
      <c r="O179" s="85">
        <v>0</v>
      </c>
      <c r="P179" s="52">
        <v>0</v>
      </c>
      <c r="Q179" s="85">
        <v>0</v>
      </c>
      <c r="R179" s="52">
        <v>1</v>
      </c>
      <c r="S179" s="85">
        <v>0</v>
      </c>
      <c r="T179" s="52">
        <v>0</v>
      </c>
      <c r="U179" s="85">
        <v>0</v>
      </c>
      <c r="V179" s="52">
        <v>0</v>
      </c>
      <c r="W179" s="85">
        <v>0</v>
      </c>
      <c r="X179" s="52">
        <v>0</v>
      </c>
      <c r="Y179" s="85">
        <v>0</v>
      </c>
      <c r="Z179" s="52">
        <v>0</v>
      </c>
      <c r="AA179" s="85">
        <v>0</v>
      </c>
      <c r="AB179" s="52">
        <v>0</v>
      </c>
      <c r="AC179" s="85">
        <v>0</v>
      </c>
      <c r="AD179" s="52">
        <v>0</v>
      </c>
      <c r="AE179" s="85">
        <v>0</v>
      </c>
      <c r="AF179" s="52">
        <v>0</v>
      </c>
      <c r="AG179" s="85">
        <v>0</v>
      </c>
      <c r="AH179" s="52">
        <v>1</v>
      </c>
      <c r="AI179" s="85">
        <v>0</v>
      </c>
      <c r="AJ179" s="52">
        <v>1</v>
      </c>
      <c r="AK179" s="326">
        <v>0</v>
      </c>
      <c r="AL179" s="53">
        <v>1</v>
      </c>
      <c r="AM179" s="56">
        <v>4</v>
      </c>
      <c r="AN179" s="52">
        <v>0</v>
      </c>
      <c r="AO179" s="326">
        <v>0</v>
      </c>
      <c r="AP179" s="30" t="str">
        <f t="shared" si="23"/>
        <v/>
      </c>
      <c r="BU179" s="109"/>
      <c r="BV179" s="109"/>
      <c r="BX179" s="15"/>
      <c r="CA179" s="15"/>
      <c r="CB179" s="15"/>
      <c r="CC179" s="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5"/>
      <c r="CR179" s="5"/>
      <c r="CS179" s="5"/>
      <c r="CT179" s="32" t="str">
        <f>IF(CZ179=1,"* El número de Egresos Según tipo de atención NO DEBE ser diferente al Total. ","")</f>
        <v/>
      </c>
      <c r="CU179" s="32"/>
      <c r="CV179" s="32"/>
      <c r="CW179" s="32"/>
      <c r="CX179" s="32"/>
      <c r="CY179" s="32"/>
      <c r="CZ179" s="33">
        <f>IF(B179&lt;&gt;SUM(AM179:AO179),1,0)</f>
        <v>0</v>
      </c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</row>
    <row r="180" spans="1:149" ht="14.1" customHeight="1" x14ac:dyDescent="0.2">
      <c r="A180" s="155" t="s">
        <v>44</v>
      </c>
      <c r="B180" s="346">
        <f t="shared" si="22"/>
        <v>14</v>
      </c>
      <c r="C180" s="349">
        <f t="shared" si="25"/>
        <v>10</v>
      </c>
      <c r="D180" s="350">
        <f t="shared" si="25"/>
        <v>4</v>
      </c>
      <c r="E180" s="51">
        <v>0</v>
      </c>
      <c r="F180" s="52">
        <v>0</v>
      </c>
      <c r="G180" s="51">
        <v>0</v>
      </c>
      <c r="H180" s="52">
        <v>0</v>
      </c>
      <c r="I180" s="51">
        <v>0</v>
      </c>
      <c r="J180" s="52">
        <v>0</v>
      </c>
      <c r="K180" s="51">
        <v>0</v>
      </c>
      <c r="L180" s="52">
        <v>0</v>
      </c>
      <c r="M180" s="51">
        <v>0</v>
      </c>
      <c r="N180" s="52">
        <v>0</v>
      </c>
      <c r="O180" s="51">
        <v>0</v>
      </c>
      <c r="P180" s="52">
        <v>0</v>
      </c>
      <c r="Q180" s="51">
        <v>0</v>
      </c>
      <c r="R180" s="52">
        <v>0</v>
      </c>
      <c r="S180" s="51">
        <v>0</v>
      </c>
      <c r="T180" s="52">
        <v>0</v>
      </c>
      <c r="U180" s="51">
        <v>0</v>
      </c>
      <c r="V180" s="52">
        <v>0</v>
      </c>
      <c r="W180" s="51">
        <v>0</v>
      </c>
      <c r="X180" s="52">
        <v>0</v>
      </c>
      <c r="Y180" s="51">
        <v>1</v>
      </c>
      <c r="Z180" s="52">
        <v>1</v>
      </c>
      <c r="AA180" s="51">
        <v>2</v>
      </c>
      <c r="AB180" s="52">
        <v>0</v>
      </c>
      <c r="AC180" s="51">
        <v>0</v>
      </c>
      <c r="AD180" s="52">
        <v>0</v>
      </c>
      <c r="AE180" s="51">
        <v>1</v>
      </c>
      <c r="AF180" s="52">
        <v>0</v>
      </c>
      <c r="AG180" s="51">
        <v>2</v>
      </c>
      <c r="AH180" s="52">
        <v>0</v>
      </c>
      <c r="AI180" s="51">
        <v>2</v>
      </c>
      <c r="AJ180" s="52">
        <v>0</v>
      </c>
      <c r="AK180" s="345">
        <v>2</v>
      </c>
      <c r="AL180" s="99">
        <v>3</v>
      </c>
      <c r="AM180" s="97">
        <v>0</v>
      </c>
      <c r="AN180" s="98">
        <v>6</v>
      </c>
      <c r="AO180" s="98">
        <v>8</v>
      </c>
      <c r="AP180" s="30" t="str">
        <f t="shared" si="23"/>
        <v/>
      </c>
      <c r="BU180" s="109"/>
      <c r="BV180" s="109"/>
      <c r="BX180" s="15"/>
      <c r="CA180" s="15"/>
      <c r="CB180" s="15"/>
      <c r="CC180" s="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5"/>
      <c r="CR180" s="5"/>
      <c r="CS180" s="5"/>
      <c r="CT180" s="32" t="str">
        <f>IF(CZ180=1,"* El número de Egresos Según tipo de atención NO DEBE ser diferente al Total. ","")</f>
        <v/>
      </c>
      <c r="CU180" s="32"/>
      <c r="CV180" s="32"/>
      <c r="CW180" s="32"/>
      <c r="CX180" s="32"/>
      <c r="CY180" s="32"/>
      <c r="CZ180" s="33">
        <f>IF(B180&lt;&gt;SUM(AM180:AO180),1,0)</f>
        <v>0</v>
      </c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</row>
    <row r="181" spans="1:149" ht="14.1" customHeight="1" x14ac:dyDescent="0.2">
      <c r="A181" s="155" t="s">
        <v>185</v>
      </c>
      <c r="B181" s="346">
        <f t="shared" si="22"/>
        <v>1</v>
      </c>
      <c r="C181" s="349">
        <f t="shared" si="25"/>
        <v>0</v>
      </c>
      <c r="D181" s="350">
        <f t="shared" si="25"/>
        <v>1</v>
      </c>
      <c r="E181" s="63">
        <v>0</v>
      </c>
      <c r="F181" s="52">
        <v>0</v>
      </c>
      <c r="G181" s="63">
        <v>0</v>
      </c>
      <c r="H181" s="52">
        <v>0</v>
      </c>
      <c r="I181" s="63">
        <v>0</v>
      </c>
      <c r="J181" s="52">
        <v>0</v>
      </c>
      <c r="K181" s="63">
        <v>0</v>
      </c>
      <c r="L181" s="52">
        <v>0</v>
      </c>
      <c r="M181" s="63">
        <v>0</v>
      </c>
      <c r="N181" s="52">
        <v>0</v>
      </c>
      <c r="O181" s="63">
        <v>0</v>
      </c>
      <c r="P181" s="52">
        <v>0</v>
      </c>
      <c r="Q181" s="63">
        <v>0</v>
      </c>
      <c r="R181" s="52">
        <v>0</v>
      </c>
      <c r="S181" s="63">
        <v>0</v>
      </c>
      <c r="T181" s="52">
        <v>0</v>
      </c>
      <c r="U181" s="63">
        <v>0</v>
      </c>
      <c r="V181" s="52">
        <v>0</v>
      </c>
      <c r="W181" s="63">
        <v>0</v>
      </c>
      <c r="X181" s="52">
        <v>0</v>
      </c>
      <c r="Y181" s="63">
        <v>0</v>
      </c>
      <c r="Z181" s="52">
        <v>0</v>
      </c>
      <c r="AA181" s="63">
        <v>0</v>
      </c>
      <c r="AB181" s="52">
        <v>1</v>
      </c>
      <c r="AC181" s="63">
        <v>0</v>
      </c>
      <c r="AD181" s="52">
        <v>0</v>
      </c>
      <c r="AE181" s="63">
        <v>0</v>
      </c>
      <c r="AF181" s="52">
        <v>0</v>
      </c>
      <c r="AG181" s="63">
        <v>0</v>
      </c>
      <c r="AH181" s="52">
        <v>0</v>
      </c>
      <c r="AI181" s="63">
        <v>0</v>
      </c>
      <c r="AJ181" s="52">
        <v>0</v>
      </c>
      <c r="AK181" s="326">
        <v>0</v>
      </c>
      <c r="AL181" s="53">
        <v>0</v>
      </c>
      <c r="AM181" s="56">
        <v>1</v>
      </c>
      <c r="AN181" s="52">
        <v>0</v>
      </c>
      <c r="AO181" s="326">
        <v>0</v>
      </c>
      <c r="AP181" s="30" t="str">
        <f t="shared" si="23"/>
        <v/>
      </c>
      <c r="BU181" s="109"/>
      <c r="BV181" s="109"/>
      <c r="BX181" s="15"/>
      <c r="CA181" s="15"/>
      <c r="CB181" s="15"/>
      <c r="CC181" s="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5"/>
      <c r="CR181" s="5"/>
      <c r="CS181" s="5"/>
      <c r="CT181" s="32" t="str">
        <f>IF(CZ181=1,"* El número de Egresos Según tipo de atención NO DEBE ser diferente al Total. ","")</f>
        <v/>
      </c>
      <c r="CU181" s="32"/>
      <c r="CV181" s="32"/>
      <c r="CW181" s="32"/>
      <c r="CX181" s="32"/>
      <c r="CY181" s="32"/>
      <c r="CZ181" s="33">
        <f>IF(B181&lt;&gt;SUM(AM181:AO181),1,0)</f>
        <v>0</v>
      </c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</row>
    <row r="182" spans="1:149" ht="14.1" customHeight="1" x14ac:dyDescent="0.2">
      <c r="A182" s="351" t="s">
        <v>71</v>
      </c>
      <c r="B182" s="416">
        <f t="shared" si="22"/>
        <v>41</v>
      </c>
      <c r="C182" s="353">
        <f t="shared" si="25"/>
        <v>21</v>
      </c>
      <c r="D182" s="354">
        <f t="shared" si="25"/>
        <v>20</v>
      </c>
      <c r="E182" s="219">
        <v>0</v>
      </c>
      <c r="F182" s="244">
        <v>0</v>
      </c>
      <c r="G182" s="219">
        <v>1</v>
      </c>
      <c r="H182" s="244">
        <v>0</v>
      </c>
      <c r="I182" s="219">
        <v>1</v>
      </c>
      <c r="J182" s="244">
        <v>1</v>
      </c>
      <c r="K182" s="219">
        <v>0</v>
      </c>
      <c r="L182" s="244">
        <v>0</v>
      </c>
      <c r="M182" s="219">
        <v>1</v>
      </c>
      <c r="N182" s="244">
        <v>0</v>
      </c>
      <c r="O182" s="219">
        <v>0</v>
      </c>
      <c r="P182" s="244">
        <v>0</v>
      </c>
      <c r="Q182" s="219">
        <v>0</v>
      </c>
      <c r="R182" s="244">
        <v>0</v>
      </c>
      <c r="S182" s="219">
        <v>0</v>
      </c>
      <c r="T182" s="244">
        <v>2</v>
      </c>
      <c r="U182" s="219">
        <v>2</v>
      </c>
      <c r="V182" s="244">
        <v>0</v>
      </c>
      <c r="W182" s="219">
        <v>2</v>
      </c>
      <c r="X182" s="244">
        <v>0</v>
      </c>
      <c r="Y182" s="219">
        <v>2</v>
      </c>
      <c r="Z182" s="244">
        <v>4</v>
      </c>
      <c r="AA182" s="219">
        <v>1</v>
      </c>
      <c r="AB182" s="244">
        <v>1</v>
      </c>
      <c r="AC182" s="219">
        <v>3</v>
      </c>
      <c r="AD182" s="244">
        <v>0</v>
      </c>
      <c r="AE182" s="219">
        <v>3</v>
      </c>
      <c r="AF182" s="244">
        <v>3</v>
      </c>
      <c r="AG182" s="219">
        <v>3</v>
      </c>
      <c r="AH182" s="244">
        <v>6</v>
      </c>
      <c r="AI182" s="219">
        <v>2</v>
      </c>
      <c r="AJ182" s="244">
        <v>2</v>
      </c>
      <c r="AK182" s="417">
        <v>0</v>
      </c>
      <c r="AL182" s="418">
        <v>1</v>
      </c>
      <c r="AM182" s="421">
        <v>2</v>
      </c>
      <c r="AN182" s="419">
        <v>35</v>
      </c>
      <c r="AO182" s="419">
        <v>4</v>
      </c>
      <c r="AP182" s="30" t="str">
        <f t="shared" si="23"/>
        <v/>
      </c>
      <c r="BU182" s="109"/>
      <c r="BV182" s="109"/>
      <c r="BX182" s="15"/>
      <c r="CA182" s="15"/>
      <c r="CB182" s="15"/>
      <c r="CC182" s="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5"/>
      <c r="CR182" s="5"/>
      <c r="CS182" s="5"/>
      <c r="CT182" s="32" t="str">
        <f>IF(CZ182=1,"* El número de Egresos Según tipo de atención NO DEBE ser diferente al Total. ","")</f>
        <v/>
      </c>
      <c r="CU182" s="32"/>
      <c r="CV182" s="32"/>
      <c r="CW182" s="32"/>
      <c r="CX182" s="32"/>
      <c r="CY182" s="32"/>
      <c r="CZ182" s="33">
        <f>IF(B182&lt;&gt;SUM(AM182:AO182),1,0)</f>
        <v>0</v>
      </c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</row>
    <row r="183" spans="1:149" ht="21" customHeight="1" x14ac:dyDescent="0.2">
      <c r="A183" s="11" t="s">
        <v>186</v>
      </c>
      <c r="D183" s="11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8"/>
      <c r="AR183" s="8"/>
      <c r="AS183" s="8"/>
      <c r="AT183" s="267"/>
      <c r="CA183" s="32"/>
      <c r="CB183" s="32"/>
      <c r="CC183" s="32"/>
      <c r="CD183" s="32"/>
      <c r="CE183" s="32"/>
      <c r="CF183" s="32"/>
      <c r="CG183" s="33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5"/>
      <c r="CV183" s="5"/>
      <c r="CW183" s="5"/>
      <c r="CX183" s="5"/>
      <c r="CY183" s="5"/>
      <c r="CZ183" s="5"/>
    </row>
    <row r="184" spans="1:149" ht="15" customHeight="1" x14ac:dyDescent="0.2">
      <c r="A184" s="1803" t="s">
        <v>75</v>
      </c>
      <c r="B184" s="1804" t="s">
        <v>187</v>
      </c>
      <c r="C184" s="1806" t="s">
        <v>6</v>
      </c>
      <c r="D184" s="1724"/>
      <c r="E184" s="1724"/>
      <c r="F184" s="1724"/>
      <c r="G184" s="1724"/>
      <c r="H184" s="1724"/>
      <c r="I184" s="1724"/>
      <c r="J184" s="1724"/>
      <c r="K184" s="1724"/>
      <c r="L184" s="1724"/>
      <c r="M184" s="1724"/>
      <c r="N184" s="1724"/>
      <c r="O184" s="1724"/>
      <c r="P184" s="1724"/>
      <c r="Q184" s="1724"/>
      <c r="R184" s="1724"/>
      <c r="S184" s="1807"/>
      <c r="T184" s="1811" t="s">
        <v>159</v>
      </c>
      <c r="U184" s="1812"/>
      <c r="V184" s="1812"/>
      <c r="W184" s="1812"/>
      <c r="X184" s="1812"/>
      <c r="AZ184" s="109"/>
      <c r="BA184" s="109"/>
      <c r="BY184" s="5"/>
      <c r="BZ184" s="5"/>
      <c r="CA184" s="32"/>
      <c r="CB184" s="32"/>
      <c r="CC184" s="32"/>
      <c r="CD184" s="32"/>
      <c r="CE184" s="32"/>
      <c r="CF184" s="32"/>
      <c r="CG184" s="33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DA184" s="15"/>
      <c r="DB184" s="15"/>
      <c r="DC184" s="15"/>
      <c r="DD184" s="15"/>
      <c r="DE184" s="15"/>
      <c r="DF184" s="15"/>
      <c r="DG184" s="15"/>
      <c r="DH184" s="15"/>
      <c r="DI184" s="15"/>
    </row>
    <row r="185" spans="1:149" ht="15" customHeight="1" x14ac:dyDescent="0.2">
      <c r="A185" s="1680"/>
      <c r="B185" s="1721"/>
      <c r="C185" s="1808"/>
      <c r="D185" s="1809"/>
      <c r="E185" s="1809"/>
      <c r="F185" s="1809"/>
      <c r="G185" s="1809"/>
      <c r="H185" s="1809"/>
      <c r="I185" s="1809"/>
      <c r="J185" s="1809"/>
      <c r="K185" s="1809"/>
      <c r="L185" s="1809"/>
      <c r="M185" s="1809"/>
      <c r="N185" s="1809"/>
      <c r="O185" s="1809"/>
      <c r="P185" s="1809"/>
      <c r="Q185" s="1809"/>
      <c r="R185" s="1809"/>
      <c r="S185" s="1810"/>
      <c r="T185" s="1731" t="s">
        <v>163</v>
      </c>
      <c r="U185" s="1731"/>
      <c r="V185" s="1813"/>
      <c r="W185" s="1814" t="s">
        <v>188</v>
      </c>
      <c r="X185" s="1815"/>
      <c r="AZ185" s="109"/>
      <c r="BA185" s="109"/>
      <c r="BY185" s="5"/>
      <c r="BZ185" s="5"/>
      <c r="CA185" s="32"/>
      <c r="CB185" s="32"/>
      <c r="CC185" s="32"/>
      <c r="CD185" s="32"/>
      <c r="CE185" s="32"/>
      <c r="CF185" s="32"/>
      <c r="CG185" s="33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DA185" s="15"/>
      <c r="DB185" s="15"/>
      <c r="DC185" s="15"/>
      <c r="DD185" s="15"/>
      <c r="DE185" s="15"/>
      <c r="DF185" s="15"/>
      <c r="DG185" s="15"/>
      <c r="DH185" s="15"/>
      <c r="DI185" s="15"/>
    </row>
    <row r="186" spans="1:149" ht="31.5" customHeight="1" x14ac:dyDescent="0.2">
      <c r="A186" s="1775"/>
      <c r="B186" s="1805"/>
      <c r="C186" s="574" t="s">
        <v>11</v>
      </c>
      <c r="D186" s="574" t="s">
        <v>12</v>
      </c>
      <c r="E186" s="574" t="s">
        <v>13</v>
      </c>
      <c r="F186" s="574" t="s">
        <v>14</v>
      </c>
      <c r="G186" s="574" t="s">
        <v>15</v>
      </c>
      <c r="H186" s="574" t="s">
        <v>16</v>
      </c>
      <c r="I186" s="574" t="s">
        <v>17</v>
      </c>
      <c r="J186" s="574" t="s">
        <v>18</v>
      </c>
      <c r="K186" s="574" t="s">
        <v>19</v>
      </c>
      <c r="L186" s="574" t="s">
        <v>20</v>
      </c>
      <c r="M186" s="574" t="s">
        <v>21</v>
      </c>
      <c r="N186" s="574" t="s">
        <v>22</v>
      </c>
      <c r="O186" s="574" t="s">
        <v>23</v>
      </c>
      <c r="P186" s="574" t="s">
        <v>24</v>
      </c>
      <c r="Q186" s="574" t="s">
        <v>25</v>
      </c>
      <c r="R186" s="574" t="s">
        <v>26</v>
      </c>
      <c r="S186" s="725" t="s">
        <v>27</v>
      </c>
      <c r="T186" s="570" t="s">
        <v>189</v>
      </c>
      <c r="U186" s="570" t="s">
        <v>190</v>
      </c>
      <c r="V186" s="570" t="s">
        <v>191</v>
      </c>
      <c r="W186" s="571" t="s">
        <v>165</v>
      </c>
      <c r="X186" s="570" t="s">
        <v>166</v>
      </c>
      <c r="AZ186" s="109"/>
      <c r="BA186" s="109"/>
      <c r="BY186" s="5"/>
      <c r="BZ186" s="5"/>
      <c r="CA186" s="32"/>
      <c r="CB186" s="32"/>
      <c r="CC186" s="32"/>
      <c r="CD186" s="32"/>
      <c r="CE186" s="32"/>
      <c r="CF186" s="32"/>
      <c r="CG186" s="33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DA186" s="15"/>
      <c r="DB186" s="15"/>
      <c r="DC186" s="15"/>
      <c r="DD186" s="15"/>
      <c r="DE186" s="15"/>
      <c r="DF186" s="15"/>
      <c r="DG186" s="15"/>
      <c r="DH186" s="15"/>
      <c r="DI186" s="15"/>
    </row>
    <row r="187" spans="1:149" ht="14.1" customHeight="1" x14ac:dyDescent="0.2">
      <c r="A187" s="185" t="s">
        <v>81</v>
      </c>
      <c r="B187" s="206">
        <f t="shared" ref="B187:B193" si="26">SUM(C187:S187)</f>
        <v>452</v>
      </c>
      <c r="C187" s="726">
        <v>72</v>
      </c>
      <c r="D187" s="726">
        <v>26</v>
      </c>
      <c r="E187" s="726">
        <v>14</v>
      </c>
      <c r="F187" s="726">
        <v>11</v>
      </c>
      <c r="G187" s="726">
        <v>3</v>
      </c>
      <c r="H187" s="726">
        <v>13</v>
      </c>
      <c r="I187" s="726">
        <v>9</v>
      </c>
      <c r="J187" s="726">
        <v>9</v>
      </c>
      <c r="K187" s="726">
        <v>10</v>
      </c>
      <c r="L187" s="726">
        <v>18</v>
      </c>
      <c r="M187" s="726">
        <v>17</v>
      </c>
      <c r="N187" s="726">
        <v>16</v>
      </c>
      <c r="O187" s="726">
        <v>35</v>
      </c>
      <c r="P187" s="726">
        <v>47</v>
      </c>
      <c r="Q187" s="726">
        <v>29</v>
      </c>
      <c r="R187" s="726">
        <v>44</v>
      </c>
      <c r="S187" s="727">
        <v>79</v>
      </c>
      <c r="T187" s="728">
        <v>273</v>
      </c>
      <c r="U187" s="728">
        <v>0</v>
      </c>
      <c r="V187" s="728">
        <v>0</v>
      </c>
      <c r="W187" s="728">
        <v>46</v>
      </c>
      <c r="X187" s="728">
        <v>133</v>
      </c>
      <c r="Y187" s="6" t="str">
        <f>CA187</f>
        <v/>
      </c>
      <c r="AZ187" s="109"/>
      <c r="BA187" s="109"/>
      <c r="BY187" s="5"/>
      <c r="BZ187" s="5"/>
      <c r="CA187" s="32" t="str">
        <f>IF(CG187=1," * El total de Evaluaciones según tipo de atencion NO DEBE ser diferente al total.  ","")</f>
        <v/>
      </c>
      <c r="CB187" s="32"/>
      <c r="CC187" s="32"/>
      <c r="CD187" s="32"/>
      <c r="CE187" s="32"/>
      <c r="CF187" s="32"/>
      <c r="CG187" s="33">
        <f>IF(B187&lt;&gt;SUM(T187:X187),1,0)</f>
        <v>0</v>
      </c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5"/>
      <c r="CV187" s="5"/>
      <c r="CW187" s="5"/>
      <c r="DA187" s="15"/>
      <c r="DB187" s="15"/>
      <c r="DC187" s="15"/>
      <c r="DD187" s="15"/>
      <c r="DE187" s="15"/>
      <c r="DF187" s="15"/>
      <c r="DG187" s="15"/>
      <c r="DH187" s="15"/>
      <c r="DI187" s="15"/>
    </row>
    <row r="188" spans="1:149" ht="14.1" customHeight="1" x14ac:dyDescent="0.2">
      <c r="A188" s="155" t="s">
        <v>82</v>
      </c>
      <c r="B188" s="210">
        <f t="shared" si="26"/>
        <v>0</v>
      </c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285"/>
      <c r="T188" s="56"/>
      <c r="U188" s="56"/>
      <c r="V188" s="56"/>
      <c r="W188" s="56"/>
      <c r="X188" s="56"/>
      <c r="Y188" s="6" t="str">
        <f t="shared" ref="Y188:Y193" si="27">CA188</f>
        <v/>
      </c>
      <c r="AZ188" s="109"/>
      <c r="BA188" s="109"/>
      <c r="BY188" s="5"/>
      <c r="BZ188" s="5"/>
      <c r="CA188" s="32" t="str">
        <f t="shared" ref="CA188:CA193" si="28">IF(CG188=1," * El total de Evaluaciones según tipo de atencion NO DEBE ser diferente al total.  ","")</f>
        <v/>
      </c>
      <c r="CB188" s="32"/>
      <c r="CC188" s="32"/>
      <c r="CD188" s="32"/>
      <c r="CE188" s="32"/>
      <c r="CF188" s="32"/>
      <c r="CG188" s="33">
        <f t="shared" ref="CG188:CG193" si="29">IF(B188&lt;&gt;SUM(T188:X188),1,0)</f>
        <v>0</v>
      </c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5"/>
      <c r="CV188" s="5"/>
      <c r="CW188" s="5"/>
      <c r="DA188" s="15"/>
      <c r="DB188" s="15"/>
      <c r="DC188" s="15"/>
      <c r="DD188" s="15"/>
      <c r="DE188" s="15"/>
      <c r="DF188" s="15"/>
      <c r="DG188" s="15"/>
      <c r="DH188" s="15"/>
      <c r="DI188" s="15"/>
    </row>
    <row r="189" spans="1:149" ht="14.1" customHeight="1" x14ac:dyDescent="0.2">
      <c r="A189" s="155" t="s">
        <v>83</v>
      </c>
      <c r="B189" s="210">
        <f t="shared" si="26"/>
        <v>0</v>
      </c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285"/>
      <c r="T189" s="56"/>
      <c r="U189" s="56"/>
      <c r="V189" s="56"/>
      <c r="W189" s="56"/>
      <c r="X189" s="56"/>
      <c r="Y189" s="6" t="str">
        <f t="shared" si="27"/>
        <v/>
      </c>
      <c r="AZ189" s="109"/>
      <c r="BA189" s="109"/>
      <c r="BY189" s="5"/>
      <c r="BZ189" s="5"/>
      <c r="CA189" s="32" t="str">
        <f t="shared" si="28"/>
        <v/>
      </c>
      <c r="CB189" s="32"/>
      <c r="CC189" s="32"/>
      <c r="CD189" s="32"/>
      <c r="CE189" s="32"/>
      <c r="CF189" s="32"/>
      <c r="CG189" s="33">
        <f t="shared" si="29"/>
        <v>0</v>
      </c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5"/>
      <c r="CV189" s="5"/>
      <c r="CW189" s="5"/>
      <c r="DA189" s="15"/>
      <c r="DB189" s="15"/>
      <c r="DC189" s="15"/>
      <c r="DD189" s="15"/>
      <c r="DE189" s="15"/>
      <c r="DF189" s="15"/>
      <c r="DG189" s="15"/>
      <c r="DH189" s="15"/>
      <c r="DI189" s="15"/>
    </row>
    <row r="190" spans="1:149" ht="14.1" customHeight="1" x14ac:dyDescent="0.2">
      <c r="A190" s="359" t="s">
        <v>84</v>
      </c>
      <c r="B190" s="210">
        <f t="shared" si="26"/>
        <v>0</v>
      </c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285"/>
      <c r="T190" s="56"/>
      <c r="U190" s="56"/>
      <c r="V190" s="56"/>
      <c r="W190" s="56"/>
      <c r="X190" s="56"/>
      <c r="Y190" s="6" t="str">
        <f t="shared" si="27"/>
        <v/>
      </c>
      <c r="AZ190" s="109"/>
      <c r="BA190" s="109"/>
      <c r="BY190" s="5"/>
      <c r="BZ190" s="5"/>
      <c r="CA190" s="32" t="str">
        <f t="shared" si="28"/>
        <v/>
      </c>
      <c r="CB190" s="32"/>
      <c r="CC190" s="32"/>
      <c r="CD190" s="32"/>
      <c r="CE190" s="32"/>
      <c r="CF190" s="32"/>
      <c r="CG190" s="33">
        <f t="shared" si="29"/>
        <v>0</v>
      </c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5"/>
      <c r="CV190" s="5"/>
      <c r="CW190" s="5"/>
      <c r="DA190" s="15"/>
      <c r="DB190" s="15"/>
      <c r="DC190" s="15"/>
      <c r="DD190" s="15"/>
      <c r="DE190" s="15"/>
      <c r="DF190" s="15"/>
      <c r="DG190" s="15"/>
      <c r="DH190" s="15"/>
      <c r="DI190" s="15"/>
    </row>
    <row r="191" spans="1:149" ht="14.1" customHeight="1" x14ac:dyDescent="0.2">
      <c r="A191" s="359" t="s">
        <v>118</v>
      </c>
      <c r="B191" s="210">
        <f t="shared" si="26"/>
        <v>0</v>
      </c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285"/>
      <c r="T191" s="56"/>
      <c r="U191" s="56"/>
      <c r="V191" s="56"/>
      <c r="W191" s="56"/>
      <c r="X191" s="56"/>
      <c r="Y191" s="6" t="str">
        <f t="shared" si="27"/>
        <v/>
      </c>
      <c r="AZ191" s="109"/>
      <c r="BA191" s="109"/>
      <c r="BY191" s="5"/>
      <c r="BZ191" s="5"/>
      <c r="CA191" s="32" t="str">
        <f t="shared" si="28"/>
        <v/>
      </c>
      <c r="CB191" s="32"/>
      <c r="CC191" s="32"/>
      <c r="CD191" s="32"/>
      <c r="CE191" s="32"/>
      <c r="CF191" s="32"/>
      <c r="CG191" s="33">
        <f t="shared" si="29"/>
        <v>0</v>
      </c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5"/>
      <c r="CV191" s="5"/>
      <c r="CW191" s="5"/>
      <c r="DA191" s="15"/>
      <c r="DB191" s="15"/>
      <c r="DC191" s="15"/>
      <c r="DD191" s="15"/>
      <c r="DE191" s="15"/>
      <c r="DF191" s="15"/>
      <c r="DG191" s="15"/>
      <c r="DH191" s="15"/>
      <c r="DI191" s="15"/>
    </row>
    <row r="192" spans="1:149" ht="14.1" customHeight="1" x14ac:dyDescent="0.2">
      <c r="A192" s="360" t="s">
        <v>192</v>
      </c>
      <c r="B192" s="210">
        <f t="shared" si="26"/>
        <v>0</v>
      </c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285"/>
      <c r="T192" s="56"/>
      <c r="U192" s="56"/>
      <c r="V192" s="56"/>
      <c r="W192" s="56"/>
      <c r="X192" s="56"/>
      <c r="Y192" s="6" t="str">
        <f t="shared" si="27"/>
        <v/>
      </c>
      <c r="AZ192" s="109"/>
      <c r="BA192" s="109"/>
      <c r="BY192" s="5"/>
      <c r="BZ192" s="5"/>
      <c r="CA192" s="32" t="str">
        <f t="shared" si="28"/>
        <v/>
      </c>
      <c r="CB192" s="32"/>
      <c r="CC192" s="32"/>
      <c r="CD192" s="32"/>
      <c r="CE192" s="32"/>
      <c r="CF192" s="32"/>
      <c r="CG192" s="33">
        <f t="shared" si="29"/>
        <v>0</v>
      </c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5"/>
      <c r="CV192" s="5"/>
      <c r="CW192" s="5"/>
      <c r="DA192" s="15"/>
      <c r="DB192" s="15"/>
      <c r="DC192" s="15"/>
      <c r="DD192" s="15"/>
      <c r="DE192" s="15"/>
      <c r="DF192" s="15"/>
      <c r="DG192" s="15"/>
      <c r="DH192" s="15"/>
      <c r="DI192" s="15"/>
    </row>
    <row r="193" spans="1:116" s="6" customFormat="1" x14ac:dyDescent="0.2">
      <c r="A193" s="361" t="s">
        <v>193</v>
      </c>
      <c r="B193" s="420">
        <f t="shared" si="26"/>
        <v>0</v>
      </c>
      <c r="C193" s="209"/>
      <c r="D193" s="209"/>
      <c r="E193" s="209"/>
      <c r="F193" s="209"/>
      <c r="G193" s="209"/>
      <c r="H193" s="209"/>
      <c r="I193" s="209"/>
      <c r="J193" s="209"/>
      <c r="K193" s="209"/>
      <c r="L193" s="209"/>
      <c r="M193" s="209"/>
      <c r="N193" s="209"/>
      <c r="O193" s="209"/>
      <c r="P193" s="209"/>
      <c r="Q193" s="209"/>
      <c r="R193" s="209"/>
      <c r="S193" s="363"/>
      <c r="T193" s="421"/>
      <c r="U193" s="421"/>
      <c r="V193" s="421"/>
      <c r="W193" s="421"/>
      <c r="X193" s="421"/>
      <c r="Y193" s="6" t="str">
        <f t="shared" si="27"/>
        <v/>
      </c>
      <c r="AZ193" s="109"/>
      <c r="BA193" s="109"/>
      <c r="BU193" s="5"/>
      <c r="BV193" s="5"/>
      <c r="BW193" s="5"/>
      <c r="BX193" s="5"/>
      <c r="BY193" s="5"/>
      <c r="BZ193" s="5"/>
      <c r="CA193" s="32" t="str">
        <f t="shared" si="28"/>
        <v/>
      </c>
      <c r="CB193" s="4"/>
      <c r="CC193" s="4"/>
      <c r="CD193" s="4"/>
      <c r="CE193" s="4"/>
      <c r="CF193" s="4"/>
      <c r="CG193" s="33">
        <f t="shared" si="29"/>
        <v>0</v>
      </c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5"/>
      <c r="CV193" s="5"/>
      <c r="CW193" s="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5"/>
      <c r="DK193" s="5"/>
      <c r="DL193" s="5"/>
    </row>
    <row r="194" spans="1:116" s="6" customFormat="1" x14ac:dyDescent="0.2">
      <c r="A194" s="422" t="s">
        <v>5</v>
      </c>
      <c r="B194" s="450">
        <f>SUM(B187:B193)</f>
        <v>452</v>
      </c>
      <c r="C194" s="450">
        <f>SUM(C187:C193)</f>
        <v>72</v>
      </c>
      <c r="D194" s="450">
        <f t="shared" ref="D194:S194" si="30">SUM(D187:D193)</f>
        <v>26</v>
      </c>
      <c r="E194" s="450">
        <f t="shared" si="30"/>
        <v>14</v>
      </c>
      <c r="F194" s="450">
        <f t="shared" si="30"/>
        <v>11</v>
      </c>
      <c r="G194" s="450">
        <f t="shared" si="30"/>
        <v>3</v>
      </c>
      <c r="H194" s="450">
        <f t="shared" si="30"/>
        <v>13</v>
      </c>
      <c r="I194" s="450">
        <f t="shared" si="30"/>
        <v>9</v>
      </c>
      <c r="J194" s="450">
        <f t="shared" si="30"/>
        <v>9</v>
      </c>
      <c r="K194" s="450">
        <f t="shared" si="30"/>
        <v>10</v>
      </c>
      <c r="L194" s="450">
        <f t="shared" si="30"/>
        <v>18</v>
      </c>
      <c r="M194" s="450">
        <f t="shared" si="30"/>
        <v>17</v>
      </c>
      <c r="N194" s="450">
        <f t="shared" si="30"/>
        <v>16</v>
      </c>
      <c r="O194" s="450">
        <f t="shared" si="30"/>
        <v>35</v>
      </c>
      <c r="P194" s="450">
        <f t="shared" si="30"/>
        <v>47</v>
      </c>
      <c r="Q194" s="450">
        <f t="shared" si="30"/>
        <v>29</v>
      </c>
      <c r="R194" s="450">
        <f t="shared" si="30"/>
        <v>44</v>
      </c>
      <c r="S194" s="729">
        <f t="shared" si="30"/>
        <v>79</v>
      </c>
      <c r="T194" s="423">
        <f>SUM(T187:T193)</f>
        <v>273</v>
      </c>
      <c r="U194" s="568">
        <f>SUM(U187:U193)</f>
        <v>0</v>
      </c>
      <c r="V194" s="568">
        <f>SUM(V187:V193)</f>
        <v>0</v>
      </c>
      <c r="W194" s="568">
        <f>SUM(W187:W193)</f>
        <v>46</v>
      </c>
      <c r="X194" s="568">
        <f>SUM(X187:X193)</f>
        <v>133</v>
      </c>
      <c r="AZ194" s="109"/>
      <c r="BA194" s="109"/>
      <c r="BU194" s="5"/>
      <c r="BV194" s="5"/>
      <c r="BW194" s="5"/>
      <c r="BX194" s="5"/>
      <c r="BY194" s="5"/>
      <c r="BZ194" s="5"/>
      <c r="CA194" s="32"/>
      <c r="CB194" s="4"/>
      <c r="CC194" s="4"/>
      <c r="CD194" s="4"/>
      <c r="CE194" s="4"/>
      <c r="CF194" s="4"/>
      <c r="CG194" s="33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5"/>
      <c r="DK194" s="5"/>
      <c r="DL194" s="5"/>
    </row>
    <row r="195" spans="1:116" s="6" customFormat="1" x14ac:dyDescent="0.2">
      <c r="A195" s="107" t="s">
        <v>194</v>
      </c>
      <c r="AS195" s="5"/>
      <c r="AT195" s="5"/>
      <c r="BU195" s="5"/>
      <c r="BV195" s="5"/>
      <c r="BW195" s="5"/>
      <c r="BX195" s="5"/>
      <c r="BY195" s="15"/>
      <c r="BZ195" s="15"/>
      <c r="CA195" s="32"/>
      <c r="CB195" s="4"/>
      <c r="CC195" s="4"/>
      <c r="CD195" s="4"/>
      <c r="CE195" s="4"/>
      <c r="CF195" s="4"/>
      <c r="CG195" s="33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</row>
    <row r="196" spans="1:116" s="6" customFormat="1" x14ac:dyDescent="0.2">
      <c r="A196" s="1816" t="s">
        <v>75</v>
      </c>
      <c r="B196" s="1804" t="s">
        <v>187</v>
      </c>
      <c r="C196" s="1806" t="s">
        <v>6</v>
      </c>
      <c r="D196" s="1724"/>
      <c r="E196" s="1724"/>
      <c r="F196" s="1724"/>
      <c r="G196" s="1724"/>
      <c r="H196" s="1724"/>
      <c r="I196" s="1724"/>
      <c r="J196" s="1724"/>
      <c r="K196" s="1724"/>
      <c r="L196" s="1724"/>
      <c r="M196" s="1724"/>
      <c r="N196" s="1724"/>
      <c r="O196" s="1724"/>
      <c r="P196" s="1724"/>
      <c r="Q196" s="1724"/>
      <c r="R196" s="1724"/>
      <c r="S196" s="1807"/>
      <c r="T196" s="1817" t="s">
        <v>159</v>
      </c>
      <c r="U196" s="1817"/>
      <c r="V196" s="1817"/>
      <c r="W196" s="1817"/>
      <c r="X196" s="1811"/>
      <c r="BJ196" s="5"/>
      <c r="BK196" s="5"/>
      <c r="BU196" s="5"/>
      <c r="BV196" s="5"/>
      <c r="BW196" s="5"/>
      <c r="BX196" s="5"/>
      <c r="BY196" s="5"/>
      <c r="BZ196" s="5"/>
      <c r="CA196" s="32"/>
      <c r="CB196" s="4"/>
      <c r="CC196" s="4"/>
      <c r="CD196" s="4"/>
      <c r="CE196" s="4"/>
      <c r="CF196" s="4"/>
      <c r="CG196" s="33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5"/>
    </row>
    <row r="197" spans="1:116" s="6" customFormat="1" x14ac:dyDescent="0.2">
      <c r="A197" s="1658"/>
      <c r="B197" s="1721"/>
      <c r="C197" s="1808"/>
      <c r="D197" s="1809"/>
      <c r="E197" s="1809"/>
      <c r="F197" s="1809"/>
      <c r="G197" s="1809"/>
      <c r="H197" s="1809"/>
      <c r="I197" s="1809"/>
      <c r="J197" s="1809"/>
      <c r="K197" s="1809"/>
      <c r="L197" s="1809"/>
      <c r="M197" s="1809"/>
      <c r="N197" s="1809"/>
      <c r="O197" s="1809"/>
      <c r="P197" s="1809"/>
      <c r="Q197" s="1809"/>
      <c r="R197" s="1809"/>
      <c r="S197" s="1810"/>
      <c r="T197" s="1731" t="s">
        <v>163</v>
      </c>
      <c r="U197" s="1731"/>
      <c r="V197" s="1813"/>
      <c r="W197" s="1814" t="s">
        <v>188</v>
      </c>
      <c r="X197" s="1815"/>
      <c r="BJ197" s="5"/>
      <c r="BK197" s="5"/>
      <c r="BU197" s="5"/>
      <c r="BV197" s="5"/>
      <c r="BW197" s="5"/>
      <c r="BX197" s="5"/>
      <c r="BY197" s="5"/>
      <c r="BZ197" s="5"/>
      <c r="CA197" s="32"/>
      <c r="CB197" s="4"/>
      <c r="CC197" s="4"/>
      <c r="CD197" s="4"/>
      <c r="CE197" s="4"/>
      <c r="CF197" s="4"/>
      <c r="CG197" s="33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5"/>
    </row>
    <row r="198" spans="1:116" s="6" customFormat="1" ht="21" x14ac:dyDescent="0.2">
      <c r="A198" s="1759"/>
      <c r="B198" s="1805"/>
      <c r="C198" s="574" t="s">
        <v>11</v>
      </c>
      <c r="D198" s="574" t="s">
        <v>12</v>
      </c>
      <c r="E198" s="574" t="s">
        <v>13</v>
      </c>
      <c r="F198" s="574" t="s">
        <v>14</v>
      </c>
      <c r="G198" s="574" t="s">
        <v>15</v>
      </c>
      <c r="H198" s="574" t="s">
        <v>16</v>
      </c>
      <c r="I198" s="574" t="s">
        <v>17</v>
      </c>
      <c r="J198" s="574" t="s">
        <v>18</v>
      </c>
      <c r="K198" s="574" t="s">
        <v>19</v>
      </c>
      <c r="L198" s="574" t="s">
        <v>20</v>
      </c>
      <c r="M198" s="574" t="s">
        <v>21</v>
      </c>
      <c r="N198" s="574" t="s">
        <v>22</v>
      </c>
      <c r="O198" s="574" t="s">
        <v>23</v>
      </c>
      <c r="P198" s="574" t="s">
        <v>24</v>
      </c>
      <c r="Q198" s="574" t="s">
        <v>25</v>
      </c>
      <c r="R198" s="574" t="s">
        <v>26</v>
      </c>
      <c r="S198" s="725" t="s">
        <v>27</v>
      </c>
      <c r="T198" s="570" t="s">
        <v>189</v>
      </c>
      <c r="U198" s="570" t="s">
        <v>190</v>
      </c>
      <c r="V198" s="570" t="s">
        <v>191</v>
      </c>
      <c r="W198" s="571" t="s">
        <v>165</v>
      </c>
      <c r="X198" s="570" t="s">
        <v>166</v>
      </c>
      <c r="BJ198" s="5"/>
      <c r="BK198" s="5"/>
      <c r="BU198" s="5"/>
      <c r="BV198" s="5"/>
      <c r="BW198" s="5"/>
      <c r="BX198" s="5"/>
      <c r="BY198" s="5"/>
      <c r="BZ198" s="5"/>
      <c r="CA198" s="32"/>
      <c r="CB198" s="4"/>
      <c r="CC198" s="4"/>
      <c r="CD198" s="4"/>
      <c r="CE198" s="4"/>
      <c r="CF198" s="4"/>
      <c r="CG198" s="33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5"/>
    </row>
    <row r="199" spans="1:116" s="6" customFormat="1" x14ac:dyDescent="0.2">
      <c r="A199" s="185" t="s">
        <v>81</v>
      </c>
      <c r="B199" s="206">
        <f t="shared" ref="B199:B204" si="31">SUM(C199:S199)</f>
        <v>0</v>
      </c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285"/>
      <c r="T199" s="708"/>
      <c r="U199" s="730"/>
      <c r="V199" s="730"/>
      <c r="W199" s="730"/>
      <c r="X199" s="730"/>
      <c r="Y199" s="6" t="str">
        <f t="shared" ref="Y199:Y204" si="32">CA199</f>
        <v/>
      </c>
      <c r="BU199" s="5"/>
      <c r="BV199" s="5"/>
      <c r="BW199" s="5"/>
      <c r="BX199" s="5"/>
      <c r="BY199" s="5"/>
      <c r="BZ199" s="5"/>
      <c r="CA199" s="32" t="str">
        <f t="shared" ref="CA199:CA204" si="33">IF(CG199=1," * El total de Evaluaciones según tipo de atencion NO DEBE ser diferente al total.  ","")</f>
        <v/>
      </c>
      <c r="CB199" s="4"/>
      <c r="CC199" s="4"/>
      <c r="CD199" s="4"/>
      <c r="CE199" s="4"/>
      <c r="CF199" s="4"/>
      <c r="CG199" s="33">
        <f t="shared" ref="CG199:CG204" si="34">IF(B199&lt;&gt;SUM(T199:X199),1,0)</f>
        <v>0</v>
      </c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5"/>
    </row>
    <row r="200" spans="1:116" s="6" customFormat="1" x14ac:dyDescent="0.2">
      <c r="A200" s="155" t="s">
        <v>82</v>
      </c>
      <c r="B200" s="210">
        <f t="shared" si="31"/>
        <v>0</v>
      </c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285"/>
      <c r="T200" s="56"/>
      <c r="U200" s="92"/>
      <c r="V200" s="92"/>
      <c r="W200" s="92"/>
      <c r="X200" s="92"/>
      <c r="Y200" s="6" t="str">
        <f t="shared" si="32"/>
        <v/>
      </c>
      <c r="BU200" s="5"/>
      <c r="BV200" s="5"/>
      <c r="BW200" s="5"/>
      <c r="BX200" s="5"/>
      <c r="BY200" s="5"/>
      <c r="BZ200" s="5"/>
      <c r="CA200" s="32" t="str">
        <f t="shared" si="33"/>
        <v/>
      </c>
      <c r="CB200" s="4"/>
      <c r="CC200" s="4"/>
      <c r="CD200" s="4"/>
      <c r="CE200" s="4"/>
      <c r="CF200" s="4"/>
      <c r="CG200" s="33">
        <f t="shared" si="34"/>
        <v>0</v>
      </c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5"/>
    </row>
    <row r="201" spans="1:116" s="6" customFormat="1" x14ac:dyDescent="0.2">
      <c r="A201" s="155" t="s">
        <v>83</v>
      </c>
      <c r="B201" s="210">
        <f t="shared" si="31"/>
        <v>0</v>
      </c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285"/>
      <c r="T201" s="56"/>
      <c r="U201" s="92"/>
      <c r="V201" s="92"/>
      <c r="W201" s="92"/>
      <c r="X201" s="92"/>
      <c r="Y201" s="6" t="str">
        <f t="shared" si="32"/>
        <v/>
      </c>
      <c r="BU201" s="5"/>
      <c r="BV201" s="5"/>
      <c r="BW201" s="5"/>
      <c r="BX201" s="5"/>
      <c r="BY201" s="5"/>
      <c r="BZ201" s="5"/>
      <c r="CA201" s="32" t="str">
        <f t="shared" si="33"/>
        <v/>
      </c>
      <c r="CB201" s="4"/>
      <c r="CC201" s="4"/>
      <c r="CD201" s="4"/>
      <c r="CE201" s="4"/>
      <c r="CF201" s="4"/>
      <c r="CG201" s="33">
        <f t="shared" si="34"/>
        <v>0</v>
      </c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5"/>
    </row>
    <row r="202" spans="1:116" s="6" customFormat="1" x14ac:dyDescent="0.2">
      <c r="A202" s="359" t="s">
        <v>84</v>
      </c>
      <c r="B202" s="210">
        <f t="shared" si="31"/>
        <v>0</v>
      </c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285"/>
      <c r="T202" s="56"/>
      <c r="U202" s="92"/>
      <c r="V202" s="92"/>
      <c r="W202" s="92"/>
      <c r="X202" s="92"/>
      <c r="Y202" s="6" t="str">
        <f t="shared" si="32"/>
        <v/>
      </c>
      <c r="BU202" s="5"/>
      <c r="BV202" s="5"/>
      <c r="BW202" s="5"/>
      <c r="BX202" s="5"/>
      <c r="BY202" s="5"/>
      <c r="BZ202" s="5"/>
      <c r="CA202" s="32" t="str">
        <f t="shared" si="33"/>
        <v/>
      </c>
      <c r="CB202" s="4"/>
      <c r="CC202" s="4"/>
      <c r="CD202" s="4"/>
      <c r="CE202" s="4"/>
      <c r="CF202" s="4"/>
      <c r="CG202" s="33">
        <f t="shared" si="34"/>
        <v>0</v>
      </c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5"/>
    </row>
    <row r="203" spans="1:116" s="6" customFormat="1" x14ac:dyDescent="0.2">
      <c r="A203" s="368" t="s">
        <v>192</v>
      </c>
      <c r="B203" s="210">
        <f t="shared" si="31"/>
        <v>0</v>
      </c>
      <c r="C203" s="92"/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285"/>
      <c r="T203" s="56"/>
      <c r="U203" s="92"/>
      <c r="V203" s="92"/>
      <c r="W203" s="92"/>
      <c r="X203" s="92"/>
      <c r="Y203" s="6" t="str">
        <f t="shared" si="32"/>
        <v/>
      </c>
      <c r="BU203" s="5"/>
      <c r="BV203" s="5"/>
      <c r="BW203" s="5"/>
      <c r="BX203" s="5"/>
      <c r="BY203" s="5"/>
      <c r="BZ203" s="5"/>
      <c r="CA203" s="32" t="str">
        <f t="shared" si="33"/>
        <v/>
      </c>
      <c r="CB203" s="32"/>
      <c r="CC203" s="32"/>
      <c r="CD203" s="32"/>
      <c r="CE203" s="32"/>
      <c r="CF203" s="32"/>
      <c r="CG203" s="33">
        <f t="shared" si="34"/>
        <v>0</v>
      </c>
      <c r="CH203" s="33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5"/>
    </row>
    <row r="204" spans="1:116" s="6" customFormat="1" x14ac:dyDescent="0.2">
      <c r="A204" s="368" t="s">
        <v>118</v>
      </c>
      <c r="B204" s="369">
        <f t="shared" si="31"/>
        <v>0</v>
      </c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285"/>
      <c r="T204" s="421"/>
      <c r="U204" s="424"/>
      <c r="V204" s="424"/>
      <c r="W204" s="424"/>
      <c r="X204" s="424"/>
      <c r="Y204" s="6" t="str">
        <f t="shared" si="32"/>
        <v/>
      </c>
      <c r="BU204" s="5"/>
      <c r="BV204" s="5"/>
      <c r="BW204" s="5"/>
      <c r="BX204" s="5"/>
      <c r="BY204" s="5"/>
      <c r="BZ204" s="5"/>
      <c r="CA204" s="32" t="str">
        <f t="shared" si="33"/>
        <v/>
      </c>
      <c r="CB204" s="32"/>
      <c r="CC204" s="32"/>
      <c r="CD204" s="32"/>
      <c r="CE204" s="32"/>
      <c r="CF204" s="32"/>
      <c r="CG204" s="33">
        <f t="shared" si="34"/>
        <v>0</v>
      </c>
      <c r="CH204" s="33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5"/>
    </row>
    <row r="205" spans="1:116" s="6" customFormat="1" x14ac:dyDescent="0.2">
      <c r="A205" s="451" t="s">
        <v>5</v>
      </c>
      <c r="B205" s="450">
        <f>SUM(B199:B204)</f>
        <v>0</v>
      </c>
      <c r="C205" s="450">
        <f>SUM(C199:C204)</f>
        <v>0</v>
      </c>
      <c r="D205" s="450">
        <f>SUM(D199:D204)</f>
        <v>0</v>
      </c>
      <c r="E205" s="450">
        <f t="shared" ref="E205:X205" si="35">SUM(E199:E204)</f>
        <v>0</v>
      </c>
      <c r="F205" s="450">
        <f t="shared" si="35"/>
        <v>0</v>
      </c>
      <c r="G205" s="450">
        <f t="shared" si="35"/>
        <v>0</v>
      </c>
      <c r="H205" s="450">
        <f t="shared" si="35"/>
        <v>0</v>
      </c>
      <c r="I205" s="450">
        <f t="shared" si="35"/>
        <v>0</v>
      </c>
      <c r="J205" s="450">
        <f t="shared" si="35"/>
        <v>0</v>
      </c>
      <c r="K205" s="450">
        <f t="shared" si="35"/>
        <v>0</v>
      </c>
      <c r="L205" s="450">
        <f t="shared" si="35"/>
        <v>0</v>
      </c>
      <c r="M205" s="450">
        <f t="shared" si="35"/>
        <v>0</v>
      </c>
      <c r="N205" s="450">
        <f t="shared" si="35"/>
        <v>0</v>
      </c>
      <c r="O205" s="450">
        <f t="shared" si="35"/>
        <v>0</v>
      </c>
      <c r="P205" s="450">
        <f t="shared" si="35"/>
        <v>0</v>
      </c>
      <c r="Q205" s="450">
        <f t="shared" si="35"/>
        <v>0</v>
      </c>
      <c r="R205" s="450">
        <f t="shared" si="35"/>
        <v>0</v>
      </c>
      <c r="S205" s="729">
        <f t="shared" si="35"/>
        <v>0</v>
      </c>
      <c r="T205" s="67">
        <f t="shared" si="35"/>
        <v>0</v>
      </c>
      <c r="U205" s="287">
        <f t="shared" si="35"/>
        <v>0</v>
      </c>
      <c r="V205" s="287">
        <f t="shared" si="35"/>
        <v>0</v>
      </c>
      <c r="W205" s="287">
        <f t="shared" si="35"/>
        <v>0</v>
      </c>
      <c r="X205" s="287">
        <f t="shared" si="35"/>
        <v>0</v>
      </c>
      <c r="BU205" s="5"/>
      <c r="BV205" s="5"/>
      <c r="BW205" s="5"/>
      <c r="BX205" s="5"/>
      <c r="BY205" s="5"/>
      <c r="BZ205" s="5"/>
      <c r="CA205" s="32"/>
      <c r="CB205" s="32"/>
      <c r="CC205" s="32"/>
      <c r="CD205" s="32"/>
      <c r="CE205" s="32"/>
      <c r="CF205" s="32"/>
      <c r="CG205" s="33"/>
      <c r="CH205" s="33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5"/>
    </row>
    <row r="206" spans="1:116" s="6" customFormat="1" x14ac:dyDescent="0.2">
      <c r="A206" s="107" t="s">
        <v>195</v>
      </c>
      <c r="BU206" s="5"/>
      <c r="BV206" s="5"/>
      <c r="BW206" s="5"/>
      <c r="BX206" s="5"/>
      <c r="BY206" s="15"/>
      <c r="BZ206" s="15"/>
      <c r="CA206" s="32"/>
      <c r="CB206" s="32"/>
      <c r="CC206" s="32"/>
      <c r="CD206" s="32"/>
      <c r="CE206" s="32"/>
      <c r="CF206" s="32"/>
      <c r="CG206" s="33"/>
      <c r="CH206" s="33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</row>
    <row r="207" spans="1:116" s="6" customFormat="1" x14ac:dyDescent="0.2">
      <c r="A207" s="1816" t="s">
        <v>75</v>
      </c>
      <c r="B207" s="1804" t="s">
        <v>187</v>
      </c>
      <c r="C207" s="1806" t="s">
        <v>6</v>
      </c>
      <c r="D207" s="1724"/>
      <c r="E207" s="1724"/>
      <c r="F207" s="1724"/>
      <c r="G207" s="1724"/>
      <c r="H207" s="1724"/>
      <c r="I207" s="1724"/>
      <c r="J207" s="1724"/>
      <c r="K207" s="1724"/>
      <c r="L207" s="1724"/>
      <c r="M207" s="1724"/>
      <c r="N207" s="1724"/>
      <c r="O207" s="1724"/>
      <c r="P207" s="1724"/>
      <c r="Q207" s="1724"/>
      <c r="R207" s="1724"/>
      <c r="S207" s="1807"/>
      <c r="T207" s="1817" t="s">
        <v>159</v>
      </c>
      <c r="U207" s="1817"/>
      <c r="V207" s="1817"/>
      <c r="W207" s="1817"/>
      <c r="X207" s="1811"/>
      <c r="BU207" s="5"/>
      <c r="BV207" s="5"/>
      <c r="BW207" s="5"/>
      <c r="BX207" s="5"/>
      <c r="BY207" s="5"/>
      <c r="BZ207" s="5"/>
      <c r="CA207" s="32"/>
      <c r="CB207" s="32"/>
      <c r="CC207" s="32"/>
      <c r="CD207" s="32"/>
      <c r="CE207" s="32"/>
      <c r="CF207" s="32"/>
      <c r="CG207" s="33"/>
      <c r="CH207" s="33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</row>
    <row r="208" spans="1:116" s="6" customFormat="1" x14ac:dyDescent="0.2">
      <c r="A208" s="1658"/>
      <c r="B208" s="1721"/>
      <c r="C208" s="1808"/>
      <c r="D208" s="1809"/>
      <c r="E208" s="1809"/>
      <c r="F208" s="1809"/>
      <c r="G208" s="1809"/>
      <c r="H208" s="1809"/>
      <c r="I208" s="1809"/>
      <c r="J208" s="1809"/>
      <c r="K208" s="1809"/>
      <c r="L208" s="1809"/>
      <c r="M208" s="1809"/>
      <c r="N208" s="1809"/>
      <c r="O208" s="1809"/>
      <c r="P208" s="1809"/>
      <c r="Q208" s="1809"/>
      <c r="R208" s="1809"/>
      <c r="S208" s="1810"/>
      <c r="T208" s="1731" t="s">
        <v>163</v>
      </c>
      <c r="U208" s="1731"/>
      <c r="V208" s="1813"/>
      <c r="W208" s="1814" t="s">
        <v>188</v>
      </c>
      <c r="X208" s="1815"/>
      <c r="BU208" s="5"/>
      <c r="BV208" s="5"/>
      <c r="BW208" s="5"/>
      <c r="BX208" s="5"/>
      <c r="BY208" s="5"/>
      <c r="BZ208" s="5"/>
      <c r="CA208" s="32"/>
      <c r="CB208" s="32"/>
      <c r="CC208" s="32"/>
      <c r="CD208" s="32"/>
      <c r="CE208" s="32"/>
      <c r="CF208" s="32"/>
      <c r="CG208" s="33"/>
      <c r="CH208" s="33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</row>
    <row r="209" spans="1:116" s="6" customFormat="1" ht="21" x14ac:dyDescent="0.2">
      <c r="A209" s="1759"/>
      <c r="B209" s="1805"/>
      <c r="C209" s="574" t="s">
        <v>11</v>
      </c>
      <c r="D209" s="574" t="s">
        <v>12</v>
      </c>
      <c r="E209" s="574" t="s">
        <v>13</v>
      </c>
      <c r="F209" s="574" t="s">
        <v>14</v>
      </c>
      <c r="G209" s="574" t="s">
        <v>15</v>
      </c>
      <c r="H209" s="574" t="s">
        <v>16</v>
      </c>
      <c r="I209" s="574" t="s">
        <v>17</v>
      </c>
      <c r="J209" s="574" t="s">
        <v>18</v>
      </c>
      <c r="K209" s="574" t="s">
        <v>19</v>
      </c>
      <c r="L209" s="574" t="s">
        <v>20</v>
      </c>
      <c r="M209" s="574" t="s">
        <v>21</v>
      </c>
      <c r="N209" s="574" t="s">
        <v>22</v>
      </c>
      <c r="O209" s="574" t="s">
        <v>23</v>
      </c>
      <c r="P209" s="574" t="s">
        <v>24</v>
      </c>
      <c r="Q209" s="574" t="s">
        <v>25</v>
      </c>
      <c r="R209" s="574" t="s">
        <v>26</v>
      </c>
      <c r="S209" s="725" t="s">
        <v>27</v>
      </c>
      <c r="T209" s="570" t="s">
        <v>189</v>
      </c>
      <c r="U209" s="570" t="s">
        <v>190</v>
      </c>
      <c r="V209" s="570" t="s">
        <v>191</v>
      </c>
      <c r="W209" s="571" t="s">
        <v>165</v>
      </c>
      <c r="X209" s="570" t="s">
        <v>166</v>
      </c>
      <c r="BU209" s="5"/>
      <c r="BV209" s="5"/>
      <c r="BW209" s="5"/>
      <c r="BX209" s="5"/>
      <c r="BY209" s="5"/>
      <c r="BZ209" s="5"/>
      <c r="CA209" s="4"/>
      <c r="CB209" s="4"/>
      <c r="CC209" s="4"/>
      <c r="CD209" s="4"/>
      <c r="CE209" s="4"/>
      <c r="CF209" s="4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</row>
    <row r="210" spans="1:116" s="6" customFormat="1" x14ac:dyDescent="0.2">
      <c r="A210" s="185" t="s">
        <v>81</v>
      </c>
      <c r="B210" s="206">
        <f>SUM(C210:S210)</f>
        <v>3460</v>
      </c>
      <c r="C210" s="92">
        <v>165</v>
      </c>
      <c r="D210" s="92">
        <v>107</v>
      </c>
      <c r="E210" s="92">
        <v>76</v>
      </c>
      <c r="F210" s="92">
        <v>42</v>
      </c>
      <c r="G210" s="92">
        <v>61</v>
      </c>
      <c r="H210" s="92">
        <v>49</v>
      </c>
      <c r="I210" s="92">
        <v>35</v>
      </c>
      <c r="J210" s="92">
        <v>46</v>
      </c>
      <c r="K210" s="92">
        <v>115</v>
      </c>
      <c r="L210" s="92">
        <v>172</v>
      </c>
      <c r="M210" s="92">
        <v>215</v>
      </c>
      <c r="N210" s="92">
        <v>409</v>
      </c>
      <c r="O210" s="92">
        <v>362</v>
      </c>
      <c r="P210" s="92">
        <v>586</v>
      </c>
      <c r="Q210" s="92">
        <v>258</v>
      </c>
      <c r="R210" s="92">
        <v>393</v>
      </c>
      <c r="S210" s="285">
        <v>369</v>
      </c>
      <c r="T210" s="39">
        <v>971</v>
      </c>
      <c r="U210" s="209">
        <v>0</v>
      </c>
      <c r="V210" s="209">
        <v>0</v>
      </c>
      <c r="W210" s="209">
        <v>1568</v>
      </c>
      <c r="X210" s="209">
        <v>921</v>
      </c>
      <c r="Y210" s="6" t="str">
        <f>CA210</f>
        <v/>
      </c>
      <c r="BU210" s="5"/>
      <c r="BV210" s="5"/>
      <c r="BW210" s="5"/>
      <c r="BX210" s="5"/>
      <c r="BY210" s="5"/>
      <c r="BZ210" s="5"/>
      <c r="CA210" s="32" t="str">
        <f>IF(CG210=1," * El total de Evaluaciones según tipo de atencion NO DEBE ser diferente al total.  ","")</f>
        <v/>
      </c>
      <c r="CB210" s="4"/>
      <c r="CC210" s="4"/>
      <c r="CD210" s="4"/>
      <c r="CE210" s="4"/>
      <c r="CF210" s="4"/>
      <c r="CG210" s="33">
        <f>IF(B210&lt;&gt;SUM(T210:X210),1,0)</f>
        <v>0</v>
      </c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</row>
    <row r="211" spans="1:116" s="6" customFormat="1" x14ac:dyDescent="0.2">
      <c r="A211" s="155" t="s">
        <v>82</v>
      </c>
      <c r="B211" s="210">
        <f>SUM(C211:S211)</f>
        <v>368</v>
      </c>
      <c r="C211" s="92">
        <v>0</v>
      </c>
      <c r="D211" s="92">
        <v>0</v>
      </c>
      <c r="E211" s="92">
        <v>0</v>
      </c>
      <c r="F211" s="92">
        <v>0</v>
      </c>
      <c r="G211" s="92">
        <v>7</v>
      </c>
      <c r="H211" s="92">
        <v>0</v>
      </c>
      <c r="I211" s="92">
        <v>0</v>
      </c>
      <c r="J211" s="92">
        <v>13</v>
      </c>
      <c r="K211" s="92">
        <v>16</v>
      </c>
      <c r="L211" s="92">
        <v>18</v>
      </c>
      <c r="M211" s="92">
        <v>22</v>
      </c>
      <c r="N211" s="92">
        <v>48</v>
      </c>
      <c r="O211" s="92">
        <v>22</v>
      </c>
      <c r="P211" s="92">
        <v>119</v>
      </c>
      <c r="Q211" s="92">
        <v>42</v>
      </c>
      <c r="R211" s="92">
        <v>53</v>
      </c>
      <c r="S211" s="285">
        <v>8</v>
      </c>
      <c r="T211" s="56">
        <v>0</v>
      </c>
      <c r="U211" s="92">
        <v>0</v>
      </c>
      <c r="V211" s="92">
        <v>0</v>
      </c>
      <c r="W211" s="92">
        <v>328</v>
      </c>
      <c r="X211" s="92">
        <v>40</v>
      </c>
      <c r="Y211" s="6" t="str">
        <f>CA211</f>
        <v/>
      </c>
      <c r="BU211" s="5"/>
      <c r="BV211" s="5"/>
      <c r="BW211" s="5"/>
      <c r="BX211" s="5"/>
      <c r="BY211" s="5"/>
      <c r="BZ211" s="5"/>
      <c r="CA211" s="32" t="str">
        <f>IF(CG211=1," * El total de Evaluaciones según tipo de atencion NO DEBE ser diferente al total.  ","")</f>
        <v/>
      </c>
      <c r="CB211" s="4"/>
      <c r="CC211" s="4"/>
      <c r="CD211" s="4"/>
      <c r="CE211" s="4"/>
      <c r="CF211" s="4"/>
      <c r="CG211" s="33">
        <f>IF(B211&lt;&gt;SUM(T211:X211),1,0)</f>
        <v>0</v>
      </c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</row>
    <row r="212" spans="1:116" s="6" customFormat="1" x14ac:dyDescent="0.2">
      <c r="A212" s="155" t="s">
        <v>83</v>
      </c>
      <c r="B212" s="210">
        <f>SUM(C212:S212)</f>
        <v>134</v>
      </c>
      <c r="C212" s="92">
        <v>0</v>
      </c>
      <c r="D212" s="92">
        <v>0</v>
      </c>
      <c r="E212" s="92">
        <v>0</v>
      </c>
      <c r="F212" s="92">
        <v>0</v>
      </c>
      <c r="G212" s="92">
        <v>0</v>
      </c>
      <c r="H212" s="92">
        <v>0</v>
      </c>
      <c r="I212" s="92">
        <v>0</v>
      </c>
      <c r="J212" s="92">
        <v>1</v>
      </c>
      <c r="K212" s="92">
        <v>2</v>
      </c>
      <c r="L212" s="92">
        <v>11</v>
      </c>
      <c r="M212" s="92">
        <v>9</v>
      </c>
      <c r="N212" s="92">
        <v>14</v>
      </c>
      <c r="O212" s="92">
        <v>3</v>
      </c>
      <c r="P212" s="92">
        <v>46</v>
      </c>
      <c r="Q212" s="92">
        <v>19</v>
      </c>
      <c r="R212" s="92">
        <v>29</v>
      </c>
      <c r="S212" s="285">
        <v>0</v>
      </c>
      <c r="T212" s="56">
        <v>0</v>
      </c>
      <c r="U212" s="92">
        <v>0</v>
      </c>
      <c r="V212" s="92">
        <v>0</v>
      </c>
      <c r="W212" s="92">
        <v>130</v>
      </c>
      <c r="X212" s="92">
        <v>4</v>
      </c>
      <c r="Y212" s="6" t="str">
        <f>CA212</f>
        <v/>
      </c>
      <c r="BU212" s="5"/>
      <c r="BV212" s="5"/>
      <c r="BW212" s="5"/>
      <c r="BX212" s="5"/>
      <c r="BY212" s="5"/>
      <c r="BZ212" s="5"/>
      <c r="CA212" s="32" t="str">
        <f>IF(CG212=1," * El total de Evaluaciones según tipo de atencion NO DEBE ser diferente al total.  ","")</f>
        <v/>
      </c>
      <c r="CB212" s="4"/>
      <c r="CC212" s="4"/>
      <c r="CD212" s="4"/>
      <c r="CE212" s="4"/>
      <c r="CF212" s="4"/>
      <c r="CG212" s="33">
        <f>IF(B212&lt;&gt;SUM(T212:X212),1,0)</f>
        <v>0</v>
      </c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</row>
    <row r="213" spans="1:116" s="6" customFormat="1" x14ac:dyDescent="0.2">
      <c r="A213" s="361" t="s">
        <v>84</v>
      </c>
      <c r="B213" s="211">
        <f>SUM(C213:S213)</f>
        <v>0</v>
      </c>
      <c r="C213" s="75">
        <v>0</v>
      </c>
      <c r="D213" s="75">
        <v>0</v>
      </c>
      <c r="E213" s="75">
        <v>0</v>
      </c>
      <c r="F213" s="75">
        <v>0</v>
      </c>
      <c r="G213" s="75">
        <v>0</v>
      </c>
      <c r="H213" s="75">
        <v>0</v>
      </c>
      <c r="I213" s="75">
        <v>0</v>
      </c>
      <c r="J213" s="75">
        <v>0</v>
      </c>
      <c r="K213" s="75">
        <v>0</v>
      </c>
      <c r="L213" s="75">
        <v>0</v>
      </c>
      <c r="M213" s="75">
        <v>0</v>
      </c>
      <c r="N213" s="75">
        <v>0</v>
      </c>
      <c r="O213" s="75">
        <v>0</v>
      </c>
      <c r="P213" s="75">
        <v>0</v>
      </c>
      <c r="Q213" s="75">
        <v>0</v>
      </c>
      <c r="R213" s="75">
        <v>0</v>
      </c>
      <c r="S213" s="288">
        <v>0</v>
      </c>
      <c r="T213" s="78">
        <v>0</v>
      </c>
      <c r="U213" s="75">
        <v>0</v>
      </c>
      <c r="V213" s="75">
        <v>0</v>
      </c>
      <c r="W213" s="75">
        <v>0</v>
      </c>
      <c r="X213" s="75">
        <v>0</v>
      </c>
      <c r="Y213" s="6" t="str">
        <f>CA213</f>
        <v/>
      </c>
      <c r="BU213" s="5"/>
      <c r="BV213" s="5"/>
      <c r="BW213" s="5"/>
      <c r="BX213" s="5"/>
      <c r="BY213" s="5"/>
      <c r="BZ213" s="5"/>
      <c r="CA213" s="32" t="str">
        <f>IF(CG213=1," * El total de Evaluaciones según tipo de atencion NO DEBE ser diferente al total.  ","")</f>
        <v/>
      </c>
      <c r="CB213" s="4"/>
      <c r="CC213" s="4"/>
      <c r="CD213" s="4"/>
      <c r="CE213" s="4"/>
      <c r="CF213" s="4"/>
      <c r="CG213" s="33">
        <f>IF(B213&lt;&gt;SUM(T213:X213),1,0)</f>
        <v>0</v>
      </c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</row>
    <row r="214" spans="1:116" s="6" customFormat="1" x14ac:dyDescent="0.2">
      <c r="A214" s="451" t="s">
        <v>5</v>
      </c>
      <c r="B214" s="420">
        <f>SUM(B210:B213)</f>
        <v>3962</v>
      </c>
      <c r="C214" s="420">
        <f>SUM(C210:C213)</f>
        <v>165</v>
      </c>
      <c r="D214" s="420">
        <f t="shared" ref="D214:X214" si="36">SUM(D210:D213)</f>
        <v>107</v>
      </c>
      <c r="E214" s="420">
        <f t="shared" si="36"/>
        <v>76</v>
      </c>
      <c r="F214" s="420">
        <f t="shared" si="36"/>
        <v>42</v>
      </c>
      <c r="G214" s="420">
        <f t="shared" si="36"/>
        <v>68</v>
      </c>
      <c r="H214" s="420">
        <f t="shared" si="36"/>
        <v>49</v>
      </c>
      <c r="I214" s="420">
        <f t="shared" si="36"/>
        <v>35</v>
      </c>
      <c r="J214" s="420">
        <f t="shared" si="36"/>
        <v>60</v>
      </c>
      <c r="K214" s="420">
        <f t="shared" si="36"/>
        <v>133</v>
      </c>
      <c r="L214" s="420">
        <f t="shared" si="36"/>
        <v>201</v>
      </c>
      <c r="M214" s="420">
        <f t="shared" si="36"/>
        <v>246</v>
      </c>
      <c r="N214" s="420">
        <f t="shared" si="36"/>
        <v>471</v>
      </c>
      <c r="O214" s="420">
        <f t="shared" si="36"/>
        <v>387</v>
      </c>
      <c r="P214" s="420">
        <f t="shared" si="36"/>
        <v>751</v>
      </c>
      <c r="Q214" s="420">
        <f t="shared" si="36"/>
        <v>319</v>
      </c>
      <c r="R214" s="420">
        <f t="shared" si="36"/>
        <v>475</v>
      </c>
      <c r="S214" s="731">
        <f t="shared" si="36"/>
        <v>377</v>
      </c>
      <c r="T214" s="67">
        <f t="shared" si="36"/>
        <v>971</v>
      </c>
      <c r="U214" s="287">
        <f t="shared" si="36"/>
        <v>0</v>
      </c>
      <c r="V214" s="287">
        <f t="shared" si="36"/>
        <v>0</v>
      </c>
      <c r="W214" s="287">
        <f t="shared" si="36"/>
        <v>2026</v>
      </c>
      <c r="X214" s="287">
        <f t="shared" si="36"/>
        <v>965</v>
      </c>
      <c r="BU214" s="5"/>
      <c r="BV214" s="5"/>
      <c r="BW214" s="5"/>
      <c r="BX214" s="5"/>
      <c r="BY214" s="5"/>
      <c r="BZ214" s="5"/>
      <c r="CA214" s="4"/>
      <c r="CB214" s="4"/>
      <c r="CC214" s="4"/>
      <c r="CD214" s="4"/>
      <c r="CE214" s="4"/>
      <c r="CF214" s="4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</row>
    <row r="215" spans="1:116" s="6" customFormat="1" x14ac:dyDescent="0.2">
      <c r="A215" s="11" t="s">
        <v>196</v>
      </c>
      <c r="BU215" s="5"/>
      <c r="BV215" s="5"/>
      <c r="BW215" s="5"/>
      <c r="BX215" s="5"/>
      <c r="BY215" s="15"/>
      <c r="BZ215" s="15"/>
      <c r="CA215" s="4"/>
      <c r="CB215" s="4"/>
      <c r="CC215" s="4"/>
      <c r="CD215" s="4"/>
      <c r="CE215" s="4"/>
      <c r="CF215" s="4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</row>
    <row r="216" spans="1:116" s="6" customFormat="1" x14ac:dyDescent="0.2">
      <c r="A216" s="452" t="s">
        <v>197</v>
      </c>
      <c r="B216" s="440" t="s">
        <v>76</v>
      </c>
      <c r="BU216" s="5"/>
      <c r="BV216" s="5"/>
      <c r="BW216" s="5"/>
      <c r="BX216" s="5"/>
      <c r="BY216" s="15"/>
      <c r="BZ216" s="15"/>
      <c r="CA216" s="4"/>
      <c r="CB216" s="4"/>
      <c r="CC216" s="4"/>
      <c r="CD216" s="4"/>
      <c r="CE216" s="4"/>
      <c r="CF216" s="4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</row>
    <row r="217" spans="1:116" s="6" customFormat="1" x14ac:dyDescent="0.2">
      <c r="A217" s="373" t="s">
        <v>198</v>
      </c>
      <c r="B217" s="209"/>
      <c r="BU217" s="5"/>
      <c r="BV217" s="5"/>
      <c r="BW217" s="5"/>
      <c r="BX217" s="5"/>
      <c r="BY217" s="15"/>
      <c r="BZ217" s="15"/>
      <c r="CA217" s="4"/>
      <c r="CB217" s="4"/>
      <c r="CC217" s="4"/>
      <c r="CD217" s="4"/>
      <c r="CE217" s="4"/>
      <c r="CF217" s="4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</row>
    <row r="218" spans="1:116" s="6" customFormat="1" x14ac:dyDescent="0.2">
      <c r="A218" s="374" t="s">
        <v>199</v>
      </c>
      <c r="B218" s="92"/>
      <c r="BU218" s="5"/>
      <c r="BV218" s="5"/>
      <c r="BW218" s="5"/>
      <c r="BX218" s="5"/>
      <c r="BY218" s="15"/>
      <c r="BZ218" s="15"/>
      <c r="CA218" s="4"/>
      <c r="CB218" s="4"/>
      <c r="CC218" s="4"/>
      <c r="CD218" s="4"/>
      <c r="CE218" s="4"/>
      <c r="CF218" s="4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</row>
    <row r="219" spans="1:116" s="6" customFormat="1" x14ac:dyDescent="0.2">
      <c r="A219" s="374" t="s">
        <v>200</v>
      </c>
      <c r="B219" s="92"/>
      <c r="BU219" s="5"/>
      <c r="BV219" s="5"/>
      <c r="BW219" s="5"/>
      <c r="BX219" s="5"/>
      <c r="BY219" s="15"/>
      <c r="BZ219" s="15"/>
      <c r="CA219" s="4"/>
      <c r="CB219" s="4"/>
      <c r="CC219" s="4"/>
      <c r="CD219" s="4"/>
      <c r="CE219" s="4"/>
      <c r="CF219" s="4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</row>
    <row r="220" spans="1:116" s="6" customFormat="1" x14ac:dyDescent="0.2">
      <c r="A220" s="375" t="s">
        <v>201</v>
      </c>
      <c r="B220" s="75"/>
      <c r="BU220" s="5"/>
      <c r="BV220" s="5"/>
      <c r="BW220" s="5"/>
      <c r="BX220" s="5"/>
      <c r="BY220" s="15"/>
      <c r="BZ220" s="15"/>
      <c r="CA220" s="4"/>
      <c r="CB220" s="4"/>
      <c r="CC220" s="4"/>
      <c r="CD220" s="4"/>
      <c r="CE220" s="4"/>
      <c r="CF220" s="4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</row>
    <row r="221" spans="1:116" s="6" customFormat="1" x14ac:dyDescent="0.2">
      <c r="A221" s="107" t="s">
        <v>202</v>
      </c>
      <c r="BU221" s="5"/>
      <c r="BV221" s="5"/>
      <c r="BW221" s="5"/>
      <c r="BX221" s="5"/>
      <c r="BY221" s="15"/>
      <c r="BZ221" s="15"/>
      <c r="CA221" s="4"/>
      <c r="CB221" s="4"/>
      <c r="CC221" s="4"/>
      <c r="CD221" s="4"/>
      <c r="CE221" s="4"/>
      <c r="CF221" s="4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</row>
    <row r="222" spans="1:116" s="6" customFormat="1" x14ac:dyDescent="0.2">
      <c r="A222" s="572" t="s">
        <v>92</v>
      </c>
      <c r="B222" s="440" t="s">
        <v>5</v>
      </c>
      <c r="BU222" s="5"/>
      <c r="BV222" s="5"/>
      <c r="BW222" s="5"/>
      <c r="BX222" s="5"/>
      <c r="BY222" s="15"/>
      <c r="BZ222" s="15"/>
      <c r="CA222" s="4"/>
      <c r="CB222" s="4"/>
      <c r="CC222" s="4"/>
      <c r="CD222" s="4"/>
      <c r="CE222" s="4"/>
      <c r="CF222" s="4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</row>
    <row r="223" spans="1:116" s="6" customFormat="1" x14ac:dyDescent="0.2">
      <c r="A223" s="374" t="s">
        <v>96</v>
      </c>
      <c r="B223" s="92">
        <v>318</v>
      </c>
      <c r="BU223" s="5"/>
      <c r="BV223" s="5"/>
      <c r="BW223" s="5"/>
      <c r="BX223" s="5"/>
      <c r="BY223" s="15"/>
      <c r="BZ223" s="15"/>
      <c r="CA223" s="4"/>
      <c r="CB223" s="4"/>
      <c r="CC223" s="4"/>
      <c r="CD223" s="4"/>
      <c r="CE223" s="4"/>
      <c r="CF223" s="4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</row>
    <row r="224" spans="1:116" s="6" customFormat="1" x14ac:dyDescent="0.2">
      <c r="A224" s="374" t="s">
        <v>97</v>
      </c>
      <c r="B224" s="92">
        <v>74</v>
      </c>
      <c r="BU224" s="5"/>
      <c r="BV224" s="5"/>
      <c r="BW224" s="5"/>
      <c r="BX224" s="5"/>
      <c r="BY224" s="15"/>
      <c r="BZ224" s="15"/>
      <c r="CA224" s="4"/>
      <c r="CB224" s="4"/>
      <c r="CC224" s="4"/>
      <c r="CD224" s="4"/>
      <c r="CE224" s="4"/>
      <c r="CF224" s="4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</row>
    <row r="225" spans="1:104" s="6" customFormat="1" x14ac:dyDescent="0.2">
      <c r="A225" s="374" t="s">
        <v>98</v>
      </c>
      <c r="B225" s="92">
        <v>4546</v>
      </c>
      <c r="BU225" s="5"/>
      <c r="BV225" s="5"/>
      <c r="BW225" s="5"/>
      <c r="BX225" s="5"/>
      <c r="BY225" s="15"/>
      <c r="BZ225" s="15"/>
      <c r="CA225" s="4"/>
      <c r="CB225" s="4"/>
      <c r="CC225" s="4"/>
      <c r="CD225" s="4"/>
      <c r="CE225" s="4"/>
      <c r="CF225" s="4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5"/>
      <c r="CV225" s="5"/>
      <c r="CW225" s="5"/>
      <c r="CX225" s="5"/>
      <c r="CY225" s="5"/>
      <c r="CZ225" s="5"/>
    </row>
    <row r="226" spans="1:104" s="6" customFormat="1" ht="21.75" x14ac:dyDescent="0.2">
      <c r="A226" s="377" t="s">
        <v>99</v>
      </c>
      <c r="B226" s="92">
        <v>789</v>
      </c>
      <c r="BU226" s="5"/>
      <c r="BV226" s="5"/>
      <c r="BW226" s="5"/>
      <c r="BX226" s="5"/>
      <c r="BY226" s="15"/>
      <c r="BZ226" s="15"/>
      <c r="CA226" s="4"/>
      <c r="CB226" s="4"/>
      <c r="CC226" s="4"/>
      <c r="CD226" s="4"/>
      <c r="CE226" s="4"/>
      <c r="CF226" s="4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5"/>
      <c r="CV226" s="5"/>
      <c r="CW226" s="5"/>
      <c r="CX226" s="5"/>
      <c r="CY226" s="5"/>
      <c r="CZ226" s="5"/>
    </row>
    <row r="227" spans="1:104" s="6" customFormat="1" x14ac:dyDescent="0.2">
      <c r="A227" s="374" t="s">
        <v>100</v>
      </c>
      <c r="B227" s="92">
        <v>10</v>
      </c>
      <c r="BU227" s="5"/>
      <c r="BV227" s="5"/>
      <c r="BW227" s="5"/>
      <c r="BX227" s="5"/>
      <c r="BY227" s="15"/>
      <c r="BZ227" s="15"/>
      <c r="CA227" s="4"/>
      <c r="CB227" s="4"/>
      <c r="CC227" s="4"/>
      <c r="CD227" s="4"/>
      <c r="CE227" s="4"/>
      <c r="CF227" s="4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5"/>
      <c r="CV227" s="5"/>
      <c r="CW227" s="5"/>
      <c r="CX227" s="5"/>
      <c r="CY227" s="5"/>
      <c r="CZ227" s="5"/>
    </row>
    <row r="228" spans="1:104" s="6" customFormat="1" x14ac:dyDescent="0.2">
      <c r="A228" s="374" t="s">
        <v>101</v>
      </c>
      <c r="B228" s="92">
        <v>0</v>
      </c>
      <c r="BU228" s="5"/>
      <c r="BV228" s="5"/>
      <c r="BW228" s="5"/>
      <c r="BX228" s="5"/>
      <c r="BY228" s="5"/>
      <c r="BZ228" s="5"/>
      <c r="CA228" s="4"/>
      <c r="CB228" s="4"/>
      <c r="CC228" s="4"/>
      <c r="CD228" s="4"/>
      <c r="CE228" s="4"/>
      <c r="CF228" s="4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5"/>
      <c r="CV228" s="5"/>
      <c r="CW228" s="5"/>
      <c r="CX228" s="5"/>
      <c r="CY228" s="5"/>
      <c r="CZ228" s="5"/>
    </row>
    <row r="229" spans="1:104" s="6" customFormat="1" x14ac:dyDescent="0.2">
      <c r="A229" s="374" t="s">
        <v>102</v>
      </c>
      <c r="B229" s="92">
        <v>1</v>
      </c>
      <c r="BU229" s="5"/>
      <c r="BV229" s="5"/>
      <c r="BW229" s="5"/>
      <c r="BX229" s="5"/>
      <c r="BY229" s="5"/>
      <c r="BZ229" s="5"/>
      <c r="CA229" s="4"/>
      <c r="CB229" s="4"/>
      <c r="CC229" s="4"/>
      <c r="CD229" s="4"/>
      <c r="CE229" s="4"/>
      <c r="CF229" s="4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5"/>
      <c r="CV229" s="5"/>
      <c r="CW229" s="5"/>
      <c r="CX229" s="5"/>
      <c r="CY229" s="5"/>
      <c r="CZ229" s="5"/>
    </row>
    <row r="230" spans="1:104" s="6" customFormat="1" x14ac:dyDescent="0.2">
      <c r="A230" s="374" t="s">
        <v>203</v>
      </c>
      <c r="B230" s="92">
        <v>63</v>
      </c>
      <c r="BU230" s="5"/>
      <c r="BV230" s="5"/>
      <c r="BW230" s="5"/>
      <c r="BX230" s="5"/>
      <c r="BY230" s="5"/>
      <c r="BZ230" s="5"/>
      <c r="CA230" s="4"/>
      <c r="CB230" s="4"/>
      <c r="CC230" s="4"/>
      <c r="CD230" s="4"/>
      <c r="CE230" s="4"/>
      <c r="CF230" s="4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5"/>
      <c r="CV230" s="5"/>
      <c r="CW230" s="5"/>
      <c r="CX230" s="5"/>
      <c r="CY230" s="5"/>
      <c r="CZ230" s="5"/>
    </row>
    <row r="231" spans="1:104" s="6" customFormat="1" x14ac:dyDescent="0.2">
      <c r="A231" s="374" t="s">
        <v>106</v>
      </c>
      <c r="B231" s="92">
        <v>0</v>
      </c>
      <c r="BU231" s="5"/>
      <c r="BV231" s="5"/>
      <c r="BW231" s="5"/>
      <c r="BX231" s="5"/>
      <c r="BY231" s="5"/>
      <c r="BZ231" s="5"/>
      <c r="CA231" s="4"/>
      <c r="CB231" s="4"/>
      <c r="CC231" s="4"/>
      <c r="CD231" s="4"/>
      <c r="CE231" s="4"/>
      <c r="CF231" s="4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5"/>
      <c r="CV231" s="5"/>
      <c r="CW231" s="5"/>
      <c r="CX231" s="5"/>
      <c r="CY231" s="5"/>
      <c r="CZ231" s="5"/>
    </row>
    <row r="232" spans="1:104" s="6" customFormat="1" x14ac:dyDescent="0.2">
      <c r="A232" s="374" t="s">
        <v>103</v>
      </c>
      <c r="B232" s="92">
        <v>0</v>
      </c>
      <c r="BU232" s="5"/>
      <c r="BV232" s="5"/>
      <c r="BW232" s="5"/>
      <c r="BX232" s="5"/>
      <c r="BY232" s="5"/>
      <c r="BZ232" s="5"/>
      <c r="CA232" s="4"/>
      <c r="CB232" s="4"/>
      <c r="CC232" s="4"/>
      <c r="CD232" s="4"/>
      <c r="CE232" s="4"/>
      <c r="CF232" s="4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5"/>
      <c r="CV232" s="5"/>
      <c r="CW232" s="5"/>
      <c r="CX232" s="5"/>
      <c r="CY232" s="5"/>
      <c r="CZ232" s="5"/>
    </row>
    <row r="233" spans="1:104" s="6" customFormat="1" x14ac:dyDescent="0.2">
      <c r="A233" s="374" t="s">
        <v>104</v>
      </c>
      <c r="B233" s="92">
        <v>0</v>
      </c>
      <c r="BU233" s="5"/>
      <c r="BV233" s="5"/>
      <c r="BW233" s="5"/>
      <c r="BX233" s="5"/>
      <c r="BY233" s="5"/>
      <c r="BZ233" s="5"/>
      <c r="CA233" s="4"/>
      <c r="CB233" s="4"/>
      <c r="CC233" s="4"/>
      <c r="CD233" s="4"/>
      <c r="CE233" s="4"/>
      <c r="CF233" s="4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5"/>
      <c r="CV233" s="5"/>
      <c r="CW233" s="5"/>
      <c r="CX233" s="5"/>
      <c r="CY233" s="5"/>
      <c r="CZ233" s="5"/>
    </row>
    <row r="234" spans="1:104" s="6" customFormat="1" x14ac:dyDescent="0.2">
      <c r="A234" s="374" t="s">
        <v>105</v>
      </c>
      <c r="B234" s="92">
        <v>0</v>
      </c>
      <c r="BU234" s="5"/>
      <c r="BV234" s="5"/>
      <c r="BW234" s="5"/>
      <c r="BX234" s="5"/>
      <c r="BY234" s="5"/>
      <c r="BZ234" s="5"/>
      <c r="CA234" s="4"/>
      <c r="CB234" s="4"/>
      <c r="CC234" s="4"/>
      <c r="CD234" s="4"/>
      <c r="CE234" s="4"/>
      <c r="CF234" s="4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5"/>
      <c r="CV234" s="5"/>
      <c r="CW234" s="5"/>
      <c r="CX234" s="5"/>
      <c r="CY234" s="5"/>
      <c r="CZ234" s="5"/>
    </row>
    <row r="235" spans="1:104" s="6" customFormat="1" x14ac:dyDescent="0.2">
      <c r="A235" s="374" t="s">
        <v>204</v>
      </c>
      <c r="B235" s="92">
        <v>0</v>
      </c>
      <c r="BU235" s="5"/>
      <c r="BV235" s="5"/>
      <c r="BW235" s="5"/>
      <c r="BX235" s="5"/>
      <c r="BY235" s="5"/>
      <c r="BZ235" s="5"/>
      <c r="CA235" s="4"/>
      <c r="CB235" s="4"/>
      <c r="CC235" s="4"/>
      <c r="CD235" s="4"/>
      <c r="CE235" s="4"/>
      <c r="CF235" s="4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5"/>
      <c r="CV235" s="5"/>
      <c r="CW235" s="5"/>
      <c r="CX235" s="5"/>
      <c r="CY235" s="5"/>
      <c r="CZ235" s="5"/>
    </row>
    <row r="236" spans="1:104" s="6" customFormat="1" x14ac:dyDescent="0.2">
      <c r="A236" s="374" t="s">
        <v>205</v>
      </c>
      <c r="B236" s="92">
        <v>0</v>
      </c>
      <c r="BU236" s="5"/>
      <c r="BV236" s="5"/>
      <c r="BW236" s="5"/>
      <c r="BX236" s="5"/>
      <c r="BY236" s="5"/>
      <c r="BZ236" s="5"/>
      <c r="CA236" s="4"/>
      <c r="CB236" s="4"/>
      <c r="CC236" s="4"/>
      <c r="CD236" s="4"/>
      <c r="CE236" s="4"/>
      <c r="CF236" s="4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5"/>
      <c r="CV236" s="5"/>
      <c r="CW236" s="5"/>
      <c r="CX236" s="5"/>
      <c r="CY236" s="5"/>
      <c r="CZ236" s="5"/>
    </row>
    <row r="237" spans="1:104" s="6" customFormat="1" x14ac:dyDescent="0.2">
      <c r="A237" s="374" t="s">
        <v>107</v>
      </c>
      <c r="B237" s="92">
        <v>1038</v>
      </c>
      <c r="BU237" s="5"/>
      <c r="BV237" s="5"/>
      <c r="BW237" s="5"/>
      <c r="BX237" s="5"/>
      <c r="BY237" s="5"/>
      <c r="BZ237" s="5"/>
      <c r="CA237" s="4"/>
      <c r="CB237" s="4"/>
      <c r="CC237" s="4"/>
      <c r="CD237" s="4"/>
      <c r="CE237" s="4"/>
      <c r="CF237" s="4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5"/>
      <c r="CV237" s="5"/>
      <c r="CW237" s="5"/>
      <c r="CX237" s="5"/>
      <c r="CY237" s="5"/>
      <c r="CZ237" s="5"/>
    </row>
    <row r="238" spans="1:104" s="6" customFormat="1" x14ac:dyDescent="0.2">
      <c r="A238" s="374" t="s">
        <v>108</v>
      </c>
      <c r="B238" s="92">
        <v>0</v>
      </c>
      <c r="BU238" s="5"/>
      <c r="BV238" s="5"/>
      <c r="BW238" s="5"/>
      <c r="BX238" s="5"/>
      <c r="BY238" s="5"/>
      <c r="BZ238" s="5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5"/>
      <c r="CV238" s="5"/>
      <c r="CW238" s="5"/>
      <c r="CX238" s="5"/>
      <c r="CY238" s="5"/>
      <c r="CZ238" s="5"/>
    </row>
    <row r="239" spans="1:104" s="6" customFormat="1" x14ac:dyDescent="0.2">
      <c r="A239" s="374" t="s">
        <v>109</v>
      </c>
      <c r="B239" s="92">
        <v>268</v>
      </c>
      <c r="BU239" s="5"/>
      <c r="BV239" s="5"/>
      <c r="BW239" s="5"/>
      <c r="BX239" s="5"/>
      <c r="BY239" s="5"/>
      <c r="BZ239" s="5"/>
      <c r="CU239" s="5"/>
      <c r="CV239" s="5"/>
      <c r="CW239" s="5"/>
      <c r="CX239" s="5"/>
      <c r="CY239" s="5"/>
      <c r="CZ239" s="5"/>
    </row>
    <row r="240" spans="1:104" s="6" customFormat="1" x14ac:dyDescent="0.2">
      <c r="A240" s="374" t="s">
        <v>110</v>
      </c>
      <c r="B240" s="92">
        <v>0</v>
      </c>
      <c r="BU240" s="5"/>
      <c r="BV240" s="5"/>
      <c r="BW240" s="5"/>
      <c r="BX240" s="5"/>
      <c r="BY240" s="5"/>
      <c r="BZ240" s="5"/>
      <c r="CU240" s="5"/>
      <c r="CV240" s="5"/>
      <c r="CW240" s="5"/>
      <c r="CX240" s="5"/>
      <c r="CY240" s="5"/>
      <c r="CZ240" s="5"/>
    </row>
    <row r="241" spans="1:104" s="6" customFormat="1" x14ac:dyDescent="0.2">
      <c r="A241" s="374" t="s">
        <v>206</v>
      </c>
      <c r="B241" s="92">
        <v>100</v>
      </c>
      <c r="BU241" s="5"/>
      <c r="BV241" s="5"/>
      <c r="BW241" s="5"/>
      <c r="BX241" s="5"/>
      <c r="BY241" s="15"/>
      <c r="BZ241" s="15"/>
      <c r="CU241" s="5"/>
      <c r="CV241" s="5"/>
      <c r="CW241" s="5"/>
      <c r="CX241" s="5"/>
      <c r="CY241" s="5"/>
      <c r="CZ241" s="5"/>
    </row>
    <row r="242" spans="1:104" s="6" customFormat="1" x14ac:dyDescent="0.2">
      <c r="A242" s="374" t="s">
        <v>112</v>
      </c>
      <c r="B242" s="92">
        <v>0</v>
      </c>
      <c r="BU242" s="5"/>
      <c r="BV242" s="5"/>
      <c r="BW242" s="5"/>
      <c r="BX242" s="5"/>
      <c r="BY242" s="15"/>
      <c r="BZ242" s="15"/>
      <c r="CU242" s="5"/>
      <c r="CV242" s="5"/>
      <c r="CW242" s="5"/>
      <c r="CX242" s="5"/>
      <c r="CY242" s="5"/>
      <c r="CZ242" s="5"/>
    </row>
    <row r="243" spans="1:104" s="6" customFormat="1" x14ac:dyDescent="0.2">
      <c r="A243" s="374" t="s">
        <v>207</v>
      </c>
      <c r="B243" s="92">
        <v>0</v>
      </c>
      <c r="BU243" s="5"/>
      <c r="BV243" s="5"/>
      <c r="BW243" s="5"/>
      <c r="BX243" s="5"/>
      <c r="BY243" s="15"/>
      <c r="BZ243" s="15"/>
      <c r="CU243" s="5"/>
      <c r="CV243" s="5"/>
      <c r="CW243" s="5"/>
      <c r="CX243" s="5"/>
      <c r="CY243" s="5"/>
      <c r="CZ243" s="5"/>
    </row>
    <row r="244" spans="1:104" s="6" customFormat="1" x14ac:dyDescent="0.2">
      <c r="A244" s="374" t="s">
        <v>208</v>
      </c>
      <c r="B244" s="92">
        <v>1</v>
      </c>
      <c r="BU244" s="5"/>
      <c r="BV244" s="5"/>
      <c r="BW244" s="5"/>
      <c r="BX244" s="5"/>
      <c r="BY244" s="15"/>
      <c r="BZ244" s="15"/>
      <c r="CU244" s="5"/>
      <c r="CV244" s="5"/>
      <c r="CW244" s="5"/>
      <c r="CX244" s="5"/>
      <c r="CY244" s="5"/>
      <c r="CZ244" s="5"/>
    </row>
    <row r="245" spans="1:104" s="6" customFormat="1" x14ac:dyDescent="0.2">
      <c r="A245" s="374" t="s">
        <v>209</v>
      </c>
      <c r="B245" s="92">
        <v>2444</v>
      </c>
      <c r="BU245" s="5"/>
      <c r="BV245" s="5"/>
      <c r="BW245" s="5"/>
      <c r="BX245" s="5"/>
      <c r="BY245" s="15"/>
      <c r="BZ245" s="15"/>
      <c r="CU245" s="5"/>
      <c r="CV245" s="5"/>
      <c r="CW245" s="5"/>
      <c r="CX245" s="5"/>
      <c r="CY245" s="5"/>
      <c r="CZ245" s="5"/>
    </row>
    <row r="246" spans="1:104" s="6" customFormat="1" x14ac:dyDescent="0.2">
      <c r="A246" s="374" t="s">
        <v>210</v>
      </c>
      <c r="B246" s="92">
        <v>0</v>
      </c>
      <c r="BU246" s="5"/>
      <c r="BV246" s="5"/>
      <c r="BW246" s="5"/>
      <c r="BX246" s="5"/>
      <c r="BY246" s="15"/>
      <c r="BZ246" s="15"/>
      <c r="CU246" s="5"/>
      <c r="CV246" s="5"/>
      <c r="CW246" s="5"/>
      <c r="CX246" s="5"/>
      <c r="CY246" s="5"/>
      <c r="CZ246" s="5"/>
    </row>
    <row r="247" spans="1:104" s="6" customFormat="1" x14ac:dyDescent="0.2">
      <c r="A247" s="375" t="s">
        <v>211</v>
      </c>
      <c r="B247" s="75">
        <v>0</v>
      </c>
      <c r="BU247" s="5"/>
      <c r="BV247" s="5"/>
      <c r="BW247" s="5"/>
      <c r="BX247" s="5"/>
      <c r="BY247" s="15"/>
      <c r="BZ247" s="15"/>
      <c r="CU247" s="5"/>
      <c r="CV247" s="5"/>
      <c r="CW247" s="5"/>
      <c r="CX247" s="5"/>
      <c r="CY247" s="5"/>
      <c r="CZ247" s="5"/>
    </row>
    <row r="248" spans="1:104" s="6" customFormat="1" x14ac:dyDescent="0.2">
      <c r="A248" s="425" t="s">
        <v>5</v>
      </c>
      <c r="B248" s="426">
        <f>SUM(B223:B247)</f>
        <v>9652</v>
      </c>
      <c r="BU248" s="5"/>
      <c r="BV248" s="5"/>
      <c r="BW248" s="5"/>
      <c r="BX248" s="5"/>
      <c r="BY248" s="15"/>
      <c r="BZ248" s="15"/>
      <c r="CU248" s="5"/>
      <c r="CV248" s="5"/>
      <c r="CW248" s="5"/>
      <c r="CX248" s="5"/>
      <c r="CY248" s="5"/>
      <c r="CZ248" s="5"/>
    </row>
    <row r="249" spans="1:104" s="6" customFormat="1" x14ac:dyDescent="0.2">
      <c r="A249" s="11" t="s">
        <v>212</v>
      </c>
      <c r="B249" s="11"/>
      <c r="BU249" s="5"/>
      <c r="BV249" s="5"/>
      <c r="BW249" s="5"/>
      <c r="BX249" s="5"/>
      <c r="BY249" s="15"/>
      <c r="BZ249" s="15"/>
      <c r="CU249" s="5"/>
      <c r="CV249" s="5"/>
      <c r="CW249" s="5"/>
      <c r="CX249" s="5"/>
      <c r="CY249" s="5"/>
      <c r="CZ249" s="5"/>
    </row>
    <row r="250" spans="1:104" s="6" customFormat="1" x14ac:dyDescent="0.2">
      <c r="A250" s="11" t="s">
        <v>213</v>
      </c>
      <c r="B250" s="221"/>
      <c r="BU250" s="5"/>
      <c r="BV250" s="5"/>
      <c r="BW250" s="5"/>
      <c r="BX250" s="15"/>
      <c r="BY250" s="15"/>
      <c r="BZ250" s="5"/>
      <c r="CU250" s="5"/>
      <c r="CV250" s="5"/>
      <c r="CW250" s="5"/>
      <c r="CX250" s="5"/>
      <c r="CY250" s="5"/>
      <c r="CZ250" s="5"/>
    </row>
    <row r="251" spans="1:104" s="6" customFormat="1" x14ac:dyDescent="0.2">
      <c r="A251" s="1818" t="s">
        <v>214</v>
      </c>
      <c r="B251" s="1819" t="s">
        <v>5</v>
      </c>
      <c r="C251" s="1821" t="s">
        <v>215</v>
      </c>
      <c r="D251" s="1822"/>
      <c r="E251" s="1822"/>
      <c r="F251" s="1822"/>
      <c r="G251" s="1822"/>
      <c r="H251" s="1822"/>
      <c r="I251" s="1822"/>
      <c r="J251" s="1822"/>
      <c r="K251" s="1822"/>
      <c r="L251" s="1822"/>
      <c r="M251" s="1822"/>
      <c r="N251" s="1822"/>
      <c r="O251" s="1822"/>
      <c r="P251" s="1822"/>
      <c r="Q251" s="1822"/>
      <c r="R251" s="1822"/>
      <c r="S251" s="1823"/>
      <c r="BU251" s="5"/>
      <c r="BV251" s="5"/>
      <c r="BW251" s="5"/>
      <c r="BX251" s="5"/>
      <c r="BY251" s="5"/>
      <c r="BZ251" s="5"/>
      <c r="CU251" s="5"/>
      <c r="CV251" s="5"/>
      <c r="CW251" s="5"/>
      <c r="CX251" s="5"/>
      <c r="CY251" s="5"/>
      <c r="CZ251" s="5"/>
    </row>
    <row r="252" spans="1:104" s="6" customFormat="1" x14ac:dyDescent="0.2">
      <c r="A252" s="1745"/>
      <c r="B252" s="1820"/>
      <c r="C252" s="732" t="s">
        <v>160</v>
      </c>
      <c r="D252" s="732" t="s">
        <v>161</v>
      </c>
      <c r="E252" s="732" t="s">
        <v>13</v>
      </c>
      <c r="F252" s="733" t="s">
        <v>14</v>
      </c>
      <c r="G252" s="733" t="s">
        <v>15</v>
      </c>
      <c r="H252" s="733" t="s">
        <v>16</v>
      </c>
      <c r="I252" s="733" t="s">
        <v>17</v>
      </c>
      <c r="J252" s="733" t="s">
        <v>18</v>
      </c>
      <c r="K252" s="733" t="s">
        <v>19</v>
      </c>
      <c r="L252" s="733" t="s">
        <v>20</v>
      </c>
      <c r="M252" s="733" t="s">
        <v>21</v>
      </c>
      <c r="N252" s="733" t="s">
        <v>22</v>
      </c>
      <c r="O252" s="733" t="s">
        <v>23</v>
      </c>
      <c r="P252" s="733" t="s">
        <v>24</v>
      </c>
      <c r="Q252" s="733" t="s">
        <v>25</v>
      </c>
      <c r="R252" s="733" t="s">
        <v>26</v>
      </c>
      <c r="S252" s="453" t="s">
        <v>27</v>
      </c>
      <c r="BU252" s="5"/>
      <c r="BV252" s="5"/>
      <c r="BW252" s="5"/>
      <c r="BX252" s="5"/>
      <c r="BY252" s="5"/>
      <c r="BZ252" s="5"/>
      <c r="CU252" s="5"/>
      <c r="CV252" s="5"/>
      <c r="CW252" s="5"/>
      <c r="CX252" s="5"/>
      <c r="CY252" s="5"/>
      <c r="CZ252" s="5"/>
    </row>
    <row r="253" spans="1:104" s="6" customFormat="1" x14ac:dyDescent="0.2">
      <c r="A253" s="734" t="s">
        <v>216</v>
      </c>
      <c r="B253" s="735">
        <f>SUM(C253:S253)</f>
        <v>565</v>
      </c>
      <c r="C253" s="736">
        <v>6</v>
      </c>
      <c r="D253" s="385">
        <v>19</v>
      </c>
      <c r="E253" s="385">
        <v>24</v>
      </c>
      <c r="F253" s="385">
        <v>2</v>
      </c>
      <c r="G253" s="385">
        <v>3</v>
      </c>
      <c r="H253" s="385">
        <v>0</v>
      </c>
      <c r="I253" s="385">
        <v>0</v>
      </c>
      <c r="J253" s="385">
        <v>2</v>
      </c>
      <c r="K253" s="385">
        <v>1</v>
      </c>
      <c r="L253" s="385">
        <v>6</v>
      </c>
      <c r="M253" s="385">
        <v>1</v>
      </c>
      <c r="N253" s="385">
        <v>3</v>
      </c>
      <c r="O253" s="385">
        <v>11</v>
      </c>
      <c r="P253" s="385">
        <v>142</v>
      </c>
      <c r="Q253" s="385">
        <v>133</v>
      </c>
      <c r="R253" s="385">
        <v>106</v>
      </c>
      <c r="S253" s="720">
        <v>106</v>
      </c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U253" s="5"/>
      <c r="CV253" s="5"/>
      <c r="CW253" s="5"/>
      <c r="CX253" s="5"/>
      <c r="CY253" s="5"/>
      <c r="CZ253" s="5"/>
    </row>
    <row r="254" spans="1:104" s="6" customFormat="1" ht="21" x14ac:dyDescent="0.2">
      <c r="A254" s="386" t="s">
        <v>217</v>
      </c>
      <c r="B254" s="387">
        <f>SUM(C254:S254)</f>
        <v>565</v>
      </c>
      <c r="C254" s="51">
        <v>6</v>
      </c>
      <c r="D254" s="55">
        <v>19</v>
      </c>
      <c r="E254" s="55">
        <v>24</v>
      </c>
      <c r="F254" s="55">
        <v>2</v>
      </c>
      <c r="G254" s="55">
        <v>3</v>
      </c>
      <c r="H254" s="55">
        <v>0</v>
      </c>
      <c r="I254" s="55">
        <v>0</v>
      </c>
      <c r="J254" s="55">
        <v>2</v>
      </c>
      <c r="K254" s="55">
        <v>1</v>
      </c>
      <c r="L254" s="55">
        <v>6</v>
      </c>
      <c r="M254" s="55">
        <v>1</v>
      </c>
      <c r="N254" s="55">
        <v>3</v>
      </c>
      <c r="O254" s="55">
        <v>11</v>
      </c>
      <c r="P254" s="55">
        <v>142</v>
      </c>
      <c r="Q254" s="55">
        <v>133</v>
      </c>
      <c r="R254" s="55">
        <v>106</v>
      </c>
      <c r="S254" s="56">
        <v>106</v>
      </c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09"/>
      <c r="AJ254" s="109"/>
      <c r="AK254" s="109"/>
      <c r="AL254" s="109"/>
      <c r="AM254" s="109"/>
      <c r="AN254" s="109"/>
      <c r="AO254" s="109"/>
      <c r="AP254" s="109"/>
      <c r="AQ254" s="109"/>
      <c r="AR254" s="109"/>
      <c r="AS254" s="109"/>
      <c r="AT254" s="109"/>
      <c r="AU254" s="109"/>
      <c r="AV254" s="109"/>
      <c r="AW254" s="109"/>
      <c r="AX254" s="109"/>
      <c r="AY254" s="109"/>
      <c r="AZ254" s="109"/>
      <c r="BA254" s="109"/>
      <c r="BB254" s="109"/>
      <c r="BU254" s="5"/>
      <c r="BV254" s="5"/>
      <c r="BW254" s="5"/>
      <c r="BX254" s="5"/>
      <c r="BY254" s="15"/>
      <c r="BZ254" s="15"/>
      <c r="CU254" s="5"/>
      <c r="CV254" s="5"/>
      <c r="CW254" s="5"/>
      <c r="CX254" s="5"/>
      <c r="CY254" s="5"/>
      <c r="CZ254" s="5"/>
    </row>
    <row r="255" spans="1:104" s="6" customFormat="1" x14ac:dyDescent="0.2">
      <c r="A255" s="427" t="s">
        <v>218</v>
      </c>
      <c r="B255" s="428">
        <f>SUM(C255:S255)</f>
        <v>565</v>
      </c>
      <c r="C255" s="434">
        <v>6</v>
      </c>
      <c r="D255" s="435">
        <v>19</v>
      </c>
      <c r="E255" s="435">
        <v>24</v>
      </c>
      <c r="F255" s="435">
        <v>2</v>
      </c>
      <c r="G255" s="435">
        <v>3</v>
      </c>
      <c r="H255" s="435">
        <v>0</v>
      </c>
      <c r="I255" s="435">
        <v>0</v>
      </c>
      <c r="J255" s="435">
        <v>2</v>
      </c>
      <c r="K255" s="435">
        <v>1</v>
      </c>
      <c r="L255" s="435">
        <v>6</v>
      </c>
      <c r="M255" s="435">
        <v>1</v>
      </c>
      <c r="N255" s="435">
        <v>3</v>
      </c>
      <c r="O255" s="435">
        <v>11</v>
      </c>
      <c r="P255" s="435">
        <v>142</v>
      </c>
      <c r="Q255" s="435">
        <v>133</v>
      </c>
      <c r="R255" s="435">
        <v>106</v>
      </c>
      <c r="S255" s="421">
        <v>106</v>
      </c>
      <c r="Z255" s="109"/>
      <c r="AA255" s="109"/>
      <c r="AB255" s="109"/>
      <c r="AC255" s="109"/>
      <c r="AD255" s="109"/>
      <c r="AE255" s="109"/>
      <c r="AF255" s="109"/>
      <c r="AG255" s="109"/>
      <c r="AH255" s="109"/>
      <c r="AI255" s="109"/>
      <c r="AJ255" s="109"/>
      <c r="AK255" s="109"/>
      <c r="AL255" s="109"/>
      <c r="AM255" s="109"/>
      <c r="AN255" s="109"/>
      <c r="AO255" s="109"/>
      <c r="AP255" s="109"/>
      <c r="AQ255" s="109"/>
      <c r="AR255" s="109"/>
      <c r="AS255" s="109"/>
      <c r="AT255" s="109"/>
      <c r="AU255" s="109"/>
      <c r="AV255" s="109"/>
      <c r="AW255" s="109"/>
      <c r="AX255" s="109"/>
      <c r="AY255" s="109"/>
      <c r="AZ255" s="109"/>
      <c r="BA255" s="109"/>
      <c r="BB255" s="109"/>
      <c r="BU255" s="5"/>
      <c r="BV255" s="5"/>
      <c r="BW255" s="5"/>
      <c r="BX255" s="5"/>
      <c r="BY255" s="15"/>
      <c r="BZ255" s="15"/>
      <c r="CU255" s="5"/>
      <c r="CV255" s="5"/>
      <c r="CW255" s="5"/>
      <c r="CX255" s="5"/>
      <c r="CY255" s="5"/>
      <c r="CZ255" s="5"/>
    </row>
    <row r="256" spans="1:104" s="6" customFormat="1" x14ac:dyDescent="0.2">
      <c r="A256" s="11" t="s">
        <v>219</v>
      </c>
      <c r="B256" s="390"/>
      <c r="D256" s="390"/>
      <c r="AX256" s="109"/>
      <c r="AY256" s="109"/>
      <c r="AZ256" s="109"/>
      <c r="BA256" s="109"/>
      <c r="BB256" s="109"/>
      <c r="BC256" s="109"/>
      <c r="BD256" s="109"/>
      <c r="BU256" s="5"/>
      <c r="BV256" s="5"/>
      <c r="BW256" s="5"/>
      <c r="BX256" s="5"/>
      <c r="BY256" s="5"/>
      <c r="BZ256" s="5"/>
      <c r="CU256" s="15"/>
      <c r="CV256" s="15"/>
      <c r="CW256" s="15"/>
      <c r="CX256" s="15"/>
      <c r="CY256" s="15"/>
      <c r="CZ256" s="15"/>
    </row>
    <row r="257" spans="1:130" x14ac:dyDescent="0.2">
      <c r="A257" s="1824" t="s">
        <v>220</v>
      </c>
      <c r="B257" s="1819" t="s">
        <v>221</v>
      </c>
      <c r="C257" s="1821" t="s">
        <v>215</v>
      </c>
      <c r="D257" s="1822"/>
      <c r="E257" s="1822"/>
      <c r="F257" s="1822"/>
      <c r="G257" s="1822"/>
      <c r="H257" s="1822"/>
      <c r="I257" s="1822"/>
      <c r="J257" s="1822"/>
      <c r="K257" s="1822"/>
      <c r="L257" s="1822"/>
      <c r="M257" s="1822"/>
      <c r="N257" s="1822"/>
      <c r="O257" s="1822"/>
      <c r="P257" s="1822"/>
      <c r="Q257" s="1822"/>
      <c r="R257" s="1822"/>
      <c r="S257" s="1823"/>
      <c r="AA257" s="109"/>
      <c r="AB257" s="109"/>
      <c r="AC257" s="109"/>
      <c r="AD257" s="109"/>
      <c r="AE257" s="109"/>
      <c r="AF257" s="109"/>
      <c r="AG257" s="109"/>
      <c r="AH257" s="109"/>
      <c r="AI257" s="109"/>
      <c r="AJ257" s="109"/>
      <c r="AK257" s="109"/>
      <c r="AL257" s="109"/>
      <c r="AM257" s="109"/>
      <c r="AN257" s="109"/>
      <c r="AO257" s="109"/>
      <c r="AP257" s="109"/>
      <c r="AQ257" s="109"/>
      <c r="AR257" s="109"/>
      <c r="AS257" s="109"/>
      <c r="AT257" s="109"/>
      <c r="AU257" s="109"/>
      <c r="AV257" s="109"/>
      <c r="AW257" s="109"/>
      <c r="AX257" s="109"/>
      <c r="AY257" s="109"/>
      <c r="AZ257" s="109"/>
      <c r="BA257" s="109"/>
      <c r="BB257" s="109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5"/>
      <c r="CV257" s="5"/>
      <c r="CW257" s="5"/>
      <c r="CX257" s="5"/>
      <c r="CY257" s="5"/>
      <c r="CZ257" s="5"/>
    </row>
    <row r="258" spans="1:130" ht="15" x14ac:dyDescent="0.25">
      <c r="A258" s="1761"/>
      <c r="B258" s="1820"/>
      <c r="C258" s="732" t="s">
        <v>160</v>
      </c>
      <c r="D258" s="732" t="s">
        <v>161</v>
      </c>
      <c r="E258" s="732" t="s">
        <v>13</v>
      </c>
      <c r="F258" s="733" t="s">
        <v>14</v>
      </c>
      <c r="G258" s="733" t="s">
        <v>15</v>
      </c>
      <c r="H258" s="733" t="s">
        <v>16</v>
      </c>
      <c r="I258" s="733" t="s">
        <v>17</v>
      </c>
      <c r="J258" s="733" t="s">
        <v>18</v>
      </c>
      <c r="K258" s="733" t="s">
        <v>19</v>
      </c>
      <c r="L258" s="733" t="s">
        <v>20</v>
      </c>
      <c r="M258" s="733" t="s">
        <v>21</v>
      </c>
      <c r="N258" s="733" t="s">
        <v>22</v>
      </c>
      <c r="O258" s="733" t="s">
        <v>23</v>
      </c>
      <c r="P258" s="733" t="s">
        <v>24</v>
      </c>
      <c r="Q258" s="733" t="s">
        <v>25</v>
      </c>
      <c r="R258" s="733" t="s">
        <v>26</v>
      </c>
      <c r="S258" s="453" t="s">
        <v>27</v>
      </c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3"/>
      <c r="BV258" s="3"/>
      <c r="BW258" s="3"/>
      <c r="BX258" s="3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5"/>
      <c r="CV258" s="5"/>
      <c r="CW258" s="5"/>
      <c r="CX258" s="5"/>
      <c r="CY258" s="5"/>
      <c r="CZ258" s="5"/>
    </row>
    <row r="259" spans="1:130" ht="15" x14ac:dyDescent="0.25">
      <c r="A259" s="391" t="s">
        <v>222</v>
      </c>
      <c r="B259" s="391">
        <f>SUM(C259:S259)</f>
        <v>29</v>
      </c>
      <c r="C259" s="385">
        <v>0</v>
      </c>
      <c r="D259" s="385">
        <v>0</v>
      </c>
      <c r="E259" s="385">
        <v>0</v>
      </c>
      <c r="F259" s="385">
        <v>0</v>
      </c>
      <c r="G259" s="385">
        <v>0</v>
      </c>
      <c r="H259" s="385">
        <v>0</v>
      </c>
      <c r="I259" s="385">
        <v>0</v>
      </c>
      <c r="J259" s="385">
        <v>0</v>
      </c>
      <c r="K259" s="385">
        <v>0</v>
      </c>
      <c r="L259" s="385">
        <v>2</v>
      </c>
      <c r="M259" s="385">
        <v>1</v>
      </c>
      <c r="N259" s="385">
        <v>1</v>
      </c>
      <c r="O259" s="385">
        <v>4</v>
      </c>
      <c r="P259" s="385">
        <v>4</v>
      </c>
      <c r="Q259" s="385">
        <v>4</v>
      </c>
      <c r="R259" s="385">
        <v>2</v>
      </c>
      <c r="S259" s="708">
        <v>11</v>
      </c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3"/>
      <c r="BV259" s="3"/>
      <c r="BW259" s="3"/>
      <c r="BX259" s="3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5"/>
      <c r="CV259" s="5"/>
      <c r="CW259" s="5"/>
      <c r="CX259" s="5"/>
      <c r="CY259" s="5"/>
      <c r="CZ259" s="5"/>
    </row>
    <row r="260" spans="1:130" ht="15" x14ac:dyDescent="0.25">
      <c r="A260" s="284" t="s">
        <v>223</v>
      </c>
      <c r="B260" s="284">
        <f t="shared" ref="B260:B285" si="37">SUM(C260:S260)</f>
        <v>4</v>
      </c>
      <c r="C260" s="55">
        <v>0</v>
      </c>
      <c r="D260" s="55">
        <v>0</v>
      </c>
      <c r="E260" s="55">
        <v>0</v>
      </c>
      <c r="F260" s="55">
        <v>0</v>
      </c>
      <c r="G260" s="55">
        <v>0</v>
      </c>
      <c r="H260" s="55">
        <v>0</v>
      </c>
      <c r="I260" s="55">
        <v>0</v>
      </c>
      <c r="J260" s="55">
        <v>0</v>
      </c>
      <c r="K260" s="55">
        <v>0</v>
      </c>
      <c r="L260" s="55">
        <v>0</v>
      </c>
      <c r="M260" s="55">
        <v>0</v>
      </c>
      <c r="N260" s="55">
        <v>0</v>
      </c>
      <c r="O260" s="55">
        <v>1</v>
      </c>
      <c r="P260" s="55">
        <v>1</v>
      </c>
      <c r="Q260" s="55">
        <v>0</v>
      </c>
      <c r="R260" s="55">
        <v>0</v>
      </c>
      <c r="S260" s="56">
        <v>2</v>
      </c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3"/>
      <c r="BV260" s="3"/>
      <c r="BW260" s="3"/>
      <c r="BX260" s="3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5"/>
      <c r="CV260" s="5"/>
      <c r="CW260" s="5"/>
      <c r="CX260" s="5"/>
      <c r="CY260" s="5"/>
      <c r="CZ260" s="5"/>
    </row>
    <row r="261" spans="1:130" ht="15" x14ac:dyDescent="0.25">
      <c r="A261" s="284" t="s">
        <v>224</v>
      </c>
      <c r="B261" s="284">
        <f>SUM(C261:S261)</f>
        <v>19</v>
      </c>
      <c r="C261" s="55">
        <v>0</v>
      </c>
      <c r="D261" s="55">
        <v>0</v>
      </c>
      <c r="E261" s="55">
        <v>0</v>
      </c>
      <c r="F261" s="55">
        <v>0</v>
      </c>
      <c r="G261" s="55">
        <v>0</v>
      </c>
      <c r="H261" s="55">
        <v>0</v>
      </c>
      <c r="I261" s="55">
        <v>0</v>
      </c>
      <c r="J261" s="55">
        <v>0</v>
      </c>
      <c r="K261" s="55">
        <v>0</v>
      </c>
      <c r="L261" s="55">
        <v>0</v>
      </c>
      <c r="M261" s="55">
        <v>0</v>
      </c>
      <c r="N261" s="55">
        <v>1</v>
      </c>
      <c r="O261" s="55">
        <v>2</v>
      </c>
      <c r="P261" s="55">
        <v>6</v>
      </c>
      <c r="Q261" s="55">
        <v>1</v>
      </c>
      <c r="R261" s="55">
        <v>1</v>
      </c>
      <c r="S261" s="56">
        <v>8</v>
      </c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3"/>
      <c r="BV261" s="3"/>
      <c r="BW261" s="3"/>
      <c r="BX261" s="3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5"/>
      <c r="CV261" s="5"/>
      <c r="CW261" s="5"/>
      <c r="CX261" s="5"/>
      <c r="CY261" s="5"/>
      <c r="CZ261" s="5"/>
    </row>
    <row r="262" spans="1:130" ht="15" x14ac:dyDescent="0.25">
      <c r="A262" s="284" t="s">
        <v>225</v>
      </c>
      <c r="B262" s="284">
        <f t="shared" si="37"/>
        <v>24</v>
      </c>
      <c r="C262" s="55">
        <v>0</v>
      </c>
      <c r="D262" s="55">
        <v>0</v>
      </c>
      <c r="E262" s="55">
        <v>0</v>
      </c>
      <c r="F262" s="55">
        <v>0</v>
      </c>
      <c r="G262" s="55">
        <v>0</v>
      </c>
      <c r="H262" s="55">
        <v>0</v>
      </c>
      <c r="I262" s="55">
        <v>0</v>
      </c>
      <c r="J262" s="55">
        <v>0</v>
      </c>
      <c r="K262" s="55">
        <v>0</v>
      </c>
      <c r="L262" s="55">
        <v>0</v>
      </c>
      <c r="M262" s="55">
        <v>0</v>
      </c>
      <c r="N262" s="55">
        <v>0</v>
      </c>
      <c r="O262" s="55">
        <v>1</v>
      </c>
      <c r="P262" s="55">
        <v>6</v>
      </c>
      <c r="Q262" s="55">
        <v>1</v>
      </c>
      <c r="R262" s="55">
        <v>0</v>
      </c>
      <c r="S262" s="56">
        <v>16</v>
      </c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3"/>
      <c r="BV262" s="3"/>
      <c r="BW262" s="3"/>
      <c r="BX262" s="3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5"/>
      <c r="CV262" s="5"/>
      <c r="CW262" s="5"/>
      <c r="CX262" s="5"/>
      <c r="CY262" s="5"/>
      <c r="CZ262" s="5"/>
    </row>
    <row r="263" spans="1:130" ht="15" x14ac:dyDescent="0.25">
      <c r="A263" s="284" t="s">
        <v>226</v>
      </c>
      <c r="B263" s="284">
        <f t="shared" si="37"/>
        <v>36</v>
      </c>
      <c r="C263" s="55">
        <v>0</v>
      </c>
      <c r="D263" s="55">
        <v>0</v>
      </c>
      <c r="E263" s="55">
        <v>0</v>
      </c>
      <c r="F263" s="55">
        <v>0</v>
      </c>
      <c r="G263" s="55">
        <v>0</v>
      </c>
      <c r="H263" s="55">
        <v>0</v>
      </c>
      <c r="I263" s="55">
        <v>0</v>
      </c>
      <c r="J263" s="55">
        <v>0</v>
      </c>
      <c r="K263" s="55">
        <v>0</v>
      </c>
      <c r="L263" s="55">
        <v>1</v>
      </c>
      <c r="M263" s="55">
        <v>0</v>
      </c>
      <c r="N263" s="55">
        <v>1</v>
      </c>
      <c r="O263" s="55">
        <v>5</v>
      </c>
      <c r="P263" s="55">
        <v>7</v>
      </c>
      <c r="Q263" s="55">
        <v>8</v>
      </c>
      <c r="R263" s="55">
        <v>9</v>
      </c>
      <c r="S263" s="56">
        <v>5</v>
      </c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3"/>
      <c r="BV263" s="3"/>
      <c r="BW263" s="3"/>
      <c r="BX263" s="3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5"/>
      <c r="CV263" s="5"/>
      <c r="CW263" s="5"/>
      <c r="CX263" s="5"/>
      <c r="CY263" s="5"/>
      <c r="CZ263" s="5"/>
    </row>
    <row r="264" spans="1:130" s="392" customFormat="1" x14ac:dyDescent="0.2">
      <c r="A264" s="284" t="s">
        <v>227</v>
      </c>
      <c r="B264" s="284">
        <f t="shared" si="37"/>
        <v>38</v>
      </c>
      <c r="C264" s="55">
        <v>0</v>
      </c>
      <c r="D264" s="55">
        <v>0</v>
      </c>
      <c r="E264" s="55">
        <v>0</v>
      </c>
      <c r="F264" s="55">
        <v>0</v>
      </c>
      <c r="G264" s="55">
        <v>0</v>
      </c>
      <c r="H264" s="55">
        <v>0</v>
      </c>
      <c r="I264" s="55">
        <v>0</v>
      </c>
      <c r="J264" s="55">
        <v>0</v>
      </c>
      <c r="K264" s="55">
        <v>0</v>
      </c>
      <c r="L264" s="55">
        <v>1</v>
      </c>
      <c r="M264" s="55">
        <v>0</v>
      </c>
      <c r="N264" s="55">
        <v>1</v>
      </c>
      <c r="O264" s="55">
        <v>4</v>
      </c>
      <c r="P264" s="55">
        <v>8</v>
      </c>
      <c r="Q264" s="55">
        <v>8</v>
      </c>
      <c r="R264" s="55">
        <v>7</v>
      </c>
      <c r="S264" s="56">
        <v>9</v>
      </c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5"/>
      <c r="BV264" s="5"/>
      <c r="BW264" s="5"/>
      <c r="BX264" s="5"/>
      <c r="BY264" s="15"/>
      <c r="BZ264" s="15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</row>
    <row r="265" spans="1:130" s="392" customFormat="1" x14ac:dyDescent="0.2">
      <c r="A265" s="284" t="s">
        <v>228</v>
      </c>
      <c r="B265" s="284">
        <f t="shared" si="37"/>
        <v>0</v>
      </c>
      <c r="C265" s="55">
        <v>0</v>
      </c>
      <c r="D265" s="55">
        <v>0</v>
      </c>
      <c r="E265" s="55">
        <v>0</v>
      </c>
      <c r="F265" s="55">
        <v>0</v>
      </c>
      <c r="G265" s="55">
        <v>0</v>
      </c>
      <c r="H265" s="55">
        <v>0</v>
      </c>
      <c r="I265" s="55">
        <v>0</v>
      </c>
      <c r="J265" s="55">
        <v>0</v>
      </c>
      <c r="K265" s="55">
        <v>0</v>
      </c>
      <c r="L265" s="55">
        <v>0</v>
      </c>
      <c r="M265" s="55">
        <v>0</v>
      </c>
      <c r="N265" s="55">
        <v>0</v>
      </c>
      <c r="O265" s="55">
        <v>0</v>
      </c>
      <c r="P265" s="55">
        <v>0</v>
      </c>
      <c r="Q265" s="55">
        <v>0</v>
      </c>
      <c r="R265" s="55">
        <v>0</v>
      </c>
      <c r="S265" s="56">
        <v>0</v>
      </c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5"/>
      <c r="BV265" s="5"/>
      <c r="BW265" s="5"/>
      <c r="BX265" s="5"/>
      <c r="BY265" s="15"/>
      <c r="BZ265" s="15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</row>
    <row r="266" spans="1:130" s="392" customFormat="1" x14ac:dyDescent="0.2">
      <c r="A266" s="284" t="s">
        <v>229</v>
      </c>
      <c r="B266" s="284">
        <f t="shared" si="37"/>
        <v>0</v>
      </c>
      <c r="C266" s="55">
        <v>0</v>
      </c>
      <c r="D266" s="55">
        <v>0</v>
      </c>
      <c r="E266" s="55">
        <v>0</v>
      </c>
      <c r="F266" s="55">
        <v>0</v>
      </c>
      <c r="G266" s="55">
        <v>0</v>
      </c>
      <c r="H266" s="55">
        <v>0</v>
      </c>
      <c r="I266" s="55">
        <v>0</v>
      </c>
      <c r="J266" s="55">
        <v>0</v>
      </c>
      <c r="K266" s="55">
        <v>0</v>
      </c>
      <c r="L266" s="55">
        <v>0</v>
      </c>
      <c r="M266" s="55">
        <v>0</v>
      </c>
      <c r="N266" s="55">
        <v>0</v>
      </c>
      <c r="O266" s="55">
        <v>0</v>
      </c>
      <c r="P266" s="55">
        <v>0</v>
      </c>
      <c r="Q266" s="55">
        <v>0</v>
      </c>
      <c r="R266" s="55">
        <v>0</v>
      </c>
      <c r="S266" s="56">
        <v>0</v>
      </c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5"/>
      <c r="BV266" s="5"/>
      <c r="BW266" s="5"/>
      <c r="BX266" s="5"/>
      <c r="BY266" s="15"/>
      <c r="BZ266" s="15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</row>
    <row r="267" spans="1:130" s="392" customFormat="1" x14ac:dyDescent="0.2">
      <c r="A267" s="284" t="s">
        <v>230</v>
      </c>
      <c r="B267" s="284">
        <f t="shared" si="37"/>
        <v>0</v>
      </c>
      <c r="C267" s="55">
        <v>0</v>
      </c>
      <c r="D267" s="55">
        <v>0</v>
      </c>
      <c r="E267" s="55">
        <v>0</v>
      </c>
      <c r="F267" s="55">
        <v>0</v>
      </c>
      <c r="G267" s="55">
        <v>0</v>
      </c>
      <c r="H267" s="55">
        <v>0</v>
      </c>
      <c r="I267" s="55">
        <v>0</v>
      </c>
      <c r="J267" s="55">
        <v>0</v>
      </c>
      <c r="K267" s="55">
        <v>0</v>
      </c>
      <c r="L267" s="55">
        <v>0</v>
      </c>
      <c r="M267" s="55">
        <v>0</v>
      </c>
      <c r="N267" s="55">
        <v>0</v>
      </c>
      <c r="O267" s="55">
        <v>0</v>
      </c>
      <c r="P267" s="55">
        <v>0</v>
      </c>
      <c r="Q267" s="55">
        <v>0</v>
      </c>
      <c r="R267" s="55">
        <v>0</v>
      </c>
      <c r="S267" s="56">
        <v>0</v>
      </c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5"/>
      <c r="BV267" s="5"/>
      <c r="BW267" s="5"/>
      <c r="BX267" s="5"/>
      <c r="BY267" s="15"/>
      <c r="BZ267" s="15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</row>
    <row r="268" spans="1:130" x14ac:dyDescent="0.2">
      <c r="A268" s="284" t="s">
        <v>231</v>
      </c>
      <c r="B268" s="284">
        <f t="shared" si="37"/>
        <v>0</v>
      </c>
      <c r="C268" s="55">
        <v>0</v>
      </c>
      <c r="D268" s="55">
        <v>0</v>
      </c>
      <c r="E268" s="55">
        <v>0</v>
      </c>
      <c r="F268" s="55">
        <v>0</v>
      </c>
      <c r="G268" s="55">
        <v>0</v>
      </c>
      <c r="H268" s="55">
        <v>0</v>
      </c>
      <c r="I268" s="55">
        <v>0</v>
      </c>
      <c r="J268" s="55">
        <v>0</v>
      </c>
      <c r="K268" s="55">
        <v>0</v>
      </c>
      <c r="L268" s="55">
        <v>0</v>
      </c>
      <c r="M268" s="55">
        <v>0</v>
      </c>
      <c r="N268" s="55">
        <v>0</v>
      </c>
      <c r="O268" s="55">
        <v>0</v>
      </c>
      <c r="P268" s="55">
        <v>0</v>
      </c>
      <c r="Q268" s="55">
        <v>0</v>
      </c>
      <c r="R268" s="55">
        <v>0</v>
      </c>
      <c r="S268" s="56">
        <v>0</v>
      </c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5"/>
      <c r="CV268" s="5"/>
      <c r="CW268" s="5"/>
      <c r="CX268" s="5"/>
      <c r="CY268" s="5"/>
      <c r="CZ268" s="5"/>
    </row>
    <row r="269" spans="1:130" ht="21.75" x14ac:dyDescent="0.2">
      <c r="A269" s="393" t="s">
        <v>232</v>
      </c>
      <c r="B269" s="284">
        <f t="shared" si="37"/>
        <v>0</v>
      </c>
      <c r="C269" s="55">
        <v>0</v>
      </c>
      <c r="D269" s="55">
        <v>0</v>
      </c>
      <c r="E269" s="55">
        <v>0</v>
      </c>
      <c r="F269" s="55">
        <v>0</v>
      </c>
      <c r="G269" s="55">
        <v>0</v>
      </c>
      <c r="H269" s="55">
        <v>0</v>
      </c>
      <c r="I269" s="55">
        <v>0</v>
      </c>
      <c r="J269" s="55">
        <v>0</v>
      </c>
      <c r="K269" s="55">
        <v>0</v>
      </c>
      <c r="L269" s="55">
        <v>0</v>
      </c>
      <c r="M269" s="55">
        <v>0</v>
      </c>
      <c r="N269" s="55">
        <v>0</v>
      </c>
      <c r="O269" s="55">
        <v>0</v>
      </c>
      <c r="P269" s="55">
        <v>0</v>
      </c>
      <c r="Q269" s="55">
        <v>0</v>
      </c>
      <c r="R269" s="55">
        <v>0</v>
      </c>
      <c r="S269" s="56">
        <v>0</v>
      </c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5"/>
      <c r="CV269" s="5"/>
      <c r="CW269" s="5"/>
      <c r="CX269" s="5"/>
      <c r="CY269" s="5"/>
      <c r="CZ269" s="5"/>
    </row>
    <row r="270" spans="1:130" ht="22.5" x14ac:dyDescent="0.25">
      <c r="A270" s="393" t="s">
        <v>233</v>
      </c>
      <c r="B270" s="284">
        <f>SUM(C270:S270)</f>
        <v>0</v>
      </c>
      <c r="C270" s="55">
        <v>0</v>
      </c>
      <c r="D270" s="55">
        <v>0</v>
      </c>
      <c r="E270" s="55">
        <v>0</v>
      </c>
      <c r="F270" s="55">
        <v>0</v>
      </c>
      <c r="G270" s="55">
        <v>0</v>
      </c>
      <c r="H270" s="55">
        <v>0</v>
      </c>
      <c r="I270" s="55">
        <v>0</v>
      </c>
      <c r="J270" s="55">
        <v>0</v>
      </c>
      <c r="K270" s="55">
        <v>0</v>
      </c>
      <c r="L270" s="55">
        <v>0</v>
      </c>
      <c r="M270" s="55">
        <v>0</v>
      </c>
      <c r="N270" s="55">
        <v>0</v>
      </c>
      <c r="O270" s="55">
        <v>0</v>
      </c>
      <c r="P270" s="55">
        <v>0</v>
      </c>
      <c r="Q270" s="55">
        <v>0</v>
      </c>
      <c r="R270" s="55">
        <v>0</v>
      </c>
      <c r="S270" s="56">
        <v>0</v>
      </c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3"/>
      <c r="BV270" s="3"/>
      <c r="BW270" s="3"/>
      <c r="BX270" s="3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5"/>
      <c r="CV270" s="5"/>
      <c r="CW270" s="5"/>
      <c r="CX270" s="5"/>
      <c r="CY270" s="5"/>
      <c r="CZ270" s="5"/>
    </row>
    <row r="271" spans="1:130" x14ac:dyDescent="0.2">
      <c r="A271" s="284" t="s">
        <v>234</v>
      </c>
      <c r="B271" s="284">
        <f t="shared" si="37"/>
        <v>0</v>
      </c>
      <c r="C271" s="55">
        <v>0</v>
      </c>
      <c r="D271" s="55">
        <v>0</v>
      </c>
      <c r="E271" s="55">
        <v>0</v>
      </c>
      <c r="F271" s="55">
        <v>0</v>
      </c>
      <c r="G271" s="55">
        <v>0</v>
      </c>
      <c r="H271" s="55">
        <v>0</v>
      </c>
      <c r="I271" s="55">
        <v>0</v>
      </c>
      <c r="J271" s="55">
        <v>0</v>
      </c>
      <c r="K271" s="55">
        <v>0</v>
      </c>
      <c r="L271" s="55">
        <v>0</v>
      </c>
      <c r="M271" s="55">
        <v>0</v>
      </c>
      <c r="N271" s="55">
        <v>0</v>
      </c>
      <c r="O271" s="55">
        <v>0</v>
      </c>
      <c r="P271" s="55">
        <v>0</v>
      </c>
      <c r="Q271" s="55">
        <v>0</v>
      </c>
      <c r="R271" s="55">
        <v>0</v>
      </c>
      <c r="S271" s="56">
        <v>0</v>
      </c>
      <c r="CA271" s="394"/>
      <c r="CB271" s="394"/>
      <c r="CC271" s="394"/>
      <c r="CD271" s="394"/>
      <c r="CE271" s="392"/>
      <c r="CF271" s="392"/>
      <c r="CG271" s="392"/>
      <c r="CH271" s="392"/>
      <c r="CI271" s="392"/>
      <c r="CJ271" s="392"/>
      <c r="CK271" s="392"/>
      <c r="CL271" s="392"/>
      <c r="CM271" s="392"/>
      <c r="CN271" s="392"/>
      <c r="CO271" s="392"/>
      <c r="CP271" s="392"/>
      <c r="CQ271" s="392"/>
      <c r="CR271" s="392"/>
      <c r="CS271" s="392"/>
      <c r="CT271" s="392"/>
      <c r="CU271" s="5"/>
      <c r="CV271" s="5"/>
      <c r="CW271" s="5"/>
      <c r="CX271" s="5"/>
      <c r="CY271" s="5"/>
      <c r="CZ271" s="5"/>
    </row>
    <row r="272" spans="1:130" x14ac:dyDescent="0.2">
      <c r="A272" s="284" t="s">
        <v>235</v>
      </c>
      <c r="B272" s="284">
        <f t="shared" si="37"/>
        <v>0</v>
      </c>
      <c r="C272" s="55">
        <v>0</v>
      </c>
      <c r="D272" s="55">
        <v>0</v>
      </c>
      <c r="E272" s="55">
        <v>0</v>
      </c>
      <c r="F272" s="55">
        <v>0</v>
      </c>
      <c r="G272" s="55">
        <v>0</v>
      </c>
      <c r="H272" s="55">
        <v>0</v>
      </c>
      <c r="I272" s="55">
        <v>0</v>
      </c>
      <c r="J272" s="55">
        <v>0</v>
      </c>
      <c r="K272" s="55">
        <v>0</v>
      </c>
      <c r="L272" s="55">
        <v>0</v>
      </c>
      <c r="M272" s="55">
        <v>0</v>
      </c>
      <c r="N272" s="55">
        <v>0</v>
      </c>
      <c r="O272" s="55">
        <v>0</v>
      </c>
      <c r="P272" s="55">
        <v>0</v>
      </c>
      <c r="Q272" s="55">
        <v>0</v>
      </c>
      <c r="R272" s="55">
        <v>0</v>
      </c>
      <c r="S272" s="56">
        <v>0</v>
      </c>
      <c r="CE272" s="392"/>
      <c r="CF272" s="392"/>
      <c r="CG272" s="392"/>
      <c r="CH272" s="392"/>
      <c r="CI272" s="392"/>
      <c r="CJ272" s="392"/>
      <c r="CK272" s="392"/>
      <c r="CL272" s="392"/>
      <c r="CM272" s="392"/>
      <c r="CN272" s="392"/>
      <c r="CO272" s="392"/>
      <c r="CP272" s="392"/>
      <c r="CQ272" s="392"/>
      <c r="CR272" s="392"/>
      <c r="CS272" s="392"/>
      <c r="CT272" s="392"/>
      <c r="CU272" s="5"/>
      <c r="CV272" s="5"/>
      <c r="CW272" s="5"/>
      <c r="CX272" s="5"/>
      <c r="CY272" s="5"/>
      <c r="CZ272" s="5"/>
    </row>
    <row r="273" spans="1:104" s="6" customFormat="1" x14ac:dyDescent="0.2">
      <c r="A273" s="284" t="s">
        <v>236</v>
      </c>
      <c r="B273" s="284">
        <f t="shared" si="37"/>
        <v>0</v>
      </c>
      <c r="C273" s="55">
        <v>0</v>
      </c>
      <c r="D273" s="55">
        <v>0</v>
      </c>
      <c r="E273" s="55">
        <v>0</v>
      </c>
      <c r="F273" s="55">
        <v>0</v>
      </c>
      <c r="G273" s="55">
        <v>0</v>
      </c>
      <c r="H273" s="55">
        <v>0</v>
      </c>
      <c r="I273" s="55">
        <v>0</v>
      </c>
      <c r="J273" s="55">
        <v>0</v>
      </c>
      <c r="K273" s="55">
        <v>0</v>
      </c>
      <c r="L273" s="55">
        <v>0</v>
      </c>
      <c r="M273" s="55">
        <v>0</v>
      </c>
      <c r="N273" s="55">
        <v>0</v>
      </c>
      <c r="O273" s="55">
        <v>0</v>
      </c>
      <c r="P273" s="55">
        <v>0</v>
      </c>
      <c r="Q273" s="55">
        <v>0</v>
      </c>
      <c r="R273" s="55">
        <v>0</v>
      </c>
      <c r="S273" s="56">
        <v>0</v>
      </c>
      <c r="BU273" s="5"/>
      <c r="BV273" s="5"/>
      <c r="BW273" s="5"/>
      <c r="BX273" s="5"/>
      <c r="BY273" s="15"/>
      <c r="BZ273" s="15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5"/>
      <c r="CV273" s="5"/>
      <c r="CW273" s="5"/>
      <c r="CX273" s="5"/>
      <c r="CY273" s="5"/>
      <c r="CZ273" s="5"/>
    </row>
    <row r="274" spans="1:104" s="6" customFormat="1" x14ac:dyDescent="0.2">
      <c r="A274" s="284" t="s">
        <v>237</v>
      </c>
      <c r="B274" s="284">
        <f t="shared" si="37"/>
        <v>0</v>
      </c>
      <c r="C274" s="55">
        <v>0</v>
      </c>
      <c r="D274" s="55">
        <v>0</v>
      </c>
      <c r="E274" s="55">
        <v>0</v>
      </c>
      <c r="F274" s="55">
        <v>0</v>
      </c>
      <c r="G274" s="55">
        <v>0</v>
      </c>
      <c r="H274" s="55">
        <v>0</v>
      </c>
      <c r="I274" s="55">
        <v>0</v>
      </c>
      <c r="J274" s="55">
        <v>0</v>
      </c>
      <c r="K274" s="55">
        <v>0</v>
      </c>
      <c r="L274" s="55">
        <v>0</v>
      </c>
      <c r="M274" s="55">
        <v>0</v>
      </c>
      <c r="N274" s="55">
        <v>0</v>
      </c>
      <c r="O274" s="55">
        <v>0</v>
      </c>
      <c r="P274" s="55">
        <v>0</v>
      </c>
      <c r="Q274" s="55">
        <v>0</v>
      </c>
      <c r="R274" s="55">
        <v>0</v>
      </c>
      <c r="S274" s="56">
        <v>0</v>
      </c>
      <c r="BU274" s="5"/>
      <c r="BV274" s="5"/>
      <c r="BW274" s="5"/>
      <c r="BX274" s="5"/>
      <c r="BY274" s="15"/>
      <c r="BZ274" s="15"/>
      <c r="CA274" s="4"/>
      <c r="CB274" s="4"/>
      <c r="CC274" s="4"/>
      <c r="CD274" s="4"/>
      <c r="CE274" s="4"/>
      <c r="CF274" s="392"/>
      <c r="CG274" s="392"/>
      <c r="CH274" s="392"/>
      <c r="CI274" s="392"/>
      <c r="CJ274" s="392"/>
      <c r="CK274" s="392"/>
      <c r="CL274" s="392"/>
      <c r="CM274" s="392"/>
      <c r="CN274" s="392"/>
      <c r="CO274" s="392"/>
      <c r="CP274" s="392"/>
      <c r="CQ274" s="392"/>
      <c r="CR274" s="392"/>
      <c r="CS274" s="392"/>
      <c r="CT274" s="392"/>
      <c r="CU274" s="5"/>
      <c r="CV274" s="5"/>
      <c r="CW274" s="5"/>
      <c r="CX274" s="5"/>
      <c r="CY274" s="5"/>
      <c r="CZ274" s="5"/>
    </row>
    <row r="275" spans="1:104" s="6" customFormat="1" x14ac:dyDescent="0.2">
      <c r="A275" s="284" t="s">
        <v>238</v>
      </c>
      <c r="B275" s="284">
        <f t="shared" si="37"/>
        <v>0</v>
      </c>
      <c r="C275" s="55">
        <v>0</v>
      </c>
      <c r="D275" s="55">
        <v>0</v>
      </c>
      <c r="E275" s="55">
        <v>0</v>
      </c>
      <c r="F275" s="55">
        <v>0</v>
      </c>
      <c r="G275" s="55">
        <v>0</v>
      </c>
      <c r="H275" s="55">
        <v>0</v>
      </c>
      <c r="I275" s="55">
        <v>0</v>
      </c>
      <c r="J275" s="55">
        <v>0</v>
      </c>
      <c r="K275" s="55">
        <v>0</v>
      </c>
      <c r="L275" s="55">
        <v>0</v>
      </c>
      <c r="M275" s="55">
        <v>0</v>
      </c>
      <c r="N275" s="55">
        <v>0</v>
      </c>
      <c r="O275" s="55">
        <v>0</v>
      </c>
      <c r="P275" s="55">
        <v>0</v>
      </c>
      <c r="Q275" s="55">
        <v>0</v>
      </c>
      <c r="R275" s="55">
        <v>0</v>
      </c>
      <c r="S275" s="56">
        <v>0</v>
      </c>
      <c r="BU275" s="5"/>
      <c r="BV275" s="5"/>
      <c r="BW275" s="5"/>
      <c r="BX275" s="5"/>
      <c r="BY275" s="15"/>
      <c r="BZ275" s="15"/>
      <c r="CA275" s="4"/>
      <c r="CB275" s="4"/>
      <c r="CC275" s="4"/>
      <c r="CD275" s="4"/>
      <c r="CE275" s="4"/>
      <c r="CU275" s="5"/>
      <c r="CV275" s="5"/>
      <c r="CW275" s="5"/>
      <c r="CX275" s="5"/>
      <c r="CY275" s="5"/>
      <c r="CZ275" s="5"/>
    </row>
    <row r="276" spans="1:104" s="6" customFormat="1" x14ac:dyDescent="0.2">
      <c r="A276" s="284" t="s">
        <v>239</v>
      </c>
      <c r="B276" s="284">
        <f t="shared" si="37"/>
        <v>68</v>
      </c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>
        <v>9</v>
      </c>
      <c r="Q276" s="55">
        <v>15</v>
      </c>
      <c r="R276" s="55">
        <v>16</v>
      </c>
      <c r="S276" s="56">
        <v>28</v>
      </c>
      <c r="BU276" s="5"/>
      <c r="BV276" s="5"/>
      <c r="BW276" s="5"/>
      <c r="BX276" s="5"/>
      <c r="BY276" s="15"/>
      <c r="BZ276" s="15"/>
      <c r="CA276" s="4"/>
      <c r="CB276" s="4"/>
      <c r="CC276" s="4"/>
      <c r="CD276" s="4"/>
      <c r="CE276" s="4"/>
      <c r="CU276" s="5"/>
      <c r="CV276" s="5"/>
      <c r="CW276" s="5"/>
      <c r="CX276" s="5"/>
      <c r="CY276" s="5"/>
      <c r="CZ276" s="5"/>
    </row>
    <row r="277" spans="1:104" s="6" customFormat="1" x14ac:dyDescent="0.2">
      <c r="A277" s="284" t="s">
        <v>240</v>
      </c>
      <c r="B277" s="284">
        <f t="shared" si="37"/>
        <v>727</v>
      </c>
      <c r="C277" s="55">
        <v>6</v>
      </c>
      <c r="D277" s="55">
        <v>19</v>
      </c>
      <c r="E277" s="55">
        <v>24</v>
      </c>
      <c r="F277" s="55">
        <v>2</v>
      </c>
      <c r="G277" s="55">
        <v>3</v>
      </c>
      <c r="H277" s="55">
        <v>0</v>
      </c>
      <c r="I277" s="55">
        <v>0</v>
      </c>
      <c r="J277" s="55">
        <v>2</v>
      </c>
      <c r="K277" s="55">
        <v>2</v>
      </c>
      <c r="L277" s="55">
        <v>5</v>
      </c>
      <c r="M277" s="55">
        <v>0</v>
      </c>
      <c r="N277" s="55">
        <v>3</v>
      </c>
      <c r="O277" s="55">
        <v>0</v>
      </c>
      <c r="P277" s="55">
        <v>224</v>
      </c>
      <c r="Q277" s="55">
        <v>207</v>
      </c>
      <c r="R277" s="55">
        <v>145</v>
      </c>
      <c r="S277" s="56">
        <v>85</v>
      </c>
      <c r="BU277" s="5"/>
      <c r="BV277" s="5"/>
      <c r="BW277" s="5"/>
      <c r="BX277" s="5"/>
      <c r="BY277" s="5"/>
      <c r="BZ277" s="5"/>
      <c r="CA277" s="4"/>
      <c r="CB277" s="4"/>
      <c r="CC277" s="4"/>
      <c r="CD277" s="4"/>
      <c r="CE277" s="4"/>
      <c r="CU277" s="5"/>
      <c r="CV277" s="5"/>
      <c r="CW277" s="5"/>
      <c r="CX277" s="5"/>
      <c r="CY277" s="5"/>
      <c r="CZ277" s="5"/>
    </row>
    <row r="278" spans="1:104" s="6" customFormat="1" x14ac:dyDescent="0.2">
      <c r="A278" s="284" t="s">
        <v>241</v>
      </c>
      <c r="B278" s="284">
        <f t="shared" si="37"/>
        <v>0</v>
      </c>
      <c r="C278" s="55">
        <v>0</v>
      </c>
      <c r="D278" s="55">
        <v>0</v>
      </c>
      <c r="E278" s="55">
        <v>0</v>
      </c>
      <c r="F278" s="55">
        <v>0</v>
      </c>
      <c r="G278" s="55">
        <v>0</v>
      </c>
      <c r="H278" s="55">
        <v>0</v>
      </c>
      <c r="I278" s="55">
        <v>0</v>
      </c>
      <c r="J278" s="55">
        <v>0</v>
      </c>
      <c r="K278" s="55">
        <v>0</v>
      </c>
      <c r="L278" s="55">
        <v>0</v>
      </c>
      <c r="M278" s="55">
        <v>0</v>
      </c>
      <c r="N278" s="55">
        <v>0</v>
      </c>
      <c r="O278" s="55">
        <v>0</v>
      </c>
      <c r="P278" s="55">
        <v>0</v>
      </c>
      <c r="Q278" s="55">
        <v>0</v>
      </c>
      <c r="R278" s="55">
        <v>0</v>
      </c>
      <c r="S278" s="56">
        <v>0</v>
      </c>
      <c r="BU278" s="5"/>
      <c r="BV278" s="5"/>
      <c r="BW278" s="5"/>
      <c r="BX278" s="5"/>
      <c r="BY278" s="5"/>
      <c r="BZ278" s="5"/>
      <c r="CA278" s="4"/>
      <c r="CB278" s="4"/>
      <c r="CC278" s="4"/>
      <c r="CD278" s="4"/>
      <c r="CE278" s="4"/>
      <c r="CU278" s="5"/>
      <c r="CV278" s="5"/>
      <c r="CW278" s="5"/>
      <c r="CX278" s="5"/>
      <c r="CY278" s="5"/>
      <c r="CZ278" s="5"/>
    </row>
    <row r="279" spans="1:104" s="6" customFormat="1" x14ac:dyDescent="0.2">
      <c r="A279" s="284" t="s">
        <v>242</v>
      </c>
      <c r="B279" s="284">
        <f t="shared" si="37"/>
        <v>0</v>
      </c>
      <c r="C279" s="55">
        <v>0</v>
      </c>
      <c r="D279" s="55">
        <v>0</v>
      </c>
      <c r="E279" s="55">
        <v>0</v>
      </c>
      <c r="F279" s="55">
        <v>0</v>
      </c>
      <c r="G279" s="55">
        <v>0</v>
      </c>
      <c r="H279" s="55">
        <v>0</v>
      </c>
      <c r="I279" s="55">
        <v>0</v>
      </c>
      <c r="J279" s="55">
        <v>0</v>
      </c>
      <c r="K279" s="55">
        <v>0</v>
      </c>
      <c r="L279" s="55">
        <v>0</v>
      </c>
      <c r="M279" s="55">
        <v>0</v>
      </c>
      <c r="N279" s="55">
        <v>0</v>
      </c>
      <c r="O279" s="55">
        <v>0</v>
      </c>
      <c r="P279" s="55">
        <v>0</v>
      </c>
      <c r="Q279" s="55">
        <v>0</v>
      </c>
      <c r="R279" s="55">
        <v>0</v>
      </c>
      <c r="S279" s="56">
        <v>0</v>
      </c>
      <c r="BU279" s="5"/>
      <c r="BV279" s="5"/>
      <c r="BW279" s="5"/>
      <c r="BX279" s="5"/>
      <c r="BY279" s="5"/>
      <c r="BZ279" s="5"/>
      <c r="CA279" s="4"/>
      <c r="CB279" s="4"/>
      <c r="CC279" s="4"/>
      <c r="CD279" s="4"/>
      <c r="CE279" s="4"/>
      <c r="CU279" s="5"/>
      <c r="CV279" s="5"/>
      <c r="CW279" s="5"/>
      <c r="CX279" s="5"/>
      <c r="CY279" s="5"/>
      <c r="CZ279" s="5"/>
    </row>
    <row r="280" spans="1:104" s="6" customFormat="1" x14ac:dyDescent="0.2">
      <c r="A280" s="395" t="s">
        <v>243</v>
      </c>
      <c r="B280" s="284">
        <f t="shared" si="37"/>
        <v>0</v>
      </c>
      <c r="C280" s="43">
        <v>0</v>
      </c>
      <c r="D280" s="43">
        <v>0</v>
      </c>
      <c r="E280" s="43">
        <v>0</v>
      </c>
      <c r="F280" s="43">
        <v>0</v>
      </c>
      <c r="G280" s="43">
        <v>0</v>
      </c>
      <c r="H280" s="43">
        <v>0</v>
      </c>
      <c r="I280" s="43">
        <v>0</v>
      </c>
      <c r="J280" s="43">
        <v>0</v>
      </c>
      <c r="K280" s="43">
        <v>0</v>
      </c>
      <c r="L280" s="43">
        <v>0</v>
      </c>
      <c r="M280" s="43">
        <v>0</v>
      </c>
      <c r="N280" s="43">
        <v>0</v>
      </c>
      <c r="O280" s="43">
        <v>0</v>
      </c>
      <c r="P280" s="43">
        <v>0</v>
      </c>
      <c r="Q280" s="43">
        <v>0</v>
      </c>
      <c r="R280" s="43">
        <v>0</v>
      </c>
      <c r="S280" s="39">
        <v>0</v>
      </c>
      <c r="BU280" s="5"/>
      <c r="BV280" s="5"/>
      <c r="BW280" s="5"/>
      <c r="BX280" s="5"/>
      <c r="BY280" s="5"/>
      <c r="BZ280" s="5"/>
      <c r="CA280" s="4"/>
      <c r="CB280" s="4"/>
      <c r="CC280" s="4"/>
      <c r="CD280" s="4"/>
      <c r="CE280" s="4"/>
      <c r="CU280" s="5"/>
      <c r="CV280" s="5"/>
      <c r="CW280" s="5"/>
      <c r="CX280" s="5"/>
      <c r="CY280" s="5"/>
      <c r="CZ280" s="5"/>
    </row>
    <row r="281" spans="1:104" s="6" customFormat="1" x14ac:dyDescent="0.2">
      <c r="A281" s="395" t="s">
        <v>244</v>
      </c>
      <c r="B281" s="284">
        <f t="shared" si="37"/>
        <v>0</v>
      </c>
      <c r="C281" s="55">
        <v>0</v>
      </c>
      <c r="D281" s="55">
        <v>0</v>
      </c>
      <c r="E281" s="55">
        <v>0</v>
      </c>
      <c r="F281" s="55">
        <v>0</v>
      </c>
      <c r="G281" s="55">
        <v>0</v>
      </c>
      <c r="H281" s="55">
        <v>0</v>
      </c>
      <c r="I281" s="55">
        <v>0</v>
      </c>
      <c r="J281" s="55">
        <v>0</v>
      </c>
      <c r="K281" s="55">
        <v>0</v>
      </c>
      <c r="L281" s="55">
        <v>0</v>
      </c>
      <c r="M281" s="55">
        <v>0</v>
      </c>
      <c r="N281" s="55">
        <v>0</v>
      </c>
      <c r="O281" s="55">
        <v>0</v>
      </c>
      <c r="P281" s="55">
        <v>0</v>
      </c>
      <c r="Q281" s="55">
        <v>0</v>
      </c>
      <c r="R281" s="55">
        <v>0</v>
      </c>
      <c r="S281" s="56">
        <v>0</v>
      </c>
      <c r="BU281" s="5"/>
      <c r="BV281" s="5"/>
      <c r="BW281" s="5"/>
      <c r="BX281" s="5"/>
      <c r="BY281" s="5"/>
      <c r="BZ281" s="5"/>
      <c r="CA281" s="4"/>
      <c r="CB281" s="4"/>
      <c r="CC281" s="4"/>
      <c r="CD281" s="4"/>
      <c r="CE281" s="4"/>
      <c r="CU281" s="5"/>
      <c r="CV281" s="5"/>
      <c r="CW281" s="5"/>
      <c r="CX281" s="5"/>
      <c r="CY281" s="5"/>
      <c r="CZ281" s="5"/>
    </row>
    <row r="282" spans="1:104" s="6" customFormat="1" ht="21.75" x14ac:dyDescent="0.2">
      <c r="A282" s="396" t="s">
        <v>245</v>
      </c>
      <c r="B282" s="284">
        <f t="shared" si="37"/>
        <v>0</v>
      </c>
      <c r="C282" s="55">
        <v>0</v>
      </c>
      <c r="D282" s="55">
        <v>0</v>
      </c>
      <c r="E282" s="55">
        <v>0</v>
      </c>
      <c r="F282" s="55">
        <v>0</v>
      </c>
      <c r="G282" s="55">
        <v>0</v>
      </c>
      <c r="H282" s="55">
        <v>0</v>
      </c>
      <c r="I282" s="55">
        <v>0</v>
      </c>
      <c r="J282" s="55">
        <v>0</v>
      </c>
      <c r="K282" s="55">
        <v>0</v>
      </c>
      <c r="L282" s="55">
        <v>0</v>
      </c>
      <c r="M282" s="55">
        <v>0</v>
      </c>
      <c r="N282" s="55">
        <v>0</v>
      </c>
      <c r="O282" s="55">
        <v>0</v>
      </c>
      <c r="P282" s="55">
        <v>0</v>
      </c>
      <c r="Q282" s="55">
        <v>0</v>
      </c>
      <c r="R282" s="55">
        <v>0</v>
      </c>
      <c r="S282" s="56">
        <v>0</v>
      </c>
      <c r="BU282" s="5"/>
      <c r="BV282" s="5"/>
      <c r="BW282" s="5"/>
      <c r="BX282" s="5"/>
      <c r="BY282" s="5"/>
      <c r="BZ282" s="5"/>
      <c r="CA282" s="4"/>
      <c r="CB282" s="4"/>
      <c r="CC282" s="4"/>
      <c r="CD282" s="4"/>
      <c r="CE282" s="4"/>
      <c r="CU282" s="5"/>
      <c r="CV282" s="5"/>
      <c r="CW282" s="5"/>
      <c r="CX282" s="5"/>
      <c r="CY282" s="5"/>
      <c r="CZ282" s="5"/>
    </row>
    <row r="283" spans="1:104" s="6" customFormat="1" x14ac:dyDescent="0.2">
      <c r="A283" s="395" t="s">
        <v>246</v>
      </c>
      <c r="B283" s="284">
        <f t="shared" si="37"/>
        <v>0</v>
      </c>
      <c r="C283" s="55">
        <v>0</v>
      </c>
      <c r="D283" s="55">
        <v>0</v>
      </c>
      <c r="E283" s="55">
        <v>0</v>
      </c>
      <c r="F283" s="55">
        <v>0</v>
      </c>
      <c r="G283" s="55">
        <v>0</v>
      </c>
      <c r="H283" s="55">
        <v>0</v>
      </c>
      <c r="I283" s="55">
        <v>0</v>
      </c>
      <c r="J283" s="55">
        <v>0</v>
      </c>
      <c r="K283" s="55">
        <v>0</v>
      </c>
      <c r="L283" s="55">
        <v>0</v>
      </c>
      <c r="M283" s="55">
        <v>0</v>
      </c>
      <c r="N283" s="55">
        <v>0</v>
      </c>
      <c r="O283" s="55">
        <v>0</v>
      </c>
      <c r="P283" s="55">
        <v>0</v>
      </c>
      <c r="Q283" s="55">
        <v>0</v>
      </c>
      <c r="R283" s="55">
        <v>0</v>
      </c>
      <c r="S283" s="56">
        <v>0</v>
      </c>
      <c r="BU283" s="5"/>
      <c r="BV283" s="5"/>
      <c r="BW283" s="5"/>
      <c r="BX283" s="5"/>
      <c r="BY283" s="5"/>
      <c r="BZ283" s="5"/>
      <c r="CA283" s="4"/>
      <c r="CB283" s="4"/>
      <c r="CC283" s="4"/>
      <c r="CD283" s="4"/>
      <c r="CE283" s="4"/>
      <c r="CU283" s="5"/>
      <c r="CV283" s="5"/>
      <c r="CW283" s="5"/>
      <c r="CX283" s="5"/>
      <c r="CY283" s="5"/>
      <c r="CZ283" s="5"/>
    </row>
    <row r="284" spans="1:104" s="6" customFormat="1" x14ac:dyDescent="0.2">
      <c r="A284" s="395" t="s">
        <v>247</v>
      </c>
      <c r="B284" s="284">
        <f>SUM(C284:S284)</f>
        <v>0</v>
      </c>
      <c r="C284" s="55">
        <v>0</v>
      </c>
      <c r="D284" s="55">
        <v>0</v>
      </c>
      <c r="E284" s="55">
        <v>0</v>
      </c>
      <c r="F284" s="55">
        <v>0</v>
      </c>
      <c r="G284" s="55">
        <v>0</v>
      </c>
      <c r="H284" s="55">
        <v>0</v>
      </c>
      <c r="I284" s="55">
        <v>0</v>
      </c>
      <c r="J284" s="55">
        <v>0</v>
      </c>
      <c r="K284" s="55">
        <v>0</v>
      </c>
      <c r="L284" s="55">
        <v>0</v>
      </c>
      <c r="M284" s="55">
        <v>0</v>
      </c>
      <c r="N284" s="55">
        <v>0</v>
      </c>
      <c r="O284" s="55">
        <v>0</v>
      </c>
      <c r="P284" s="55">
        <v>0</v>
      </c>
      <c r="Q284" s="55">
        <v>0</v>
      </c>
      <c r="R284" s="55">
        <v>0</v>
      </c>
      <c r="S284" s="56">
        <v>0</v>
      </c>
      <c r="BU284" s="5"/>
      <c r="BV284" s="5"/>
      <c r="BW284" s="5"/>
      <c r="BX284" s="5"/>
      <c r="BY284" s="5"/>
      <c r="BZ284" s="5"/>
      <c r="CA284" s="4"/>
      <c r="CB284" s="4"/>
      <c r="CC284" s="4"/>
      <c r="CD284" s="4"/>
      <c r="CE284" s="4"/>
      <c r="CU284" s="5"/>
      <c r="CV284" s="5"/>
      <c r="CW284" s="5"/>
      <c r="CX284" s="5"/>
      <c r="CY284" s="5"/>
      <c r="CZ284" s="5"/>
    </row>
    <row r="285" spans="1:104" s="6" customFormat="1" x14ac:dyDescent="0.2">
      <c r="A285" s="397" t="s">
        <v>248</v>
      </c>
      <c r="B285" s="287">
        <f t="shared" si="37"/>
        <v>0</v>
      </c>
      <c r="C285" s="213">
        <v>0</v>
      </c>
      <c r="D285" s="213">
        <v>0</v>
      </c>
      <c r="E285" s="213">
        <v>0</v>
      </c>
      <c r="F285" s="213">
        <v>0</v>
      </c>
      <c r="G285" s="213">
        <v>0</v>
      </c>
      <c r="H285" s="213">
        <v>0</v>
      </c>
      <c r="I285" s="213">
        <v>0</v>
      </c>
      <c r="J285" s="213">
        <v>0</v>
      </c>
      <c r="K285" s="213">
        <v>0</v>
      </c>
      <c r="L285" s="213">
        <v>0</v>
      </c>
      <c r="M285" s="213">
        <v>0</v>
      </c>
      <c r="N285" s="213">
        <v>0</v>
      </c>
      <c r="O285" s="213">
        <v>0</v>
      </c>
      <c r="P285" s="213">
        <v>0</v>
      </c>
      <c r="Q285" s="213">
        <v>0</v>
      </c>
      <c r="R285" s="213">
        <v>0</v>
      </c>
      <c r="S285" s="78">
        <v>0</v>
      </c>
      <c r="BU285" s="5"/>
      <c r="BV285" s="5"/>
      <c r="BW285" s="5"/>
      <c r="BX285" s="5"/>
      <c r="BY285" s="5"/>
      <c r="BZ285" s="5"/>
      <c r="CA285" s="4"/>
      <c r="CB285" s="4"/>
      <c r="CC285" s="4"/>
      <c r="CD285" s="4"/>
      <c r="CE285" s="4"/>
      <c r="CU285" s="5"/>
      <c r="CV285" s="5"/>
      <c r="CW285" s="5"/>
      <c r="CX285" s="5"/>
      <c r="CY285" s="5"/>
      <c r="CZ285" s="5"/>
    </row>
    <row r="286" spans="1:104" s="6" customFormat="1" x14ac:dyDescent="0.2">
      <c r="A286" s="221" t="s">
        <v>249</v>
      </c>
      <c r="B286" s="221"/>
      <c r="BU286" s="5"/>
      <c r="BV286" s="5"/>
      <c r="BW286" s="5"/>
      <c r="BX286" s="5"/>
      <c r="BY286" s="15"/>
      <c r="BZ286" s="15"/>
      <c r="CA286" s="4"/>
      <c r="CB286" s="4"/>
      <c r="CC286" s="4"/>
      <c r="CD286" s="4"/>
      <c r="CE286" s="4"/>
      <c r="CU286" s="5"/>
      <c r="CV286" s="5"/>
      <c r="CW286" s="5"/>
      <c r="CX286" s="5"/>
      <c r="CY286" s="5"/>
      <c r="CZ286" s="5"/>
    </row>
    <row r="287" spans="1:104" s="6" customFormat="1" x14ac:dyDescent="0.2">
      <c r="A287" s="1818" t="s">
        <v>250</v>
      </c>
      <c r="B287" s="1819" t="s">
        <v>5</v>
      </c>
      <c r="C287" s="1821" t="s">
        <v>215</v>
      </c>
      <c r="D287" s="1822"/>
      <c r="E287" s="1822"/>
      <c r="F287" s="1822"/>
      <c r="G287" s="1822"/>
      <c r="H287" s="1822"/>
      <c r="I287" s="1822"/>
      <c r="J287" s="1822"/>
      <c r="K287" s="1822"/>
      <c r="L287" s="1822"/>
      <c r="M287" s="1822"/>
      <c r="N287" s="1822"/>
      <c r="O287" s="1822"/>
      <c r="P287" s="1822"/>
      <c r="Q287" s="1822"/>
      <c r="R287" s="1822"/>
      <c r="S287" s="1823"/>
      <c r="BU287" s="5"/>
      <c r="BV287" s="5"/>
      <c r="BW287" s="15"/>
      <c r="BX287" s="15"/>
      <c r="BY287" s="5"/>
      <c r="BZ287" s="5"/>
      <c r="CA287" s="4"/>
      <c r="CB287" s="4"/>
      <c r="CC287" s="4"/>
      <c r="CD287" s="4"/>
      <c r="CE287" s="4"/>
      <c r="CU287" s="5"/>
      <c r="CV287" s="5"/>
      <c r="CW287" s="5"/>
      <c r="CX287" s="5"/>
      <c r="CY287" s="5"/>
      <c r="CZ287" s="5"/>
    </row>
    <row r="288" spans="1:104" s="6" customFormat="1" x14ac:dyDescent="0.2">
      <c r="A288" s="1745"/>
      <c r="B288" s="1820"/>
      <c r="C288" s="732" t="s">
        <v>160</v>
      </c>
      <c r="D288" s="732" t="s">
        <v>161</v>
      </c>
      <c r="E288" s="732" t="s">
        <v>13</v>
      </c>
      <c r="F288" s="733" t="s">
        <v>14</v>
      </c>
      <c r="G288" s="733" t="s">
        <v>15</v>
      </c>
      <c r="H288" s="733" t="s">
        <v>16</v>
      </c>
      <c r="I288" s="733" t="s">
        <v>17</v>
      </c>
      <c r="J288" s="733" t="s">
        <v>18</v>
      </c>
      <c r="K288" s="733" t="s">
        <v>19</v>
      </c>
      <c r="L288" s="733" t="s">
        <v>20</v>
      </c>
      <c r="M288" s="733" t="s">
        <v>21</v>
      </c>
      <c r="N288" s="733" t="s">
        <v>22</v>
      </c>
      <c r="O288" s="733" t="s">
        <v>23</v>
      </c>
      <c r="P288" s="733" t="s">
        <v>24</v>
      </c>
      <c r="Q288" s="733" t="s">
        <v>25</v>
      </c>
      <c r="R288" s="733" t="s">
        <v>26</v>
      </c>
      <c r="S288" s="453" t="s">
        <v>27</v>
      </c>
      <c r="BB288" s="109"/>
      <c r="BC288" s="109"/>
      <c r="BU288" s="5"/>
      <c r="BV288" s="5"/>
      <c r="BW288" s="5"/>
      <c r="BX288" s="5"/>
      <c r="BY288" s="5"/>
      <c r="BZ288" s="5"/>
      <c r="CA288" s="4"/>
      <c r="CB288" s="4"/>
      <c r="CC288" s="4"/>
      <c r="CD288" s="4"/>
      <c r="CE288" s="4"/>
      <c r="CU288" s="5"/>
      <c r="CV288" s="5"/>
      <c r="CW288" s="5"/>
      <c r="CX288" s="5"/>
      <c r="CY288" s="5"/>
      <c r="CZ288" s="5"/>
    </row>
    <row r="289" spans="1:104" s="6" customFormat="1" x14ac:dyDescent="0.2">
      <c r="A289" s="737" t="s">
        <v>61</v>
      </c>
      <c r="B289" s="387">
        <f>SUM(C289:S289)</f>
        <v>0</v>
      </c>
      <c r="C289" s="43">
        <v>0</v>
      </c>
      <c r="D289" s="43">
        <v>0</v>
      </c>
      <c r="E289" s="43">
        <v>0</v>
      </c>
      <c r="F289" s="43">
        <v>0</v>
      </c>
      <c r="G289" s="43">
        <v>0</v>
      </c>
      <c r="H289" s="43">
        <v>0</v>
      </c>
      <c r="I289" s="43">
        <v>0</v>
      </c>
      <c r="J289" s="43">
        <v>0</v>
      </c>
      <c r="K289" s="43">
        <v>0</v>
      </c>
      <c r="L289" s="43">
        <v>0</v>
      </c>
      <c r="M289" s="43">
        <v>0</v>
      </c>
      <c r="N289" s="43">
        <v>0</v>
      </c>
      <c r="O289" s="43">
        <v>0</v>
      </c>
      <c r="P289" s="43">
        <v>0</v>
      </c>
      <c r="Q289" s="43">
        <v>0</v>
      </c>
      <c r="R289" s="43">
        <v>0</v>
      </c>
      <c r="S289" s="39">
        <v>0</v>
      </c>
      <c r="BB289" s="109"/>
      <c r="BC289" s="109"/>
      <c r="BU289" s="5"/>
      <c r="BV289" s="5"/>
      <c r="BW289" s="5"/>
      <c r="BX289" s="5"/>
      <c r="BY289" s="5"/>
      <c r="BZ289" s="5"/>
      <c r="CU289" s="5"/>
      <c r="CV289" s="5"/>
      <c r="CW289" s="5"/>
      <c r="CX289" s="5"/>
      <c r="CY289" s="5"/>
      <c r="CZ289" s="5"/>
    </row>
    <row r="290" spans="1:104" s="6" customFormat="1" x14ac:dyDescent="0.2">
      <c r="A290" s="152" t="s">
        <v>66</v>
      </c>
      <c r="B290" s="387">
        <f t="shared" ref="B290:B308" si="38">SUM(C290:S290)</f>
        <v>0</v>
      </c>
      <c r="C290" s="55">
        <v>0</v>
      </c>
      <c r="D290" s="55">
        <v>0</v>
      </c>
      <c r="E290" s="55">
        <v>0</v>
      </c>
      <c r="F290" s="55">
        <v>0</v>
      </c>
      <c r="G290" s="55">
        <v>0</v>
      </c>
      <c r="H290" s="55">
        <v>0</v>
      </c>
      <c r="I290" s="55">
        <v>0</v>
      </c>
      <c r="J290" s="55">
        <v>0</v>
      </c>
      <c r="K290" s="55">
        <v>0</v>
      </c>
      <c r="L290" s="55">
        <v>0</v>
      </c>
      <c r="M290" s="55">
        <v>0</v>
      </c>
      <c r="N290" s="55">
        <v>0</v>
      </c>
      <c r="O290" s="55">
        <v>0</v>
      </c>
      <c r="P290" s="55">
        <v>0</v>
      </c>
      <c r="Q290" s="55">
        <v>0</v>
      </c>
      <c r="R290" s="55">
        <v>0</v>
      </c>
      <c r="S290" s="56">
        <v>0</v>
      </c>
      <c r="BB290" s="109"/>
      <c r="BC290" s="109"/>
      <c r="BU290" s="5"/>
      <c r="BV290" s="5"/>
      <c r="BW290" s="5"/>
      <c r="BX290" s="5"/>
      <c r="BY290" s="5"/>
      <c r="BZ290" s="5"/>
      <c r="CU290" s="5"/>
      <c r="CV290" s="5"/>
      <c r="CW290" s="5"/>
      <c r="CX290" s="5"/>
      <c r="CY290" s="5"/>
      <c r="CZ290" s="5"/>
    </row>
    <row r="291" spans="1:104" s="6" customFormat="1" x14ac:dyDescent="0.2">
      <c r="A291" s="359" t="s">
        <v>62</v>
      </c>
      <c r="B291" s="387">
        <f t="shared" si="38"/>
        <v>0</v>
      </c>
      <c r="C291" s="55">
        <v>0</v>
      </c>
      <c r="D291" s="55">
        <v>0</v>
      </c>
      <c r="E291" s="55">
        <v>0</v>
      </c>
      <c r="F291" s="55">
        <v>0</v>
      </c>
      <c r="G291" s="55">
        <v>0</v>
      </c>
      <c r="H291" s="55">
        <v>0</v>
      </c>
      <c r="I291" s="55">
        <v>0</v>
      </c>
      <c r="J291" s="55">
        <v>0</v>
      </c>
      <c r="K291" s="55">
        <v>0</v>
      </c>
      <c r="L291" s="55">
        <v>0</v>
      </c>
      <c r="M291" s="55">
        <v>0</v>
      </c>
      <c r="N291" s="55">
        <v>0</v>
      </c>
      <c r="O291" s="55">
        <v>0</v>
      </c>
      <c r="P291" s="55">
        <v>0</v>
      </c>
      <c r="Q291" s="55">
        <v>0</v>
      </c>
      <c r="R291" s="55">
        <v>0</v>
      </c>
      <c r="S291" s="56">
        <v>0</v>
      </c>
      <c r="BB291" s="109"/>
      <c r="BC291" s="109"/>
      <c r="BU291" s="5"/>
      <c r="BV291" s="5"/>
      <c r="BW291" s="5"/>
      <c r="BX291" s="5"/>
      <c r="BY291" s="5"/>
      <c r="BZ291" s="5"/>
      <c r="CU291" s="5"/>
      <c r="CV291" s="5"/>
      <c r="CW291" s="5"/>
      <c r="CX291" s="5"/>
      <c r="CY291" s="5"/>
      <c r="CZ291" s="5"/>
    </row>
    <row r="292" spans="1:104" s="6" customFormat="1" x14ac:dyDescent="0.2">
      <c r="A292" s="359" t="s">
        <v>60</v>
      </c>
      <c r="B292" s="387">
        <f t="shared" si="38"/>
        <v>10</v>
      </c>
      <c r="C292" s="55">
        <v>0</v>
      </c>
      <c r="D292" s="55">
        <v>0</v>
      </c>
      <c r="E292" s="55">
        <v>0</v>
      </c>
      <c r="F292" s="55">
        <v>0</v>
      </c>
      <c r="G292" s="55">
        <v>0</v>
      </c>
      <c r="H292" s="55">
        <v>0</v>
      </c>
      <c r="I292" s="55">
        <v>0</v>
      </c>
      <c r="J292" s="55">
        <v>0</v>
      </c>
      <c r="K292" s="55">
        <v>0</v>
      </c>
      <c r="L292" s="55">
        <v>0</v>
      </c>
      <c r="M292" s="55">
        <v>0</v>
      </c>
      <c r="N292" s="55">
        <v>0</v>
      </c>
      <c r="O292" s="55">
        <v>3</v>
      </c>
      <c r="P292" s="55">
        <v>1</v>
      </c>
      <c r="Q292" s="55">
        <v>1</v>
      </c>
      <c r="R292" s="55">
        <v>0</v>
      </c>
      <c r="S292" s="56">
        <v>5</v>
      </c>
      <c r="BB292" s="109"/>
      <c r="BC292" s="109"/>
      <c r="BU292" s="5"/>
      <c r="BV292" s="5"/>
      <c r="BW292" s="5"/>
      <c r="BX292" s="5"/>
      <c r="BY292" s="5"/>
      <c r="BZ292" s="5"/>
      <c r="CU292" s="5"/>
      <c r="CV292" s="5"/>
      <c r="CW292" s="5"/>
      <c r="CX292" s="5"/>
      <c r="CY292" s="5"/>
      <c r="CZ292" s="5"/>
    </row>
    <row r="293" spans="1:104" s="6" customFormat="1" x14ac:dyDescent="0.2">
      <c r="A293" s="152" t="s">
        <v>171</v>
      </c>
      <c r="B293" s="387">
        <f t="shared" si="38"/>
        <v>0</v>
      </c>
      <c r="C293" s="55">
        <v>0</v>
      </c>
      <c r="D293" s="55">
        <v>0</v>
      </c>
      <c r="E293" s="55">
        <v>0</v>
      </c>
      <c r="F293" s="55">
        <v>0</v>
      </c>
      <c r="G293" s="55">
        <v>0</v>
      </c>
      <c r="H293" s="55">
        <v>0</v>
      </c>
      <c r="I293" s="55">
        <v>0</v>
      </c>
      <c r="J293" s="55">
        <v>0</v>
      </c>
      <c r="K293" s="55">
        <v>0</v>
      </c>
      <c r="L293" s="55">
        <v>0</v>
      </c>
      <c r="M293" s="55">
        <v>0</v>
      </c>
      <c r="N293" s="55">
        <v>0</v>
      </c>
      <c r="O293" s="55">
        <v>0</v>
      </c>
      <c r="P293" s="55">
        <v>0</v>
      </c>
      <c r="Q293" s="55">
        <v>0</v>
      </c>
      <c r="R293" s="55">
        <v>0</v>
      </c>
      <c r="S293" s="56">
        <v>0</v>
      </c>
      <c r="BB293" s="109"/>
      <c r="BC293" s="109"/>
      <c r="BU293" s="5"/>
      <c r="BV293" s="5"/>
      <c r="BW293" s="5"/>
      <c r="BX293" s="5"/>
      <c r="BY293" s="5"/>
      <c r="BZ293" s="5"/>
      <c r="CU293" s="5"/>
      <c r="CV293" s="5"/>
      <c r="CW293" s="5"/>
      <c r="CX293" s="5"/>
      <c r="CY293" s="5"/>
      <c r="CZ293" s="5"/>
    </row>
    <row r="294" spans="1:104" s="6" customFormat="1" x14ac:dyDescent="0.2">
      <c r="A294" s="155" t="s">
        <v>63</v>
      </c>
      <c r="B294" s="387">
        <f t="shared" si="38"/>
        <v>0</v>
      </c>
      <c r="C294" s="55">
        <v>0</v>
      </c>
      <c r="D294" s="55">
        <v>0</v>
      </c>
      <c r="E294" s="55">
        <v>0</v>
      </c>
      <c r="F294" s="55">
        <v>0</v>
      </c>
      <c r="G294" s="55">
        <v>0</v>
      </c>
      <c r="H294" s="55">
        <v>0</v>
      </c>
      <c r="I294" s="55">
        <v>0</v>
      </c>
      <c r="J294" s="55">
        <v>0</v>
      </c>
      <c r="K294" s="55">
        <v>0</v>
      </c>
      <c r="L294" s="55">
        <v>0</v>
      </c>
      <c r="M294" s="55">
        <v>0</v>
      </c>
      <c r="N294" s="55">
        <v>0</v>
      </c>
      <c r="O294" s="55">
        <v>0</v>
      </c>
      <c r="P294" s="55">
        <v>0</v>
      </c>
      <c r="Q294" s="55">
        <v>0</v>
      </c>
      <c r="R294" s="55">
        <v>0</v>
      </c>
      <c r="S294" s="56">
        <v>0</v>
      </c>
      <c r="BB294" s="109"/>
      <c r="BC294" s="109"/>
      <c r="BU294" s="5"/>
      <c r="BV294" s="5"/>
      <c r="BW294" s="5"/>
      <c r="BX294" s="5"/>
      <c r="BY294" s="5"/>
      <c r="BZ294" s="5"/>
      <c r="CU294" s="5"/>
      <c r="CV294" s="5"/>
      <c r="CW294" s="5"/>
      <c r="CX294" s="5"/>
      <c r="CY294" s="5"/>
      <c r="CZ294" s="5"/>
    </row>
    <row r="295" spans="1:104" s="6" customFormat="1" x14ac:dyDescent="0.2">
      <c r="A295" s="155" t="s">
        <v>251</v>
      </c>
      <c r="B295" s="387">
        <f t="shared" si="38"/>
        <v>0</v>
      </c>
      <c r="C295" s="55">
        <v>0</v>
      </c>
      <c r="D295" s="55">
        <v>0</v>
      </c>
      <c r="E295" s="55">
        <v>0</v>
      </c>
      <c r="F295" s="55">
        <v>0</v>
      </c>
      <c r="G295" s="55">
        <v>0</v>
      </c>
      <c r="H295" s="55">
        <v>0</v>
      </c>
      <c r="I295" s="55">
        <v>0</v>
      </c>
      <c r="J295" s="55">
        <v>0</v>
      </c>
      <c r="K295" s="55">
        <v>0</v>
      </c>
      <c r="L295" s="55">
        <v>0</v>
      </c>
      <c r="M295" s="55">
        <v>0</v>
      </c>
      <c r="N295" s="55">
        <v>0</v>
      </c>
      <c r="O295" s="55">
        <v>0</v>
      </c>
      <c r="P295" s="55">
        <v>0</v>
      </c>
      <c r="Q295" s="55">
        <v>0</v>
      </c>
      <c r="R295" s="55">
        <v>0</v>
      </c>
      <c r="S295" s="56">
        <v>0</v>
      </c>
      <c r="BU295" s="5"/>
      <c r="BV295" s="5"/>
      <c r="BW295" s="5"/>
      <c r="BX295" s="5"/>
      <c r="BY295" s="5"/>
      <c r="BZ295" s="5"/>
      <c r="CU295" s="5"/>
      <c r="CV295" s="5"/>
      <c r="CW295" s="5"/>
      <c r="CX295" s="5"/>
      <c r="CY295" s="5"/>
      <c r="CZ295" s="5"/>
    </row>
    <row r="296" spans="1:104" s="6" customFormat="1" x14ac:dyDescent="0.2">
      <c r="A296" s="155" t="s">
        <v>252</v>
      </c>
      <c r="B296" s="387">
        <f t="shared" si="38"/>
        <v>0</v>
      </c>
      <c r="C296" s="55">
        <v>0</v>
      </c>
      <c r="D296" s="55">
        <v>0</v>
      </c>
      <c r="E296" s="55">
        <v>0</v>
      </c>
      <c r="F296" s="55">
        <v>0</v>
      </c>
      <c r="G296" s="55">
        <v>0</v>
      </c>
      <c r="H296" s="55">
        <v>0</v>
      </c>
      <c r="I296" s="55">
        <v>0</v>
      </c>
      <c r="J296" s="55">
        <v>0</v>
      </c>
      <c r="K296" s="55">
        <v>0</v>
      </c>
      <c r="L296" s="55">
        <v>0</v>
      </c>
      <c r="M296" s="55">
        <v>0</v>
      </c>
      <c r="N296" s="55">
        <v>0</v>
      </c>
      <c r="O296" s="55">
        <v>0</v>
      </c>
      <c r="P296" s="55">
        <v>0</v>
      </c>
      <c r="Q296" s="55">
        <v>0</v>
      </c>
      <c r="R296" s="55">
        <v>0</v>
      </c>
      <c r="S296" s="56">
        <v>0</v>
      </c>
      <c r="BU296" s="5"/>
      <c r="BV296" s="5"/>
      <c r="BW296" s="5"/>
      <c r="BX296" s="5"/>
      <c r="BY296" s="5"/>
      <c r="BZ296" s="5"/>
      <c r="CU296" s="5"/>
      <c r="CV296" s="5"/>
      <c r="CW296" s="5"/>
      <c r="CX296" s="5"/>
      <c r="CY296" s="5"/>
      <c r="CZ296" s="5"/>
    </row>
    <row r="297" spans="1:104" s="6" customFormat="1" x14ac:dyDescent="0.2">
      <c r="A297" s="152" t="s">
        <v>176</v>
      </c>
      <c r="B297" s="387">
        <f t="shared" si="38"/>
        <v>0</v>
      </c>
      <c r="C297" s="55">
        <v>0</v>
      </c>
      <c r="D297" s="55">
        <v>0</v>
      </c>
      <c r="E297" s="55">
        <v>0</v>
      </c>
      <c r="F297" s="55">
        <v>0</v>
      </c>
      <c r="G297" s="55">
        <v>0</v>
      </c>
      <c r="H297" s="55">
        <v>0</v>
      </c>
      <c r="I297" s="55">
        <v>0</v>
      </c>
      <c r="J297" s="55">
        <v>0</v>
      </c>
      <c r="K297" s="55">
        <v>0</v>
      </c>
      <c r="L297" s="55">
        <v>0</v>
      </c>
      <c r="M297" s="55">
        <v>0</v>
      </c>
      <c r="N297" s="55">
        <v>0</v>
      </c>
      <c r="O297" s="55">
        <v>0</v>
      </c>
      <c r="P297" s="55">
        <v>0</v>
      </c>
      <c r="Q297" s="55">
        <v>0</v>
      </c>
      <c r="R297" s="55">
        <v>0</v>
      </c>
      <c r="S297" s="56">
        <v>0</v>
      </c>
      <c r="BU297" s="5"/>
      <c r="BV297" s="5"/>
      <c r="BW297" s="5"/>
      <c r="BX297" s="5"/>
      <c r="BY297" s="5"/>
      <c r="BZ297" s="5"/>
      <c r="CU297" s="5"/>
      <c r="CV297" s="5"/>
      <c r="CW297" s="5"/>
      <c r="CX297" s="5"/>
      <c r="CY297" s="5"/>
      <c r="CZ297" s="5"/>
    </row>
    <row r="298" spans="1:104" s="6" customFormat="1" x14ac:dyDescent="0.2">
      <c r="A298" s="155" t="s">
        <v>253</v>
      </c>
      <c r="B298" s="387">
        <f t="shared" si="38"/>
        <v>0</v>
      </c>
      <c r="C298" s="55">
        <v>0</v>
      </c>
      <c r="D298" s="55">
        <v>0</v>
      </c>
      <c r="E298" s="55">
        <v>0</v>
      </c>
      <c r="F298" s="55">
        <v>0</v>
      </c>
      <c r="G298" s="55">
        <v>0</v>
      </c>
      <c r="H298" s="55">
        <v>0</v>
      </c>
      <c r="I298" s="55">
        <v>0</v>
      </c>
      <c r="J298" s="55">
        <v>0</v>
      </c>
      <c r="K298" s="55">
        <v>0</v>
      </c>
      <c r="L298" s="55">
        <v>0</v>
      </c>
      <c r="M298" s="55">
        <v>0</v>
      </c>
      <c r="N298" s="55">
        <v>0</v>
      </c>
      <c r="O298" s="55">
        <v>0</v>
      </c>
      <c r="P298" s="55">
        <v>0</v>
      </c>
      <c r="Q298" s="55">
        <v>0</v>
      </c>
      <c r="R298" s="55">
        <v>0</v>
      </c>
      <c r="S298" s="56">
        <v>0</v>
      </c>
      <c r="BU298" s="5"/>
      <c r="BV298" s="5"/>
      <c r="BW298" s="5"/>
      <c r="BX298" s="5"/>
      <c r="BY298" s="5"/>
      <c r="BZ298" s="5"/>
      <c r="CU298" s="5"/>
      <c r="CV298" s="5"/>
      <c r="CW298" s="5"/>
      <c r="CX298" s="5"/>
      <c r="CY298" s="5"/>
      <c r="CZ298" s="5"/>
    </row>
    <row r="299" spans="1:104" s="6" customFormat="1" x14ac:dyDescent="0.2">
      <c r="A299" s="152" t="s">
        <v>68</v>
      </c>
      <c r="B299" s="387">
        <f t="shared" si="38"/>
        <v>7</v>
      </c>
      <c r="C299" s="55">
        <v>0</v>
      </c>
      <c r="D299" s="55">
        <v>0</v>
      </c>
      <c r="E299" s="55">
        <v>0</v>
      </c>
      <c r="F299" s="55">
        <v>0</v>
      </c>
      <c r="G299" s="55">
        <v>0</v>
      </c>
      <c r="H299" s="55">
        <v>0</v>
      </c>
      <c r="I299" s="55">
        <v>0</v>
      </c>
      <c r="J299" s="55">
        <v>0</v>
      </c>
      <c r="K299" s="55">
        <v>0</v>
      </c>
      <c r="L299" s="55">
        <v>0</v>
      </c>
      <c r="M299" s="55">
        <v>0</v>
      </c>
      <c r="N299" s="55">
        <v>1</v>
      </c>
      <c r="O299" s="55">
        <v>0</v>
      </c>
      <c r="P299" s="55">
        <v>4</v>
      </c>
      <c r="Q299" s="55">
        <v>1</v>
      </c>
      <c r="R299" s="55">
        <v>0</v>
      </c>
      <c r="S299" s="56">
        <v>1</v>
      </c>
      <c r="BU299" s="5"/>
      <c r="BV299" s="5"/>
      <c r="BW299" s="5"/>
      <c r="BX299" s="5"/>
      <c r="BY299" s="5"/>
      <c r="BZ299" s="5"/>
      <c r="CU299" s="5"/>
      <c r="CV299" s="5"/>
      <c r="CW299" s="5"/>
      <c r="CX299" s="5"/>
      <c r="CY299" s="5"/>
      <c r="CZ299" s="5"/>
    </row>
    <row r="300" spans="1:104" s="6" customFormat="1" x14ac:dyDescent="0.2">
      <c r="A300" s="155" t="s">
        <v>254</v>
      </c>
      <c r="B300" s="387">
        <f t="shared" si="38"/>
        <v>13</v>
      </c>
      <c r="C300" s="55">
        <v>0</v>
      </c>
      <c r="D300" s="55">
        <v>0</v>
      </c>
      <c r="E300" s="55">
        <v>0</v>
      </c>
      <c r="F300" s="55">
        <v>0</v>
      </c>
      <c r="G300" s="55">
        <v>0</v>
      </c>
      <c r="H300" s="55">
        <v>0</v>
      </c>
      <c r="I300" s="55">
        <v>0</v>
      </c>
      <c r="J300" s="55">
        <v>0</v>
      </c>
      <c r="K300" s="55">
        <v>0</v>
      </c>
      <c r="L300" s="55">
        <v>0</v>
      </c>
      <c r="M300" s="55">
        <v>0</v>
      </c>
      <c r="N300" s="55">
        <v>0</v>
      </c>
      <c r="O300" s="55">
        <v>0</v>
      </c>
      <c r="P300" s="55">
        <v>3</v>
      </c>
      <c r="Q300" s="55">
        <v>0</v>
      </c>
      <c r="R300" s="55">
        <v>3</v>
      </c>
      <c r="S300" s="56">
        <v>7</v>
      </c>
      <c r="BU300" s="5"/>
      <c r="BV300" s="5"/>
      <c r="BW300" s="5"/>
      <c r="BX300" s="5"/>
      <c r="BY300" s="5"/>
      <c r="BZ300" s="5"/>
      <c r="CU300" s="5"/>
      <c r="CV300" s="5"/>
      <c r="CW300" s="5"/>
      <c r="CX300" s="5"/>
      <c r="CY300" s="5"/>
      <c r="CZ300" s="5"/>
    </row>
    <row r="301" spans="1:104" s="6" customFormat="1" x14ac:dyDescent="0.2">
      <c r="A301" s="152" t="s">
        <v>69</v>
      </c>
      <c r="B301" s="387">
        <f t="shared" si="38"/>
        <v>0</v>
      </c>
      <c r="C301" s="43">
        <v>0</v>
      </c>
      <c r="D301" s="43">
        <v>0</v>
      </c>
      <c r="E301" s="43">
        <v>0</v>
      </c>
      <c r="F301" s="43">
        <v>0</v>
      </c>
      <c r="G301" s="43">
        <v>0</v>
      </c>
      <c r="H301" s="43">
        <v>0</v>
      </c>
      <c r="I301" s="43">
        <v>0</v>
      </c>
      <c r="J301" s="43">
        <v>0</v>
      </c>
      <c r="K301" s="43">
        <v>0</v>
      </c>
      <c r="L301" s="43">
        <v>0</v>
      </c>
      <c r="M301" s="43">
        <v>0</v>
      </c>
      <c r="N301" s="43">
        <v>0</v>
      </c>
      <c r="O301" s="43">
        <v>0</v>
      </c>
      <c r="P301" s="43">
        <v>0</v>
      </c>
      <c r="Q301" s="43">
        <v>0</v>
      </c>
      <c r="R301" s="43">
        <v>0</v>
      </c>
      <c r="S301" s="39">
        <v>0</v>
      </c>
      <c r="BU301" s="5"/>
      <c r="BV301" s="5"/>
      <c r="BW301" s="5"/>
      <c r="BX301" s="5"/>
      <c r="BY301" s="5"/>
      <c r="BZ301" s="5"/>
      <c r="CU301" s="5"/>
      <c r="CV301" s="5"/>
      <c r="CW301" s="5"/>
      <c r="CX301" s="5"/>
      <c r="CY301" s="5"/>
      <c r="CZ301" s="5"/>
    </row>
    <row r="302" spans="1:104" s="6" customFormat="1" ht="15" x14ac:dyDescent="0.25">
      <c r="A302" s="155" t="s">
        <v>255</v>
      </c>
      <c r="B302" s="387">
        <f t="shared" si="38"/>
        <v>68</v>
      </c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>
        <v>9</v>
      </c>
      <c r="Q302" s="43">
        <v>15</v>
      </c>
      <c r="R302" s="43">
        <v>16</v>
      </c>
      <c r="S302" s="39">
        <v>28</v>
      </c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3"/>
      <c r="BV302" s="3"/>
      <c r="BW302" s="3"/>
      <c r="BX302" s="3"/>
      <c r="BY302" s="5"/>
      <c r="BZ302" s="5"/>
      <c r="CU302" s="5"/>
      <c r="CV302" s="5"/>
      <c r="CW302" s="5"/>
      <c r="CX302" s="5"/>
      <c r="CY302" s="5"/>
      <c r="CZ302" s="5"/>
    </row>
    <row r="303" spans="1:104" s="6" customFormat="1" ht="15" x14ac:dyDescent="0.25">
      <c r="A303" s="155" t="s">
        <v>256</v>
      </c>
      <c r="B303" s="387">
        <f t="shared" si="38"/>
        <v>397</v>
      </c>
      <c r="C303" s="43">
        <v>6</v>
      </c>
      <c r="D303" s="43">
        <v>19</v>
      </c>
      <c r="E303" s="43">
        <v>24</v>
      </c>
      <c r="F303" s="43">
        <v>2</v>
      </c>
      <c r="G303" s="43">
        <v>3</v>
      </c>
      <c r="H303" s="43">
        <v>0</v>
      </c>
      <c r="I303" s="43">
        <v>0</v>
      </c>
      <c r="J303" s="43">
        <v>2</v>
      </c>
      <c r="K303" s="43">
        <v>1</v>
      </c>
      <c r="L303" s="43">
        <v>3</v>
      </c>
      <c r="M303" s="43">
        <v>0</v>
      </c>
      <c r="N303" s="43">
        <v>2</v>
      </c>
      <c r="O303" s="43">
        <v>0</v>
      </c>
      <c r="P303" s="43">
        <v>113</v>
      </c>
      <c r="Q303" s="43">
        <v>105</v>
      </c>
      <c r="R303" s="43">
        <v>74</v>
      </c>
      <c r="S303" s="39">
        <v>43</v>
      </c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3"/>
      <c r="BV303" s="3"/>
      <c r="BW303" s="3"/>
      <c r="BX303" s="3"/>
      <c r="BY303" s="5"/>
      <c r="BZ303" s="5"/>
      <c r="CU303" s="5"/>
      <c r="CV303" s="5"/>
      <c r="CW303" s="5"/>
      <c r="CX303" s="5"/>
      <c r="CY303" s="5"/>
      <c r="CZ303" s="5"/>
    </row>
    <row r="304" spans="1:104" s="6" customFormat="1" ht="15" x14ac:dyDescent="0.25">
      <c r="A304" s="152" t="s">
        <v>70</v>
      </c>
      <c r="B304" s="387">
        <f t="shared" si="38"/>
        <v>0</v>
      </c>
      <c r="C304" s="55">
        <v>0</v>
      </c>
      <c r="D304" s="55">
        <v>0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0</v>
      </c>
      <c r="P304" s="55">
        <v>0</v>
      </c>
      <c r="Q304" s="55">
        <v>0</v>
      </c>
      <c r="R304" s="55">
        <v>0</v>
      </c>
      <c r="S304" s="56">
        <v>0</v>
      </c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3"/>
      <c r="BV304" s="3"/>
      <c r="BW304" s="3"/>
      <c r="BX304" s="3"/>
      <c r="BY304" s="5"/>
      <c r="BZ304" s="5"/>
      <c r="CU304" s="5"/>
      <c r="CV304" s="5"/>
      <c r="CW304" s="5"/>
      <c r="CX304" s="5"/>
      <c r="CY304" s="5"/>
      <c r="CZ304" s="5"/>
    </row>
    <row r="305" spans="1:104" s="6" customFormat="1" ht="15" x14ac:dyDescent="0.25">
      <c r="A305" s="328" t="s">
        <v>173</v>
      </c>
      <c r="B305" s="387">
        <f t="shared" si="38"/>
        <v>2</v>
      </c>
      <c r="C305" s="55">
        <v>0</v>
      </c>
      <c r="D305" s="55">
        <v>0</v>
      </c>
      <c r="E305" s="55">
        <v>0</v>
      </c>
      <c r="F305" s="55">
        <v>0</v>
      </c>
      <c r="G305" s="55">
        <v>0</v>
      </c>
      <c r="H305" s="55">
        <v>0</v>
      </c>
      <c r="I305" s="55">
        <v>0</v>
      </c>
      <c r="J305" s="55">
        <v>0</v>
      </c>
      <c r="K305" s="55">
        <v>0</v>
      </c>
      <c r="L305" s="55">
        <v>0</v>
      </c>
      <c r="M305" s="55">
        <v>0</v>
      </c>
      <c r="N305" s="55">
        <v>0</v>
      </c>
      <c r="O305" s="55">
        <v>1</v>
      </c>
      <c r="P305" s="55">
        <v>0</v>
      </c>
      <c r="Q305" s="55">
        <v>0</v>
      </c>
      <c r="R305" s="55">
        <v>0</v>
      </c>
      <c r="S305" s="56">
        <v>1</v>
      </c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3"/>
      <c r="BV305" s="3"/>
      <c r="BW305" s="3"/>
      <c r="BX305" s="3"/>
      <c r="BY305" s="5"/>
      <c r="BZ305" s="5"/>
      <c r="CU305" s="5"/>
      <c r="CV305" s="5"/>
      <c r="CW305" s="5"/>
      <c r="CX305" s="5"/>
      <c r="CY305" s="5"/>
      <c r="CZ305" s="5"/>
    </row>
    <row r="306" spans="1:104" s="6" customFormat="1" ht="15" x14ac:dyDescent="0.25">
      <c r="A306" s="230" t="s">
        <v>257</v>
      </c>
      <c r="B306" s="387">
        <f t="shared" si="38"/>
        <v>23</v>
      </c>
      <c r="C306" s="55">
        <v>0</v>
      </c>
      <c r="D306" s="55">
        <v>0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1</v>
      </c>
      <c r="N306" s="55">
        <v>0</v>
      </c>
      <c r="O306" s="55">
        <v>1</v>
      </c>
      <c r="P306" s="55">
        <v>3</v>
      </c>
      <c r="Q306" s="55">
        <v>0</v>
      </c>
      <c r="R306" s="55">
        <v>5</v>
      </c>
      <c r="S306" s="56">
        <v>13</v>
      </c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3"/>
      <c r="BV306" s="3"/>
      <c r="BW306" s="3"/>
      <c r="BX306" s="3"/>
      <c r="BY306" s="5"/>
      <c r="BZ306" s="5"/>
      <c r="CU306" s="5"/>
      <c r="CV306" s="5"/>
      <c r="CW306" s="5"/>
      <c r="CX306" s="5"/>
      <c r="CY306" s="5"/>
      <c r="CZ306" s="5"/>
    </row>
    <row r="307" spans="1:104" s="6" customFormat="1" ht="15" x14ac:dyDescent="0.25">
      <c r="A307" s="230" t="s">
        <v>58</v>
      </c>
      <c r="B307" s="387">
        <f t="shared" si="38"/>
        <v>0</v>
      </c>
      <c r="C307" s="55">
        <v>0</v>
      </c>
      <c r="D307" s="55">
        <v>0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v>0</v>
      </c>
      <c r="R307" s="55">
        <v>0</v>
      </c>
      <c r="S307" s="56">
        <v>0</v>
      </c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3"/>
      <c r="BV307" s="3"/>
      <c r="BW307" s="3"/>
      <c r="BX307" s="3"/>
      <c r="BY307" s="5"/>
      <c r="BZ307" s="5"/>
      <c r="CU307" s="5"/>
      <c r="CV307" s="5"/>
      <c r="CW307" s="5"/>
      <c r="CX307" s="5"/>
      <c r="CY307" s="5"/>
      <c r="CZ307" s="5"/>
    </row>
    <row r="308" spans="1:104" s="6" customFormat="1" ht="15" x14ac:dyDescent="0.25">
      <c r="A308" s="230" t="s">
        <v>177</v>
      </c>
      <c r="B308" s="399">
        <f t="shared" si="38"/>
        <v>0</v>
      </c>
      <c r="C308" s="91">
        <v>0</v>
      </c>
      <c r="D308" s="91">
        <v>0</v>
      </c>
      <c r="E308" s="91">
        <v>0</v>
      </c>
      <c r="F308" s="91">
        <v>0</v>
      </c>
      <c r="G308" s="91">
        <v>0</v>
      </c>
      <c r="H308" s="91">
        <v>0</v>
      </c>
      <c r="I308" s="91">
        <v>0</v>
      </c>
      <c r="J308" s="91">
        <v>0</v>
      </c>
      <c r="K308" s="91">
        <v>0</v>
      </c>
      <c r="L308" s="91">
        <v>0</v>
      </c>
      <c r="M308" s="91">
        <v>0</v>
      </c>
      <c r="N308" s="91">
        <v>0</v>
      </c>
      <c r="O308" s="91">
        <v>0</v>
      </c>
      <c r="P308" s="91">
        <v>0</v>
      </c>
      <c r="Q308" s="91">
        <v>0</v>
      </c>
      <c r="R308" s="91">
        <v>0</v>
      </c>
      <c r="S308" s="86">
        <v>0</v>
      </c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3"/>
      <c r="BV308" s="3"/>
      <c r="BW308" s="3"/>
      <c r="BX308" s="3"/>
      <c r="BY308" s="5"/>
      <c r="BZ308" s="5"/>
      <c r="CU308" s="5"/>
      <c r="CV308" s="5"/>
      <c r="CW308" s="5"/>
      <c r="CX308" s="5"/>
      <c r="CY308" s="5"/>
      <c r="CZ308" s="5"/>
    </row>
    <row r="309" spans="1:104" s="6" customFormat="1" ht="15" x14ac:dyDescent="0.25">
      <c r="A309" s="429" t="s">
        <v>258</v>
      </c>
      <c r="B309" s="401">
        <f>SUM(C309:S309)</f>
        <v>45</v>
      </c>
      <c r="C309" s="213">
        <v>0</v>
      </c>
      <c r="D309" s="213">
        <v>0</v>
      </c>
      <c r="E309" s="213">
        <v>0</v>
      </c>
      <c r="F309" s="213">
        <v>0</v>
      </c>
      <c r="G309" s="213">
        <v>0</v>
      </c>
      <c r="H309" s="213">
        <v>0</v>
      </c>
      <c r="I309" s="213">
        <v>0</v>
      </c>
      <c r="J309" s="213">
        <v>0</v>
      </c>
      <c r="K309" s="213">
        <v>0</v>
      </c>
      <c r="L309" s="213">
        <v>3</v>
      </c>
      <c r="M309" s="213">
        <v>0</v>
      </c>
      <c r="N309" s="213">
        <v>0</v>
      </c>
      <c r="O309" s="213">
        <v>6</v>
      </c>
      <c r="P309" s="213">
        <v>9</v>
      </c>
      <c r="Q309" s="213">
        <v>11</v>
      </c>
      <c r="R309" s="213">
        <v>8</v>
      </c>
      <c r="S309" s="78">
        <v>8</v>
      </c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3"/>
      <c r="BV309" s="3"/>
      <c r="BW309" s="3"/>
      <c r="BX309" s="3"/>
      <c r="BY309" s="5"/>
      <c r="BZ309" s="5"/>
      <c r="CU309" s="5"/>
      <c r="CV309" s="5"/>
      <c r="CW309" s="5"/>
      <c r="CX309" s="5"/>
      <c r="CY309" s="5"/>
      <c r="CZ309" s="5"/>
    </row>
    <row r="310" spans="1:104" s="6" customFormat="1" ht="15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3"/>
      <c r="BV310" s="3"/>
      <c r="BW310" s="3"/>
      <c r="BX310" s="3"/>
      <c r="BY310" s="3"/>
      <c r="BZ310" s="3"/>
      <c r="CU310" s="3"/>
      <c r="CV310" s="3"/>
      <c r="CW310" s="3"/>
      <c r="CX310" s="3"/>
      <c r="CY310" s="3"/>
      <c r="CZ310" s="3"/>
    </row>
    <row r="311" spans="1:104" s="6" customFormat="1" x14ac:dyDescent="0.2">
      <c r="BU311" s="5"/>
      <c r="BV311" s="5"/>
      <c r="BW311" s="5"/>
      <c r="BX311" s="5"/>
      <c r="BY311" s="15"/>
      <c r="BZ311" s="15"/>
      <c r="CU311" s="15"/>
      <c r="CV311" s="15"/>
      <c r="CW311" s="15"/>
      <c r="CX311" s="15"/>
      <c r="CY311" s="15"/>
      <c r="CZ311" s="15"/>
    </row>
    <row r="312" spans="1:104" s="6" customFormat="1" x14ac:dyDescent="0.2">
      <c r="BU312" s="5"/>
      <c r="BV312" s="5"/>
      <c r="BW312" s="5"/>
      <c r="BX312" s="5"/>
      <c r="BY312" s="15"/>
      <c r="BZ312" s="15"/>
      <c r="CU312" s="15"/>
      <c r="CV312" s="15"/>
      <c r="CW312" s="15"/>
      <c r="CX312" s="15"/>
      <c r="CY312" s="15"/>
      <c r="CZ312" s="15"/>
    </row>
    <row r="313" spans="1:104" s="6" customFormat="1" x14ac:dyDescent="0.2">
      <c r="BU313" s="5"/>
      <c r="BV313" s="5"/>
      <c r="BW313" s="5"/>
      <c r="BX313" s="5"/>
      <c r="BY313" s="15"/>
      <c r="BZ313" s="15"/>
      <c r="CU313" s="15"/>
      <c r="CV313" s="15"/>
      <c r="CW313" s="15"/>
      <c r="CX313" s="15"/>
      <c r="CY313" s="15"/>
      <c r="CZ313" s="15"/>
    </row>
    <row r="314" spans="1:104" s="6" customFormat="1" x14ac:dyDescent="0.2">
      <c r="BU314" s="5"/>
      <c r="BV314" s="5"/>
      <c r="BW314" s="5"/>
      <c r="BX314" s="5"/>
      <c r="BY314" s="15"/>
      <c r="BZ314" s="15"/>
      <c r="CU314" s="15"/>
      <c r="CV314" s="15"/>
      <c r="CW314" s="15"/>
      <c r="CX314" s="15"/>
      <c r="CY314" s="15"/>
      <c r="CZ314" s="15"/>
    </row>
    <row r="315" spans="1:104" s="6" customFormat="1" x14ac:dyDescent="0.2">
      <c r="BU315" s="5"/>
      <c r="BV315" s="5"/>
      <c r="BW315" s="5"/>
      <c r="BX315" s="5"/>
      <c r="BY315" s="15"/>
      <c r="BZ315" s="15"/>
      <c r="CU315" s="15"/>
      <c r="CV315" s="15"/>
      <c r="CW315" s="15"/>
      <c r="CX315" s="15"/>
      <c r="CY315" s="15"/>
      <c r="CZ315" s="15"/>
    </row>
    <row r="316" spans="1:104" s="6" customFormat="1" x14ac:dyDescent="0.2">
      <c r="BU316" s="5"/>
      <c r="BV316" s="5"/>
      <c r="BW316" s="5"/>
      <c r="BX316" s="5"/>
      <c r="BY316" s="15"/>
      <c r="BZ316" s="15"/>
      <c r="CU316" s="15"/>
      <c r="CV316" s="15"/>
      <c r="CW316" s="15"/>
      <c r="CX316" s="15"/>
      <c r="CY316" s="15"/>
      <c r="CZ316" s="15"/>
    </row>
    <row r="317" spans="1:104" s="6" customFormat="1" x14ac:dyDescent="0.2">
      <c r="BU317" s="5"/>
      <c r="BV317" s="5"/>
      <c r="BW317" s="5"/>
      <c r="BX317" s="5"/>
      <c r="BY317" s="15"/>
      <c r="BZ317" s="15"/>
      <c r="CU317" s="15"/>
      <c r="CV317" s="15"/>
      <c r="CW317" s="15"/>
      <c r="CX317" s="15"/>
      <c r="CY317" s="15"/>
      <c r="CZ317" s="15"/>
    </row>
    <row r="318" spans="1:104" s="6" customFormat="1" x14ac:dyDescent="0.2">
      <c r="BU318" s="5"/>
      <c r="BV318" s="5"/>
      <c r="BW318" s="5"/>
      <c r="BX318" s="5"/>
      <c r="BY318" s="15"/>
      <c r="BZ318" s="15"/>
      <c r="CU318" s="15"/>
      <c r="CV318" s="15"/>
      <c r="CW318" s="15"/>
      <c r="CX318" s="15"/>
      <c r="CY318" s="15"/>
      <c r="CZ318" s="15"/>
    </row>
    <row r="319" spans="1:104" s="6" customFormat="1" x14ac:dyDescent="0.2">
      <c r="BU319" s="5"/>
      <c r="BV319" s="5"/>
      <c r="BW319" s="5"/>
      <c r="BX319" s="5"/>
      <c r="BY319" s="15"/>
      <c r="BZ319" s="15"/>
      <c r="CU319" s="15"/>
      <c r="CV319" s="15"/>
      <c r="CW319" s="15"/>
      <c r="CX319" s="15"/>
      <c r="CY319" s="15"/>
      <c r="CZ319" s="15"/>
    </row>
    <row r="320" spans="1:104" s="6" customFormat="1" x14ac:dyDescent="0.2">
      <c r="BU320" s="5"/>
      <c r="BV320" s="5"/>
      <c r="BW320" s="5"/>
      <c r="BX320" s="5"/>
      <c r="BY320" s="15"/>
      <c r="BZ320" s="15"/>
      <c r="CU320" s="15"/>
      <c r="CV320" s="15"/>
      <c r="CW320" s="15"/>
      <c r="CX320" s="15"/>
      <c r="CY320" s="15"/>
      <c r="CZ320" s="15"/>
    </row>
    <row r="321" spans="73:130" x14ac:dyDescent="0.2"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6"/>
      <c r="DY321" s="6"/>
      <c r="DZ321" s="6"/>
    </row>
    <row r="322" spans="73:130" x14ac:dyDescent="0.2"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</row>
    <row r="323" spans="73:130" x14ac:dyDescent="0.2"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</row>
    <row r="324" spans="73:130" x14ac:dyDescent="0.2">
      <c r="BU324" s="6"/>
      <c r="BV324" s="6"/>
      <c r="BW324" s="6"/>
      <c r="BX324" s="6"/>
      <c r="BY324" s="6"/>
      <c r="BZ324" s="6"/>
      <c r="CG324" s="9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</row>
    <row r="329" spans="73:130" x14ac:dyDescent="0.2">
      <c r="BU329" s="6"/>
      <c r="BV329" s="6"/>
      <c r="BW329" s="6"/>
      <c r="BX329" s="6"/>
      <c r="BY329" s="6"/>
      <c r="BZ329" s="6"/>
      <c r="CA329" s="32" t="str">
        <f t="shared" ref="CA329:CA340" si="39">IF(CG329=1,"*El Total de Beneficiarios no puede superar el Total por Sexo. ","")</f>
        <v/>
      </c>
      <c r="CG329" s="33">
        <f>IF(AR329&gt;C329,1,0)</f>
        <v>0</v>
      </c>
      <c r="CH329" s="9"/>
      <c r="CI329" s="9"/>
      <c r="CJ329" s="9"/>
      <c r="CK329" s="9"/>
      <c r="CL329" s="9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</row>
    <row r="330" spans="73:130" x14ac:dyDescent="0.2">
      <c r="BU330" s="6"/>
      <c r="BV330" s="6"/>
      <c r="BW330" s="6"/>
      <c r="BX330" s="6"/>
      <c r="BY330" s="6"/>
      <c r="BZ330" s="6"/>
      <c r="CA330" s="32" t="str">
        <f t="shared" si="39"/>
        <v/>
      </c>
      <c r="CG330" s="33">
        <f t="shared" ref="CG330:CG340" si="40">IF(AR330&gt;C330,1,0)</f>
        <v>0</v>
      </c>
      <c r="CH330" s="9"/>
      <c r="CI330" s="9"/>
      <c r="CJ330" s="9"/>
      <c r="CK330" s="9"/>
      <c r="CL330" s="9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</row>
    <row r="331" spans="73:130" x14ac:dyDescent="0.2">
      <c r="BU331" s="6"/>
      <c r="BV331" s="6"/>
      <c r="BW331" s="6"/>
      <c r="BX331" s="6"/>
      <c r="BY331" s="6"/>
      <c r="BZ331" s="6"/>
      <c r="CA331" s="32" t="str">
        <f t="shared" si="39"/>
        <v/>
      </c>
      <c r="CG331" s="33">
        <f t="shared" si="40"/>
        <v>0</v>
      </c>
      <c r="CH331" s="9"/>
      <c r="CI331" s="9"/>
      <c r="CJ331" s="9"/>
      <c r="CK331" s="9"/>
      <c r="CL331" s="9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</row>
    <row r="332" spans="73:130" x14ac:dyDescent="0.2">
      <c r="BU332" s="6"/>
      <c r="BV332" s="6"/>
      <c r="BW332" s="6"/>
      <c r="BX332" s="6"/>
      <c r="BY332" s="6"/>
      <c r="BZ332" s="6"/>
      <c r="CA332" s="32" t="str">
        <f t="shared" si="39"/>
        <v/>
      </c>
      <c r="CG332" s="33">
        <f t="shared" si="40"/>
        <v>0</v>
      </c>
      <c r="CH332" s="9"/>
      <c r="CI332" s="9"/>
      <c r="CJ332" s="9"/>
      <c r="CK332" s="9"/>
      <c r="CL332" s="9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</row>
    <row r="333" spans="73:130" x14ac:dyDescent="0.2">
      <c r="BU333" s="6"/>
      <c r="BV333" s="6"/>
      <c r="BW333" s="6"/>
      <c r="BX333" s="6"/>
      <c r="BY333" s="6"/>
      <c r="BZ333" s="6"/>
      <c r="CA333" s="32" t="str">
        <f t="shared" si="39"/>
        <v/>
      </c>
      <c r="CG333" s="33">
        <f t="shared" si="40"/>
        <v>0</v>
      </c>
      <c r="CH333" s="9"/>
      <c r="CI333" s="9"/>
      <c r="CJ333" s="9"/>
      <c r="CK333" s="9"/>
      <c r="CL333" s="9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</row>
    <row r="334" spans="73:130" x14ac:dyDescent="0.2">
      <c r="BU334" s="6"/>
      <c r="BV334" s="6"/>
      <c r="BW334" s="6"/>
      <c r="BX334" s="6"/>
      <c r="BY334" s="6"/>
      <c r="BZ334" s="6"/>
      <c r="CA334" s="32" t="str">
        <f t="shared" si="39"/>
        <v/>
      </c>
      <c r="CG334" s="33">
        <f t="shared" si="40"/>
        <v>0</v>
      </c>
      <c r="CH334" s="9"/>
      <c r="CI334" s="9"/>
      <c r="CJ334" s="9"/>
      <c r="CK334" s="9"/>
      <c r="CL334" s="9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</row>
    <row r="335" spans="73:130" x14ac:dyDescent="0.2">
      <c r="BU335" s="6"/>
      <c r="BV335" s="6"/>
      <c r="BW335" s="6"/>
      <c r="BX335" s="6"/>
      <c r="BY335" s="6"/>
      <c r="BZ335" s="6"/>
      <c r="CA335" s="32" t="str">
        <f t="shared" si="39"/>
        <v/>
      </c>
      <c r="CG335" s="33">
        <f t="shared" si="40"/>
        <v>0</v>
      </c>
      <c r="CH335" s="9"/>
      <c r="CI335" s="9"/>
      <c r="CJ335" s="9"/>
      <c r="CK335" s="9"/>
      <c r="CL335" s="9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</row>
    <row r="336" spans="73:130" x14ac:dyDescent="0.2">
      <c r="BU336" s="6"/>
      <c r="BV336" s="6"/>
      <c r="BW336" s="6"/>
      <c r="BX336" s="6"/>
      <c r="BY336" s="6"/>
      <c r="BZ336" s="6"/>
      <c r="CA336" s="32" t="str">
        <f t="shared" si="39"/>
        <v/>
      </c>
      <c r="CG336" s="33">
        <f t="shared" si="40"/>
        <v>0</v>
      </c>
      <c r="CH336" s="9"/>
      <c r="CI336" s="9"/>
      <c r="CJ336" s="9"/>
      <c r="CK336" s="9"/>
      <c r="CL336" s="9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</row>
    <row r="337" spans="1:130" x14ac:dyDescent="0.2">
      <c r="CA337" s="32" t="str">
        <f t="shared" si="39"/>
        <v/>
      </c>
      <c r="CG337" s="33">
        <f t="shared" si="40"/>
        <v>0</v>
      </c>
      <c r="CH337" s="9"/>
      <c r="CI337" s="9"/>
      <c r="CJ337" s="9"/>
      <c r="CK337" s="9"/>
      <c r="CL337" s="9"/>
    </row>
    <row r="338" spans="1:130" x14ac:dyDescent="0.2">
      <c r="CA338" s="32" t="str">
        <f t="shared" si="39"/>
        <v/>
      </c>
      <c r="CG338" s="33">
        <f t="shared" si="40"/>
        <v>0</v>
      </c>
      <c r="CH338" s="9"/>
      <c r="CI338" s="9"/>
      <c r="CJ338" s="9"/>
      <c r="CK338" s="9"/>
      <c r="CL338" s="9"/>
    </row>
    <row r="339" spans="1:130" x14ac:dyDescent="0.2">
      <c r="CA339" s="32" t="str">
        <f t="shared" si="39"/>
        <v/>
      </c>
      <c r="CG339" s="33">
        <f t="shared" si="40"/>
        <v>0</v>
      </c>
      <c r="CH339" s="9"/>
      <c r="CI339" s="9"/>
      <c r="CJ339" s="9"/>
      <c r="CK339" s="9"/>
      <c r="CL339" s="9"/>
    </row>
    <row r="340" spans="1:130" x14ac:dyDescent="0.2">
      <c r="CA340" s="32" t="str">
        <f t="shared" si="39"/>
        <v/>
      </c>
      <c r="CG340" s="33">
        <f t="shared" si="40"/>
        <v>0</v>
      </c>
      <c r="CH340" s="9"/>
      <c r="CI340" s="9"/>
      <c r="CJ340" s="9"/>
      <c r="CK340" s="9"/>
      <c r="CL340" s="9"/>
    </row>
    <row r="341" spans="1:130" x14ac:dyDescent="0.2">
      <c r="CG341" s="9"/>
      <c r="CH341" s="9"/>
      <c r="CI341" s="9"/>
      <c r="CJ341" s="9"/>
      <c r="CK341" s="9"/>
      <c r="CL341" s="9"/>
    </row>
    <row r="342" spans="1:130" x14ac:dyDescent="0.2">
      <c r="CG342" s="9"/>
      <c r="CH342" s="9"/>
      <c r="CI342" s="9"/>
      <c r="CJ342" s="9"/>
      <c r="CK342" s="9"/>
      <c r="CL342" s="9"/>
    </row>
    <row r="343" spans="1:130" x14ac:dyDescent="0.2">
      <c r="CG343" s="9"/>
      <c r="CH343" s="9"/>
      <c r="CI343" s="9"/>
      <c r="CJ343" s="9"/>
      <c r="CK343" s="9"/>
      <c r="CL343" s="9"/>
    </row>
    <row r="344" spans="1:130" x14ac:dyDescent="0.2">
      <c r="CG344" s="9"/>
      <c r="CH344" s="9"/>
      <c r="CI344" s="9"/>
      <c r="CJ344" s="9"/>
      <c r="CK344" s="9"/>
      <c r="CL344" s="9"/>
    </row>
    <row r="345" spans="1:130" x14ac:dyDescent="0.2">
      <c r="CA345" s="32" t="str">
        <f t="shared" ref="CA345:CA356" si="41">IF(CG345=1,"*El Total de Beneficiarios no puede superar el Total por Sexo. ","")</f>
        <v/>
      </c>
      <c r="CG345" s="33">
        <f t="shared" ref="CG345:CG356" si="42">IF(AR345&gt;C345,1,0)</f>
        <v>0</v>
      </c>
      <c r="CH345" s="9"/>
      <c r="CI345" s="9"/>
      <c r="CJ345" s="9"/>
      <c r="CK345" s="9"/>
      <c r="CL345" s="9"/>
    </row>
    <row r="346" spans="1:130" s="402" customFormat="1" ht="15" x14ac:dyDescent="0.25">
      <c r="A346" s="402">
        <f>SUM(B13:B24,C29:C50,B60,B68,B76,B96:E96,B104:E104,B112:E112,B116:B117,B121:B123,C127:L142,B148:B176,B177,B194,B205,B214,B217:B220,B248,B253:B255,B259:B285,B289:B309)</f>
        <v>18292</v>
      </c>
      <c r="B346" s="402">
        <f>SUM(CG6:CZ309)</f>
        <v>0</v>
      </c>
      <c r="BU346" s="403"/>
      <c r="BV346" s="403"/>
      <c r="BW346" s="403"/>
      <c r="BX346" s="403"/>
      <c r="BY346" s="404"/>
      <c r="BZ346" s="404"/>
      <c r="CA346" s="32" t="str">
        <f t="shared" si="41"/>
        <v/>
      </c>
      <c r="CB346" s="4"/>
      <c r="CC346" s="4"/>
      <c r="CD346" s="4"/>
      <c r="CE346" s="4"/>
      <c r="CF346" s="4"/>
      <c r="CG346" s="33">
        <f t="shared" si="42"/>
        <v>0</v>
      </c>
      <c r="CH346" s="9"/>
      <c r="CI346" s="9"/>
      <c r="CJ346" s="9"/>
      <c r="CK346" s="9"/>
      <c r="CL346" s="9"/>
      <c r="CM346" s="4"/>
      <c r="CN346" s="4"/>
      <c r="CO346" s="4"/>
      <c r="CP346" s="4"/>
      <c r="CQ346" s="4"/>
      <c r="CR346" s="4"/>
      <c r="CS346" s="4"/>
      <c r="CT346" s="4"/>
      <c r="CU346" s="404"/>
      <c r="CV346" s="404"/>
      <c r="CW346" s="404"/>
      <c r="CX346" s="404"/>
      <c r="CY346" s="404"/>
      <c r="CZ346" s="404"/>
      <c r="DA346" s="403"/>
      <c r="DB346" s="403"/>
      <c r="DC346" s="403"/>
      <c r="DD346" s="403"/>
      <c r="DE346" s="403"/>
      <c r="DF346" s="403"/>
      <c r="DG346" s="403"/>
      <c r="DH346" s="403"/>
      <c r="DI346" s="403"/>
      <c r="DJ346" s="403"/>
      <c r="DK346" s="403"/>
      <c r="DL346" s="403"/>
      <c r="DM346" s="403"/>
      <c r="DN346" s="403"/>
      <c r="DO346" s="403"/>
      <c r="DP346" s="403"/>
      <c r="DQ346" s="403"/>
      <c r="DR346" s="403"/>
      <c r="DS346" s="403"/>
      <c r="DT346" s="403"/>
      <c r="DU346" s="403"/>
      <c r="DV346" s="403"/>
      <c r="DW346" s="403"/>
      <c r="DX346" s="403"/>
      <c r="DY346" s="403"/>
      <c r="DZ346" s="403"/>
    </row>
    <row r="347" spans="1:130" x14ac:dyDescent="0.2">
      <c r="CA347" s="32" t="str">
        <f t="shared" si="41"/>
        <v/>
      </c>
      <c r="CG347" s="33">
        <f t="shared" si="42"/>
        <v>0</v>
      </c>
      <c r="CH347" s="9"/>
      <c r="CI347" s="9"/>
      <c r="CJ347" s="9"/>
      <c r="CK347" s="9"/>
      <c r="CL347" s="9"/>
    </row>
    <row r="348" spans="1:130" x14ac:dyDescent="0.2">
      <c r="CA348" s="32" t="str">
        <f t="shared" si="41"/>
        <v/>
      </c>
      <c r="CG348" s="33">
        <f t="shared" si="42"/>
        <v>0</v>
      </c>
      <c r="CH348" s="9"/>
      <c r="CI348" s="9"/>
      <c r="CJ348" s="9"/>
      <c r="CK348" s="9"/>
      <c r="CL348" s="9"/>
    </row>
    <row r="349" spans="1:130" x14ac:dyDescent="0.2">
      <c r="CA349" s="32" t="str">
        <f t="shared" si="41"/>
        <v/>
      </c>
      <c r="CG349" s="33">
        <f t="shared" si="42"/>
        <v>0</v>
      </c>
      <c r="CH349" s="9"/>
      <c r="CI349" s="9"/>
      <c r="CJ349" s="9"/>
      <c r="CK349" s="9"/>
      <c r="CL349" s="9"/>
    </row>
    <row r="350" spans="1:130" x14ac:dyDescent="0.2">
      <c r="CA350" s="32" t="str">
        <f t="shared" si="41"/>
        <v/>
      </c>
      <c r="CG350" s="33">
        <f t="shared" si="42"/>
        <v>0</v>
      </c>
      <c r="CH350" s="9"/>
      <c r="CI350" s="9"/>
      <c r="CJ350" s="9"/>
      <c r="CK350" s="9"/>
      <c r="CL350" s="9"/>
    </row>
    <row r="351" spans="1:130" x14ac:dyDescent="0.2">
      <c r="CA351" s="32" t="str">
        <f t="shared" si="41"/>
        <v/>
      </c>
      <c r="CG351" s="33">
        <f t="shared" si="42"/>
        <v>0</v>
      </c>
      <c r="CH351" s="9"/>
      <c r="CI351" s="9"/>
      <c r="CJ351" s="9"/>
      <c r="CK351" s="9"/>
      <c r="CL351" s="9"/>
    </row>
    <row r="352" spans="1:130" x14ac:dyDescent="0.2">
      <c r="CA352" s="32" t="str">
        <f t="shared" si="41"/>
        <v/>
      </c>
      <c r="CG352" s="33">
        <f t="shared" si="42"/>
        <v>0</v>
      </c>
      <c r="CH352" s="9"/>
      <c r="CI352" s="9"/>
      <c r="CJ352" s="9"/>
      <c r="CK352" s="9"/>
      <c r="CL352" s="9"/>
    </row>
    <row r="353" spans="79:90" s="6" customFormat="1" x14ac:dyDescent="0.2">
      <c r="CA353" s="32" t="str">
        <f t="shared" si="41"/>
        <v/>
      </c>
      <c r="CB353" s="4"/>
      <c r="CC353" s="4"/>
      <c r="CD353" s="4"/>
      <c r="CE353" s="4"/>
      <c r="CF353" s="4"/>
      <c r="CG353" s="33">
        <f t="shared" si="42"/>
        <v>0</v>
      </c>
      <c r="CH353" s="9"/>
      <c r="CI353" s="9"/>
      <c r="CJ353" s="9"/>
      <c r="CK353" s="9"/>
      <c r="CL353" s="9"/>
    </row>
    <row r="354" spans="79:90" s="6" customFormat="1" x14ac:dyDescent="0.2">
      <c r="CA354" s="32" t="str">
        <f t="shared" si="41"/>
        <v/>
      </c>
      <c r="CB354" s="4"/>
      <c r="CC354" s="4"/>
      <c r="CD354" s="4"/>
      <c r="CE354" s="4"/>
      <c r="CF354" s="4"/>
      <c r="CG354" s="33">
        <f t="shared" si="42"/>
        <v>0</v>
      </c>
      <c r="CH354" s="9"/>
      <c r="CI354" s="9"/>
      <c r="CJ354" s="9"/>
      <c r="CK354" s="9"/>
      <c r="CL354" s="9"/>
    </row>
    <row r="355" spans="79:90" s="6" customFormat="1" x14ac:dyDescent="0.2">
      <c r="CA355" s="32" t="str">
        <f t="shared" si="41"/>
        <v/>
      </c>
      <c r="CB355" s="4"/>
      <c r="CC355" s="4"/>
      <c r="CD355" s="4"/>
      <c r="CE355" s="4"/>
      <c r="CF355" s="4"/>
      <c r="CG355" s="33">
        <f t="shared" si="42"/>
        <v>0</v>
      </c>
      <c r="CH355" s="9"/>
      <c r="CI355" s="9"/>
      <c r="CJ355" s="9"/>
      <c r="CK355" s="9"/>
      <c r="CL355" s="9"/>
    </row>
    <row r="356" spans="79:90" s="6" customFormat="1" x14ac:dyDescent="0.2">
      <c r="CA356" s="32" t="str">
        <f t="shared" si="41"/>
        <v/>
      </c>
      <c r="CB356" s="4"/>
      <c r="CC356" s="4"/>
      <c r="CD356" s="4"/>
      <c r="CE356" s="4"/>
      <c r="CF356" s="4"/>
      <c r="CG356" s="33">
        <f t="shared" si="42"/>
        <v>0</v>
      </c>
      <c r="CH356" s="9"/>
      <c r="CI356" s="9"/>
      <c r="CJ356" s="9"/>
      <c r="CK356" s="9"/>
      <c r="CL356" s="9"/>
    </row>
    <row r="357" spans="79:90" s="6" customFormat="1" x14ac:dyDescent="0.2">
      <c r="CA357" s="4"/>
      <c r="CB357" s="4"/>
      <c r="CC357" s="4"/>
      <c r="CD357" s="4"/>
      <c r="CE357" s="4"/>
      <c r="CF357" s="4"/>
      <c r="CG357" s="9"/>
      <c r="CH357" s="9"/>
      <c r="CI357" s="9"/>
      <c r="CJ357" s="9"/>
      <c r="CK357" s="9"/>
      <c r="CL357" s="9"/>
    </row>
    <row r="358" spans="79:90" s="6" customFormat="1" x14ac:dyDescent="0.2">
      <c r="CA358" s="4"/>
      <c r="CB358" s="4"/>
      <c r="CC358" s="4"/>
      <c r="CD358" s="4"/>
      <c r="CE358" s="4"/>
      <c r="CF358" s="4"/>
      <c r="CG358" s="9"/>
      <c r="CH358" s="9"/>
      <c r="CI358" s="9"/>
      <c r="CJ358" s="9"/>
      <c r="CK358" s="9"/>
      <c r="CL358" s="9"/>
    </row>
    <row r="359" spans="79:90" s="6" customFormat="1" x14ac:dyDescent="0.2">
      <c r="CA359" s="4"/>
      <c r="CB359" s="4"/>
      <c r="CC359" s="4"/>
      <c r="CD359" s="4"/>
      <c r="CE359" s="4"/>
      <c r="CF359" s="4"/>
      <c r="CG359" s="9"/>
      <c r="CH359" s="9"/>
      <c r="CI359" s="9"/>
      <c r="CJ359" s="9"/>
      <c r="CK359" s="9"/>
      <c r="CL359" s="9"/>
    </row>
    <row r="360" spans="79:90" s="6" customFormat="1" x14ac:dyDescent="0.2">
      <c r="CA360" s="4"/>
      <c r="CB360" s="4"/>
      <c r="CC360" s="4"/>
      <c r="CD360" s="4"/>
      <c r="CE360" s="4"/>
      <c r="CF360" s="4"/>
      <c r="CG360" s="9"/>
      <c r="CH360" s="9"/>
      <c r="CI360" s="9"/>
      <c r="CJ360" s="9"/>
      <c r="CK360" s="9"/>
      <c r="CL360" s="9"/>
    </row>
    <row r="361" spans="79:90" s="6" customFormat="1" x14ac:dyDescent="0.2">
      <c r="CA361" s="32" t="str">
        <f>IF(CG361=1,"*El Total de Beneficiarios no puede superar el Total por Sexo. ","")</f>
        <v/>
      </c>
      <c r="CB361" s="4"/>
      <c r="CC361" s="4"/>
      <c r="CD361" s="4"/>
      <c r="CE361" s="4"/>
      <c r="CF361" s="4"/>
      <c r="CG361" s="33">
        <f>IF(AR361&gt;C361,1,0)</f>
        <v>0</v>
      </c>
      <c r="CH361" s="9"/>
      <c r="CI361" s="9"/>
      <c r="CJ361" s="9"/>
      <c r="CK361" s="9"/>
      <c r="CL361" s="9"/>
    </row>
    <row r="362" spans="79:90" s="6" customFormat="1" x14ac:dyDescent="0.2">
      <c r="CA362" s="32" t="str">
        <f>IF(CG362=1,"*El Total de Beneficiarios no puede superar el Total por Sexo. ","")</f>
        <v/>
      </c>
      <c r="CB362" s="4"/>
      <c r="CC362" s="4"/>
      <c r="CD362" s="4"/>
      <c r="CE362" s="4"/>
      <c r="CF362" s="4"/>
      <c r="CG362" s="33">
        <f>IF(AR362&gt;C362,1,0)</f>
        <v>0</v>
      </c>
      <c r="CH362" s="9"/>
      <c r="CI362" s="9"/>
      <c r="CJ362" s="9"/>
      <c r="CK362" s="9"/>
      <c r="CL362" s="9"/>
    </row>
    <row r="363" spans="79:90" s="6" customFormat="1" x14ac:dyDescent="0.2">
      <c r="CA363" s="32" t="str">
        <f>IF(CG363=1,"*El Total de Beneficiarios no puede superar el Total por Sexo. ","")</f>
        <v/>
      </c>
      <c r="CB363" s="4"/>
      <c r="CC363" s="4"/>
      <c r="CD363" s="4"/>
      <c r="CE363" s="4"/>
      <c r="CF363" s="4"/>
      <c r="CG363" s="33">
        <f>IF(AR363&gt;C363,1,0)</f>
        <v>0</v>
      </c>
      <c r="CH363" s="9"/>
      <c r="CI363" s="9"/>
      <c r="CJ363" s="9"/>
      <c r="CK363" s="9"/>
      <c r="CL363" s="9"/>
    </row>
    <row r="364" spans="79:90" s="6" customFormat="1" x14ac:dyDescent="0.2">
      <c r="CA364" s="32" t="str">
        <f>IF(CG364=1,"*El Total de Beneficiarios no puede superar el Total por Sexo. ","")</f>
        <v/>
      </c>
      <c r="CB364" s="4"/>
      <c r="CC364" s="4"/>
      <c r="CD364" s="4"/>
      <c r="CE364" s="4"/>
      <c r="CF364" s="4"/>
      <c r="CG364" s="33">
        <f>IF(AR364&gt;C364,1,0)</f>
        <v>0</v>
      </c>
      <c r="CH364" s="9"/>
      <c r="CI364" s="9"/>
      <c r="CJ364" s="9"/>
      <c r="CK364" s="9"/>
      <c r="CL364" s="9"/>
    </row>
    <row r="365" spans="79:90" s="6" customFormat="1" x14ac:dyDescent="0.2">
      <c r="CA365" s="4"/>
      <c r="CB365" s="4"/>
      <c r="CC365" s="4"/>
      <c r="CD365" s="4"/>
      <c r="CE365" s="4"/>
      <c r="CF365" s="4"/>
      <c r="CG365" s="9"/>
      <c r="CH365" s="9"/>
      <c r="CI365" s="9"/>
      <c r="CJ365" s="9"/>
      <c r="CK365" s="9"/>
      <c r="CL365" s="9"/>
    </row>
    <row r="366" spans="79:90" s="6" customFormat="1" x14ac:dyDescent="0.2">
      <c r="CA366" s="4"/>
      <c r="CB366" s="4"/>
      <c r="CC366" s="4"/>
      <c r="CD366" s="4"/>
      <c r="CE366" s="4"/>
      <c r="CF366" s="4"/>
      <c r="CG366" s="9"/>
      <c r="CH366" s="9"/>
      <c r="CI366" s="9"/>
      <c r="CJ366" s="9"/>
      <c r="CK366" s="9"/>
      <c r="CL366" s="9"/>
    </row>
    <row r="367" spans="79:90" s="6" customFormat="1" x14ac:dyDescent="0.2">
      <c r="CA367" s="4"/>
      <c r="CB367" s="4"/>
      <c r="CC367" s="4"/>
      <c r="CD367" s="4"/>
      <c r="CE367" s="4"/>
      <c r="CF367" s="4"/>
      <c r="CG367" s="9"/>
      <c r="CH367" s="9"/>
      <c r="CI367" s="9"/>
      <c r="CJ367" s="9"/>
      <c r="CK367" s="9"/>
      <c r="CL367" s="9"/>
    </row>
    <row r="368" spans="79:90" s="6" customFormat="1" x14ac:dyDescent="0.2">
      <c r="CA368" s="4"/>
      <c r="CB368" s="4"/>
      <c r="CC368" s="4"/>
      <c r="CD368" s="4"/>
      <c r="CE368" s="4"/>
      <c r="CF368" s="4"/>
      <c r="CG368" s="9"/>
      <c r="CH368" s="9"/>
      <c r="CI368" s="9"/>
      <c r="CJ368" s="9"/>
      <c r="CK368" s="9"/>
      <c r="CL368" s="9"/>
    </row>
    <row r="369" spans="73:130" x14ac:dyDescent="0.2"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9"/>
      <c r="CH369" s="9"/>
      <c r="CI369" s="9"/>
      <c r="CJ369" s="9"/>
      <c r="CK369" s="9"/>
      <c r="CL369" s="9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</row>
    <row r="370" spans="73:130" x14ac:dyDescent="0.2"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9"/>
      <c r="CH370" s="9"/>
      <c r="CI370" s="9"/>
      <c r="CJ370" s="9"/>
      <c r="CK370" s="9"/>
      <c r="CL370" s="9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</row>
    <row r="371" spans="73:130" x14ac:dyDescent="0.2"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9"/>
      <c r="CH371" s="9"/>
      <c r="CI371" s="9"/>
      <c r="CJ371" s="9"/>
      <c r="CK371" s="9"/>
      <c r="CL371" s="9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</row>
    <row r="372" spans="73:130" x14ac:dyDescent="0.2"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9"/>
      <c r="CH372" s="9"/>
      <c r="CI372" s="9"/>
      <c r="CJ372" s="9"/>
      <c r="CK372" s="9"/>
      <c r="CL372" s="9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</row>
    <row r="373" spans="73:130" x14ac:dyDescent="0.2"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9"/>
      <c r="CH373" s="9"/>
      <c r="CI373" s="9"/>
      <c r="CJ373" s="9"/>
      <c r="CK373" s="9"/>
      <c r="CL373" s="9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</row>
    <row r="374" spans="73:130" x14ac:dyDescent="0.2"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9"/>
      <c r="CH374" s="9"/>
      <c r="CI374" s="9"/>
      <c r="CJ374" s="9"/>
      <c r="CK374" s="9"/>
      <c r="CL374" s="9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</row>
    <row r="375" spans="73:130" x14ac:dyDescent="0.2"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9"/>
      <c r="CH375" s="9"/>
      <c r="CI375" s="9"/>
      <c r="CJ375" s="9"/>
      <c r="CK375" s="9"/>
      <c r="CL375" s="9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</row>
    <row r="376" spans="73:130" x14ac:dyDescent="0.2"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9"/>
      <c r="CH376" s="9"/>
      <c r="CI376" s="9"/>
      <c r="CJ376" s="9"/>
      <c r="CK376" s="9"/>
      <c r="CL376" s="9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</row>
    <row r="377" spans="73:130" x14ac:dyDescent="0.2"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9"/>
      <c r="CH377" s="9"/>
      <c r="CI377" s="9"/>
      <c r="CJ377" s="9"/>
      <c r="CK377" s="9"/>
      <c r="CL377" s="9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</row>
    <row r="378" spans="73:130" x14ac:dyDescent="0.2"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9"/>
      <c r="CH378" s="9"/>
      <c r="CI378" s="9"/>
      <c r="CJ378" s="9"/>
      <c r="CK378" s="9"/>
      <c r="CL378" s="9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</row>
    <row r="379" spans="73:130" x14ac:dyDescent="0.2"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9"/>
      <c r="CH379" s="9"/>
      <c r="CI379" s="9"/>
      <c r="CJ379" s="9"/>
      <c r="CK379" s="9"/>
      <c r="CL379" s="9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</row>
    <row r="380" spans="73:130" x14ac:dyDescent="0.2"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9"/>
      <c r="CH380" s="9"/>
      <c r="CI380" s="9"/>
      <c r="CJ380" s="9"/>
      <c r="CK380" s="9"/>
      <c r="CL380" s="9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</row>
    <row r="400" spans="73:130" ht="15" x14ac:dyDescent="0.25">
      <c r="BU400" s="6"/>
      <c r="BV400" s="6"/>
      <c r="BW400" s="6"/>
      <c r="BX400" s="6"/>
      <c r="BY400" s="6"/>
      <c r="BZ400" s="6"/>
      <c r="CA400" s="405"/>
      <c r="CB400" s="405"/>
      <c r="CC400" s="405"/>
      <c r="CD400" s="405"/>
      <c r="CE400" s="405"/>
      <c r="CF400" s="405"/>
      <c r="CG400" s="405"/>
      <c r="CH400" s="405"/>
      <c r="CI400" s="405"/>
      <c r="CJ400" s="405"/>
      <c r="CK400" s="405"/>
      <c r="CL400" s="405"/>
      <c r="CM400" s="405"/>
      <c r="CN400" s="405"/>
      <c r="CO400" s="405"/>
      <c r="CP400" s="405"/>
      <c r="CQ400" s="405"/>
      <c r="CR400" s="405"/>
      <c r="CS400" s="405"/>
      <c r="CT400" s="405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</row>
  </sheetData>
  <mergeCells count="147">
    <mergeCell ref="A287:A288"/>
    <mergeCell ref="B287:B288"/>
    <mergeCell ref="C287:S287"/>
    <mergeCell ref="A251:A252"/>
    <mergeCell ref="B251:B252"/>
    <mergeCell ref="C251:S251"/>
    <mergeCell ref="A257:A258"/>
    <mergeCell ref="B257:B258"/>
    <mergeCell ref="C257:S257"/>
    <mergeCell ref="A207:A209"/>
    <mergeCell ref="B207:B209"/>
    <mergeCell ref="C207:S208"/>
    <mergeCell ref="T207:X207"/>
    <mergeCell ref="T208:V208"/>
    <mergeCell ref="W208:X208"/>
    <mergeCell ref="A196:A198"/>
    <mergeCell ref="B196:B198"/>
    <mergeCell ref="C196:S197"/>
    <mergeCell ref="T196:X196"/>
    <mergeCell ref="T197:V197"/>
    <mergeCell ref="W197:X197"/>
    <mergeCell ref="A184:A186"/>
    <mergeCell ref="B184:B186"/>
    <mergeCell ref="C184:S185"/>
    <mergeCell ref="T184:X184"/>
    <mergeCell ref="T185:V185"/>
    <mergeCell ref="W185:X185"/>
    <mergeCell ref="AC146:AD146"/>
    <mergeCell ref="AE146:AF146"/>
    <mergeCell ref="AG146:AH146"/>
    <mergeCell ref="AM145:AO145"/>
    <mergeCell ref="E146:F146"/>
    <mergeCell ref="G146:H146"/>
    <mergeCell ref="I146:J146"/>
    <mergeCell ref="K146:L146"/>
    <mergeCell ref="M146:N146"/>
    <mergeCell ref="O146:P146"/>
    <mergeCell ref="Q146:R146"/>
    <mergeCell ref="S146:T146"/>
    <mergeCell ref="U146:V146"/>
    <mergeCell ref="AN146:AO146"/>
    <mergeCell ref="AI146:AJ146"/>
    <mergeCell ref="AK146:AL146"/>
    <mergeCell ref="AM146:AM147"/>
    <mergeCell ref="K125:L125"/>
    <mergeCell ref="A127:A130"/>
    <mergeCell ref="A131:A135"/>
    <mergeCell ref="A136:A141"/>
    <mergeCell ref="A145:A147"/>
    <mergeCell ref="B145:D146"/>
    <mergeCell ref="E145:AL145"/>
    <mergeCell ref="W146:X146"/>
    <mergeCell ref="Y146:Z146"/>
    <mergeCell ref="AA146:AB146"/>
    <mergeCell ref="A125:A126"/>
    <mergeCell ref="B125:B126"/>
    <mergeCell ref="C125:D125"/>
    <mergeCell ref="E125:F125"/>
    <mergeCell ref="G125:H125"/>
    <mergeCell ref="I125:J125"/>
    <mergeCell ref="A114:A115"/>
    <mergeCell ref="B114:B115"/>
    <mergeCell ref="C114:F114"/>
    <mergeCell ref="G114:H114"/>
    <mergeCell ref="A119:A120"/>
    <mergeCell ref="B119:B120"/>
    <mergeCell ref="C119:E119"/>
    <mergeCell ref="F119:F120"/>
    <mergeCell ref="G119:G120"/>
    <mergeCell ref="H119:K119"/>
    <mergeCell ref="J27:K27"/>
    <mergeCell ref="L27:M27"/>
    <mergeCell ref="T62:W62"/>
    <mergeCell ref="X62:Z62"/>
    <mergeCell ref="A70:A71"/>
    <mergeCell ref="B70:B71"/>
    <mergeCell ref="C70:S70"/>
    <mergeCell ref="T70:W70"/>
    <mergeCell ref="X70:Z70"/>
    <mergeCell ref="F53:F54"/>
    <mergeCell ref="G53:G54"/>
    <mergeCell ref="H53:H54"/>
    <mergeCell ref="A62:A63"/>
    <mergeCell ref="B62:B63"/>
    <mergeCell ref="C62:S62"/>
    <mergeCell ref="A29:B29"/>
    <mergeCell ref="A30:A48"/>
    <mergeCell ref="A52:A54"/>
    <mergeCell ref="B52:B54"/>
    <mergeCell ref="C52:F52"/>
    <mergeCell ref="G52:H52"/>
    <mergeCell ref="C53:C54"/>
    <mergeCell ref="D53:D54"/>
    <mergeCell ref="E53:E54"/>
    <mergeCell ref="AN27:AN28"/>
    <mergeCell ref="AO27:AO28"/>
    <mergeCell ref="AP27:AP28"/>
    <mergeCell ref="V27:W27"/>
    <mergeCell ref="X27:Y27"/>
    <mergeCell ref="Z27:AA27"/>
    <mergeCell ref="AB27:AC27"/>
    <mergeCell ref="AD27:AE27"/>
    <mergeCell ref="AF27:AG27"/>
    <mergeCell ref="N27:O27"/>
    <mergeCell ref="P27:Q27"/>
    <mergeCell ref="R27:S27"/>
    <mergeCell ref="T27:U27"/>
    <mergeCell ref="AN11:AN12"/>
    <mergeCell ref="AO11:AO12"/>
    <mergeCell ref="AP11:AP12"/>
    <mergeCell ref="A26:A28"/>
    <mergeCell ref="B26:B28"/>
    <mergeCell ref="C26:E27"/>
    <mergeCell ref="F26:AM26"/>
    <mergeCell ref="AN26:AQ26"/>
    <mergeCell ref="F27:G27"/>
    <mergeCell ref="H27:I27"/>
    <mergeCell ref="AC11:AD11"/>
    <mergeCell ref="AE11:AF11"/>
    <mergeCell ref="AG11:AH11"/>
    <mergeCell ref="AI11:AJ11"/>
    <mergeCell ref="AK11:AL11"/>
    <mergeCell ref="AM11:AM12"/>
    <mergeCell ref="AQ27:AQ28"/>
    <mergeCell ref="AH27:AI27"/>
    <mergeCell ref="AJ27:AK27"/>
    <mergeCell ref="AL27:AM27"/>
    <mergeCell ref="AR10:AR12"/>
    <mergeCell ref="AS10:AS12"/>
    <mergeCell ref="E11:F11"/>
    <mergeCell ref="G11:H11"/>
    <mergeCell ref="I11:J11"/>
    <mergeCell ref="K11:L11"/>
    <mergeCell ref="M11:N11"/>
    <mergeCell ref="O11:P11"/>
    <mergeCell ref="Q11:R11"/>
    <mergeCell ref="S11:T11"/>
    <mergeCell ref="A6:N6"/>
    <mergeCell ref="A10:A12"/>
    <mergeCell ref="B10:D11"/>
    <mergeCell ref="E10:AL10"/>
    <mergeCell ref="AM10:AP10"/>
    <mergeCell ref="AQ10:AQ12"/>
    <mergeCell ref="U11:V11"/>
    <mergeCell ref="W11:X11"/>
    <mergeCell ref="Y11:Z11"/>
    <mergeCell ref="AA11:AB11"/>
  </mergeCells>
  <dataValidations count="4">
    <dataValidation type="whole" operator="greaterThanOrEqual" allowBlank="1" showInputMessage="1" showErrorMessage="1" error="Valor no Permitido" sqref="C253:S255 B223:B247 E13:AS24 C72:Z75 B79:E95 B99:E103 B107:E111 C116:H117 C121:K123 C127:L142 F29:AQ50 C55:H59 C64:Z67 E148:AO182 C187:X193 C199:X204 C210:X213 B217:B220 C259:S285 C289:S309">
      <formula1>0</formula1>
    </dataValidation>
    <dataValidation allowBlank="1" showInputMessage="1" showErrorMessage="1" error="Valor no Permitido" sqref="T63 T71"/>
    <dataValidation allowBlank="1" sqref="CA1:CF52 BZ53:CE60 BZ114:CE117 CA61:CF113 BZ125:CE142 CA118:CF124 CT145:CY182 CA143:CF144 CA183:CF1048576"/>
    <dataValidation type="whole" allowBlank="1" showInputMessage="1" showErrorMessage="1" error="Valor no Permitido" sqref="F109 B130:B176 C145:D176 F77:F80 CG118:CT124 F61 F69 T76:Z76 CF53:CS60 CG1:CT52 W62 CF114:CS117 CG61:CT113 CF125:CS142 E147:AL147 CG183:CT1048576 CZ145:DM182 CG143:CT144 C60">
      <formula1>0</formula1>
      <formula2>1E+30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S400"/>
  <sheetViews>
    <sheetView topLeftCell="A166" workbookViewId="0">
      <selection activeCell="A6" sqref="A6:N6"/>
    </sheetView>
  </sheetViews>
  <sheetFormatPr baseColWidth="10" defaultColWidth="11.42578125" defaultRowHeight="14.25" x14ac:dyDescent="0.2"/>
  <cols>
    <col min="1" max="1" width="49.85546875" style="6" customWidth="1"/>
    <col min="2" max="2" width="43.7109375" style="6" customWidth="1"/>
    <col min="3" max="3" width="16.28515625" style="6" customWidth="1"/>
    <col min="4" max="38" width="19.28515625" style="6" customWidth="1"/>
    <col min="39" max="40" width="12.7109375" style="6" customWidth="1"/>
    <col min="41" max="41" width="14.42578125" style="6" customWidth="1"/>
    <col min="42" max="42" width="12.7109375" style="6" customWidth="1"/>
    <col min="43" max="43" width="14.42578125" style="6" customWidth="1"/>
    <col min="44" max="44" width="12.42578125" style="6" customWidth="1"/>
    <col min="45" max="45" width="11.42578125" style="6"/>
    <col min="46" max="46" width="13.28515625" style="6" customWidth="1"/>
    <col min="47" max="47" width="11.42578125" style="6"/>
    <col min="48" max="48" width="12.28515625" style="6" customWidth="1"/>
    <col min="49" max="72" width="11.42578125" style="6" customWidth="1"/>
    <col min="73" max="73" width="11.42578125" style="5" customWidth="1"/>
    <col min="74" max="76" width="11" style="5" customWidth="1"/>
    <col min="77" max="77" width="11" style="15" customWidth="1"/>
    <col min="78" max="78" width="13.28515625" style="15" customWidth="1"/>
    <col min="79" max="98" width="13.28515625" style="4" hidden="1" customWidth="1"/>
    <col min="99" max="104" width="13.28515625" style="15" hidden="1" customWidth="1"/>
    <col min="105" max="105" width="0" style="5" hidden="1" customWidth="1"/>
    <col min="106" max="130" width="11.42578125" style="5"/>
    <col min="131" max="16384" width="11.42578125" style="6"/>
  </cols>
  <sheetData>
    <row r="1" spans="1:104" s="6" customFormat="1" ht="1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3"/>
      <c r="BV1" s="3"/>
      <c r="BW1" s="3"/>
      <c r="BX1" s="3"/>
      <c r="BY1" s="3"/>
      <c r="BZ1" s="3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5"/>
      <c r="CV1" s="5"/>
      <c r="CW1" s="5"/>
      <c r="CX1" s="5"/>
      <c r="CY1" s="5"/>
      <c r="CZ1" s="5"/>
    </row>
    <row r="2" spans="1:104" s="6" customFormat="1" ht="15" x14ac:dyDescent="0.25">
      <c r="A2" s="1" t="str">
        <f>CONCATENATE("COMUNA: ",[5]NOMBRE!B2," - ","( ",[5]NOMBRE!C2,[5]NOMBRE!D2,[5]NOMBRE!E2,[5]NOMBRE!F2,[5]NOMBRE!G2," )")</f>
        <v>COMUNA: LINARES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3"/>
      <c r="BV2" s="3"/>
      <c r="BW2" s="3"/>
      <c r="BX2" s="3"/>
      <c r="BY2" s="3"/>
      <c r="BZ2" s="3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5"/>
      <c r="CV2" s="5"/>
      <c r="CW2" s="5"/>
      <c r="CX2" s="5"/>
      <c r="CY2" s="5"/>
      <c r="CZ2" s="5"/>
    </row>
    <row r="3" spans="1:104" s="6" customFormat="1" ht="15" x14ac:dyDescent="0.25">
      <c r="A3" s="1" t="str">
        <f>CONCATENATE("ESTABLECIMIENTO/ESTRATEGIA: ",[5]NOMBRE!B3," - ","( ",[5]NOMBRE!C3,[5]NOMBRE!D3,[5]NOMBRE!E3,[5]NOMBRE!F3,[5]NOMBRE!G3,[5]NOMBRE!H3," )")</f>
        <v>ESTABLECIMIENTO/ESTRATEGIA: HOSPITAL PRESIDENTE CARLOS IBAÑEZ DEL CAMPO - ( 116108 )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3"/>
      <c r="BV3" s="3"/>
      <c r="BW3" s="3"/>
      <c r="BX3" s="3"/>
      <c r="BY3" s="3"/>
      <c r="BZ3" s="3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5"/>
      <c r="CV3" s="5"/>
      <c r="CW3" s="5"/>
      <c r="CX3" s="5"/>
      <c r="CY3" s="5"/>
      <c r="CZ3" s="5"/>
    </row>
    <row r="4" spans="1:104" s="6" customFormat="1" ht="15" x14ac:dyDescent="0.25">
      <c r="A4" s="1" t="str">
        <f>CONCATENATE("MES: ",[5]NOMBRE!B6," - ","( ",[5]NOMBRE!C6,[5]NOMBRE!D6," )")</f>
        <v>MES: ABRIL - ( 04 )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3"/>
      <c r="BV4" s="3"/>
      <c r="BW4" s="3"/>
      <c r="BX4" s="3"/>
      <c r="BY4" s="3"/>
      <c r="BZ4" s="3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5"/>
      <c r="CV4" s="5"/>
      <c r="CW4" s="5"/>
      <c r="CX4" s="5"/>
      <c r="CY4" s="5"/>
      <c r="CZ4" s="5"/>
    </row>
    <row r="5" spans="1:104" s="6" customFormat="1" ht="15" x14ac:dyDescent="0.25">
      <c r="A5" s="1" t="str">
        <f>CONCATENATE("AÑO: ",[5]NOMBRE!B7)</f>
        <v>AÑO: 2023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3"/>
      <c r="BV5" s="3"/>
      <c r="BW5" s="3"/>
      <c r="BX5" s="3"/>
      <c r="BY5" s="3"/>
      <c r="BZ5" s="3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5"/>
      <c r="CV5" s="5"/>
      <c r="CW5" s="5"/>
      <c r="CX5" s="5"/>
      <c r="CY5" s="5"/>
      <c r="CZ5" s="5"/>
    </row>
    <row r="6" spans="1:104" s="6" customFormat="1" ht="15" customHeight="1" x14ac:dyDescent="0.25">
      <c r="A6" s="1635" t="s">
        <v>1</v>
      </c>
      <c r="B6" s="1635"/>
      <c r="C6" s="1635"/>
      <c r="D6" s="1635"/>
      <c r="E6" s="1635"/>
      <c r="F6" s="1635"/>
      <c r="G6" s="1635"/>
      <c r="H6" s="1635"/>
      <c r="I6" s="1635"/>
      <c r="J6" s="1635"/>
      <c r="K6" s="1635"/>
      <c r="L6" s="1635"/>
      <c r="M6" s="1635"/>
      <c r="N6" s="1635"/>
      <c r="O6" s="7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3"/>
      <c r="BV6" s="3"/>
      <c r="BW6" s="3"/>
      <c r="BX6" s="3"/>
      <c r="BY6" s="3"/>
      <c r="BZ6" s="3"/>
      <c r="CA6" s="4"/>
      <c r="CB6" s="4"/>
      <c r="CC6" s="4"/>
      <c r="CD6" s="4"/>
      <c r="CE6" s="4"/>
      <c r="CF6" s="4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5"/>
      <c r="CV6" s="5"/>
      <c r="CW6" s="5"/>
      <c r="CX6" s="5"/>
      <c r="CY6" s="5"/>
      <c r="CZ6" s="5"/>
    </row>
    <row r="7" spans="1:104" s="6" customFormat="1" ht="15" x14ac:dyDescent="0.2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3"/>
      <c r="BV7" s="3"/>
      <c r="BW7" s="3"/>
      <c r="BX7" s="3"/>
      <c r="BY7" s="3"/>
      <c r="BZ7" s="3"/>
      <c r="CA7" s="4"/>
      <c r="CB7" s="4"/>
      <c r="CC7" s="4"/>
      <c r="CD7" s="4"/>
      <c r="CE7" s="4"/>
      <c r="CF7" s="4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5"/>
      <c r="CV7" s="5"/>
      <c r="CW7" s="5"/>
      <c r="CX7" s="5"/>
      <c r="CY7" s="5"/>
      <c r="CZ7" s="5"/>
    </row>
    <row r="8" spans="1:104" s="6" customFormat="1" ht="15" x14ac:dyDescent="0.25">
      <c r="A8" s="11" t="s">
        <v>2</v>
      </c>
      <c r="B8" s="10"/>
      <c r="C8" s="10"/>
      <c r="D8" s="10"/>
      <c r="E8" s="10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3"/>
      <c r="BV8" s="3"/>
      <c r="BW8" s="3"/>
      <c r="BX8" s="3"/>
      <c r="BY8" s="3"/>
      <c r="BZ8" s="3"/>
      <c r="CA8" s="4"/>
      <c r="CB8" s="4"/>
      <c r="CC8" s="4"/>
      <c r="CD8" s="4"/>
      <c r="CE8" s="4"/>
      <c r="CF8" s="4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5"/>
      <c r="CV8" s="5"/>
      <c r="CW8" s="5"/>
      <c r="CX8" s="5"/>
      <c r="CY8" s="5"/>
      <c r="CZ8" s="5"/>
    </row>
    <row r="9" spans="1:104" s="6" customFormat="1" ht="15" x14ac:dyDescent="0.25">
      <c r="A9" s="12" t="s">
        <v>3</v>
      </c>
      <c r="B9" s="13"/>
      <c r="C9" s="14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3"/>
      <c r="BV9" s="3"/>
      <c r="BW9" s="3"/>
      <c r="BX9" s="3"/>
      <c r="BY9" s="3"/>
      <c r="BZ9" s="3"/>
      <c r="CA9" s="4"/>
      <c r="CB9" s="4"/>
      <c r="CC9" s="4"/>
      <c r="CD9" s="4"/>
      <c r="CE9" s="4"/>
      <c r="CF9" s="4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5"/>
      <c r="CV9" s="5"/>
      <c r="CW9" s="5"/>
      <c r="CX9" s="5"/>
      <c r="CY9" s="5"/>
      <c r="CZ9" s="5"/>
    </row>
    <row r="10" spans="1:104" s="6" customFormat="1" ht="15" customHeight="1" x14ac:dyDescent="0.25">
      <c r="A10" s="1898" t="s">
        <v>4</v>
      </c>
      <c r="B10" s="1899" t="s">
        <v>5</v>
      </c>
      <c r="C10" s="1640"/>
      <c r="D10" s="1900"/>
      <c r="E10" s="1901" t="s">
        <v>6</v>
      </c>
      <c r="F10" s="1902"/>
      <c r="G10" s="1902"/>
      <c r="H10" s="1902"/>
      <c r="I10" s="1902"/>
      <c r="J10" s="1902"/>
      <c r="K10" s="1902"/>
      <c r="L10" s="1902"/>
      <c r="M10" s="1902"/>
      <c r="N10" s="1902"/>
      <c r="O10" s="1902"/>
      <c r="P10" s="1902"/>
      <c r="Q10" s="1902"/>
      <c r="R10" s="1902"/>
      <c r="S10" s="1902"/>
      <c r="T10" s="1902"/>
      <c r="U10" s="1902"/>
      <c r="V10" s="1902"/>
      <c r="W10" s="1902"/>
      <c r="X10" s="1902"/>
      <c r="Y10" s="1902"/>
      <c r="Z10" s="1902"/>
      <c r="AA10" s="1902"/>
      <c r="AB10" s="1902"/>
      <c r="AC10" s="1902"/>
      <c r="AD10" s="1902"/>
      <c r="AE10" s="1902"/>
      <c r="AF10" s="1902"/>
      <c r="AG10" s="1902"/>
      <c r="AH10" s="1902"/>
      <c r="AI10" s="1902"/>
      <c r="AJ10" s="1902"/>
      <c r="AK10" s="1902"/>
      <c r="AL10" s="1903"/>
      <c r="AM10" s="1904" t="s">
        <v>7</v>
      </c>
      <c r="AN10" s="1902"/>
      <c r="AO10" s="1902"/>
      <c r="AP10" s="1905"/>
      <c r="AQ10" s="1898" t="s">
        <v>8</v>
      </c>
      <c r="AR10" s="1898" t="s">
        <v>9</v>
      </c>
      <c r="AS10" s="1898" t="s">
        <v>10</v>
      </c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3"/>
      <c r="BV10" s="3"/>
      <c r="BW10" s="15"/>
      <c r="BX10" s="15"/>
      <c r="BY10" s="15"/>
      <c r="BZ10" s="15"/>
      <c r="CA10" s="4"/>
      <c r="CB10" s="4"/>
      <c r="CC10" s="4"/>
      <c r="CD10" s="4"/>
      <c r="CE10" s="4"/>
      <c r="CF10" s="4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5"/>
      <c r="CV10" s="5"/>
      <c r="CW10" s="5"/>
      <c r="CX10" s="5"/>
      <c r="CY10" s="5"/>
      <c r="CZ10" s="5"/>
    </row>
    <row r="11" spans="1:104" s="6" customFormat="1" ht="15" customHeight="1" x14ac:dyDescent="0.25">
      <c r="A11" s="1637"/>
      <c r="B11" s="1642"/>
      <c r="C11" s="1643"/>
      <c r="D11" s="1644"/>
      <c r="E11" s="1906" t="s">
        <v>11</v>
      </c>
      <c r="F11" s="1907"/>
      <c r="G11" s="1906" t="s">
        <v>12</v>
      </c>
      <c r="H11" s="1907"/>
      <c r="I11" s="1906" t="s">
        <v>13</v>
      </c>
      <c r="J11" s="1907"/>
      <c r="K11" s="1906" t="s">
        <v>14</v>
      </c>
      <c r="L11" s="1907"/>
      <c r="M11" s="1906" t="s">
        <v>15</v>
      </c>
      <c r="N11" s="1907"/>
      <c r="O11" s="1906" t="s">
        <v>16</v>
      </c>
      <c r="P11" s="1907"/>
      <c r="Q11" s="1906" t="s">
        <v>17</v>
      </c>
      <c r="R11" s="1907"/>
      <c r="S11" s="1906" t="s">
        <v>18</v>
      </c>
      <c r="T11" s="1907"/>
      <c r="U11" s="1906" t="s">
        <v>19</v>
      </c>
      <c r="V11" s="1907"/>
      <c r="W11" s="1906" t="s">
        <v>20</v>
      </c>
      <c r="X11" s="1907"/>
      <c r="Y11" s="1906" t="s">
        <v>21</v>
      </c>
      <c r="Z11" s="1907"/>
      <c r="AA11" s="1906" t="s">
        <v>22</v>
      </c>
      <c r="AB11" s="1907"/>
      <c r="AC11" s="1906" t="s">
        <v>23</v>
      </c>
      <c r="AD11" s="1907"/>
      <c r="AE11" s="1906" t="s">
        <v>24</v>
      </c>
      <c r="AF11" s="1907"/>
      <c r="AG11" s="1906" t="s">
        <v>25</v>
      </c>
      <c r="AH11" s="1907"/>
      <c r="AI11" s="1906" t="s">
        <v>26</v>
      </c>
      <c r="AJ11" s="1907"/>
      <c r="AK11" s="1901" t="s">
        <v>27</v>
      </c>
      <c r="AL11" s="1903"/>
      <c r="AM11" s="1637" t="s">
        <v>28</v>
      </c>
      <c r="AN11" s="1652" t="s">
        <v>29</v>
      </c>
      <c r="AO11" s="1654" t="s">
        <v>30</v>
      </c>
      <c r="AP11" s="1643" t="s">
        <v>31</v>
      </c>
      <c r="AQ11" s="1637"/>
      <c r="AR11" s="1637"/>
      <c r="AS11" s="1637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3"/>
      <c r="BV11" s="3"/>
      <c r="BW11" s="15"/>
      <c r="BX11" s="15"/>
      <c r="BY11" s="15"/>
      <c r="BZ11" s="15"/>
      <c r="CA11" s="4"/>
      <c r="CB11" s="4"/>
      <c r="CC11" s="4"/>
      <c r="CD11" s="4"/>
      <c r="CE11" s="4"/>
      <c r="CF11" s="4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5"/>
      <c r="CV11" s="5"/>
      <c r="CW11" s="5"/>
      <c r="CX11" s="5"/>
      <c r="CY11" s="5"/>
      <c r="CZ11" s="5"/>
    </row>
    <row r="12" spans="1:104" s="6" customFormat="1" ht="15" x14ac:dyDescent="0.25">
      <c r="A12" s="1745"/>
      <c r="B12" s="703" t="s">
        <v>32</v>
      </c>
      <c r="C12" s="746" t="s">
        <v>33</v>
      </c>
      <c r="D12" s="747" t="s">
        <v>34</v>
      </c>
      <c r="E12" s="703" t="s">
        <v>33</v>
      </c>
      <c r="F12" s="747" t="s">
        <v>34</v>
      </c>
      <c r="G12" s="703" t="s">
        <v>33</v>
      </c>
      <c r="H12" s="747" t="s">
        <v>34</v>
      </c>
      <c r="I12" s="703" t="s">
        <v>33</v>
      </c>
      <c r="J12" s="747" t="s">
        <v>34</v>
      </c>
      <c r="K12" s="703" t="s">
        <v>33</v>
      </c>
      <c r="L12" s="747" t="s">
        <v>34</v>
      </c>
      <c r="M12" s="703" t="s">
        <v>33</v>
      </c>
      <c r="N12" s="747" t="s">
        <v>34</v>
      </c>
      <c r="O12" s="703" t="s">
        <v>33</v>
      </c>
      <c r="P12" s="747" t="s">
        <v>34</v>
      </c>
      <c r="Q12" s="703" t="s">
        <v>33</v>
      </c>
      <c r="R12" s="747" t="s">
        <v>34</v>
      </c>
      <c r="S12" s="703" t="s">
        <v>33</v>
      </c>
      <c r="T12" s="747" t="s">
        <v>34</v>
      </c>
      <c r="U12" s="703" t="s">
        <v>33</v>
      </c>
      <c r="V12" s="747" t="s">
        <v>34</v>
      </c>
      <c r="W12" s="703" t="s">
        <v>33</v>
      </c>
      <c r="X12" s="747" t="s">
        <v>34</v>
      </c>
      <c r="Y12" s="703" t="s">
        <v>33</v>
      </c>
      <c r="Z12" s="747" t="s">
        <v>34</v>
      </c>
      <c r="AA12" s="703" t="s">
        <v>33</v>
      </c>
      <c r="AB12" s="747" t="s">
        <v>34</v>
      </c>
      <c r="AC12" s="703" t="s">
        <v>33</v>
      </c>
      <c r="AD12" s="747" t="s">
        <v>34</v>
      </c>
      <c r="AE12" s="703" t="s">
        <v>33</v>
      </c>
      <c r="AF12" s="747" t="s">
        <v>34</v>
      </c>
      <c r="AG12" s="703" t="s">
        <v>33</v>
      </c>
      <c r="AH12" s="747" t="s">
        <v>34</v>
      </c>
      <c r="AI12" s="703" t="s">
        <v>33</v>
      </c>
      <c r="AJ12" s="747" t="s">
        <v>34</v>
      </c>
      <c r="AK12" s="703" t="s">
        <v>33</v>
      </c>
      <c r="AL12" s="748" t="s">
        <v>34</v>
      </c>
      <c r="AM12" s="1745"/>
      <c r="AN12" s="1755"/>
      <c r="AO12" s="1756"/>
      <c r="AP12" s="1757"/>
      <c r="AQ12" s="1745"/>
      <c r="AR12" s="1745"/>
      <c r="AS12" s="174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3"/>
      <c r="BV12" s="3"/>
      <c r="BW12" s="15"/>
      <c r="BX12" s="15"/>
      <c r="BY12" s="15"/>
      <c r="BZ12" s="15"/>
      <c r="CA12" s="4"/>
      <c r="CB12" s="4"/>
      <c r="CC12" s="4"/>
      <c r="CD12" s="4"/>
      <c r="CE12" s="4"/>
      <c r="CF12" s="4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5"/>
      <c r="CV12" s="5"/>
      <c r="CW12" s="5"/>
      <c r="CX12" s="5"/>
      <c r="CY12" s="5"/>
      <c r="CZ12" s="5"/>
    </row>
    <row r="13" spans="1:104" s="6" customFormat="1" ht="15" x14ac:dyDescent="0.25">
      <c r="A13" s="749" t="s">
        <v>35</v>
      </c>
      <c r="B13" s="722">
        <f>SUM(C13:D13)</f>
        <v>0</v>
      </c>
      <c r="C13" s="750">
        <f>SUM(E13,G13,I13,K13,M13,O13,Q13,S13,U13,W13,Y13,AA13,AC13,AE13,AG13,AI13,AK13)</f>
        <v>0</v>
      </c>
      <c r="D13" s="751">
        <f>SUM(F13,H13,J13,L13,N13,P13,R13,T13,V13,X13,Z13,AB13,AD13,AF13,AH13,AJ13,AL13)</f>
        <v>0</v>
      </c>
      <c r="E13" s="712"/>
      <c r="F13" s="752"/>
      <c r="G13" s="712"/>
      <c r="H13" s="753"/>
      <c r="I13" s="712"/>
      <c r="J13" s="753"/>
      <c r="K13" s="712"/>
      <c r="L13" s="753"/>
      <c r="M13" s="712"/>
      <c r="N13" s="753"/>
      <c r="O13" s="712"/>
      <c r="P13" s="753"/>
      <c r="Q13" s="712"/>
      <c r="R13" s="753"/>
      <c r="S13" s="712"/>
      <c r="T13" s="753"/>
      <c r="U13" s="712"/>
      <c r="V13" s="753"/>
      <c r="W13" s="712"/>
      <c r="X13" s="753"/>
      <c r="Y13" s="712"/>
      <c r="Z13" s="753"/>
      <c r="AA13" s="712"/>
      <c r="AB13" s="753"/>
      <c r="AC13" s="712"/>
      <c r="AD13" s="753"/>
      <c r="AE13" s="712"/>
      <c r="AF13" s="753"/>
      <c r="AG13" s="712"/>
      <c r="AH13" s="753"/>
      <c r="AI13" s="712"/>
      <c r="AJ13" s="753"/>
      <c r="AK13" s="712"/>
      <c r="AL13" s="754"/>
      <c r="AM13" s="753"/>
      <c r="AN13" s="755"/>
      <c r="AO13" s="756"/>
      <c r="AP13" s="752"/>
      <c r="AQ13" s="753"/>
      <c r="AR13" s="753"/>
      <c r="AS13" s="753"/>
      <c r="AT13" s="30" t="str">
        <f>CA13&amp;CB13&amp;CC13&amp;CD13</f>
        <v/>
      </c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5"/>
      <c r="BF13" s="5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3"/>
      <c r="BV13" s="3"/>
      <c r="BW13" s="15"/>
      <c r="BX13" s="15"/>
      <c r="BY13" s="5"/>
      <c r="BZ13" s="5"/>
      <c r="CA13" s="32" t="str">
        <f t="shared" ref="CA13:CA18" si="0">IF(CG13=1,"* Total Ingresos debe ser igual a la suma de los Tipos de Estrategia. ","")</f>
        <v/>
      </c>
      <c r="CB13" s="32" t="str">
        <f t="shared" ref="CB13:CB18" si="1">IF(CH13=1," * El Número de personas con discapacidad NO DEBE superar el total de ingresos. ","")</f>
        <v/>
      </c>
      <c r="CC13" s="32" t="str">
        <f t="shared" ref="CC13:CC18" si="2">IF(CI13=1," * El Número de personas de pueblos originarios NO DEBE superar el total de ingresos. ","")</f>
        <v/>
      </c>
      <c r="CD13" s="32" t="str">
        <f t="shared" ref="CD13:CD18" si="3">IF(CJ13=1," * El Número de personas migrantes NO DEBE superar el total de ingresos. ","")</f>
        <v/>
      </c>
      <c r="CE13" s="32"/>
      <c r="CF13" s="32"/>
      <c r="CG13" s="33">
        <f>IF(B13&lt;&gt;SUM(AM13:AP13),1,0)</f>
        <v>0</v>
      </c>
      <c r="CH13" s="33">
        <f>IF(B13&lt;AQ13,1,0)</f>
        <v>0</v>
      </c>
      <c r="CI13" s="33">
        <f>IF(C13&lt;AR13,1,0)</f>
        <v>0</v>
      </c>
      <c r="CJ13" s="33">
        <f>IF(D13&lt;AS13,1,0)</f>
        <v>0</v>
      </c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5"/>
      <c r="CV13" s="5"/>
      <c r="CW13" s="5"/>
      <c r="CX13" s="5"/>
      <c r="CY13" s="5"/>
      <c r="CZ13" s="5"/>
    </row>
    <row r="14" spans="1:104" s="6" customFormat="1" ht="15" x14ac:dyDescent="0.25">
      <c r="A14" s="34" t="s">
        <v>36</v>
      </c>
      <c r="B14" s="35">
        <f t="shared" ref="B14:B24" si="4">SUM(C14:D14)</f>
        <v>0</v>
      </c>
      <c r="C14" s="36">
        <f t="shared" ref="C14:D24" si="5">SUM(E14,G14,I14,K14,M14,O14,Q14,S14,U14,W14,Y14,AA14,AC14,AE14,AG14,AI14,AK14)</f>
        <v>0</v>
      </c>
      <c r="D14" s="37">
        <f t="shared" si="5"/>
        <v>0</v>
      </c>
      <c r="E14" s="38"/>
      <c r="F14" s="39"/>
      <c r="G14" s="38"/>
      <c r="H14" s="40"/>
      <c r="I14" s="38"/>
      <c r="J14" s="40"/>
      <c r="K14" s="38"/>
      <c r="L14" s="40"/>
      <c r="M14" s="38"/>
      <c r="N14" s="40"/>
      <c r="O14" s="38"/>
      <c r="P14" s="40"/>
      <c r="Q14" s="38"/>
      <c r="R14" s="40"/>
      <c r="S14" s="38"/>
      <c r="T14" s="40"/>
      <c r="U14" s="38"/>
      <c r="V14" s="40"/>
      <c r="W14" s="38"/>
      <c r="X14" s="40"/>
      <c r="Y14" s="38"/>
      <c r="Z14" s="40"/>
      <c r="AA14" s="38"/>
      <c r="AB14" s="40"/>
      <c r="AC14" s="38"/>
      <c r="AD14" s="40"/>
      <c r="AE14" s="38"/>
      <c r="AF14" s="40"/>
      <c r="AG14" s="38"/>
      <c r="AH14" s="40"/>
      <c r="AI14" s="38"/>
      <c r="AJ14" s="40"/>
      <c r="AK14" s="38"/>
      <c r="AL14" s="41"/>
      <c r="AM14" s="40"/>
      <c r="AN14" s="42"/>
      <c r="AO14" s="43"/>
      <c r="AP14" s="39"/>
      <c r="AQ14" s="40"/>
      <c r="AR14" s="40"/>
      <c r="AS14" s="40"/>
      <c r="AT14" s="30" t="str">
        <f t="shared" ref="AT14:AT24" si="6">CA14&amp;CB14&amp;CC14&amp;CD14</f>
        <v/>
      </c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5"/>
      <c r="BF14" s="5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3"/>
      <c r="BV14" s="3"/>
      <c r="BW14" s="15"/>
      <c r="BX14" s="15"/>
      <c r="BY14" s="5"/>
      <c r="BZ14" s="5"/>
      <c r="CA14" s="32" t="str">
        <f t="shared" si="0"/>
        <v/>
      </c>
      <c r="CB14" s="32" t="str">
        <f t="shared" si="1"/>
        <v/>
      </c>
      <c r="CC14" s="32" t="str">
        <f t="shared" si="2"/>
        <v/>
      </c>
      <c r="CD14" s="32" t="str">
        <f t="shared" si="3"/>
        <v/>
      </c>
      <c r="CE14" s="32"/>
      <c r="CF14" s="32"/>
      <c r="CG14" s="33">
        <f t="shared" ref="CG14:CG24" si="7">IF(B14&lt;&gt;SUM(AM14:AP14),1,0)</f>
        <v>0</v>
      </c>
      <c r="CH14" s="33">
        <f t="shared" ref="CH14:CJ24" si="8">IF(B14&lt;AQ14,1,0)</f>
        <v>0</v>
      </c>
      <c r="CI14" s="33">
        <f t="shared" si="8"/>
        <v>0</v>
      </c>
      <c r="CJ14" s="33">
        <f t="shared" si="8"/>
        <v>0</v>
      </c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5"/>
      <c r="CV14" s="5"/>
      <c r="CW14" s="5"/>
      <c r="CX14" s="5"/>
      <c r="CY14" s="5"/>
      <c r="CZ14" s="5"/>
    </row>
    <row r="15" spans="1:104" s="6" customFormat="1" ht="21" x14ac:dyDescent="0.25">
      <c r="A15" s="44" t="s">
        <v>37</v>
      </c>
      <c r="B15" s="45">
        <f t="shared" si="4"/>
        <v>0</v>
      </c>
      <c r="C15" s="46">
        <f t="shared" si="5"/>
        <v>0</v>
      </c>
      <c r="D15" s="47">
        <f t="shared" si="5"/>
        <v>0</v>
      </c>
      <c r="E15" s="48"/>
      <c r="F15" s="49"/>
      <c r="G15" s="48"/>
      <c r="H15" s="50"/>
      <c r="I15" s="48"/>
      <c r="J15" s="50"/>
      <c r="K15" s="48"/>
      <c r="L15" s="50"/>
      <c r="M15" s="38"/>
      <c r="N15" s="40"/>
      <c r="O15" s="38"/>
      <c r="P15" s="40"/>
      <c r="Q15" s="51"/>
      <c r="R15" s="52"/>
      <c r="S15" s="51"/>
      <c r="T15" s="52"/>
      <c r="U15" s="51"/>
      <c r="V15" s="52"/>
      <c r="W15" s="51"/>
      <c r="X15" s="52"/>
      <c r="Y15" s="51"/>
      <c r="Z15" s="52"/>
      <c r="AA15" s="51"/>
      <c r="AB15" s="52"/>
      <c r="AC15" s="51"/>
      <c r="AD15" s="52"/>
      <c r="AE15" s="51"/>
      <c r="AF15" s="52"/>
      <c r="AG15" s="51"/>
      <c r="AH15" s="52"/>
      <c r="AI15" s="51"/>
      <c r="AJ15" s="52"/>
      <c r="AK15" s="51"/>
      <c r="AL15" s="53"/>
      <c r="AM15" s="52"/>
      <c r="AN15" s="54"/>
      <c r="AO15" s="55"/>
      <c r="AP15" s="56"/>
      <c r="AQ15" s="52"/>
      <c r="AR15" s="52"/>
      <c r="AS15" s="52"/>
      <c r="AT15" s="30" t="str">
        <f t="shared" si="6"/>
        <v/>
      </c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5"/>
      <c r="BF15" s="5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3"/>
      <c r="BV15" s="3"/>
      <c r="BW15" s="15"/>
      <c r="BX15" s="15"/>
      <c r="BY15" s="5"/>
      <c r="BZ15" s="5"/>
      <c r="CA15" s="32" t="str">
        <f t="shared" si="0"/>
        <v/>
      </c>
      <c r="CB15" s="32" t="str">
        <f t="shared" si="1"/>
        <v/>
      </c>
      <c r="CC15" s="32" t="str">
        <f t="shared" si="2"/>
        <v/>
      </c>
      <c r="CD15" s="32" t="str">
        <f t="shared" si="3"/>
        <v/>
      </c>
      <c r="CE15" s="32"/>
      <c r="CF15" s="32"/>
      <c r="CG15" s="33">
        <f t="shared" si="7"/>
        <v>0</v>
      </c>
      <c r="CH15" s="33">
        <f t="shared" si="8"/>
        <v>0</v>
      </c>
      <c r="CI15" s="33">
        <f t="shared" si="8"/>
        <v>0</v>
      </c>
      <c r="CJ15" s="33">
        <f t="shared" si="8"/>
        <v>0</v>
      </c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5"/>
      <c r="CV15" s="5"/>
      <c r="CW15" s="5"/>
      <c r="CX15" s="5"/>
      <c r="CY15" s="5"/>
      <c r="CZ15" s="5"/>
    </row>
    <row r="16" spans="1:104" s="6" customFormat="1" ht="15" x14ac:dyDescent="0.25">
      <c r="A16" s="57" t="s">
        <v>38</v>
      </c>
      <c r="B16" s="58">
        <f t="shared" si="4"/>
        <v>0</v>
      </c>
      <c r="C16" s="59">
        <f t="shared" si="5"/>
        <v>0</v>
      </c>
      <c r="D16" s="60">
        <f t="shared" si="5"/>
        <v>0</v>
      </c>
      <c r="E16" s="51"/>
      <c r="F16" s="56"/>
      <c r="G16" s="51"/>
      <c r="H16" s="52"/>
      <c r="I16" s="51"/>
      <c r="J16" s="52"/>
      <c r="K16" s="51"/>
      <c r="L16" s="52"/>
      <c r="M16" s="51"/>
      <c r="N16" s="52"/>
      <c r="O16" s="51"/>
      <c r="P16" s="52"/>
      <c r="Q16" s="51"/>
      <c r="R16" s="52"/>
      <c r="S16" s="51"/>
      <c r="T16" s="52"/>
      <c r="U16" s="51"/>
      <c r="V16" s="52"/>
      <c r="W16" s="51"/>
      <c r="X16" s="52"/>
      <c r="Y16" s="51"/>
      <c r="Z16" s="52"/>
      <c r="AA16" s="51"/>
      <c r="AB16" s="52"/>
      <c r="AC16" s="51"/>
      <c r="AD16" s="52"/>
      <c r="AE16" s="51"/>
      <c r="AF16" s="52"/>
      <c r="AG16" s="51"/>
      <c r="AH16" s="52"/>
      <c r="AI16" s="51"/>
      <c r="AJ16" s="52"/>
      <c r="AK16" s="51"/>
      <c r="AL16" s="53"/>
      <c r="AM16" s="52"/>
      <c r="AN16" s="54"/>
      <c r="AO16" s="55"/>
      <c r="AP16" s="56"/>
      <c r="AQ16" s="52"/>
      <c r="AR16" s="52"/>
      <c r="AS16" s="52"/>
      <c r="AT16" s="30" t="str">
        <f t="shared" si="6"/>
        <v/>
      </c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5"/>
      <c r="BF16" s="5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3"/>
      <c r="BV16" s="3"/>
      <c r="BW16" s="15"/>
      <c r="BX16" s="15"/>
      <c r="BY16" s="5"/>
      <c r="BZ16" s="5"/>
      <c r="CA16" s="32" t="str">
        <f t="shared" si="0"/>
        <v/>
      </c>
      <c r="CB16" s="32" t="str">
        <f t="shared" si="1"/>
        <v/>
      </c>
      <c r="CC16" s="32" t="str">
        <f t="shared" si="2"/>
        <v/>
      </c>
      <c r="CD16" s="32" t="str">
        <f t="shared" si="3"/>
        <v/>
      </c>
      <c r="CE16" s="32"/>
      <c r="CF16" s="32"/>
      <c r="CG16" s="33">
        <f t="shared" si="7"/>
        <v>0</v>
      </c>
      <c r="CH16" s="33">
        <f t="shared" si="8"/>
        <v>0</v>
      </c>
      <c r="CI16" s="33">
        <f t="shared" si="8"/>
        <v>0</v>
      </c>
      <c r="CJ16" s="33">
        <f t="shared" si="8"/>
        <v>0</v>
      </c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5"/>
      <c r="CV16" s="5"/>
      <c r="CW16" s="5"/>
      <c r="CX16" s="5"/>
      <c r="CY16" s="5"/>
      <c r="CZ16" s="5"/>
    </row>
    <row r="17" spans="1:104" s="6" customFormat="1" ht="15" x14ac:dyDescent="0.25">
      <c r="A17" s="44" t="s">
        <v>39</v>
      </c>
      <c r="B17" s="61">
        <f t="shared" si="4"/>
        <v>0</v>
      </c>
      <c r="C17" s="62">
        <f t="shared" si="5"/>
        <v>0</v>
      </c>
      <c r="D17" s="60">
        <f t="shared" si="5"/>
        <v>0</v>
      </c>
      <c r="E17" s="63"/>
      <c r="F17" s="52"/>
      <c r="G17" s="51"/>
      <c r="H17" s="52"/>
      <c r="I17" s="51"/>
      <c r="J17" s="52"/>
      <c r="K17" s="51"/>
      <c r="L17" s="52"/>
      <c r="M17" s="51"/>
      <c r="N17" s="52"/>
      <c r="O17" s="51"/>
      <c r="P17" s="52"/>
      <c r="Q17" s="51"/>
      <c r="R17" s="52"/>
      <c r="S17" s="51"/>
      <c r="T17" s="52"/>
      <c r="U17" s="51"/>
      <c r="V17" s="52"/>
      <c r="W17" s="51"/>
      <c r="X17" s="52"/>
      <c r="Y17" s="51"/>
      <c r="Z17" s="52"/>
      <c r="AA17" s="51"/>
      <c r="AB17" s="52"/>
      <c r="AC17" s="51"/>
      <c r="AD17" s="52"/>
      <c r="AE17" s="51"/>
      <c r="AF17" s="52"/>
      <c r="AG17" s="51"/>
      <c r="AH17" s="52"/>
      <c r="AI17" s="51"/>
      <c r="AJ17" s="52"/>
      <c r="AK17" s="51"/>
      <c r="AL17" s="53"/>
      <c r="AM17" s="64"/>
      <c r="AN17" s="54"/>
      <c r="AO17" s="55"/>
      <c r="AP17" s="56"/>
      <c r="AQ17" s="64"/>
      <c r="AR17" s="64"/>
      <c r="AS17" s="64"/>
      <c r="AT17" s="30" t="str">
        <f t="shared" si="6"/>
        <v/>
      </c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5"/>
      <c r="BF17" s="5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3"/>
      <c r="BV17" s="3"/>
      <c r="BW17" s="15"/>
      <c r="BX17" s="15"/>
      <c r="BY17" s="5"/>
      <c r="BZ17" s="5"/>
      <c r="CA17" s="32" t="str">
        <f t="shared" si="0"/>
        <v/>
      </c>
      <c r="CB17" s="32" t="str">
        <f t="shared" si="1"/>
        <v/>
      </c>
      <c r="CC17" s="32" t="str">
        <f t="shared" si="2"/>
        <v/>
      </c>
      <c r="CD17" s="32" t="str">
        <f t="shared" si="3"/>
        <v/>
      </c>
      <c r="CE17" s="32"/>
      <c r="CF17" s="32"/>
      <c r="CG17" s="33">
        <f t="shared" si="7"/>
        <v>0</v>
      </c>
      <c r="CH17" s="33">
        <f t="shared" si="8"/>
        <v>0</v>
      </c>
      <c r="CI17" s="33">
        <f t="shared" si="8"/>
        <v>0</v>
      </c>
      <c r="CJ17" s="33">
        <f t="shared" si="8"/>
        <v>0</v>
      </c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5"/>
      <c r="CV17" s="5"/>
      <c r="CW17" s="5"/>
      <c r="CX17" s="5"/>
      <c r="CY17" s="5"/>
      <c r="CZ17" s="5"/>
    </row>
    <row r="18" spans="1:104" s="6" customFormat="1" ht="15" x14ac:dyDescent="0.25">
      <c r="A18" s="44" t="s">
        <v>40</v>
      </c>
      <c r="B18" s="65">
        <f t="shared" si="4"/>
        <v>0</v>
      </c>
      <c r="C18" s="501">
        <f t="shared" si="5"/>
        <v>0</v>
      </c>
      <c r="D18" s="67">
        <f t="shared" si="5"/>
        <v>0</v>
      </c>
      <c r="E18" s="68"/>
      <c r="F18" s="430"/>
      <c r="G18" s="438"/>
      <c r="H18" s="502"/>
      <c r="I18" s="438"/>
      <c r="J18" s="502"/>
      <c r="K18" s="51"/>
      <c r="L18" s="52"/>
      <c r="M18" s="51"/>
      <c r="N18" s="52"/>
      <c r="O18" s="434"/>
      <c r="P18" s="419"/>
      <c r="Q18" s="434"/>
      <c r="R18" s="419"/>
      <c r="S18" s="434"/>
      <c r="T18" s="419"/>
      <c r="U18" s="434"/>
      <c r="V18" s="419"/>
      <c r="W18" s="434"/>
      <c r="X18" s="419"/>
      <c r="Y18" s="434"/>
      <c r="Z18" s="419"/>
      <c r="AA18" s="434"/>
      <c r="AB18" s="419"/>
      <c r="AC18" s="434"/>
      <c r="AD18" s="419"/>
      <c r="AE18" s="434"/>
      <c r="AF18" s="419"/>
      <c r="AG18" s="434"/>
      <c r="AH18" s="419"/>
      <c r="AI18" s="434"/>
      <c r="AJ18" s="419"/>
      <c r="AK18" s="434"/>
      <c r="AL18" s="418"/>
      <c r="AM18" s="75"/>
      <c r="AN18" s="431"/>
      <c r="AO18" s="435"/>
      <c r="AP18" s="78"/>
      <c r="AQ18" s="75"/>
      <c r="AR18" s="75"/>
      <c r="AS18" s="75"/>
      <c r="AT18" s="30" t="str">
        <f t="shared" si="6"/>
        <v/>
      </c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5"/>
      <c r="BF18" s="5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3"/>
      <c r="BV18" s="3"/>
      <c r="BW18" s="15"/>
      <c r="BX18" s="15"/>
      <c r="BY18" s="5"/>
      <c r="BZ18" s="5"/>
      <c r="CA18" s="32" t="str">
        <f t="shared" si="0"/>
        <v/>
      </c>
      <c r="CB18" s="32" t="str">
        <f t="shared" si="1"/>
        <v/>
      </c>
      <c r="CC18" s="32" t="str">
        <f t="shared" si="2"/>
        <v/>
      </c>
      <c r="CD18" s="32" t="str">
        <f t="shared" si="3"/>
        <v/>
      </c>
      <c r="CE18" s="32"/>
      <c r="CF18" s="32"/>
      <c r="CG18" s="33">
        <f t="shared" si="7"/>
        <v>0</v>
      </c>
      <c r="CH18" s="33">
        <f t="shared" si="8"/>
        <v>0</v>
      </c>
      <c r="CI18" s="33">
        <f t="shared" si="8"/>
        <v>0</v>
      </c>
      <c r="CJ18" s="33">
        <f t="shared" si="8"/>
        <v>0</v>
      </c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5"/>
      <c r="CV18" s="5"/>
      <c r="CW18" s="5"/>
      <c r="CX18" s="5"/>
      <c r="CY18" s="5"/>
      <c r="CZ18" s="5"/>
    </row>
    <row r="19" spans="1:104" s="6" customFormat="1" ht="15" x14ac:dyDescent="0.25">
      <c r="A19" s="749" t="s">
        <v>41</v>
      </c>
      <c r="B19" s="65">
        <f t="shared" si="4"/>
        <v>0</v>
      </c>
      <c r="C19" s="79">
        <f t="shared" si="5"/>
        <v>0</v>
      </c>
      <c r="D19" s="751">
        <f t="shared" si="5"/>
        <v>0</v>
      </c>
      <c r="E19" s="722">
        <f>SUM(E20:E24)</f>
        <v>0</v>
      </c>
      <c r="F19" s="751">
        <f t="shared" ref="F19:AS19" si="9">SUM(F20:F24)</f>
        <v>0</v>
      </c>
      <c r="G19" s="722">
        <f t="shared" si="9"/>
        <v>0</v>
      </c>
      <c r="H19" s="757">
        <f t="shared" si="9"/>
        <v>0</v>
      </c>
      <c r="I19" s="722">
        <f t="shared" si="9"/>
        <v>0</v>
      </c>
      <c r="J19" s="757">
        <f t="shared" si="9"/>
        <v>0</v>
      </c>
      <c r="K19" s="722">
        <f t="shared" si="9"/>
        <v>0</v>
      </c>
      <c r="L19" s="757">
        <f t="shared" si="9"/>
        <v>0</v>
      </c>
      <c r="M19" s="722">
        <f t="shared" si="9"/>
        <v>0</v>
      </c>
      <c r="N19" s="757">
        <f t="shared" si="9"/>
        <v>0</v>
      </c>
      <c r="O19" s="722">
        <f t="shared" si="9"/>
        <v>0</v>
      </c>
      <c r="P19" s="757">
        <f t="shared" si="9"/>
        <v>0</v>
      </c>
      <c r="Q19" s="722">
        <f t="shared" si="9"/>
        <v>0</v>
      </c>
      <c r="R19" s="757">
        <f t="shared" si="9"/>
        <v>0</v>
      </c>
      <c r="S19" s="722">
        <f t="shared" si="9"/>
        <v>0</v>
      </c>
      <c r="T19" s="757">
        <f t="shared" si="9"/>
        <v>0</v>
      </c>
      <c r="U19" s="722">
        <f t="shared" si="9"/>
        <v>0</v>
      </c>
      <c r="V19" s="757">
        <f t="shared" si="9"/>
        <v>0</v>
      </c>
      <c r="W19" s="722">
        <f t="shared" si="9"/>
        <v>0</v>
      </c>
      <c r="X19" s="757">
        <f t="shared" si="9"/>
        <v>0</v>
      </c>
      <c r="Y19" s="722">
        <f t="shared" si="9"/>
        <v>0</v>
      </c>
      <c r="Z19" s="757">
        <f t="shared" si="9"/>
        <v>0</v>
      </c>
      <c r="AA19" s="722">
        <f t="shared" si="9"/>
        <v>0</v>
      </c>
      <c r="AB19" s="757">
        <f t="shared" si="9"/>
        <v>0</v>
      </c>
      <c r="AC19" s="722">
        <f t="shared" si="9"/>
        <v>0</v>
      </c>
      <c r="AD19" s="757">
        <f t="shared" si="9"/>
        <v>0</v>
      </c>
      <c r="AE19" s="722">
        <f t="shared" si="9"/>
        <v>0</v>
      </c>
      <c r="AF19" s="757">
        <f t="shared" si="9"/>
        <v>0</v>
      </c>
      <c r="AG19" s="722">
        <f t="shared" si="9"/>
        <v>0</v>
      </c>
      <c r="AH19" s="757">
        <f t="shared" si="9"/>
        <v>0</v>
      </c>
      <c r="AI19" s="722">
        <f t="shared" si="9"/>
        <v>0</v>
      </c>
      <c r="AJ19" s="757">
        <f t="shared" si="9"/>
        <v>0</v>
      </c>
      <c r="AK19" s="722">
        <f t="shared" si="9"/>
        <v>0</v>
      </c>
      <c r="AL19" s="724">
        <f t="shared" si="9"/>
        <v>0</v>
      </c>
      <c r="AM19" s="757">
        <f t="shared" si="9"/>
        <v>0</v>
      </c>
      <c r="AN19" s="758">
        <f t="shared" si="9"/>
        <v>0</v>
      </c>
      <c r="AO19" s="750">
        <f t="shared" si="9"/>
        <v>0</v>
      </c>
      <c r="AP19" s="751">
        <f t="shared" si="9"/>
        <v>0</v>
      </c>
      <c r="AQ19" s="757">
        <f t="shared" si="9"/>
        <v>0</v>
      </c>
      <c r="AR19" s="757">
        <f t="shared" si="9"/>
        <v>0</v>
      </c>
      <c r="AS19" s="757">
        <f t="shared" si="9"/>
        <v>0</v>
      </c>
      <c r="AT19" s="30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3"/>
      <c r="BV19" s="3"/>
      <c r="BW19" s="15"/>
      <c r="BX19" s="15"/>
      <c r="BY19" s="5"/>
      <c r="BZ19" s="5"/>
      <c r="CA19" s="32"/>
      <c r="CB19" s="32"/>
      <c r="CC19" s="32"/>
      <c r="CD19" s="32"/>
      <c r="CE19" s="32"/>
      <c r="CF19" s="32"/>
      <c r="CG19" s="33"/>
      <c r="CH19" s="33"/>
      <c r="CI19" s="33"/>
      <c r="CJ19" s="33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5"/>
      <c r="CV19" s="5"/>
      <c r="CW19" s="5"/>
      <c r="CX19" s="5"/>
      <c r="CY19" s="5"/>
      <c r="CZ19" s="5"/>
    </row>
    <row r="20" spans="1:104" s="6" customFormat="1" ht="15" x14ac:dyDescent="0.25">
      <c r="A20" s="759" t="s">
        <v>42</v>
      </c>
      <c r="B20" s="61">
        <f t="shared" si="4"/>
        <v>0</v>
      </c>
      <c r="C20" s="59">
        <f t="shared" si="5"/>
        <v>0</v>
      </c>
      <c r="D20" s="760">
        <f t="shared" si="5"/>
        <v>0</v>
      </c>
      <c r="E20" s="85"/>
      <c r="F20" s="86"/>
      <c r="G20" s="85"/>
      <c r="H20" s="87"/>
      <c r="I20" s="85"/>
      <c r="J20" s="87"/>
      <c r="K20" s="85"/>
      <c r="L20" s="87"/>
      <c r="M20" s="85"/>
      <c r="N20" s="87"/>
      <c r="O20" s="85"/>
      <c r="P20" s="87"/>
      <c r="Q20" s="85"/>
      <c r="R20" s="87"/>
      <c r="S20" s="85"/>
      <c r="T20" s="87"/>
      <c r="U20" s="85"/>
      <c r="V20" s="87"/>
      <c r="W20" s="85"/>
      <c r="X20" s="87"/>
      <c r="Y20" s="85"/>
      <c r="Z20" s="87"/>
      <c r="AA20" s="85"/>
      <c r="AB20" s="87"/>
      <c r="AC20" s="85"/>
      <c r="AD20" s="87"/>
      <c r="AE20" s="85"/>
      <c r="AF20" s="87"/>
      <c r="AG20" s="85"/>
      <c r="AH20" s="87"/>
      <c r="AI20" s="85"/>
      <c r="AJ20" s="87"/>
      <c r="AK20" s="85"/>
      <c r="AL20" s="88"/>
      <c r="AM20" s="761"/>
      <c r="AN20" s="90"/>
      <c r="AO20" s="91"/>
      <c r="AP20" s="86"/>
      <c r="AQ20" s="761"/>
      <c r="AR20" s="761"/>
      <c r="AS20" s="761"/>
      <c r="AT20" s="30" t="str">
        <f t="shared" si="6"/>
        <v/>
      </c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5"/>
      <c r="BF20" s="5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3"/>
      <c r="BV20" s="3"/>
      <c r="BW20" s="15"/>
      <c r="BX20" s="15"/>
      <c r="BY20" s="5"/>
      <c r="BZ20" s="5"/>
      <c r="CA20" s="32" t="str">
        <f>IF(CG20=1,"* Total Egresos debe ser igual a la suma de los Tipos de Estrategia. ","")</f>
        <v/>
      </c>
      <c r="CB20" s="32" t="str">
        <f>IF(CH20=1," * El Número de personas con discapacidad NO DEBE superar el total de egresos. ","")</f>
        <v/>
      </c>
      <c r="CC20" s="32" t="str">
        <f>IF(CI20=1," * El Número de personas de pueblos originarios NO DEBE superar el total de egresos. ","")</f>
        <v/>
      </c>
      <c r="CD20" s="32" t="str">
        <f>IF(CJ20=1," * El Número de personas migrantes NO DEBE superar el total de egresos. ","")</f>
        <v/>
      </c>
      <c r="CE20" s="32"/>
      <c r="CF20" s="32"/>
      <c r="CG20" s="33">
        <f t="shared" si="7"/>
        <v>0</v>
      </c>
      <c r="CH20" s="33">
        <f t="shared" si="8"/>
        <v>0</v>
      </c>
      <c r="CI20" s="33">
        <f t="shared" si="8"/>
        <v>0</v>
      </c>
      <c r="CJ20" s="33">
        <f t="shared" si="8"/>
        <v>0</v>
      </c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5"/>
      <c r="CV20" s="5"/>
      <c r="CW20" s="5"/>
      <c r="CX20" s="5"/>
      <c r="CY20" s="5"/>
      <c r="CZ20" s="5"/>
    </row>
    <row r="21" spans="1:104" s="6" customFormat="1" ht="15" x14ac:dyDescent="0.25">
      <c r="A21" s="44" t="s">
        <v>43</v>
      </c>
      <c r="B21" s="58">
        <f t="shared" si="4"/>
        <v>0</v>
      </c>
      <c r="C21" s="62">
        <f t="shared" si="5"/>
        <v>0</v>
      </c>
      <c r="D21" s="47">
        <f t="shared" si="5"/>
        <v>0</v>
      </c>
      <c r="E21" s="51"/>
      <c r="F21" s="56"/>
      <c r="G21" s="51"/>
      <c r="H21" s="52"/>
      <c r="I21" s="51"/>
      <c r="J21" s="52"/>
      <c r="K21" s="51"/>
      <c r="L21" s="52"/>
      <c r="M21" s="51"/>
      <c r="N21" s="52"/>
      <c r="O21" s="51"/>
      <c r="P21" s="52"/>
      <c r="Q21" s="51"/>
      <c r="R21" s="52"/>
      <c r="S21" s="51"/>
      <c r="T21" s="52"/>
      <c r="U21" s="51"/>
      <c r="V21" s="52"/>
      <c r="W21" s="51"/>
      <c r="X21" s="52"/>
      <c r="Y21" s="51"/>
      <c r="Z21" s="52"/>
      <c r="AA21" s="51"/>
      <c r="AB21" s="52"/>
      <c r="AC21" s="51"/>
      <c r="AD21" s="52"/>
      <c r="AE21" s="51"/>
      <c r="AF21" s="52"/>
      <c r="AG21" s="51"/>
      <c r="AH21" s="52"/>
      <c r="AI21" s="51"/>
      <c r="AJ21" s="52"/>
      <c r="AK21" s="51"/>
      <c r="AL21" s="53"/>
      <c r="AM21" s="92"/>
      <c r="AN21" s="54"/>
      <c r="AO21" s="55"/>
      <c r="AP21" s="56"/>
      <c r="AQ21" s="92"/>
      <c r="AR21" s="92"/>
      <c r="AS21" s="92"/>
      <c r="AT21" s="30" t="str">
        <f t="shared" si="6"/>
        <v/>
      </c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5"/>
      <c r="BF21" s="5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3"/>
      <c r="BV21" s="3"/>
      <c r="BW21" s="15"/>
      <c r="BX21" s="15"/>
      <c r="BY21" s="5"/>
      <c r="BZ21" s="5"/>
      <c r="CA21" s="32" t="str">
        <f>IF(CG21=1,"* Total Egresos debe ser igual a la suma de los Tipos de Estrategia. ","")</f>
        <v/>
      </c>
      <c r="CB21" s="32" t="str">
        <f>IF(CH21=1," * El Número de personas con discapacidad NO DEBE superar el total de egresos. ","")</f>
        <v/>
      </c>
      <c r="CC21" s="32" t="str">
        <f>IF(CI21=1," * El Número de personas de pueblos originarios NO DEBE superar el total de egresos. ","")</f>
        <v/>
      </c>
      <c r="CD21" s="32" t="str">
        <f>IF(CJ21=1," * El Número de personas migrantes NO DEBE superar el total de egresos. ","")</f>
        <v/>
      </c>
      <c r="CE21" s="32"/>
      <c r="CF21" s="32"/>
      <c r="CG21" s="33">
        <f t="shared" si="7"/>
        <v>0</v>
      </c>
      <c r="CH21" s="33">
        <f t="shared" si="8"/>
        <v>0</v>
      </c>
      <c r="CI21" s="33">
        <f t="shared" si="8"/>
        <v>0</v>
      </c>
      <c r="CJ21" s="33">
        <f t="shared" si="8"/>
        <v>0</v>
      </c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5"/>
      <c r="CV21" s="5"/>
      <c r="CW21" s="5"/>
      <c r="CX21" s="5"/>
      <c r="CY21" s="5"/>
      <c r="CZ21" s="5"/>
    </row>
    <row r="22" spans="1:104" s="6" customFormat="1" ht="15" x14ac:dyDescent="0.25">
      <c r="A22" s="93" t="s">
        <v>44</v>
      </c>
      <c r="B22" s="94">
        <f t="shared" si="4"/>
        <v>0</v>
      </c>
      <c r="C22" s="95">
        <f t="shared" si="5"/>
        <v>0</v>
      </c>
      <c r="D22" s="96">
        <f t="shared" si="5"/>
        <v>0</v>
      </c>
      <c r="E22" s="63"/>
      <c r="F22" s="97"/>
      <c r="G22" s="63"/>
      <c r="H22" s="98"/>
      <c r="I22" s="63"/>
      <c r="J22" s="98"/>
      <c r="K22" s="63"/>
      <c r="L22" s="98"/>
      <c r="M22" s="63"/>
      <c r="N22" s="98"/>
      <c r="O22" s="63"/>
      <c r="P22" s="98"/>
      <c r="Q22" s="63"/>
      <c r="R22" s="98"/>
      <c r="S22" s="63"/>
      <c r="T22" s="98"/>
      <c r="U22" s="63"/>
      <c r="V22" s="98"/>
      <c r="W22" s="63"/>
      <c r="X22" s="98"/>
      <c r="Y22" s="63"/>
      <c r="Z22" s="98"/>
      <c r="AA22" s="63"/>
      <c r="AB22" s="98"/>
      <c r="AC22" s="63"/>
      <c r="AD22" s="98"/>
      <c r="AE22" s="63"/>
      <c r="AF22" s="98"/>
      <c r="AG22" s="63"/>
      <c r="AH22" s="98"/>
      <c r="AI22" s="63"/>
      <c r="AJ22" s="98"/>
      <c r="AK22" s="63"/>
      <c r="AL22" s="99"/>
      <c r="AM22" s="100"/>
      <c r="AN22" s="101"/>
      <c r="AO22" s="102"/>
      <c r="AP22" s="97"/>
      <c r="AQ22" s="100"/>
      <c r="AR22" s="100"/>
      <c r="AS22" s="100"/>
      <c r="AT22" s="30" t="str">
        <f t="shared" si="6"/>
        <v/>
      </c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5"/>
      <c r="BF22" s="5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3"/>
      <c r="BV22" s="3"/>
      <c r="BW22" s="15"/>
      <c r="BX22" s="15"/>
      <c r="BY22" s="5"/>
      <c r="BZ22" s="5"/>
      <c r="CA22" s="32" t="str">
        <f>IF(CG22=1,"* Total Egresos debe ser igual a la suma de los Tipos de Estrategia. ","")</f>
        <v/>
      </c>
      <c r="CB22" s="32" t="str">
        <f>IF(CH22=1," * El Número de personas con discapacidad NO DEBE superar el total de egresos. ","")</f>
        <v/>
      </c>
      <c r="CC22" s="32" t="str">
        <f>IF(CI22=1," * El Número de personas de pueblos originarios NO DEBE superar el total de egresos. ","")</f>
        <v/>
      </c>
      <c r="CD22" s="32" t="str">
        <f>IF(CJ22=1," * El Número de personas migrantes NO DEBE superar el total de egresos. ","")</f>
        <v/>
      </c>
      <c r="CE22" s="32"/>
      <c r="CF22" s="32"/>
      <c r="CG22" s="33">
        <f t="shared" si="7"/>
        <v>0</v>
      </c>
      <c r="CH22" s="33">
        <f t="shared" si="8"/>
        <v>0</v>
      </c>
      <c r="CI22" s="33">
        <f t="shared" si="8"/>
        <v>0</v>
      </c>
      <c r="CJ22" s="33">
        <f t="shared" si="8"/>
        <v>0</v>
      </c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5"/>
      <c r="CV22" s="5"/>
      <c r="CW22" s="5"/>
      <c r="CX22" s="5"/>
      <c r="CY22" s="5"/>
      <c r="CZ22" s="5"/>
    </row>
    <row r="23" spans="1:104" s="6" customFormat="1" ht="15" x14ac:dyDescent="0.25">
      <c r="A23" s="103" t="s">
        <v>45</v>
      </c>
      <c r="B23" s="58">
        <f t="shared" si="4"/>
        <v>0</v>
      </c>
      <c r="C23" s="62">
        <f t="shared" si="5"/>
        <v>0</v>
      </c>
      <c r="D23" s="47">
        <f t="shared" si="5"/>
        <v>0</v>
      </c>
      <c r="E23" s="51"/>
      <c r="F23" s="56"/>
      <c r="G23" s="51"/>
      <c r="H23" s="52"/>
      <c r="I23" s="51"/>
      <c r="J23" s="52"/>
      <c r="K23" s="51"/>
      <c r="L23" s="52"/>
      <c r="M23" s="51"/>
      <c r="N23" s="52"/>
      <c r="O23" s="51"/>
      <c r="P23" s="52"/>
      <c r="Q23" s="51"/>
      <c r="R23" s="52"/>
      <c r="S23" s="51"/>
      <c r="T23" s="52"/>
      <c r="U23" s="51"/>
      <c r="V23" s="52"/>
      <c r="W23" s="51"/>
      <c r="X23" s="52"/>
      <c r="Y23" s="51"/>
      <c r="Z23" s="52"/>
      <c r="AA23" s="51"/>
      <c r="AB23" s="52"/>
      <c r="AC23" s="51"/>
      <c r="AD23" s="52"/>
      <c r="AE23" s="51"/>
      <c r="AF23" s="52"/>
      <c r="AG23" s="51"/>
      <c r="AH23" s="52"/>
      <c r="AI23" s="51"/>
      <c r="AJ23" s="52"/>
      <c r="AK23" s="51"/>
      <c r="AL23" s="53"/>
      <c r="AM23" s="92"/>
      <c r="AN23" s="54"/>
      <c r="AO23" s="55"/>
      <c r="AP23" s="56"/>
      <c r="AQ23" s="92"/>
      <c r="AR23" s="92"/>
      <c r="AS23" s="92"/>
      <c r="AT23" s="30" t="str">
        <f t="shared" si="6"/>
        <v/>
      </c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5"/>
      <c r="BF23" s="5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3"/>
      <c r="BV23" s="3"/>
      <c r="BW23" s="15"/>
      <c r="BX23" s="15"/>
      <c r="BY23" s="5"/>
      <c r="BZ23" s="5"/>
      <c r="CA23" s="32" t="str">
        <f>IF(CG23=1,"* Total Egresos debe ser igual a la suma de los Tipos de Estrategia. ","")</f>
        <v/>
      </c>
      <c r="CB23" s="32" t="str">
        <f>IF(CH23=1," * El Número de personas con discapacidad NO DEBE superar el total de egresos. ","")</f>
        <v/>
      </c>
      <c r="CC23" s="32" t="str">
        <f>IF(CI23=1," * El Número de personas de pueblos originarios NO DEBE superar el total de egresos. ","")</f>
        <v/>
      </c>
      <c r="CD23" s="32" t="str">
        <f>IF(CJ23=1," * El Número de personas migrantes NO DEBE superar el total de egresos. ","")</f>
        <v/>
      </c>
      <c r="CE23" s="32"/>
      <c r="CF23" s="32"/>
      <c r="CG23" s="33">
        <f t="shared" si="7"/>
        <v>0</v>
      </c>
      <c r="CH23" s="33">
        <f t="shared" si="8"/>
        <v>0</v>
      </c>
      <c r="CI23" s="33">
        <f t="shared" si="8"/>
        <v>0</v>
      </c>
      <c r="CJ23" s="33">
        <f t="shared" si="8"/>
        <v>0</v>
      </c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5"/>
      <c r="CV23" s="5"/>
      <c r="CW23" s="5"/>
      <c r="CX23" s="5"/>
      <c r="CY23" s="5"/>
      <c r="CZ23" s="5"/>
    </row>
    <row r="24" spans="1:104" s="6" customFormat="1" ht="15" x14ac:dyDescent="0.25">
      <c r="A24" s="104" t="s">
        <v>46</v>
      </c>
      <c r="B24" s="65">
        <f t="shared" si="4"/>
        <v>0</v>
      </c>
      <c r="C24" s="79">
        <f t="shared" si="5"/>
        <v>0</v>
      </c>
      <c r="D24" s="423">
        <f t="shared" si="5"/>
        <v>0</v>
      </c>
      <c r="E24" s="434"/>
      <c r="F24" s="421"/>
      <c r="G24" s="434"/>
      <c r="H24" s="419"/>
      <c r="I24" s="434"/>
      <c r="J24" s="419"/>
      <c r="K24" s="434"/>
      <c r="L24" s="419"/>
      <c r="M24" s="434"/>
      <c r="N24" s="419"/>
      <c r="O24" s="434"/>
      <c r="P24" s="419"/>
      <c r="Q24" s="434"/>
      <c r="R24" s="419"/>
      <c r="S24" s="434"/>
      <c r="T24" s="419"/>
      <c r="U24" s="434"/>
      <c r="V24" s="419"/>
      <c r="W24" s="434"/>
      <c r="X24" s="419"/>
      <c r="Y24" s="434"/>
      <c r="Z24" s="419"/>
      <c r="AA24" s="434"/>
      <c r="AB24" s="419"/>
      <c r="AC24" s="434"/>
      <c r="AD24" s="419"/>
      <c r="AE24" s="434"/>
      <c r="AF24" s="419"/>
      <c r="AG24" s="434"/>
      <c r="AH24" s="419"/>
      <c r="AI24" s="434"/>
      <c r="AJ24" s="419"/>
      <c r="AK24" s="434"/>
      <c r="AL24" s="418"/>
      <c r="AM24" s="419"/>
      <c r="AN24" s="431"/>
      <c r="AO24" s="435"/>
      <c r="AP24" s="421"/>
      <c r="AQ24" s="419"/>
      <c r="AR24" s="419"/>
      <c r="AS24" s="419"/>
      <c r="AT24" s="30" t="str">
        <f t="shared" si="6"/>
        <v/>
      </c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5"/>
      <c r="BF24" s="5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3"/>
      <c r="BV24" s="3"/>
      <c r="BW24" s="15"/>
      <c r="BX24" s="15"/>
      <c r="BY24" s="5"/>
      <c r="BZ24" s="5"/>
      <c r="CA24" s="32" t="str">
        <f>IF(CG24=1,"* Total Egresos debe ser igual a la suma de los Tipos de Estrategia. ","")</f>
        <v/>
      </c>
      <c r="CB24" s="32" t="str">
        <f>IF(CH24=1," * El Número de personas con discapacidad NO DEBE superar el total de egresos. ","")</f>
        <v/>
      </c>
      <c r="CC24" s="32" t="str">
        <f>IF(CI24=1," * El Número de personas de pueblos originarios NO DEBE superar el total de egresos. ","")</f>
        <v/>
      </c>
      <c r="CD24" s="32" t="str">
        <f>IF(CJ24=1," * El Número de personas migrantes NO DEBE superar el total de egresos. ","")</f>
        <v/>
      </c>
      <c r="CE24" s="32"/>
      <c r="CF24" s="32"/>
      <c r="CG24" s="33">
        <f t="shared" si="7"/>
        <v>0</v>
      </c>
      <c r="CH24" s="33">
        <f t="shared" si="8"/>
        <v>0</v>
      </c>
      <c r="CI24" s="33">
        <f t="shared" si="8"/>
        <v>0</v>
      </c>
      <c r="CJ24" s="33">
        <f t="shared" si="8"/>
        <v>0</v>
      </c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5"/>
      <c r="CV24" s="5"/>
      <c r="CW24" s="5"/>
      <c r="CX24" s="5"/>
      <c r="CY24" s="5"/>
      <c r="CZ24" s="5"/>
    </row>
    <row r="25" spans="1:104" s="6" customFormat="1" ht="15" x14ac:dyDescent="0.25">
      <c r="A25" s="107" t="s">
        <v>47</v>
      </c>
      <c r="B25" s="108"/>
      <c r="C25" s="5"/>
      <c r="D25" s="108"/>
      <c r="E25" s="108"/>
      <c r="F25" s="5"/>
      <c r="G25" s="5"/>
      <c r="H25" s="5"/>
      <c r="I25" s="5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3"/>
      <c r="BV25" s="3"/>
      <c r="BW25" s="3"/>
      <c r="BX25" s="3"/>
      <c r="BY25" s="3"/>
      <c r="BZ25" s="3"/>
      <c r="CA25" s="32"/>
      <c r="CB25" s="32"/>
      <c r="CC25" s="32"/>
      <c r="CD25" s="32"/>
      <c r="CE25" s="32"/>
      <c r="CF25" s="32"/>
      <c r="CG25" s="33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3"/>
      <c r="CV25" s="5"/>
      <c r="CW25" s="5"/>
      <c r="CX25" s="5"/>
      <c r="CY25" s="5"/>
      <c r="CZ25" s="5"/>
    </row>
    <row r="26" spans="1:104" s="6" customFormat="1" ht="15" x14ac:dyDescent="0.25">
      <c r="A26" s="1908" t="s">
        <v>48</v>
      </c>
      <c r="B26" s="1898" t="s">
        <v>49</v>
      </c>
      <c r="C26" s="1899" t="s">
        <v>5</v>
      </c>
      <c r="D26" s="1640"/>
      <c r="E26" s="1900"/>
      <c r="F26" s="1901" t="s">
        <v>6</v>
      </c>
      <c r="G26" s="1902"/>
      <c r="H26" s="1902"/>
      <c r="I26" s="1902"/>
      <c r="J26" s="1902"/>
      <c r="K26" s="1902"/>
      <c r="L26" s="1902"/>
      <c r="M26" s="1902"/>
      <c r="N26" s="1902"/>
      <c r="O26" s="1902"/>
      <c r="P26" s="1902"/>
      <c r="Q26" s="1902"/>
      <c r="R26" s="1902"/>
      <c r="S26" s="1902"/>
      <c r="T26" s="1902"/>
      <c r="U26" s="1902"/>
      <c r="V26" s="1902"/>
      <c r="W26" s="1902"/>
      <c r="X26" s="1902"/>
      <c r="Y26" s="1902"/>
      <c r="Z26" s="1902"/>
      <c r="AA26" s="1902"/>
      <c r="AB26" s="1902"/>
      <c r="AC26" s="1902"/>
      <c r="AD26" s="1902"/>
      <c r="AE26" s="1902"/>
      <c r="AF26" s="1902"/>
      <c r="AG26" s="1902"/>
      <c r="AH26" s="1902"/>
      <c r="AI26" s="1902"/>
      <c r="AJ26" s="1902"/>
      <c r="AK26" s="1902"/>
      <c r="AL26" s="1902"/>
      <c r="AM26" s="1903"/>
      <c r="AN26" s="1904" t="s">
        <v>7</v>
      </c>
      <c r="AO26" s="1902"/>
      <c r="AP26" s="1902"/>
      <c r="AQ26" s="190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109"/>
      <c r="BS26" s="109"/>
      <c r="BT26" s="109"/>
      <c r="BU26" s="15"/>
      <c r="BV26" s="15"/>
      <c r="BW26" s="15"/>
      <c r="BX26" s="15"/>
      <c r="BY26" s="15"/>
      <c r="BZ26" s="15"/>
      <c r="CA26" s="32"/>
      <c r="CB26" s="32"/>
      <c r="CC26" s="32"/>
      <c r="CD26" s="32"/>
      <c r="CE26" s="32"/>
      <c r="CF26" s="32"/>
      <c r="CG26" s="33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5"/>
      <c r="CV26" s="5"/>
      <c r="CW26" s="5"/>
      <c r="CX26" s="5"/>
      <c r="CY26" s="5"/>
      <c r="CZ26" s="5"/>
    </row>
    <row r="27" spans="1:104" s="6" customFormat="1" ht="15" customHeight="1" x14ac:dyDescent="0.25">
      <c r="A27" s="1658"/>
      <c r="B27" s="1637"/>
      <c r="C27" s="1760"/>
      <c r="D27" s="1757"/>
      <c r="E27" s="1761"/>
      <c r="F27" s="1906" t="s">
        <v>11</v>
      </c>
      <c r="G27" s="1907"/>
      <c r="H27" s="1906" t="s">
        <v>12</v>
      </c>
      <c r="I27" s="1907"/>
      <c r="J27" s="1906" t="s">
        <v>13</v>
      </c>
      <c r="K27" s="1907"/>
      <c r="L27" s="1906" t="s">
        <v>14</v>
      </c>
      <c r="M27" s="1907"/>
      <c r="N27" s="1906" t="s">
        <v>15</v>
      </c>
      <c r="O27" s="1907"/>
      <c r="P27" s="1906" t="s">
        <v>16</v>
      </c>
      <c r="Q27" s="1907"/>
      <c r="R27" s="1906" t="s">
        <v>17</v>
      </c>
      <c r="S27" s="1907"/>
      <c r="T27" s="1906" t="s">
        <v>18</v>
      </c>
      <c r="U27" s="1907"/>
      <c r="V27" s="1906" t="s">
        <v>19</v>
      </c>
      <c r="W27" s="1907"/>
      <c r="X27" s="1906" t="s">
        <v>20</v>
      </c>
      <c r="Y27" s="1907"/>
      <c r="Z27" s="1906" t="s">
        <v>21</v>
      </c>
      <c r="AA27" s="1907"/>
      <c r="AB27" s="1906" t="s">
        <v>22</v>
      </c>
      <c r="AC27" s="1907"/>
      <c r="AD27" s="1906" t="s">
        <v>23</v>
      </c>
      <c r="AE27" s="1907"/>
      <c r="AF27" s="1906" t="s">
        <v>24</v>
      </c>
      <c r="AG27" s="1907"/>
      <c r="AH27" s="1906" t="s">
        <v>25</v>
      </c>
      <c r="AI27" s="1907"/>
      <c r="AJ27" s="1906" t="s">
        <v>26</v>
      </c>
      <c r="AK27" s="1907"/>
      <c r="AL27" s="1901" t="s">
        <v>27</v>
      </c>
      <c r="AM27" s="1902"/>
      <c r="AN27" s="1664" t="s">
        <v>50</v>
      </c>
      <c r="AO27" s="1666" t="s">
        <v>29</v>
      </c>
      <c r="AP27" s="1668" t="s">
        <v>30</v>
      </c>
      <c r="AQ27" s="1662" t="s">
        <v>31</v>
      </c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109"/>
      <c r="BS27" s="109"/>
      <c r="BT27" s="109"/>
      <c r="BU27" s="15"/>
      <c r="BV27" s="15"/>
      <c r="BW27" s="15"/>
      <c r="BX27" s="15"/>
      <c r="BY27" s="15"/>
      <c r="BZ27" s="15"/>
      <c r="CA27" s="4"/>
      <c r="CB27" s="4"/>
      <c r="CC27" s="4"/>
      <c r="CD27" s="4"/>
      <c r="CE27" s="4"/>
      <c r="CF27" s="4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5"/>
      <c r="CV27" s="5"/>
      <c r="CW27" s="5"/>
      <c r="CX27" s="5"/>
      <c r="CY27" s="5"/>
      <c r="CZ27" s="5"/>
    </row>
    <row r="28" spans="1:104" s="6" customFormat="1" ht="15" x14ac:dyDescent="0.25">
      <c r="A28" s="1759"/>
      <c r="B28" s="1745"/>
      <c r="C28" s="762" t="s">
        <v>32</v>
      </c>
      <c r="D28" s="762" t="s">
        <v>33</v>
      </c>
      <c r="E28" s="762" t="s">
        <v>34</v>
      </c>
      <c r="F28" s="703" t="s">
        <v>33</v>
      </c>
      <c r="G28" s="747" t="s">
        <v>34</v>
      </c>
      <c r="H28" s="703" t="s">
        <v>33</v>
      </c>
      <c r="I28" s="747" t="s">
        <v>34</v>
      </c>
      <c r="J28" s="703" t="s">
        <v>33</v>
      </c>
      <c r="K28" s="747" t="s">
        <v>34</v>
      </c>
      <c r="L28" s="703" t="s">
        <v>33</v>
      </c>
      <c r="M28" s="747" t="s">
        <v>34</v>
      </c>
      <c r="N28" s="763" t="s">
        <v>33</v>
      </c>
      <c r="O28" s="747" t="s">
        <v>34</v>
      </c>
      <c r="P28" s="703" t="s">
        <v>33</v>
      </c>
      <c r="Q28" s="747" t="s">
        <v>34</v>
      </c>
      <c r="R28" s="703" t="s">
        <v>33</v>
      </c>
      <c r="S28" s="747" t="s">
        <v>34</v>
      </c>
      <c r="T28" s="703" t="s">
        <v>33</v>
      </c>
      <c r="U28" s="747" t="s">
        <v>34</v>
      </c>
      <c r="V28" s="703" t="s">
        <v>33</v>
      </c>
      <c r="W28" s="747" t="s">
        <v>34</v>
      </c>
      <c r="X28" s="703" t="s">
        <v>33</v>
      </c>
      <c r="Y28" s="747" t="s">
        <v>34</v>
      </c>
      <c r="Z28" s="703" t="s">
        <v>33</v>
      </c>
      <c r="AA28" s="747" t="s">
        <v>34</v>
      </c>
      <c r="AB28" s="703" t="s">
        <v>33</v>
      </c>
      <c r="AC28" s="747" t="s">
        <v>34</v>
      </c>
      <c r="AD28" s="703" t="s">
        <v>33</v>
      </c>
      <c r="AE28" s="747" t="s">
        <v>34</v>
      </c>
      <c r="AF28" s="703" t="s">
        <v>33</v>
      </c>
      <c r="AG28" s="747" t="s">
        <v>34</v>
      </c>
      <c r="AH28" s="703" t="s">
        <v>33</v>
      </c>
      <c r="AI28" s="747" t="s">
        <v>34</v>
      </c>
      <c r="AJ28" s="703" t="s">
        <v>33</v>
      </c>
      <c r="AK28" s="747" t="s">
        <v>34</v>
      </c>
      <c r="AL28" s="703" t="s">
        <v>33</v>
      </c>
      <c r="AM28" s="764" t="s">
        <v>34</v>
      </c>
      <c r="AN28" s="1763"/>
      <c r="AO28" s="1764"/>
      <c r="AP28" s="1765"/>
      <c r="AQ28" s="1762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109"/>
      <c r="BS28" s="109"/>
      <c r="BT28" s="109"/>
      <c r="BU28" s="15"/>
      <c r="BV28" s="15"/>
      <c r="BW28" s="15"/>
      <c r="BX28" s="15"/>
      <c r="BY28" s="15"/>
      <c r="BZ28" s="15"/>
      <c r="CA28" s="4"/>
      <c r="CB28" s="4"/>
      <c r="CC28" s="4"/>
      <c r="CD28" s="4"/>
      <c r="CE28" s="4"/>
      <c r="CF28" s="4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5"/>
      <c r="CV28" s="5"/>
      <c r="CW28" s="5"/>
      <c r="CX28" s="5"/>
      <c r="CY28" s="5"/>
      <c r="CZ28" s="5"/>
    </row>
    <row r="29" spans="1:104" s="6" customFormat="1" ht="15" x14ac:dyDescent="0.25">
      <c r="A29" s="1901" t="s">
        <v>51</v>
      </c>
      <c r="B29" s="1905"/>
      <c r="C29" s="765">
        <f>SUM(D29:E29)</f>
        <v>0</v>
      </c>
      <c r="D29" s="766">
        <f>+F29+H29+J29+L29+N29+P29+R29+T29+V29+X29+Z29+AB29+AD29+AF29+AH29+AJ29+AL29</f>
        <v>0</v>
      </c>
      <c r="E29" s="766">
        <f>+G29+I29+K29+M29+O29+Q29+S29+U29+W29+Y29+AA29+AC29+AE29+AG29+AI29+AK29+AM29</f>
        <v>0</v>
      </c>
      <c r="F29" s="767"/>
      <c r="G29" s="768"/>
      <c r="H29" s="767"/>
      <c r="I29" s="769"/>
      <c r="J29" s="767"/>
      <c r="K29" s="769"/>
      <c r="L29" s="767"/>
      <c r="M29" s="768"/>
      <c r="N29" s="770"/>
      <c r="O29" s="769"/>
      <c r="P29" s="770"/>
      <c r="Q29" s="769"/>
      <c r="R29" s="770"/>
      <c r="S29" s="769"/>
      <c r="T29" s="770"/>
      <c r="U29" s="769"/>
      <c r="V29" s="770"/>
      <c r="W29" s="769"/>
      <c r="X29" s="770"/>
      <c r="Y29" s="769"/>
      <c r="Z29" s="770"/>
      <c r="AA29" s="769"/>
      <c r="AB29" s="770"/>
      <c r="AC29" s="769"/>
      <c r="AD29" s="770"/>
      <c r="AE29" s="769"/>
      <c r="AF29" s="770"/>
      <c r="AG29" s="769"/>
      <c r="AH29" s="770"/>
      <c r="AI29" s="769"/>
      <c r="AJ29" s="770"/>
      <c r="AK29" s="769"/>
      <c r="AL29" s="770"/>
      <c r="AM29" s="771"/>
      <c r="AN29" s="772"/>
      <c r="AO29" s="770"/>
      <c r="AP29" s="770"/>
      <c r="AQ29" s="769"/>
      <c r="AR29" s="30" t="str">
        <f>CA29&amp;CB29&amp;CC29&amp;CD29</f>
        <v/>
      </c>
      <c r="AS29" s="31"/>
      <c r="AT29" s="31"/>
      <c r="AU29" s="31"/>
      <c r="AV29" s="31"/>
      <c r="AW29" s="31"/>
      <c r="AX29" s="31"/>
      <c r="AY29" s="31"/>
      <c r="AZ29" s="31"/>
      <c r="BA29" s="5"/>
      <c r="BB29" s="5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109"/>
      <c r="BS29" s="109"/>
      <c r="BT29" s="109"/>
      <c r="BU29" s="5"/>
      <c r="BV29" s="5"/>
      <c r="BW29" s="5"/>
      <c r="BX29" s="5"/>
      <c r="BY29" s="5"/>
      <c r="BZ29" s="5"/>
      <c r="CA29" s="32" t="str">
        <f>IF(CG29=1,"* Existen patologías que son mayores al Total de Ingresos-Persona. ","")</f>
        <v/>
      </c>
      <c r="CB29" s="32" t="str">
        <f>IF(CH29=1,"* EN Rehabilitación Infantil Existen Patologías que son Mayores a los Ingresos-Personas. ","")</f>
        <v/>
      </c>
      <c r="CC29" s="32" t="str">
        <f>IF(CI29=1,"* En RBC existen Patologías que son mayores a los Ingresos-Personas. ","")</f>
        <v/>
      </c>
      <c r="CD29" s="32" t="str">
        <f>IF(CJ29=1,"* En RI Existen Patologías que son mayores a los Ingresos-Personas. ","")</f>
        <v/>
      </c>
      <c r="CE29" s="32" t="str">
        <f>IF(CK29=1,"* En RR existen patologías que son mayores a los Ingresos-Persona. ","")</f>
        <v/>
      </c>
      <c r="CF29" s="32"/>
      <c r="CG29" s="33">
        <f>IF(C29&lt;MAX(C30:C48),1,0)</f>
        <v>0</v>
      </c>
      <c r="CH29" s="33">
        <f>IF(AN29&lt;MAX(AN30:AN48),1,0)</f>
        <v>0</v>
      </c>
      <c r="CI29" s="33">
        <f>IF(AO29&lt;MAX(AO30:AO48),1,0)</f>
        <v>0</v>
      </c>
      <c r="CJ29" s="33">
        <f>IF(AP29&lt;MAX(AP30:AP48),1,0)</f>
        <v>0</v>
      </c>
      <c r="CK29" s="33">
        <f>IF(AQ29&lt;MAX(AQ30:AQ48),1,0)</f>
        <v>0</v>
      </c>
      <c r="CL29" s="33"/>
      <c r="CM29" s="9"/>
      <c r="CN29" s="9"/>
      <c r="CO29" s="9"/>
      <c r="CP29" s="9"/>
      <c r="CQ29" s="9"/>
      <c r="CR29" s="9"/>
      <c r="CS29" s="9"/>
      <c r="CT29" s="9"/>
      <c r="CU29" s="5"/>
      <c r="CV29" s="5"/>
      <c r="CW29" s="5"/>
      <c r="CX29" s="5"/>
      <c r="CY29" s="5"/>
      <c r="CZ29" s="5"/>
    </row>
    <row r="30" spans="1:104" s="6" customFormat="1" ht="15" x14ac:dyDescent="0.25">
      <c r="A30" s="1916" t="s">
        <v>52</v>
      </c>
      <c r="B30" s="121" t="s">
        <v>53</v>
      </c>
      <c r="C30" s="122">
        <f>SUM(D30:E30)</f>
        <v>0</v>
      </c>
      <c r="D30" s="773">
        <f t="shared" ref="D30:E50" si="10">+F30+H30+J30+L30+N30+P30+R30+T30+V30+X30+Z30+AB30+AD30+AF30+AH30+AJ30+AL30</f>
        <v>0</v>
      </c>
      <c r="E30" s="773">
        <f t="shared" si="10"/>
        <v>0</v>
      </c>
      <c r="F30" s="124"/>
      <c r="G30" s="125"/>
      <c r="H30" s="124"/>
      <c r="I30" s="126"/>
      <c r="J30" s="124"/>
      <c r="K30" s="126"/>
      <c r="L30" s="124"/>
      <c r="M30" s="125"/>
      <c r="N30" s="127"/>
      <c r="O30" s="126"/>
      <c r="P30" s="127"/>
      <c r="Q30" s="126"/>
      <c r="R30" s="127"/>
      <c r="S30" s="126"/>
      <c r="T30" s="127"/>
      <c r="U30" s="126"/>
      <c r="V30" s="127"/>
      <c r="W30" s="126"/>
      <c r="X30" s="127"/>
      <c r="Y30" s="126"/>
      <c r="Z30" s="127"/>
      <c r="AA30" s="126"/>
      <c r="AB30" s="127"/>
      <c r="AC30" s="126"/>
      <c r="AD30" s="127"/>
      <c r="AE30" s="126"/>
      <c r="AF30" s="127"/>
      <c r="AG30" s="126"/>
      <c r="AH30" s="127"/>
      <c r="AI30" s="126"/>
      <c r="AJ30" s="127"/>
      <c r="AK30" s="126"/>
      <c r="AL30" s="127"/>
      <c r="AM30" s="128"/>
      <c r="AN30" s="129"/>
      <c r="AO30" s="127"/>
      <c r="AP30" s="127"/>
      <c r="AQ30" s="126"/>
      <c r="AR30" s="30" t="str">
        <f t="shared" ref="AR30:AR50" si="11">CA30&amp;CB30&amp;CC30&amp;CD30</f>
        <v/>
      </c>
      <c r="AS30" s="31"/>
      <c r="AT30" s="31"/>
      <c r="AU30" s="31"/>
      <c r="AV30" s="31"/>
      <c r="AW30" s="31"/>
      <c r="AX30" s="31"/>
      <c r="AY30" s="31"/>
      <c r="AZ30" s="31"/>
      <c r="BA30" s="5"/>
      <c r="BB30" s="5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109"/>
      <c r="BS30" s="109"/>
      <c r="BT30" s="109"/>
      <c r="BU30" s="5"/>
      <c r="BV30" s="15"/>
      <c r="BW30" s="15"/>
      <c r="BX30" s="15"/>
      <c r="BY30" s="15"/>
      <c r="BZ30" s="15"/>
      <c r="CA30" s="32" t="str">
        <f>IF(CG30=1," * El total de Ingresos debe ser igual a la suma de los Tipos de Estrategia. ","")</f>
        <v/>
      </c>
      <c r="CB30" s="4"/>
      <c r="CC30" s="4"/>
      <c r="CD30" s="4"/>
      <c r="CE30" s="4"/>
      <c r="CF30" s="4"/>
      <c r="CG30" s="33">
        <f>IF(SUM(AN30:AQ30)=C30,0,1)</f>
        <v>0</v>
      </c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5"/>
      <c r="CV30" s="5"/>
      <c r="CW30" s="5"/>
      <c r="CX30" s="5"/>
      <c r="CY30" s="5"/>
      <c r="CZ30" s="5"/>
    </row>
    <row r="31" spans="1:104" s="6" customFormat="1" ht="15" x14ac:dyDescent="0.25">
      <c r="A31" s="1680"/>
      <c r="B31" s="121" t="s">
        <v>54</v>
      </c>
      <c r="C31" s="130">
        <f t="shared" ref="C31:C48" si="12">SUM(D31:E31)</f>
        <v>0</v>
      </c>
      <c r="D31" s="131">
        <f t="shared" si="10"/>
        <v>0</v>
      </c>
      <c r="E31" s="131">
        <f t="shared" si="10"/>
        <v>0</v>
      </c>
      <c r="F31" s="132"/>
      <c r="G31" s="133"/>
      <c r="H31" s="132"/>
      <c r="I31" s="134"/>
      <c r="J31" s="132"/>
      <c r="K31" s="134"/>
      <c r="L31" s="132"/>
      <c r="M31" s="133"/>
      <c r="N31" s="135"/>
      <c r="O31" s="134"/>
      <c r="P31" s="135"/>
      <c r="Q31" s="134"/>
      <c r="R31" s="135"/>
      <c r="S31" s="134"/>
      <c r="T31" s="135"/>
      <c r="U31" s="134"/>
      <c r="V31" s="135"/>
      <c r="W31" s="134"/>
      <c r="X31" s="135"/>
      <c r="Y31" s="134"/>
      <c r="Z31" s="135"/>
      <c r="AA31" s="134"/>
      <c r="AB31" s="135"/>
      <c r="AC31" s="134"/>
      <c r="AD31" s="135"/>
      <c r="AE31" s="134"/>
      <c r="AF31" s="135"/>
      <c r="AG31" s="134"/>
      <c r="AH31" s="135"/>
      <c r="AI31" s="134"/>
      <c r="AJ31" s="135"/>
      <c r="AK31" s="134"/>
      <c r="AL31" s="135"/>
      <c r="AM31" s="136"/>
      <c r="AN31" s="137"/>
      <c r="AO31" s="135"/>
      <c r="AP31" s="135"/>
      <c r="AQ31" s="134"/>
      <c r="AR31" s="30" t="str">
        <f t="shared" si="11"/>
        <v/>
      </c>
      <c r="AS31" s="31"/>
      <c r="AT31" s="31"/>
      <c r="AU31" s="31"/>
      <c r="AV31" s="31"/>
      <c r="AW31" s="31"/>
      <c r="AX31" s="31"/>
      <c r="AY31" s="31"/>
      <c r="AZ31" s="31"/>
      <c r="BA31" s="5"/>
      <c r="BB31" s="5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109"/>
      <c r="BS31" s="109"/>
      <c r="BT31" s="109"/>
      <c r="BU31" s="5"/>
      <c r="BV31" s="15"/>
      <c r="BW31" s="15"/>
      <c r="BX31" s="15"/>
      <c r="BY31" s="15"/>
      <c r="BZ31" s="15"/>
      <c r="CA31" s="32" t="str">
        <f t="shared" ref="CA31:CA52" si="13">IF(CG31=1," * El total de Ingresos debe ser igual a la suma de los Tipos de Estrategia. ","")</f>
        <v/>
      </c>
      <c r="CB31" s="4"/>
      <c r="CC31" s="4"/>
      <c r="CD31" s="4"/>
      <c r="CE31" s="4"/>
      <c r="CF31" s="4"/>
      <c r="CG31" s="33">
        <f t="shared" ref="CG31:CG50" si="14">IF(SUM(AN31:AQ31)=C31,0,1)</f>
        <v>0</v>
      </c>
      <c r="CH31" s="9"/>
      <c r="CI31" s="9"/>
      <c r="CJ31" s="9"/>
      <c r="CK31" s="9"/>
      <c r="CL31" s="33"/>
      <c r="CM31" s="33"/>
      <c r="CN31" s="33"/>
      <c r="CO31" s="33"/>
      <c r="CP31" s="33"/>
      <c r="CQ31" s="33"/>
      <c r="CR31" s="33"/>
      <c r="CS31" s="33"/>
      <c r="CT31" s="33"/>
      <c r="CU31" s="5"/>
      <c r="CV31" s="5"/>
      <c r="CW31" s="5"/>
      <c r="CX31" s="5"/>
      <c r="CY31" s="5"/>
      <c r="CZ31" s="5"/>
    </row>
    <row r="32" spans="1:104" s="6" customFormat="1" ht="15" x14ac:dyDescent="0.25">
      <c r="A32" s="1680"/>
      <c r="B32" s="138" t="s">
        <v>55</v>
      </c>
      <c r="C32" s="139">
        <f t="shared" si="12"/>
        <v>0</v>
      </c>
      <c r="D32" s="131">
        <f t="shared" si="10"/>
        <v>0</v>
      </c>
      <c r="E32" s="131">
        <f t="shared" si="10"/>
        <v>0</v>
      </c>
      <c r="F32" s="132"/>
      <c r="G32" s="133"/>
      <c r="H32" s="132"/>
      <c r="I32" s="134"/>
      <c r="J32" s="132"/>
      <c r="K32" s="134"/>
      <c r="L32" s="132"/>
      <c r="M32" s="133"/>
      <c r="N32" s="135"/>
      <c r="O32" s="134"/>
      <c r="P32" s="135"/>
      <c r="Q32" s="134"/>
      <c r="R32" s="135"/>
      <c r="S32" s="134"/>
      <c r="T32" s="135"/>
      <c r="U32" s="134"/>
      <c r="V32" s="135"/>
      <c r="W32" s="134"/>
      <c r="X32" s="135"/>
      <c r="Y32" s="134"/>
      <c r="Z32" s="135"/>
      <c r="AA32" s="134"/>
      <c r="AB32" s="135"/>
      <c r="AC32" s="134"/>
      <c r="AD32" s="135"/>
      <c r="AE32" s="134"/>
      <c r="AF32" s="135"/>
      <c r="AG32" s="134"/>
      <c r="AH32" s="135"/>
      <c r="AI32" s="134"/>
      <c r="AJ32" s="135"/>
      <c r="AK32" s="134"/>
      <c r="AL32" s="135"/>
      <c r="AM32" s="136"/>
      <c r="AN32" s="137"/>
      <c r="AO32" s="135"/>
      <c r="AP32" s="135"/>
      <c r="AQ32" s="134"/>
      <c r="AR32" s="30" t="str">
        <f t="shared" si="11"/>
        <v/>
      </c>
      <c r="AS32" s="31"/>
      <c r="AT32" s="31"/>
      <c r="AU32" s="31"/>
      <c r="AV32" s="31"/>
      <c r="AW32" s="31"/>
      <c r="AX32" s="31"/>
      <c r="AY32" s="31"/>
      <c r="AZ32" s="31"/>
      <c r="BA32" s="5"/>
      <c r="BB32" s="5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109"/>
      <c r="BS32" s="109"/>
      <c r="BT32" s="109"/>
      <c r="BU32" s="5"/>
      <c r="BV32" s="15"/>
      <c r="BW32" s="15"/>
      <c r="BX32" s="15"/>
      <c r="BY32" s="15"/>
      <c r="BZ32" s="15"/>
      <c r="CA32" s="32" t="str">
        <f t="shared" si="13"/>
        <v/>
      </c>
      <c r="CB32" s="4"/>
      <c r="CC32" s="4"/>
      <c r="CD32" s="4"/>
      <c r="CE32" s="4"/>
      <c r="CF32" s="4"/>
      <c r="CG32" s="33">
        <f t="shared" si="14"/>
        <v>0</v>
      </c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5"/>
      <c r="CV32" s="5"/>
      <c r="CW32" s="5"/>
      <c r="CX32" s="5"/>
      <c r="CY32" s="5"/>
      <c r="CZ32" s="5"/>
    </row>
    <row r="33" spans="1:104" s="6" customFormat="1" x14ac:dyDescent="0.2">
      <c r="A33" s="1680"/>
      <c r="B33" s="138" t="s">
        <v>56</v>
      </c>
      <c r="C33" s="139">
        <f t="shared" si="12"/>
        <v>0</v>
      </c>
      <c r="D33" s="131">
        <f t="shared" si="10"/>
        <v>0</v>
      </c>
      <c r="E33" s="131">
        <f t="shared" si="10"/>
        <v>0</v>
      </c>
      <c r="F33" s="132"/>
      <c r="G33" s="133"/>
      <c r="H33" s="132"/>
      <c r="I33" s="134"/>
      <c r="J33" s="132"/>
      <c r="K33" s="134"/>
      <c r="L33" s="132"/>
      <c r="M33" s="133"/>
      <c r="N33" s="135"/>
      <c r="O33" s="134"/>
      <c r="P33" s="135"/>
      <c r="Q33" s="134"/>
      <c r="R33" s="135"/>
      <c r="S33" s="134"/>
      <c r="T33" s="135"/>
      <c r="U33" s="134"/>
      <c r="V33" s="135"/>
      <c r="W33" s="134"/>
      <c r="X33" s="135"/>
      <c r="Y33" s="134"/>
      <c r="Z33" s="135"/>
      <c r="AA33" s="134"/>
      <c r="AB33" s="135"/>
      <c r="AC33" s="134"/>
      <c r="AD33" s="135"/>
      <c r="AE33" s="134"/>
      <c r="AF33" s="135"/>
      <c r="AG33" s="134"/>
      <c r="AH33" s="135"/>
      <c r="AI33" s="134"/>
      <c r="AJ33" s="135"/>
      <c r="AK33" s="134"/>
      <c r="AL33" s="135"/>
      <c r="AM33" s="136"/>
      <c r="AN33" s="137"/>
      <c r="AO33" s="135"/>
      <c r="AP33" s="135"/>
      <c r="AQ33" s="134"/>
      <c r="AR33" s="30" t="str">
        <f t="shared" si="11"/>
        <v/>
      </c>
      <c r="AS33" s="5"/>
      <c r="AT33" s="5"/>
      <c r="AU33" s="5"/>
      <c r="AV33" s="5"/>
      <c r="AW33" s="5"/>
      <c r="AX33" s="5"/>
      <c r="AY33" s="5"/>
      <c r="AZ33" s="5"/>
      <c r="BA33" s="5"/>
      <c r="BB33" s="5"/>
      <c r="BR33" s="109"/>
      <c r="BS33" s="109"/>
      <c r="BT33" s="109"/>
      <c r="BU33" s="5"/>
      <c r="BV33" s="15"/>
      <c r="BW33" s="15"/>
      <c r="BX33" s="15"/>
      <c r="BY33" s="15"/>
      <c r="BZ33" s="15"/>
      <c r="CA33" s="32" t="str">
        <f t="shared" si="13"/>
        <v/>
      </c>
      <c r="CB33" s="4"/>
      <c r="CC33" s="4"/>
      <c r="CD33" s="4"/>
      <c r="CE33" s="4"/>
      <c r="CF33" s="4"/>
      <c r="CG33" s="33">
        <f t="shared" si="14"/>
        <v>0</v>
      </c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5"/>
      <c r="CV33" s="5"/>
      <c r="CW33" s="5"/>
      <c r="CX33" s="5"/>
      <c r="CY33" s="5"/>
      <c r="CZ33" s="5"/>
    </row>
    <row r="34" spans="1:104" s="6" customFormat="1" x14ac:dyDescent="0.2">
      <c r="A34" s="1680"/>
      <c r="B34" s="138" t="s">
        <v>57</v>
      </c>
      <c r="C34" s="139">
        <f t="shared" si="12"/>
        <v>0</v>
      </c>
      <c r="D34" s="131">
        <f t="shared" si="10"/>
        <v>0</v>
      </c>
      <c r="E34" s="131">
        <f t="shared" si="10"/>
        <v>0</v>
      </c>
      <c r="F34" s="132"/>
      <c r="G34" s="133"/>
      <c r="H34" s="132"/>
      <c r="I34" s="134"/>
      <c r="J34" s="132"/>
      <c r="K34" s="134"/>
      <c r="L34" s="132"/>
      <c r="M34" s="133"/>
      <c r="N34" s="135"/>
      <c r="O34" s="134"/>
      <c r="P34" s="135"/>
      <c r="Q34" s="134"/>
      <c r="R34" s="135"/>
      <c r="S34" s="134"/>
      <c r="T34" s="135"/>
      <c r="U34" s="134"/>
      <c r="V34" s="135"/>
      <c r="W34" s="134"/>
      <c r="X34" s="135"/>
      <c r="Y34" s="134"/>
      <c r="Z34" s="135"/>
      <c r="AA34" s="134"/>
      <c r="AB34" s="135"/>
      <c r="AC34" s="134"/>
      <c r="AD34" s="135"/>
      <c r="AE34" s="134"/>
      <c r="AF34" s="135"/>
      <c r="AG34" s="134"/>
      <c r="AH34" s="135"/>
      <c r="AI34" s="134"/>
      <c r="AJ34" s="135"/>
      <c r="AK34" s="134"/>
      <c r="AL34" s="135"/>
      <c r="AM34" s="136"/>
      <c r="AN34" s="137"/>
      <c r="AO34" s="135"/>
      <c r="AP34" s="135"/>
      <c r="AQ34" s="134"/>
      <c r="AR34" s="30" t="str">
        <f t="shared" si="11"/>
        <v/>
      </c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S34" s="109"/>
      <c r="BT34" s="109"/>
      <c r="BU34" s="5"/>
      <c r="BV34" s="15"/>
      <c r="BW34" s="15"/>
      <c r="BX34" s="15"/>
      <c r="BY34" s="15"/>
      <c r="BZ34" s="15"/>
      <c r="CA34" s="32" t="str">
        <f t="shared" si="13"/>
        <v/>
      </c>
      <c r="CB34" s="4"/>
      <c r="CC34" s="4"/>
      <c r="CD34" s="4"/>
      <c r="CE34" s="4"/>
      <c r="CF34" s="4"/>
      <c r="CG34" s="33">
        <f t="shared" si="14"/>
        <v>0</v>
      </c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5"/>
      <c r="CV34" s="5"/>
      <c r="CW34" s="5"/>
      <c r="CX34" s="5"/>
      <c r="CY34" s="5"/>
      <c r="CZ34" s="5"/>
    </row>
    <row r="35" spans="1:104" s="6" customFormat="1" x14ac:dyDescent="0.2">
      <c r="A35" s="1680"/>
      <c r="B35" s="138" t="s">
        <v>58</v>
      </c>
      <c r="C35" s="139">
        <f t="shared" si="12"/>
        <v>0</v>
      </c>
      <c r="D35" s="131">
        <f t="shared" si="10"/>
        <v>0</v>
      </c>
      <c r="E35" s="131">
        <f t="shared" si="10"/>
        <v>0</v>
      </c>
      <c r="F35" s="132"/>
      <c r="G35" s="133"/>
      <c r="H35" s="132"/>
      <c r="I35" s="134"/>
      <c r="J35" s="132"/>
      <c r="K35" s="134"/>
      <c r="L35" s="132"/>
      <c r="M35" s="133"/>
      <c r="N35" s="135"/>
      <c r="O35" s="134"/>
      <c r="P35" s="135"/>
      <c r="Q35" s="134"/>
      <c r="R35" s="135"/>
      <c r="S35" s="134"/>
      <c r="T35" s="135"/>
      <c r="U35" s="134"/>
      <c r="V35" s="135"/>
      <c r="W35" s="134"/>
      <c r="X35" s="135"/>
      <c r="Y35" s="134"/>
      <c r="Z35" s="135"/>
      <c r="AA35" s="134"/>
      <c r="AB35" s="135"/>
      <c r="AC35" s="134"/>
      <c r="AD35" s="135"/>
      <c r="AE35" s="134"/>
      <c r="AF35" s="135"/>
      <c r="AG35" s="134"/>
      <c r="AH35" s="135"/>
      <c r="AI35" s="134"/>
      <c r="AJ35" s="135"/>
      <c r="AK35" s="134"/>
      <c r="AL35" s="135"/>
      <c r="AM35" s="136"/>
      <c r="AN35" s="137"/>
      <c r="AO35" s="135"/>
      <c r="AP35" s="135"/>
      <c r="AQ35" s="134"/>
      <c r="AR35" s="30" t="str">
        <f t="shared" si="11"/>
        <v/>
      </c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S35" s="109"/>
      <c r="BT35" s="109"/>
      <c r="BU35" s="5"/>
      <c r="BV35" s="15"/>
      <c r="BW35" s="15"/>
      <c r="BX35" s="15"/>
      <c r="BY35" s="15"/>
      <c r="BZ35" s="15"/>
      <c r="CA35" s="32" t="str">
        <f t="shared" si="13"/>
        <v/>
      </c>
      <c r="CB35" s="4"/>
      <c r="CC35" s="4"/>
      <c r="CD35" s="4"/>
      <c r="CE35" s="4"/>
      <c r="CF35" s="4"/>
      <c r="CG35" s="33">
        <f t="shared" si="14"/>
        <v>0</v>
      </c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5"/>
      <c r="CV35" s="5"/>
      <c r="CW35" s="5"/>
      <c r="CX35" s="5"/>
      <c r="CY35" s="5"/>
      <c r="CZ35" s="5"/>
    </row>
    <row r="36" spans="1:104" s="6" customFormat="1" x14ac:dyDescent="0.2">
      <c r="A36" s="1680"/>
      <c r="B36" s="140" t="s">
        <v>59</v>
      </c>
      <c r="C36" s="141">
        <f t="shared" si="12"/>
        <v>0</v>
      </c>
      <c r="D36" s="131">
        <f t="shared" si="10"/>
        <v>0</v>
      </c>
      <c r="E36" s="131">
        <f t="shared" si="10"/>
        <v>0</v>
      </c>
      <c r="F36" s="132"/>
      <c r="G36" s="133"/>
      <c r="H36" s="132"/>
      <c r="I36" s="134"/>
      <c r="J36" s="132"/>
      <c r="K36" s="134"/>
      <c r="L36" s="132"/>
      <c r="M36" s="133"/>
      <c r="N36" s="135"/>
      <c r="O36" s="134"/>
      <c r="P36" s="135"/>
      <c r="Q36" s="134"/>
      <c r="R36" s="135"/>
      <c r="S36" s="134"/>
      <c r="T36" s="135"/>
      <c r="U36" s="134"/>
      <c r="V36" s="135"/>
      <c r="W36" s="134"/>
      <c r="X36" s="135"/>
      <c r="Y36" s="134"/>
      <c r="Z36" s="135"/>
      <c r="AA36" s="134"/>
      <c r="AB36" s="135"/>
      <c r="AC36" s="134"/>
      <c r="AD36" s="135"/>
      <c r="AE36" s="134"/>
      <c r="AF36" s="135"/>
      <c r="AG36" s="134"/>
      <c r="AH36" s="135"/>
      <c r="AI36" s="134"/>
      <c r="AJ36" s="135"/>
      <c r="AK36" s="134"/>
      <c r="AL36" s="135"/>
      <c r="AM36" s="136"/>
      <c r="AN36" s="137"/>
      <c r="AO36" s="135"/>
      <c r="AP36" s="135"/>
      <c r="AQ36" s="134"/>
      <c r="AR36" s="30" t="str">
        <f t="shared" si="11"/>
        <v/>
      </c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S36" s="109"/>
      <c r="BT36" s="109"/>
      <c r="BU36" s="5"/>
      <c r="BV36" s="15"/>
      <c r="BW36" s="15"/>
      <c r="BX36" s="15"/>
      <c r="BY36" s="15"/>
      <c r="BZ36" s="15"/>
      <c r="CA36" s="32" t="str">
        <f t="shared" si="13"/>
        <v/>
      </c>
      <c r="CB36" s="4"/>
      <c r="CC36" s="4"/>
      <c r="CD36" s="4"/>
      <c r="CE36" s="4"/>
      <c r="CF36" s="4"/>
      <c r="CG36" s="33">
        <f t="shared" si="14"/>
        <v>0</v>
      </c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5"/>
      <c r="CV36" s="5"/>
      <c r="CW36" s="5"/>
      <c r="CX36" s="5"/>
      <c r="CY36" s="5"/>
      <c r="CZ36" s="5"/>
    </row>
    <row r="37" spans="1:104" s="6" customFormat="1" x14ac:dyDescent="0.2">
      <c r="A37" s="1680"/>
      <c r="B37" s="142" t="s">
        <v>60</v>
      </c>
      <c r="C37" s="143">
        <f t="shared" si="12"/>
        <v>0</v>
      </c>
      <c r="D37" s="131">
        <f t="shared" si="10"/>
        <v>0</v>
      </c>
      <c r="E37" s="131">
        <f t="shared" si="10"/>
        <v>0</v>
      </c>
      <c r="F37" s="132"/>
      <c r="G37" s="133"/>
      <c r="H37" s="132"/>
      <c r="I37" s="134"/>
      <c r="J37" s="132"/>
      <c r="K37" s="134"/>
      <c r="L37" s="132"/>
      <c r="M37" s="133"/>
      <c r="N37" s="135"/>
      <c r="O37" s="134"/>
      <c r="P37" s="135"/>
      <c r="Q37" s="134"/>
      <c r="R37" s="135"/>
      <c r="S37" s="134"/>
      <c r="T37" s="135"/>
      <c r="U37" s="134"/>
      <c r="V37" s="135"/>
      <c r="W37" s="134"/>
      <c r="X37" s="135"/>
      <c r="Y37" s="134"/>
      <c r="Z37" s="135"/>
      <c r="AA37" s="134"/>
      <c r="AB37" s="135"/>
      <c r="AC37" s="134"/>
      <c r="AD37" s="135"/>
      <c r="AE37" s="134"/>
      <c r="AF37" s="135"/>
      <c r="AG37" s="134"/>
      <c r="AH37" s="135"/>
      <c r="AI37" s="134"/>
      <c r="AJ37" s="135"/>
      <c r="AK37" s="134"/>
      <c r="AL37" s="135"/>
      <c r="AM37" s="136"/>
      <c r="AN37" s="137"/>
      <c r="AO37" s="135"/>
      <c r="AP37" s="135"/>
      <c r="AQ37" s="134"/>
      <c r="AR37" s="30" t="str">
        <f t="shared" si="11"/>
        <v/>
      </c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S37" s="109"/>
      <c r="BT37" s="109"/>
      <c r="BU37" s="5"/>
      <c r="BV37" s="15"/>
      <c r="BW37" s="15"/>
      <c r="BX37" s="15"/>
      <c r="BY37" s="15"/>
      <c r="BZ37" s="15"/>
      <c r="CA37" s="32" t="str">
        <f t="shared" si="13"/>
        <v/>
      </c>
      <c r="CB37" s="4"/>
      <c r="CC37" s="4"/>
      <c r="CD37" s="4"/>
      <c r="CE37" s="4"/>
      <c r="CF37" s="4"/>
      <c r="CG37" s="33">
        <f t="shared" si="14"/>
        <v>0</v>
      </c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5"/>
      <c r="CV37" s="5"/>
      <c r="CW37" s="5"/>
      <c r="CX37" s="5"/>
      <c r="CY37" s="5"/>
      <c r="CZ37" s="5"/>
    </row>
    <row r="38" spans="1:104" s="6" customFormat="1" x14ac:dyDescent="0.2">
      <c r="A38" s="1680"/>
      <c r="B38" s="144" t="s">
        <v>61</v>
      </c>
      <c r="C38" s="145">
        <f t="shared" si="12"/>
        <v>0</v>
      </c>
      <c r="D38" s="131">
        <f t="shared" si="10"/>
        <v>0</v>
      </c>
      <c r="E38" s="131">
        <f t="shared" si="10"/>
        <v>0</v>
      </c>
      <c r="F38" s="132"/>
      <c r="G38" s="133"/>
      <c r="H38" s="132"/>
      <c r="I38" s="134"/>
      <c r="J38" s="132"/>
      <c r="K38" s="134"/>
      <c r="L38" s="132"/>
      <c r="M38" s="133"/>
      <c r="N38" s="135"/>
      <c r="O38" s="134"/>
      <c r="P38" s="135"/>
      <c r="Q38" s="134"/>
      <c r="R38" s="135"/>
      <c r="S38" s="134"/>
      <c r="T38" s="135"/>
      <c r="U38" s="134"/>
      <c r="V38" s="135"/>
      <c r="W38" s="134"/>
      <c r="X38" s="135"/>
      <c r="Y38" s="134"/>
      <c r="Z38" s="135"/>
      <c r="AA38" s="134"/>
      <c r="AB38" s="135"/>
      <c r="AC38" s="134"/>
      <c r="AD38" s="135"/>
      <c r="AE38" s="134"/>
      <c r="AF38" s="135"/>
      <c r="AG38" s="134"/>
      <c r="AH38" s="135"/>
      <c r="AI38" s="134"/>
      <c r="AJ38" s="135"/>
      <c r="AK38" s="134"/>
      <c r="AL38" s="135"/>
      <c r="AM38" s="136"/>
      <c r="AN38" s="137"/>
      <c r="AO38" s="135"/>
      <c r="AP38" s="135"/>
      <c r="AQ38" s="134"/>
      <c r="AR38" s="30" t="str">
        <f t="shared" si="11"/>
        <v/>
      </c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S38" s="109"/>
      <c r="BT38" s="109"/>
      <c r="BU38" s="5"/>
      <c r="BV38" s="15"/>
      <c r="BW38" s="15"/>
      <c r="BX38" s="15"/>
      <c r="BY38" s="15"/>
      <c r="BZ38" s="15"/>
      <c r="CA38" s="32" t="str">
        <f t="shared" si="13"/>
        <v/>
      </c>
      <c r="CB38" s="4"/>
      <c r="CC38" s="4"/>
      <c r="CD38" s="4"/>
      <c r="CE38" s="4"/>
      <c r="CF38" s="4"/>
      <c r="CG38" s="33">
        <f t="shared" si="14"/>
        <v>0</v>
      </c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5"/>
      <c r="CV38" s="5"/>
      <c r="CW38" s="5"/>
      <c r="CX38" s="5"/>
      <c r="CY38" s="5"/>
      <c r="CZ38" s="5"/>
    </row>
    <row r="39" spans="1:104" s="6" customFormat="1" x14ac:dyDescent="0.2">
      <c r="A39" s="1680"/>
      <c r="B39" s="142" t="s">
        <v>62</v>
      </c>
      <c r="C39" s="143">
        <f t="shared" si="12"/>
        <v>0</v>
      </c>
      <c r="D39" s="131">
        <f t="shared" si="10"/>
        <v>0</v>
      </c>
      <c r="E39" s="131">
        <f t="shared" si="10"/>
        <v>0</v>
      </c>
      <c r="F39" s="132"/>
      <c r="G39" s="133"/>
      <c r="H39" s="132"/>
      <c r="I39" s="134"/>
      <c r="J39" s="132"/>
      <c r="K39" s="134"/>
      <c r="L39" s="132"/>
      <c r="M39" s="133"/>
      <c r="N39" s="135"/>
      <c r="O39" s="134"/>
      <c r="P39" s="135"/>
      <c r="Q39" s="134"/>
      <c r="R39" s="135"/>
      <c r="S39" s="134"/>
      <c r="T39" s="135"/>
      <c r="U39" s="134"/>
      <c r="V39" s="135"/>
      <c r="W39" s="134"/>
      <c r="X39" s="135"/>
      <c r="Y39" s="134"/>
      <c r="Z39" s="135"/>
      <c r="AA39" s="134"/>
      <c r="AB39" s="135"/>
      <c r="AC39" s="134"/>
      <c r="AD39" s="135"/>
      <c r="AE39" s="134"/>
      <c r="AF39" s="135"/>
      <c r="AG39" s="134"/>
      <c r="AH39" s="135"/>
      <c r="AI39" s="134"/>
      <c r="AJ39" s="135"/>
      <c r="AK39" s="134"/>
      <c r="AL39" s="135"/>
      <c r="AM39" s="136"/>
      <c r="AN39" s="137"/>
      <c r="AO39" s="135"/>
      <c r="AP39" s="135"/>
      <c r="AQ39" s="134"/>
      <c r="AR39" s="30" t="str">
        <f t="shared" si="11"/>
        <v/>
      </c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S39" s="109"/>
      <c r="BT39" s="109"/>
      <c r="BU39" s="5"/>
      <c r="BV39" s="15"/>
      <c r="BW39" s="15"/>
      <c r="BX39" s="15"/>
      <c r="BY39" s="15"/>
      <c r="BZ39" s="15"/>
      <c r="CA39" s="32" t="str">
        <f t="shared" si="13"/>
        <v/>
      </c>
      <c r="CB39" s="4"/>
      <c r="CC39" s="4"/>
      <c r="CD39" s="4"/>
      <c r="CE39" s="4"/>
      <c r="CF39" s="4"/>
      <c r="CG39" s="33">
        <f t="shared" si="14"/>
        <v>0</v>
      </c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5"/>
      <c r="CV39" s="5"/>
      <c r="CW39" s="5"/>
      <c r="CX39" s="5"/>
      <c r="CY39" s="5"/>
      <c r="CZ39" s="5"/>
    </row>
    <row r="40" spans="1:104" s="6" customFormat="1" x14ac:dyDescent="0.2">
      <c r="A40" s="1680"/>
      <c r="B40" s="142" t="s">
        <v>63</v>
      </c>
      <c r="C40" s="143">
        <f t="shared" si="12"/>
        <v>0</v>
      </c>
      <c r="D40" s="131">
        <f t="shared" si="10"/>
        <v>0</v>
      </c>
      <c r="E40" s="131">
        <f t="shared" si="10"/>
        <v>0</v>
      </c>
      <c r="F40" s="132"/>
      <c r="G40" s="133"/>
      <c r="H40" s="132"/>
      <c r="I40" s="134"/>
      <c r="J40" s="132"/>
      <c r="K40" s="134"/>
      <c r="L40" s="132"/>
      <c r="M40" s="133"/>
      <c r="N40" s="135"/>
      <c r="O40" s="134"/>
      <c r="P40" s="135"/>
      <c r="Q40" s="134"/>
      <c r="R40" s="135"/>
      <c r="S40" s="134"/>
      <c r="T40" s="135"/>
      <c r="U40" s="134"/>
      <c r="V40" s="135"/>
      <c r="W40" s="134"/>
      <c r="X40" s="135"/>
      <c r="Y40" s="134"/>
      <c r="Z40" s="135"/>
      <c r="AA40" s="134"/>
      <c r="AB40" s="135"/>
      <c r="AC40" s="134"/>
      <c r="AD40" s="135"/>
      <c r="AE40" s="134"/>
      <c r="AF40" s="135"/>
      <c r="AG40" s="134"/>
      <c r="AH40" s="135"/>
      <c r="AI40" s="134"/>
      <c r="AJ40" s="135"/>
      <c r="AK40" s="134"/>
      <c r="AL40" s="135"/>
      <c r="AM40" s="136"/>
      <c r="AN40" s="137"/>
      <c r="AO40" s="135"/>
      <c r="AP40" s="135"/>
      <c r="AQ40" s="134"/>
      <c r="AR40" s="30" t="str">
        <f t="shared" si="11"/>
        <v/>
      </c>
      <c r="BS40" s="109"/>
      <c r="BT40" s="109"/>
      <c r="BU40" s="5"/>
      <c r="BV40" s="15"/>
      <c r="BW40" s="15"/>
      <c r="BX40" s="15"/>
      <c r="BY40" s="15"/>
      <c r="BZ40" s="15"/>
      <c r="CA40" s="32" t="str">
        <f t="shared" si="13"/>
        <v/>
      </c>
      <c r="CB40" s="4"/>
      <c r="CC40" s="4"/>
      <c r="CD40" s="4"/>
      <c r="CE40" s="4"/>
      <c r="CF40" s="4"/>
      <c r="CG40" s="33">
        <f t="shared" si="14"/>
        <v>0</v>
      </c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5"/>
      <c r="CV40" s="5"/>
      <c r="CW40" s="5"/>
      <c r="CX40" s="5"/>
      <c r="CY40" s="5"/>
      <c r="CZ40" s="5"/>
    </row>
    <row r="41" spans="1:104" s="6" customFormat="1" x14ac:dyDescent="0.2">
      <c r="A41" s="1680"/>
      <c r="B41" s="146" t="s">
        <v>64</v>
      </c>
      <c r="C41" s="147">
        <f t="shared" si="12"/>
        <v>0</v>
      </c>
      <c r="D41" s="131">
        <f t="shared" si="10"/>
        <v>0</v>
      </c>
      <c r="E41" s="131">
        <f t="shared" si="10"/>
        <v>0</v>
      </c>
      <c r="F41" s="132"/>
      <c r="G41" s="133"/>
      <c r="H41" s="132"/>
      <c r="I41" s="134"/>
      <c r="J41" s="132"/>
      <c r="K41" s="134"/>
      <c r="L41" s="132"/>
      <c r="M41" s="133"/>
      <c r="N41" s="135"/>
      <c r="O41" s="134"/>
      <c r="P41" s="135"/>
      <c r="Q41" s="134"/>
      <c r="R41" s="135"/>
      <c r="S41" s="134"/>
      <c r="T41" s="135"/>
      <c r="U41" s="134"/>
      <c r="V41" s="135"/>
      <c r="W41" s="134"/>
      <c r="X41" s="135"/>
      <c r="Y41" s="134"/>
      <c r="Z41" s="135"/>
      <c r="AA41" s="134"/>
      <c r="AB41" s="135"/>
      <c r="AC41" s="134"/>
      <c r="AD41" s="135"/>
      <c r="AE41" s="134"/>
      <c r="AF41" s="135"/>
      <c r="AG41" s="134"/>
      <c r="AH41" s="135"/>
      <c r="AI41" s="134"/>
      <c r="AJ41" s="135"/>
      <c r="AK41" s="134"/>
      <c r="AL41" s="135"/>
      <c r="AM41" s="136"/>
      <c r="AN41" s="137"/>
      <c r="AO41" s="135"/>
      <c r="AP41" s="135"/>
      <c r="AQ41" s="134"/>
      <c r="AR41" s="30" t="str">
        <f t="shared" si="11"/>
        <v/>
      </c>
      <c r="BS41" s="109"/>
      <c r="BT41" s="109"/>
      <c r="BU41" s="5"/>
      <c r="BV41" s="15"/>
      <c r="BW41" s="15"/>
      <c r="BX41" s="15"/>
      <c r="BY41" s="15"/>
      <c r="BZ41" s="15"/>
      <c r="CA41" s="32" t="str">
        <f t="shared" si="13"/>
        <v/>
      </c>
      <c r="CB41" s="4"/>
      <c r="CC41" s="4"/>
      <c r="CD41" s="4"/>
      <c r="CE41" s="4"/>
      <c r="CF41" s="4"/>
      <c r="CG41" s="33">
        <f t="shared" si="14"/>
        <v>0</v>
      </c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5"/>
      <c r="CV41" s="5"/>
      <c r="CW41" s="5"/>
      <c r="CX41" s="5"/>
      <c r="CY41" s="5"/>
      <c r="CZ41" s="5"/>
    </row>
    <row r="42" spans="1:104" s="6" customFormat="1" x14ac:dyDescent="0.2">
      <c r="A42" s="1680"/>
      <c r="B42" s="140" t="s">
        <v>65</v>
      </c>
      <c r="C42" s="148">
        <f t="shared" si="12"/>
        <v>0</v>
      </c>
      <c r="D42" s="149">
        <f t="shared" si="10"/>
        <v>0</v>
      </c>
      <c r="E42" s="149">
        <f t="shared" si="10"/>
        <v>0</v>
      </c>
      <c r="F42" s="132"/>
      <c r="G42" s="133"/>
      <c r="H42" s="132"/>
      <c r="I42" s="133"/>
      <c r="J42" s="132"/>
      <c r="K42" s="134"/>
      <c r="L42" s="132"/>
      <c r="M42" s="133"/>
      <c r="N42" s="135"/>
      <c r="O42" s="133"/>
      <c r="P42" s="150"/>
      <c r="Q42" s="133"/>
      <c r="R42" s="150"/>
      <c r="S42" s="133"/>
      <c r="T42" s="150"/>
      <c r="U42" s="133"/>
      <c r="V42" s="150"/>
      <c r="W42" s="133"/>
      <c r="X42" s="150"/>
      <c r="Y42" s="133"/>
      <c r="Z42" s="150"/>
      <c r="AA42" s="133"/>
      <c r="AB42" s="150"/>
      <c r="AC42" s="133"/>
      <c r="AD42" s="150"/>
      <c r="AE42" s="133"/>
      <c r="AF42" s="150"/>
      <c r="AG42" s="133"/>
      <c r="AH42" s="150"/>
      <c r="AI42" s="133"/>
      <c r="AJ42" s="150"/>
      <c r="AK42" s="133"/>
      <c r="AL42" s="150"/>
      <c r="AM42" s="151"/>
      <c r="AN42" s="137"/>
      <c r="AO42" s="135"/>
      <c r="AP42" s="150"/>
      <c r="AQ42" s="133"/>
      <c r="AR42" s="30" t="str">
        <f t="shared" si="11"/>
        <v/>
      </c>
      <c r="BS42" s="109"/>
      <c r="BT42" s="109"/>
      <c r="BU42" s="5"/>
      <c r="BV42" s="15"/>
      <c r="BW42" s="15"/>
      <c r="BX42" s="15"/>
      <c r="BY42" s="15"/>
      <c r="BZ42" s="15"/>
      <c r="CA42" s="32" t="str">
        <f t="shared" si="13"/>
        <v/>
      </c>
      <c r="CB42" s="4"/>
      <c r="CC42" s="4"/>
      <c r="CD42" s="4"/>
      <c r="CE42" s="4"/>
      <c r="CF42" s="4"/>
      <c r="CG42" s="33">
        <f t="shared" si="14"/>
        <v>0</v>
      </c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5"/>
      <c r="CV42" s="5"/>
      <c r="CW42" s="5"/>
      <c r="CX42" s="5"/>
      <c r="CY42" s="5"/>
      <c r="CZ42" s="5"/>
    </row>
    <row r="43" spans="1:104" s="6" customFormat="1" x14ac:dyDescent="0.2">
      <c r="A43" s="1680"/>
      <c r="B43" s="152" t="s">
        <v>66</v>
      </c>
      <c r="C43" s="153">
        <f t="shared" si="12"/>
        <v>0</v>
      </c>
      <c r="D43" s="154">
        <f t="shared" si="10"/>
        <v>0</v>
      </c>
      <c r="E43" s="154">
        <f t="shared" si="10"/>
        <v>0</v>
      </c>
      <c r="F43" s="132"/>
      <c r="G43" s="133"/>
      <c r="H43" s="132"/>
      <c r="I43" s="133"/>
      <c r="J43" s="132"/>
      <c r="K43" s="134"/>
      <c r="L43" s="132"/>
      <c r="M43" s="133"/>
      <c r="N43" s="135"/>
      <c r="O43" s="133"/>
      <c r="P43" s="150"/>
      <c r="Q43" s="133"/>
      <c r="R43" s="150"/>
      <c r="S43" s="133"/>
      <c r="T43" s="150"/>
      <c r="U43" s="133"/>
      <c r="V43" s="150"/>
      <c r="W43" s="133"/>
      <c r="X43" s="150"/>
      <c r="Y43" s="133"/>
      <c r="Z43" s="150"/>
      <c r="AA43" s="133"/>
      <c r="AB43" s="150"/>
      <c r="AC43" s="133"/>
      <c r="AD43" s="150"/>
      <c r="AE43" s="133"/>
      <c r="AF43" s="150"/>
      <c r="AG43" s="133"/>
      <c r="AH43" s="150"/>
      <c r="AI43" s="133"/>
      <c r="AJ43" s="150"/>
      <c r="AK43" s="133"/>
      <c r="AL43" s="150"/>
      <c r="AM43" s="151"/>
      <c r="AN43" s="137"/>
      <c r="AO43" s="135"/>
      <c r="AP43" s="150"/>
      <c r="AQ43" s="133"/>
      <c r="AR43" s="30" t="str">
        <f t="shared" si="11"/>
        <v/>
      </c>
      <c r="BS43" s="109"/>
      <c r="BT43" s="109"/>
      <c r="BU43" s="5"/>
      <c r="BV43" s="15"/>
      <c r="BW43" s="15"/>
      <c r="BX43" s="15"/>
      <c r="BY43" s="15"/>
      <c r="BZ43" s="15"/>
      <c r="CA43" s="32" t="str">
        <f t="shared" si="13"/>
        <v/>
      </c>
      <c r="CB43" s="4"/>
      <c r="CC43" s="4"/>
      <c r="CD43" s="4"/>
      <c r="CE43" s="4"/>
      <c r="CF43" s="4"/>
      <c r="CG43" s="33">
        <f t="shared" si="14"/>
        <v>0</v>
      </c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5"/>
      <c r="CV43" s="5"/>
      <c r="CW43" s="5"/>
      <c r="CX43" s="5"/>
      <c r="CY43" s="5"/>
      <c r="CZ43" s="5"/>
    </row>
    <row r="44" spans="1:104" s="6" customFormat="1" x14ac:dyDescent="0.2">
      <c r="A44" s="1680"/>
      <c r="B44" s="155" t="s">
        <v>67</v>
      </c>
      <c r="C44" s="153">
        <f t="shared" si="12"/>
        <v>0</v>
      </c>
      <c r="D44" s="154">
        <f t="shared" si="10"/>
        <v>0</v>
      </c>
      <c r="E44" s="154">
        <f t="shared" si="10"/>
        <v>0</v>
      </c>
      <c r="F44" s="132"/>
      <c r="G44" s="133"/>
      <c r="H44" s="132"/>
      <c r="I44" s="133"/>
      <c r="J44" s="132"/>
      <c r="K44" s="134"/>
      <c r="L44" s="132"/>
      <c r="M44" s="133"/>
      <c r="N44" s="135"/>
      <c r="O44" s="133"/>
      <c r="P44" s="150"/>
      <c r="Q44" s="133"/>
      <c r="R44" s="150"/>
      <c r="S44" s="133"/>
      <c r="T44" s="150"/>
      <c r="U44" s="133"/>
      <c r="V44" s="150"/>
      <c r="W44" s="133"/>
      <c r="X44" s="150"/>
      <c r="Y44" s="133"/>
      <c r="Z44" s="150"/>
      <c r="AA44" s="133"/>
      <c r="AB44" s="150"/>
      <c r="AC44" s="133"/>
      <c r="AD44" s="150"/>
      <c r="AE44" s="133"/>
      <c r="AF44" s="150"/>
      <c r="AG44" s="133"/>
      <c r="AH44" s="150"/>
      <c r="AI44" s="133"/>
      <c r="AJ44" s="150"/>
      <c r="AK44" s="133"/>
      <c r="AL44" s="150"/>
      <c r="AM44" s="151"/>
      <c r="AN44" s="137"/>
      <c r="AO44" s="135"/>
      <c r="AP44" s="150"/>
      <c r="AQ44" s="133"/>
      <c r="AR44" s="30" t="str">
        <f t="shared" si="11"/>
        <v/>
      </c>
      <c r="BS44" s="109"/>
      <c r="BT44" s="109"/>
      <c r="BU44" s="5"/>
      <c r="BV44" s="15"/>
      <c r="BW44" s="15"/>
      <c r="BX44" s="15"/>
      <c r="BY44" s="15"/>
      <c r="BZ44" s="15"/>
      <c r="CA44" s="32" t="str">
        <f t="shared" si="13"/>
        <v/>
      </c>
      <c r="CB44" s="4"/>
      <c r="CC44" s="4"/>
      <c r="CD44" s="4"/>
      <c r="CE44" s="4"/>
      <c r="CF44" s="4"/>
      <c r="CG44" s="33">
        <f t="shared" si="14"/>
        <v>0</v>
      </c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5"/>
      <c r="CV44" s="5"/>
      <c r="CW44" s="5"/>
      <c r="CX44" s="5"/>
      <c r="CY44" s="5"/>
      <c r="CZ44" s="5"/>
    </row>
    <row r="45" spans="1:104" s="6" customFormat="1" x14ac:dyDescent="0.2">
      <c r="A45" s="1680"/>
      <c r="B45" s="152" t="s">
        <v>68</v>
      </c>
      <c r="C45" s="153">
        <f t="shared" si="12"/>
        <v>0</v>
      </c>
      <c r="D45" s="154">
        <f t="shared" si="10"/>
        <v>0</v>
      </c>
      <c r="E45" s="154">
        <f t="shared" si="10"/>
        <v>0</v>
      </c>
      <c r="F45" s="132"/>
      <c r="G45" s="133"/>
      <c r="H45" s="132"/>
      <c r="I45" s="133"/>
      <c r="J45" s="132"/>
      <c r="K45" s="134"/>
      <c r="L45" s="132"/>
      <c r="M45" s="133"/>
      <c r="N45" s="135"/>
      <c r="O45" s="133"/>
      <c r="P45" s="150"/>
      <c r="Q45" s="133"/>
      <c r="R45" s="150"/>
      <c r="S45" s="133"/>
      <c r="T45" s="150"/>
      <c r="U45" s="133"/>
      <c r="V45" s="150"/>
      <c r="W45" s="133"/>
      <c r="X45" s="150"/>
      <c r="Y45" s="133"/>
      <c r="Z45" s="150"/>
      <c r="AA45" s="133"/>
      <c r="AB45" s="150"/>
      <c r="AC45" s="133"/>
      <c r="AD45" s="150"/>
      <c r="AE45" s="133"/>
      <c r="AF45" s="150"/>
      <c r="AG45" s="133"/>
      <c r="AH45" s="150"/>
      <c r="AI45" s="133"/>
      <c r="AJ45" s="150"/>
      <c r="AK45" s="133"/>
      <c r="AL45" s="150"/>
      <c r="AM45" s="151"/>
      <c r="AN45" s="137"/>
      <c r="AO45" s="135"/>
      <c r="AP45" s="150"/>
      <c r="AQ45" s="133"/>
      <c r="AR45" s="30" t="str">
        <f t="shared" si="11"/>
        <v/>
      </c>
      <c r="BS45" s="109"/>
      <c r="BT45" s="109"/>
      <c r="BU45" s="5"/>
      <c r="BV45" s="15"/>
      <c r="BW45" s="15"/>
      <c r="BX45" s="15"/>
      <c r="BY45" s="15"/>
      <c r="BZ45" s="15"/>
      <c r="CA45" s="32" t="str">
        <f t="shared" si="13"/>
        <v/>
      </c>
      <c r="CB45" s="4"/>
      <c r="CC45" s="4"/>
      <c r="CD45" s="4"/>
      <c r="CE45" s="4"/>
      <c r="CF45" s="4"/>
      <c r="CG45" s="33">
        <f t="shared" si="14"/>
        <v>0</v>
      </c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5"/>
      <c r="CV45" s="5"/>
      <c r="CW45" s="5"/>
      <c r="CX45" s="5"/>
      <c r="CY45" s="5"/>
      <c r="CZ45" s="5"/>
    </row>
    <row r="46" spans="1:104" s="6" customFormat="1" x14ac:dyDescent="0.2">
      <c r="A46" s="1680"/>
      <c r="B46" s="152" t="s">
        <v>69</v>
      </c>
      <c r="C46" s="153">
        <f t="shared" si="12"/>
        <v>0</v>
      </c>
      <c r="D46" s="154">
        <f t="shared" si="10"/>
        <v>0</v>
      </c>
      <c r="E46" s="154">
        <f t="shared" si="10"/>
        <v>0</v>
      </c>
      <c r="F46" s="132"/>
      <c r="G46" s="133"/>
      <c r="H46" s="132"/>
      <c r="I46" s="133"/>
      <c r="J46" s="132"/>
      <c r="K46" s="134"/>
      <c r="L46" s="132"/>
      <c r="M46" s="133"/>
      <c r="N46" s="135"/>
      <c r="O46" s="133"/>
      <c r="P46" s="150"/>
      <c r="Q46" s="133"/>
      <c r="R46" s="150"/>
      <c r="S46" s="133"/>
      <c r="T46" s="150"/>
      <c r="U46" s="133"/>
      <c r="V46" s="150"/>
      <c r="W46" s="133"/>
      <c r="X46" s="150"/>
      <c r="Y46" s="133"/>
      <c r="Z46" s="150"/>
      <c r="AA46" s="133"/>
      <c r="AB46" s="150"/>
      <c r="AC46" s="133"/>
      <c r="AD46" s="150"/>
      <c r="AE46" s="133"/>
      <c r="AF46" s="150"/>
      <c r="AG46" s="133"/>
      <c r="AH46" s="150"/>
      <c r="AI46" s="133"/>
      <c r="AJ46" s="150"/>
      <c r="AK46" s="133"/>
      <c r="AL46" s="150"/>
      <c r="AM46" s="151"/>
      <c r="AN46" s="137"/>
      <c r="AO46" s="135"/>
      <c r="AP46" s="150"/>
      <c r="AQ46" s="133"/>
      <c r="AR46" s="30" t="str">
        <f t="shared" si="11"/>
        <v/>
      </c>
      <c r="BS46" s="109"/>
      <c r="BT46" s="109"/>
      <c r="BU46" s="5"/>
      <c r="BV46" s="15"/>
      <c r="BW46" s="15"/>
      <c r="BX46" s="15"/>
      <c r="BY46" s="15"/>
      <c r="BZ46" s="15"/>
      <c r="CA46" s="32" t="str">
        <f t="shared" si="13"/>
        <v/>
      </c>
      <c r="CB46" s="4"/>
      <c r="CC46" s="4"/>
      <c r="CD46" s="4"/>
      <c r="CE46" s="4"/>
      <c r="CF46" s="4"/>
      <c r="CG46" s="33">
        <f t="shared" si="14"/>
        <v>0</v>
      </c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5"/>
      <c r="CV46" s="5"/>
      <c r="CW46" s="5"/>
      <c r="CX46" s="5"/>
      <c r="CY46" s="5"/>
      <c r="CZ46" s="5"/>
    </row>
    <row r="47" spans="1:104" s="6" customFormat="1" x14ac:dyDescent="0.2">
      <c r="A47" s="1680"/>
      <c r="B47" s="152" t="s">
        <v>70</v>
      </c>
      <c r="C47" s="156">
        <f t="shared" si="12"/>
        <v>0</v>
      </c>
      <c r="D47" s="157">
        <f t="shared" si="10"/>
        <v>0</v>
      </c>
      <c r="E47" s="157">
        <f t="shared" si="10"/>
        <v>0</v>
      </c>
      <c r="F47" s="158"/>
      <c r="G47" s="159"/>
      <c r="H47" s="158"/>
      <c r="I47" s="159"/>
      <c r="J47" s="158"/>
      <c r="K47" s="160"/>
      <c r="L47" s="158"/>
      <c r="M47" s="159"/>
      <c r="N47" s="161"/>
      <c r="O47" s="159"/>
      <c r="P47" s="162"/>
      <c r="Q47" s="159"/>
      <c r="R47" s="162"/>
      <c r="S47" s="159"/>
      <c r="T47" s="162"/>
      <c r="U47" s="159"/>
      <c r="V47" s="162"/>
      <c r="W47" s="159"/>
      <c r="X47" s="162"/>
      <c r="Y47" s="159"/>
      <c r="Z47" s="162"/>
      <c r="AA47" s="159"/>
      <c r="AB47" s="162"/>
      <c r="AC47" s="159"/>
      <c r="AD47" s="162"/>
      <c r="AE47" s="159"/>
      <c r="AF47" s="162"/>
      <c r="AG47" s="159"/>
      <c r="AH47" s="162"/>
      <c r="AI47" s="159"/>
      <c r="AJ47" s="162"/>
      <c r="AK47" s="159"/>
      <c r="AL47" s="162"/>
      <c r="AM47" s="163"/>
      <c r="AN47" s="164"/>
      <c r="AO47" s="161"/>
      <c r="AP47" s="162"/>
      <c r="AQ47" s="159"/>
      <c r="AR47" s="30" t="str">
        <f t="shared" si="11"/>
        <v/>
      </c>
      <c r="BS47" s="109"/>
      <c r="BT47" s="109"/>
      <c r="BU47" s="5"/>
      <c r="BV47" s="15"/>
      <c r="BW47" s="15"/>
      <c r="BX47" s="15"/>
      <c r="BY47" s="15"/>
      <c r="BZ47" s="15"/>
      <c r="CA47" s="32" t="str">
        <f t="shared" si="13"/>
        <v/>
      </c>
      <c r="CB47" s="4"/>
      <c r="CC47" s="4"/>
      <c r="CD47" s="4"/>
      <c r="CE47" s="4"/>
      <c r="CF47" s="4"/>
      <c r="CG47" s="33">
        <f t="shared" si="14"/>
        <v>0</v>
      </c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5"/>
      <c r="CV47" s="5"/>
      <c r="CW47" s="5"/>
      <c r="CX47" s="5"/>
      <c r="CY47" s="5"/>
      <c r="CZ47" s="5"/>
    </row>
    <row r="48" spans="1:104" s="6" customFormat="1" x14ac:dyDescent="0.2">
      <c r="A48" s="1775"/>
      <c r="B48" s="165" t="s">
        <v>71</v>
      </c>
      <c r="C48" s="166">
        <f t="shared" si="12"/>
        <v>0</v>
      </c>
      <c r="D48" s="167">
        <f t="shared" si="10"/>
        <v>0</v>
      </c>
      <c r="E48" s="167">
        <f t="shared" si="10"/>
        <v>0</v>
      </c>
      <c r="F48" s="168"/>
      <c r="G48" s="169"/>
      <c r="H48" s="168"/>
      <c r="I48" s="169"/>
      <c r="J48" s="168"/>
      <c r="K48" s="170"/>
      <c r="L48" s="168"/>
      <c r="M48" s="169"/>
      <c r="N48" s="171"/>
      <c r="O48" s="169"/>
      <c r="P48" s="172"/>
      <c r="Q48" s="169"/>
      <c r="R48" s="172"/>
      <c r="S48" s="169"/>
      <c r="T48" s="172"/>
      <c r="U48" s="169"/>
      <c r="V48" s="172"/>
      <c r="W48" s="169"/>
      <c r="X48" s="172"/>
      <c r="Y48" s="169"/>
      <c r="Z48" s="172"/>
      <c r="AA48" s="169"/>
      <c r="AB48" s="172"/>
      <c r="AC48" s="169"/>
      <c r="AD48" s="172"/>
      <c r="AE48" s="169"/>
      <c r="AF48" s="172"/>
      <c r="AG48" s="169"/>
      <c r="AH48" s="172"/>
      <c r="AI48" s="169"/>
      <c r="AJ48" s="172"/>
      <c r="AK48" s="169"/>
      <c r="AL48" s="172"/>
      <c r="AM48" s="173"/>
      <c r="AN48" s="174"/>
      <c r="AO48" s="171"/>
      <c r="AP48" s="172"/>
      <c r="AQ48" s="169"/>
      <c r="AR48" s="30" t="str">
        <f t="shared" si="11"/>
        <v/>
      </c>
      <c r="BS48" s="109"/>
      <c r="BT48" s="109"/>
      <c r="BU48" s="5"/>
      <c r="BV48" s="15"/>
      <c r="BW48" s="15"/>
      <c r="BX48" s="15"/>
      <c r="BY48" s="15"/>
      <c r="BZ48" s="15"/>
      <c r="CA48" s="32" t="str">
        <f t="shared" si="13"/>
        <v/>
      </c>
      <c r="CB48" s="4"/>
      <c r="CC48" s="4"/>
      <c r="CD48" s="4"/>
      <c r="CE48" s="4"/>
      <c r="CF48" s="4"/>
      <c r="CG48" s="33">
        <f t="shared" si="14"/>
        <v>0</v>
      </c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5"/>
      <c r="CV48" s="5"/>
      <c r="CW48" s="5"/>
      <c r="CX48" s="5"/>
      <c r="CY48" s="5"/>
      <c r="CZ48" s="5"/>
    </row>
    <row r="49" spans="1:130" x14ac:dyDescent="0.2">
      <c r="A49" s="774" t="s">
        <v>72</v>
      </c>
      <c r="B49" s="176"/>
      <c r="C49" s="177">
        <f>SUM(D49:E49)</f>
        <v>0</v>
      </c>
      <c r="D49" s="149">
        <f t="shared" si="10"/>
        <v>0</v>
      </c>
      <c r="E49" s="149">
        <f t="shared" si="10"/>
        <v>0</v>
      </c>
      <c r="F49" s="124"/>
      <c r="G49" s="125"/>
      <c r="H49" s="124"/>
      <c r="I49" s="126"/>
      <c r="J49" s="124"/>
      <c r="K49" s="126"/>
      <c r="L49" s="124"/>
      <c r="M49" s="125"/>
      <c r="N49" s="127"/>
      <c r="O49" s="126"/>
      <c r="P49" s="127"/>
      <c r="Q49" s="126"/>
      <c r="R49" s="127"/>
      <c r="S49" s="126"/>
      <c r="T49" s="127"/>
      <c r="U49" s="126"/>
      <c r="V49" s="127"/>
      <c r="W49" s="126"/>
      <c r="X49" s="127"/>
      <c r="Y49" s="126"/>
      <c r="Z49" s="127"/>
      <c r="AA49" s="126"/>
      <c r="AB49" s="127"/>
      <c r="AC49" s="126"/>
      <c r="AD49" s="127"/>
      <c r="AE49" s="126"/>
      <c r="AF49" s="127"/>
      <c r="AG49" s="126"/>
      <c r="AH49" s="127"/>
      <c r="AI49" s="126"/>
      <c r="AJ49" s="127"/>
      <c r="AK49" s="126"/>
      <c r="AL49" s="127"/>
      <c r="AM49" s="128"/>
      <c r="AN49" s="129"/>
      <c r="AO49" s="127"/>
      <c r="AP49" s="127"/>
      <c r="AQ49" s="126"/>
      <c r="AR49" s="30" t="str">
        <f t="shared" si="11"/>
        <v/>
      </c>
      <c r="BS49" s="109"/>
      <c r="BT49" s="109"/>
      <c r="BV49" s="15"/>
      <c r="BW49" s="15"/>
      <c r="BX49" s="15"/>
      <c r="CA49" s="32" t="str">
        <f t="shared" si="13"/>
        <v/>
      </c>
      <c r="CG49" s="33">
        <f t="shared" si="14"/>
        <v>0</v>
      </c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5"/>
      <c r="CV49" s="5"/>
      <c r="CW49" s="5"/>
      <c r="CX49" s="5"/>
      <c r="CY49" s="5"/>
      <c r="CZ49" s="5"/>
    </row>
    <row r="50" spans="1:130" x14ac:dyDescent="0.2">
      <c r="A50" s="178" t="s">
        <v>73</v>
      </c>
      <c r="B50" s="179"/>
      <c r="C50" s="180">
        <f>SUM(D50:E50)</f>
        <v>0</v>
      </c>
      <c r="D50" s="181">
        <f t="shared" si="10"/>
        <v>0</v>
      </c>
      <c r="E50" s="181">
        <f t="shared" si="10"/>
        <v>0</v>
      </c>
      <c r="F50" s="168"/>
      <c r="G50" s="169"/>
      <c r="H50" s="168"/>
      <c r="I50" s="170"/>
      <c r="J50" s="168"/>
      <c r="K50" s="170"/>
      <c r="L50" s="168"/>
      <c r="M50" s="169"/>
      <c r="N50" s="171"/>
      <c r="O50" s="170"/>
      <c r="P50" s="171"/>
      <c r="Q50" s="170"/>
      <c r="R50" s="171"/>
      <c r="S50" s="170"/>
      <c r="T50" s="171"/>
      <c r="U50" s="170"/>
      <c r="V50" s="171"/>
      <c r="W50" s="170"/>
      <c r="X50" s="171"/>
      <c r="Y50" s="170"/>
      <c r="Z50" s="171"/>
      <c r="AA50" s="170"/>
      <c r="AB50" s="171"/>
      <c r="AC50" s="170"/>
      <c r="AD50" s="171"/>
      <c r="AE50" s="170"/>
      <c r="AF50" s="171"/>
      <c r="AG50" s="170"/>
      <c r="AH50" s="171"/>
      <c r="AI50" s="170"/>
      <c r="AJ50" s="171"/>
      <c r="AK50" s="170"/>
      <c r="AL50" s="171"/>
      <c r="AM50" s="182"/>
      <c r="AN50" s="174"/>
      <c r="AO50" s="171"/>
      <c r="AP50" s="171"/>
      <c r="AQ50" s="170"/>
      <c r="AR50" s="30" t="str">
        <f t="shared" si="11"/>
        <v/>
      </c>
      <c r="BS50" s="109"/>
      <c r="BT50" s="109"/>
      <c r="BV50" s="15"/>
      <c r="BW50" s="15"/>
      <c r="BX50" s="15"/>
      <c r="CA50" s="32" t="str">
        <f t="shared" si="13"/>
        <v/>
      </c>
      <c r="CG50" s="33">
        <f t="shared" si="14"/>
        <v>0</v>
      </c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5"/>
      <c r="CV50" s="5"/>
      <c r="CW50" s="5"/>
      <c r="CX50" s="5"/>
      <c r="CY50" s="5"/>
      <c r="CZ50" s="5"/>
    </row>
    <row r="51" spans="1:130" x14ac:dyDescent="0.2">
      <c r="A51" s="107" t="s">
        <v>74</v>
      </c>
      <c r="B51" s="11"/>
      <c r="C51" s="183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CA51" s="32" t="str">
        <f t="shared" si="13"/>
        <v/>
      </c>
      <c r="CG51" s="33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5"/>
      <c r="CV51" s="5"/>
      <c r="CW51" s="5"/>
      <c r="CX51" s="5"/>
      <c r="CY51" s="5"/>
      <c r="CZ51" s="5"/>
    </row>
    <row r="52" spans="1:130" x14ac:dyDescent="0.2">
      <c r="A52" s="1916" t="s">
        <v>75</v>
      </c>
      <c r="B52" s="1898" t="s">
        <v>76</v>
      </c>
      <c r="C52" s="1902" t="s">
        <v>7</v>
      </c>
      <c r="D52" s="1902"/>
      <c r="E52" s="1902"/>
      <c r="F52" s="1903"/>
      <c r="G52" s="1882" t="s">
        <v>77</v>
      </c>
      <c r="H52" s="1911"/>
      <c r="I52" s="184"/>
      <c r="AI52" s="109"/>
      <c r="AJ52" s="109"/>
      <c r="BY52" s="5"/>
      <c r="CA52" s="32" t="str">
        <f t="shared" si="13"/>
        <v/>
      </c>
      <c r="CG52" s="33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5"/>
      <c r="CV52" s="5"/>
      <c r="CW52" s="5"/>
      <c r="CX52" s="5"/>
      <c r="CY52" s="5"/>
      <c r="CZ52" s="5"/>
    </row>
    <row r="53" spans="1:130" ht="14.25" customHeight="1" x14ac:dyDescent="0.2">
      <c r="A53" s="1680"/>
      <c r="B53" s="1637"/>
      <c r="C53" s="1644" t="s">
        <v>50</v>
      </c>
      <c r="D53" s="1683" t="s">
        <v>29</v>
      </c>
      <c r="E53" s="1654" t="s">
        <v>30</v>
      </c>
      <c r="F53" s="1675" t="s">
        <v>31</v>
      </c>
      <c r="G53" s="1914" t="s">
        <v>78</v>
      </c>
      <c r="H53" s="1915" t="s">
        <v>79</v>
      </c>
      <c r="AH53" s="109"/>
      <c r="AI53" s="109"/>
      <c r="BT53" s="5"/>
      <c r="BZ53" s="32"/>
      <c r="CF53" s="33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5"/>
      <c r="CU53" s="5"/>
      <c r="CV53" s="5"/>
      <c r="CW53" s="5"/>
      <c r="CX53" s="5"/>
      <c r="CY53" s="5"/>
      <c r="CZ53" s="5"/>
      <c r="DZ53" s="6"/>
    </row>
    <row r="54" spans="1:130" x14ac:dyDescent="0.2">
      <c r="A54" s="1775"/>
      <c r="B54" s="1745"/>
      <c r="C54" s="1761"/>
      <c r="D54" s="1777"/>
      <c r="E54" s="1756"/>
      <c r="F54" s="1771"/>
      <c r="G54" s="1914"/>
      <c r="H54" s="1915"/>
      <c r="AH54" s="109"/>
      <c r="AI54" s="109"/>
      <c r="BT54" s="5"/>
      <c r="BZ54" s="32"/>
      <c r="CF54" s="33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5"/>
      <c r="CU54" s="5"/>
      <c r="CV54" s="5"/>
      <c r="CW54" s="5"/>
      <c r="CX54" s="5"/>
      <c r="CY54" s="5"/>
      <c r="CZ54" s="5"/>
      <c r="DZ54" s="6"/>
    </row>
    <row r="55" spans="1:130" x14ac:dyDescent="0.2">
      <c r="A55" s="185" t="s">
        <v>80</v>
      </c>
      <c r="B55" s="186">
        <f>SUM(C55:F55)</f>
        <v>0</v>
      </c>
      <c r="C55" s="187"/>
      <c r="D55" s="188"/>
      <c r="E55" s="189"/>
      <c r="F55" s="190"/>
      <c r="G55" s="187"/>
      <c r="H55" s="187"/>
      <c r="AH55" s="109"/>
      <c r="AI55" s="109"/>
      <c r="BT55" s="5"/>
      <c r="BY55" s="5"/>
      <c r="BZ55" s="32" t="str">
        <f>IF(CF55=1," * El total de Ingresos debe ser igual a la suma de los Tipos de Estrategia. ","")</f>
        <v/>
      </c>
      <c r="CF55" s="33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5"/>
      <c r="CU55" s="5"/>
      <c r="CV55" s="5"/>
      <c r="CW55" s="5"/>
      <c r="CX55" s="5"/>
      <c r="CY55" s="5"/>
      <c r="CZ55" s="5"/>
      <c r="DZ55" s="6"/>
    </row>
    <row r="56" spans="1:130" x14ac:dyDescent="0.2">
      <c r="A56" s="155" t="s">
        <v>81</v>
      </c>
      <c r="B56" s="186">
        <f>SUM(C56:F56)</f>
        <v>0</v>
      </c>
      <c r="C56" s="191"/>
      <c r="D56" s="188"/>
      <c r="E56" s="189"/>
      <c r="F56" s="192"/>
      <c r="G56" s="191"/>
      <c r="H56" s="191"/>
      <c r="AH56" s="109"/>
      <c r="AI56" s="109"/>
      <c r="BT56" s="5"/>
      <c r="BY56" s="5"/>
      <c r="BZ56" s="32" t="str">
        <f>IF(CF56=1," * El total de Ingresos debe ser igual a la suma de los Tipos de Estrategia. ","")</f>
        <v/>
      </c>
      <c r="CF56" s="33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5"/>
      <c r="CU56" s="5"/>
      <c r="CV56" s="5"/>
      <c r="CW56" s="5"/>
      <c r="CX56" s="5"/>
      <c r="CY56" s="5"/>
      <c r="CZ56" s="5"/>
      <c r="DZ56" s="6"/>
    </row>
    <row r="57" spans="1:130" x14ac:dyDescent="0.2">
      <c r="A57" s="155" t="s">
        <v>82</v>
      </c>
      <c r="B57" s="186">
        <f>SUM(C57:F57)</f>
        <v>0</v>
      </c>
      <c r="C57" s="191"/>
      <c r="D57" s="188"/>
      <c r="E57" s="189"/>
      <c r="F57" s="192"/>
      <c r="G57" s="191"/>
      <c r="H57" s="191"/>
      <c r="AH57" s="109"/>
      <c r="AI57" s="109"/>
      <c r="BT57" s="5"/>
      <c r="BY57" s="5"/>
      <c r="BZ57" s="4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5"/>
      <c r="CU57" s="5"/>
      <c r="CV57" s="5"/>
      <c r="CW57" s="5"/>
      <c r="CX57" s="5"/>
      <c r="CY57" s="5"/>
      <c r="CZ57" s="5"/>
      <c r="DZ57" s="6"/>
    </row>
    <row r="58" spans="1:130" x14ac:dyDescent="0.2">
      <c r="A58" s="155" t="s">
        <v>83</v>
      </c>
      <c r="B58" s="186">
        <f>SUM(C58:F58)</f>
        <v>0</v>
      </c>
      <c r="C58" s="191"/>
      <c r="D58" s="188"/>
      <c r="E58" s="189"/>
      <c r="F58" s="192"/>
      <c r="G58" s="191"/>
      <c r="H58" s="191"/>
      <c r="AH58" s="109"/>
      <c r="AI58" s="109"/>
      <c r="BT58" s="5"/>
      <c r="BY58" s="5"/>
      <c r="BZ58" s="4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5"/>
      <c r="CU58" s="5"/>
      <c r="CV58" s="5"/>
      <c r="CW58" s="5"/>
      <c r="CX58" s="5"/>
      <c r="CY58" s="5"/>
      <c r="CZ58" s="5"/>
      <c r="DZ58" s="6"/>
    </row>
    <row r="59" spans="1:130" x14ac:dyDescent="0.2">
      <c r="A59" s="155" t="s">
        <v>84</v>
      </c>
      <c r="B59" s="186">
        <f>SUM(C59:F59)</f>
        <v>0</v>
      </c>
      <c r="C59" s="193"/>
      <c r="D59" s="194"/>
      <c r="E59" s="195"/>
      <c r="F59" s="196"/>
      <c r="G59" s="193"/>
      <c r="H59" s="193"/>
      <c r="AH59" s="109"/>
      <c r="AI59" s="109"/>
      <c r="BT59" s="5"/>
      <c r="BY59" s="5"/>
      <c r="BZ59" s="4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5"/>
      <c r="CU59" s="5"/>
      <c r="CV59" s="5"/>
      <c r="CW59" s="5"/>
      <c r="CX59" s="5"/>
      <c r="CY59" s="5"/>
      <c r="CZ59" s="5"/>
      <c r="DZ59" s="6"/>
    </row>
    <row r="60" spans="1:130" x14ac:dyDescent="0.2">
      <c r="A60" s="775" t="s">
        <v>5</v>
      </c>
      <c r="B60" s="776">
        <f t="shared" ref="B60:G60" si="15">SUM(B55:B59)</f>
        <v>0</v>
      </c>
      <c r="C60" s="199">
        <f t="shared" si="15"/>
        <v>0</v>
      </c>
      <c r="D60" s="200">
        <f t="shared" si="15"/>
        <v>0</v>
      </c>
      <c r="E60" s="201">
        <f t="shared" si="15"/>
        <v>0</v>
      </c>
      <c r="F60" s="202">
        <f t="shared" si="15"/>
        <v>0</v>
      </c>
      <c r="G60" s="199">
        <f t="shared" si="15"/>
        <v>0</v>
      </c>
      <c r="H60" s="199">
        <f>SUM(H55:H59)</f>
        <v>0</v>
      </c>
      <c r="AH60" s="109"/>
      <c r="AI60" s="109"/>
      <c r="BT60" s="5"/>
      <c r="BZ60" s="4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5"/>
      <c r="CU60" s="5"/>
      <c r="CV60" s="5"/>
      <c r="CW60" s="5"/>
      <c r="CX60" s="5"/>
      <c r="CY60" s="5"/>
      <c r="CZ60" s="5"/>
      <c r="DZ60" s="6"/>
    </row>
    <row r="61" spans="1:130" x14ac:dyDescent="0.2">
      <c r="A61" s="107" t="s">
        <v>85</v>
      </c>
      <c r="D61" s="11"/>
      <c r="E61" s="11"/>
      <c r="F61" s="11"/>
      <c r="G61" s="11"/>
      <c r="H61" s="11"/>
      <c r="I61" s="11"/>
      <c r="J61" s="11"/>
      <c r="K61" s="11"/>
      <c r="CA61" s="32"/>
      <c r="CB61" s="32"/>
      <c r="CC61" s="32"/>
      <c r="CD61" s="32"/>
      <c r="CE61" s="32"/>
      <c r="CF61" s="32"/>
      <c r="CG61" s="33"/>
      <c r="CH61" s="33"/>
      <c r="CI61" s="33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5"/>
      <c r="CV61" s="5"/>
      <c r="CW61" s="5"/>
      <c r="CX61" s="5"/>
      <c r="CY61" s="5"/>
      <c r="CZ61" s="5"/>
    </row>
    <row r="62" spans="1:130" x14ac:dyDescent="0.2">
      <c r="A62" s="1908" t="s">
        <v>75</v>
      </c>
      <c r="B62" s="1900" t="s">
        <v>76</v>
      </c>
      <c r="C62" s="1912" t="s">
        <v>6</v>
      </c>
      <c r="D62" s="1912"/>
      <c r="E62" s="1912"/>
      <c r="F62" s="1912"/>
      <c r="G62" s="1912"/>
      <c r="H62" s="1912"/>
      <c r="I62" s="1912"/>
      <c r="J62" s="1912"/>
      <c r="K62" s="1912"/>
      <c r="L62" s="1912"/>
      <c r="M62" s="1912"/>
      <c r="N62" s="1912"/>
      <c r="O62" s="1912"/>
      <c r="P62" s="1912"/>
      <c r="Q62" s="1912"/>
      <c r="R62" s="1912"/>
      <c r="S62" s="1913"/>
      <c r="T62" s="1902" t="s">
        <v>7</v>
      </c>
      <c r="U62" s="1902"/>
      <c r="V62" s="1902"/>
      <c r="W62" s="1905"/>
      <c r="X62" s="1909" t="s">
        <v>86</v>
      </c>
      <c r="Y62" s="1910"/>
      <c r="Z62" s="1911"/>
      <c r="AA62" s="11"/>
      <c r="AB62" s="11"/>
      <c r="BY62" s="5"/>
      <c r="BZ62" s="5"/>
      <c r="CA62" s="32"/>
      <c r="CB62" s="32"/>
      <c r="CC62" s="32"/>
      <c r="CD62" s="32"/>
      <c r="CE62" s="32"/>
      <c r="CF62" s="32"/>
      <c r="CG62" s="33"/>
      <c r="CH62" s="33"/>
      <c r="CI62" s="33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</row>
    <row r="63" spans="1:130" ht="21" x14ac:dyDescent="0.2">
      <c r="A63" s="1759"/>
      <c r="B63" s="1761"/>
      <c r="C63" s="777" t="s">
        <v>11</v>
      </c>
      <c r="D63" s="777" t="s">
        <v>12</v>
      </c>
      <c r="E63" s="777" t="s">
        <v>13</v>
      </c>
      <c r="F63" s="777" t="s">
        <v>14</v>
      </c>
      <c r="G63" s="777" t="s">
        <v>15</v>
      </c>
      <c r="H63" s="777" t="s">
        <v>16</v>
      </c>
      <c r="I63" s="777" t="s">
        <v>17</v>
      </c>
      <c r="J63" s="777" t="s">
        <v>18</v>
      </c>
      <c r="K63" s="777" t="s">
        <v>19</v>
      </c>
      <c r="L63" s="777" t="s">
        <v>20</v>
      </c>
      <c r="M63" s="777" t="s">
        <v>21</v>
      </c>
      <c r="N63" s="777" t="s">
        <v>22</v>
      </c>
      <c r="O63" s="777" t="s">
        <v>23</v>
      </c>
      <c r="P63" s="777" t="s">
        <v>24</v>
      </c>
      <c r="Q63" s="777" t="s">
        <v>25</v>
      </c>
      <c r="R63" s="777" t="s">
        <v>26</v>
      </c>
      <c r="S63" s="725" t="s">
        <v>27</v>
      </c>
      <c r="T63" s="703" t="s">
        <v>50</v>
      </c>
      <c r="U63" s="763" t="s">
        <v>29</v>
      </c>
      <c r="V63" s="746" t="s">
        <v>87</v>
      </c>
      <c r="W63" s="746" t="s">
        <v>31</v>
      </c>
      <c r="X63" s="778" t="s">
        <v>88</v>
      </c>
      <c r="Y63" s="747" t="s">
        <v>89</v>
      </c>
      <c r="Z63" s="747" t="s">
        <v>79</v>
      </c>
      <c r="AA63" s="8"/>
      <c r="BK63" s="8"/>
      <c r="BY63" s="5"/>
      <c r="BZ63" s="5"/>
      <c r="CA63" s="32"/>
      <c r="CB63" s="32"/>
      <c r="CC63" s="32"/>
      <c r="CD63" s="32"/>
      <c r="CE63" s="32"/>
      <c r="CF63" s="32"/>
      <c r="CG63" s="33"/>
      <c r="CH63" s="33"/>
      <c r="CI63" s="33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DA63" s="15"/>
      <c r="DB63" s="15"/>
      <c r="DC63" s="15"/>
      <c r="DD63" s="15"/>
      <c r="DE63" s="15"/>
      <c r="DF63" s="15"/>
      <c r="DG63" s="15"/>
      <c r="DH63" s="15"/>
      <c r="DI63" s="15"/>
      <c r="DJ63" s="15"/>
    </row>
    <row r="64" spans="1:130" x14ac:dyDescent="0.2">
      <c r="A64" s="185" t="s">
        <v>81</v>
      </c>
      <c r="B64" s="206">
        <f>SUM(C64:S64)</f>
        <v>0</v>
      </c>
      <c r="C64" s="207"/>
      <c r="D64" s="191"/>
      <c r="E64" s="191"/>
      <c r="F64" s="191"/>
      <c r="G64" s="191"/>
      <c r="H64" s="191"/>
      <c r="I64" s="191"/>
      <c r="J64" s="191"/>
      <c r="K64" s="191"/>
      <c r="L64" s="191"/>
      <c r="M64" s="191"/>
      <c r="N64" s="191"/>
      <c r="O64" s="191"/>
      <c r="P64" s="191"/>
      <c r="Q64" s="191"/>
      <c r="R64" s="191"/>
      <c r="S64" s="208"/>
      <c r="T64" s="42"/>
      <c r="U64" s="43"/>
      <c r="V64" s="43"/>
      <c r="W64" s="39"/>
      <c r="X64" s="209"/>
      <c r="Y64" s="209"/>
      <c r="Z64" s="209"/>
      <c r="AA64" s="8"/>
      <c r="BK64" s="8"/>
      <c r="BY64" s="5"/>
      <c r="BZ64" s="5"/>
      <c r="CA64" s="32"/>
      <c r="CB64" s="32"/>
      <c r="CC64" s="32"/>
      <c r="CD64" s="32"/>
      <c r="CE64" s="32"/>
      <c r="CF64" s="32"/>
      <c r="CG64" s="33"/>
      <c r="CH64" s="33"/>
      <c r="CI64" s="33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DA64" s="15"/>
      <c r="DB64" s="15"/>
      <c r="DC64" s="15"/>
      <c r="DD64" s="15"/>
      <c r="DE64" s="15"/>
      <c r="DF64" s="15"/>
      <c r="DG64" s="15"/>
      <c r="DH64" s="15"/>
      <c r="DI64" s="15"/>
      <c r="DJ64" s="15"/>
    </row>
    <row r="65" spans="1:115" s="6" customFormat="1" x14ac:dyDescent="0.2">
      <c r="A65" s="155" t="s">
        <v>82</v>
      </c>
      <c r="B65" s="210">
        <f>SUM(C65:S65)</f>
        <v>0</v>
      </c>
      <c r="C65" s="207"/>
      <c r="D65" s="191"/>
      <c r="E65" s="191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208"/>
      <c r="T65" s="54"/>
      <c r="U65" s="55"/>
      <c r="V65" s="55"/>
      <c r="W65" s="56"/>
      <c r="X65" s="92"/>
      <c r="Y65" s="92"/>
      <c r="Z65" s="92"/>
      <c r="AA65" s="8"/>
      <c r="BK65" s="8"/>
      <c r="BU65" s="5"/>
      <c r="BV65" s="5"/>
      <c r="BW65" s="5"/>
      <c r="BX65" s="5"/>
      <c r="BY65" s="5"/>
      <c r="BZ65" s="5"/>
      <c r="CA65" s="32"/>
      <c r="CB65" s="32"/>
      <c r="CC65" s="32"/>
      <c r="CD65" s="32"/>
      <c r="CE65" s="32"/>
      <c r="CF65" s="32"/>
      <c r="CG65" s="33"/>
      <c r="CH65" s="33"/>
      <c r="CI65" s="33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5"/>
    </row>
    <row r="66" spans="1:115" s="6" customFormat="1" x14ac:dyDescent="0.2">
      <c r="A66" s="155" t="s">
        <v>83</v>
      </c>
      <c r="B66" s="210">
        <f>SUM(C66:S66)</f>
        <v>0</v>
      </c>
      <c r="C66" s="207"/>
      <c r="D66" s="191"/>
      <c r="E66" s="191"/>
      <c r="F66" s="191"/>
      <c r="G66" s="191"/>
      <c r="H66" s="191"/>
      <c r="I66" s="191"/>
      <c r="J66" s="191"/>
      <c r="K66" s="191"/>
      <c r="L66" s="191"/>
      <c r="M66" s="191"/>
      <c r="N66" s="191"/>
      <c r="O66" s="191"/>
      <c r="P66" s="191"/>
      <c r="Q66" s="191"/>
      <c r="R66" s="191"/>
      <c r="S66" s="208"/>
      <c r="T66" s="54"/>
      <c r="U66" s="55"/>
      <c r="V66" s="55"/>
      <c r="W66" s="56"/>
      <c r="X66" s="92"/>
      <c r="Y66" s="92"/>
      <c r="Z66" s="92"/>
      <c r="AA66" s="8"/>
      <c r="BK66" s="8"/>
      <c r="BU66" s="5"/>
      <c r="BV66" s="5"/>
      <c r="BW66" s="5"/>
      <c r="BX66" s="5"/>
      <c r="BY66" s="5"/>
      <c r="BZ66" s="5"/>
      <c r="CA66" s="4"/>
      <c r="CB66" s="4"/>
      <c r="CC66" s="4"/>
      <c r="CD66" s="4"/>
      <c r="CE66" s="4"/>
      <c r="CF66" s="4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5"/>
    </row>
    <row r="67" spans="1:115" s="6" customFormat="1" x14ac:dyDescent="0.2">
      <c r="A67" s="155" t="s">
        <v>84</v>
      </c>
      <c r="B67" s="211">
        <f>SUM(C67:S67)</f>
        <v>0</v>
      </c>
      <c r="C67" s="207"/>
      <c r="D67" s="191"/>
      <c r="E67" s="19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208"/>
      <c r="T67" s="212"/>
      <c r="U67" s="213"/>
      <c r="V67" s="213"/>
      <c r="W67" s="78"/>
      <c r="X67" s="75"/>
      <c r="Y67" s="75"/>
      <c r="Z67" s="75"/>
      <c r="AA67" s="8"/>
      <c r="BK67" s="8"/>
      <c r="BU67" s="5"/>
      <c r="BV67" s="5"/>
      <c r="BW67" s="5"/>
      <c r="BX67" s="5"/>
      <c r="BY67" s="5"/>
      <c r="BZ67" s="5"/>
      <c r="CA67" s="4"/>
      <c r="CB67" s="4"/>
      <c r="CC67" s="4"/>
      <c r="CD67" s="4"/>
      <c r="CE67" s="4"/>
      <c r="CF67" s="4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5"/>
    </row>
    <row r="68" spans="1:115" s="6" customFormat="1" x14ac:dyDescent="0.2">
      <c r="A68" s="779" t="s">
        <v>5</v>
      </c>
      <c r="B68" s="780">
        <f>SUM(B64:B67)</f>
        <v>0</v>
      </c>
      <c r="C68" s="781">
        <f>SUM(C64:C67)</f>
        <v>0</v>
      </c>
      <c r="D68" s="781">
        <f t="shared" ref="D68:Z68" si="16">SUM(D64:D67)</f>
        <v>0</v>
      </c>
      <c r="E68" s="781">
        <f t="shared" si="16"/>
        <v>0</v>
      </c>
      <c r="F68" s="781">
        <f t="shared" si="16"/>
        <v>0</v>
      </c>
      <c r="G68" s="781">
        <f t="shared" si="16"/>
        <v>0</v>
      </c>
      <c r="H68" s="781">
        <f t="shared" si="16"/>
        <v>0</v>
      </c>
      <c r="I68" s="781">
        <f t="shared" si="16"/>
        <v>0</v>
      </c>
      <c r="J68" s="781">
        <f t="shared" si="16"/>
        <v>0</v>
      </c>
      <c r="K68" s="781">
        <f t="shared" si="16"/>
        <v>0</v>
      </c>
      <c r="L68" s="781">
        <f t="shared" si="16"/>
        <v>0</v>
      </c>
      <c r="M68" s="781">
        <f t="shared" si="16"/>
        <v>0</v>
      </c>
      <c r="N68" s="781">
        <f t="shared" si="16"/>
        <v>0</v>
      </c>
      <c r="O68" s="781">
        <f t="shared" si="16"/>
        <v>0</v>
      </c>
      <c r="P68" s="781">
        <f t="shared" si="16"/>
        <v>0</v>
      </c>
      <c r="Q68" s="781">
        <f t="shared" si="16"/>
        <v>0</v>
      </c>
      <c r="R68" s="781">
        <f t="shared" si="16"/>
        <v>0</v>
      </c>
      <c r="S68" s="729">
        <f t="shared" si="16"/>
        <v>0</v>
      </c>
      <c r="T68" s="782">
        <f t="shared" si="16"/>
        <v>0</v>
      </c>
      <c r="U68" s="781">
        <f t="shared" si="16"/>
        <v>0</v>
      </c>
      <c r="V68" s="781">
        <f t="shared" si="16"/>
        <v>0</v>
      </c>
      <c r="W68" s="781">
        <f t="shared" si="16"/>
        <v>0</v>
      </c>
      <c r="X68" s="781">
        <f t="shared" si="16"/>
        <v>0</v>
      </c>
      <c r="Y68" s="781">
        <f t="shared" si="16"/>
        <v>0</v>
      </c>
      <c r="Z68" s="729">
        <f t="shared" si="16"/>
        <v>0</v>
      </c>
      <c r="AA68" s="8"/>
      <c r="BK68" s="8"/>
      <c r="BU68" s="5"/>
      <c r="BV68" s="5"/>
      <c r="BW68" s="5"/>
      <c r="BX68" s="5"/>
      <c r="BY68" s="5"/>
      <c r="BZ68" s="5"/>
      <c r="CA68" s="4"/>
      <c r="CB68" s="4"/>
      <c r="CC68" s="4"/>
      <c r="CD68" s="4"/>
      <c r="CE68" s="4"/>
      <c r="CF68" s="4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5"/>
    </row>
    <row r="69" spans="1:115" s="6" customFormat="1" x14ac:dyDescent="0.2">
      <c r="A69" s="107" t="s">
        <v>90</v>
      </c>
      <c r="D69" s="8"/>
      <c r="E69" s="8"/>
      <c r="F69" s="8"/>
      <c r="G69" s="8"/>
      <c r="H69" s="8"/>
      <c r="I69" s="8"/>
      <c r="J69" s="8"/>
      <c r="K69" s="8"/>
      <c r="AU69" s="8"/>
      <c r="BU69" s="5"/>
      <c r="BV69" s="5"/>
      <c r="BW69" s="5"/>
      <c r="BX69" s="5"/>
      <c r="BY69" s="15"/>
      <c r="BZ69" s="15"/>
      <c r="CA69" s="4"/>
      <c r="CB69" s="4"/>
      <c r="CC69" s="4"/>
      <c r="CD69" s="4"/>
      <c r="CE69" s="4"/>
      <c r="CF69" s="4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</row>
    <row r="70" spans="1:115" s="6" customFormat="1" x14ac:dyDescent="0.2">
      <c r="A70" s="1908" t="s">
        <v>75</v>
      </c>
      <c r="B70" s="1898" t="s">
        <v>76</v>
      </c>
      <c r="C70" s="1912" t="s">
        <v>6</v>
      </c>
      <c r="D70" s="1912"/>
      <c r="E70" s="1912"/>
      <c r="F70" s="1912"/>
      <c r="G70" s="1912"/>
      <c r="H70" s="1912"/>
      <c r="I70" s="1912"/>
      <c r="J70" s="1912"/>
      <c r="K70" s="1912"/>
      <c r="L70" s="1912"/>
      <c r="M70" s="1912"/>
      <c r="N70" s="1912"/>
      <c r="O70" s="1912"/>
      <c r="P70" s="1912"/>
      <c r="Q70" s="1912"/>
      <c r="R70" s="1912"/>
      <c r="S70" s="1913"/>
      <c r="T70" s="1901" t="s">
        <v>7</v>
      </c>
      <c r="U70" s="1902"/>
      <c r="V70" s="1902"/>
      <c r="W70" s="1905"/>
      <c r="X70" s="1909" t="s">
        <v>86</v>
      </c>
      <c r="Y70" s="1910"/>
      <c r="Z70" s="1911"/>
      <c r="AA70" s="8"/>
      <c r="AB70" s="8"/>
      <c r="BL70" s="8"/>
      <c r="BU70" s="5"/>
      <c r="BV70" s="5"/>
      <c r="BW70" s="5"/>
      <c r="BX70" s="5"/>
      <c r="BY70" s="5"/>
      <c r="BZ70" s="5"/>
      <c r="CA70" s="4"/>
      <c r="CB70" s="4"/>
      <c r="CC70" s="4"/>
      <c r="CD70" s="4"/>
      <c r="CE70" s="4"/>
      <c r="CF70" s="4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</row>
    <row r="71" spans="1:115" s="6" customFormat="1" ht="21" x14ac:dyDescent="0.2">
      <c r="A71" s="1759"/>
      <c r="B71" s="1745"/>
      <c r="C71" s="777" t="s">
        <v>11</v>
      </c>
      <c r="D71" s="777" t="s">
        <v>12</v>
      </c>
      <c r="E71" s="777" t="s">
        <v>13</v>
      </c>
      <c r="F71" s="777" t="s">
        <v>14</v>
      </c>
      <c r="G71" s="777" t="s">
        <v>15</v>
      </c>
      <c r="H71" s="777" t="s">
        <v>16</v>
      </c>
      <c r="I71" s="777" t="s">
        <v>17</v>
      </c>
      <c r="J71" s="777" t="s">
        <v>18</v>
      </c>
      <c r="K71" s="777" t="s">
        <v>19</v>
      </c>
      <c r="L71" s="777" t="s">
        <v>20</v>
      </c>
      <c r="M71" s="777" t="s">
        <v>21</v>
      </c>
      <c r="N71" s="777" t="s">
        <v>22</v>
      </c>
      <c r="O71" s="777" t="s">
        <v>23</v>
      </c>
      <c r="P71" s="777" t="s">
        <v>24</v>
      </c>
      <c r="Q71" s="777" t="s">
        <v>25</v>
      </c>
      <c r="R71" s="777" t="s">
        <v>26</v>
      </c>
      <c r="S71" s="725" t="s">
        <v>27</v>
      </c>
      <c r="T71" s="703" t="s">
        <v>50</v>
      </c>
      <c r="U71" s="763" t="s">
        <v>29</v>
      </c>
      <c r="V71" s="746" t="s">
        <v>87</v>
      </c>
      <c r="W71" s="746" t="s">
        <v>31</v>
      </c>
      <c r="X71" s="778" t="s">
        <v>88</v>
      </c>
      <c r="Y71" s="747" t="s">
        <v>89</v>
      </c>
      <c r="Z71" s="747" t="s">
        <v>79</v>
      </c>
      <c r="AA71" s="8"/>
      <c r="BK71" s="8"/>
      <c r="BU71" s="5"/>
      <c r="BV71" s="5"/>
      <c r="BW71" s="5"/>
      <c r="BX71" s="5"/>
      <c r="BY71" s="5"/>
      <c r="BZ71" s="5"/>
      <c r="CA71" s="4"/>
      <c r="CB71" s="4"/>
      <c r="CC71" s="4"/>
      <c r="CD71" s="4"/>
      <c r="CE71" s="4"/>
      <c r="CF71" s="4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5"/>
    </row>
    <row r="72" spans="1:115" s="6" customFormat="1" x14ac:dyDescent="0.2">
      <c r="A72" s="185" t="s">
        <v>81</v>
      </c>
      <c r="B72" s="206">
        <f>SUM(C72:S72)</f>
        <v>0</v>
      </c>
      <c r="C72" s="207"/>
      <c r="D72" s="191"/>
      <c r="E72" s="191"/>
      <c r="F72" s="191"/>
      <c r="G72" s="191"/>
      <c r="H72" s="191"/>
      <c r="I72" s="191"/>
      <c r="J72" s="191"/>
      <c r="K72" s="191"/>
      <c r="L72" s="191"/>
      <c r="M72" s="191"/>
      <c r="N72" s="191"/>
      <c r="O72" s="191"/>
      <c r="P72" s="191"/>
      <c r="Q72" s="191"/>
      <c r="R72" s="191"/>
      <c r="S72" s="208"/>
      <c r="T72" s="38"/>
      <c r="U72" s="42"/>
      <c r="V72" s="43"/>
      <c r="W72" s="43"/>
      <c r="X72" s="209"/>
      <c r="Y72" s="209"/>
      <c r="Z72" s="209"/>
      <c r="AA72" s="8"/>
      <c r="BK72" s="8"/>
      <c r="BU72" s="5"/>
      <c r="BV72" s="5"/>
      <c r="BW72" s="5"/>
      <c r="BX72" s="5"/>
      <c r="BY72" s="5"/>
      <c r="BZ72" s="5"/>
      <c r="CA72" s="4"/>
      <c r="CB72" s="4"/>
      <c r="CC72" s="4"/>
      <c r="CD72" s="4"/>
      <c r="CE72" s="4"/>
      <c r="CF72" s="4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5"/>
    </row>
    <row r="73" spans="1:115" s="6" customFormat="1" x14ac:dyDescent="0.2">
      <c r="A73" s="155" t="s">
        <v>82</v>
      </c>
      <c r="B73" s="210">
        <f>SUM(C73:S73)</f>
        <v>0</v>
      </c>
      <c r="C73" s="207"/>
      <c r="D73" s="191"/>
      <c r="E73" s="19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208"/>
      <c r="T73" s="51"/>
      <c r="U73" s="54"/>
      <c r="V73" s="55"/>
      <c r="W73" s="55"/>
      <c r="X73" s="92"/>
      <c r="Y73" s="92"/>
      <c r="Z73" s="92"/>
      <c r="AA73" s="8"/>
      <c r="BK73" s="8"/>
      <c r="BU73" s="5"/>
      <c r="BV73" s="5"/>
      <c r="BW73" s="5"/>
      <c r="BX73" s="5"/>
      <c r="BY73" s="5"/>
      <c r="BZ73" s="5"/>
      <c r="CA73" s="4"/>
      <c r="CB73" s="4"/>
      <c r="CC73" s="4"/>
      <c r="CD73" s="4"/>
      <c r="CE73" s="4"/>
      <c r="CF73" s="4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5"/>
    </row>
    <row r="74" spans="1:115" s="6" customFormat="1" x14ac:dyDescent="0.2">
      <c r="A74" s="155" t="s">
        <v>83</v>
      </c>
      <c r="B74" s="210">
        <f>SUM(C74:S74)</f>
        <v>0</v>
      </c>
      <c r="C74" s="207"/>
      <c r="D74" s="191"/>
      <c r="E74" s="191"/>
      <c r="F74" s="191"/>
      <c r="G74" s="191"/>
      <c r="H74" s="191"/>
      <c r="I74" s="191"/>
      <c r="J74" s="191"/>
      <c r="K74" s="191"/>
      <c r="L74" s="191"/>
      <c r="M74" s="191"/>
      <c r="N74" s="191"/>
      <c r="O74" s="191"/>
      <c r="P74" s="191"/>
      <c r="Q74" s="191"/>
      <c r="R74" s="191"/>
      <c r="S74" s="208"/>
      <c r="T74" s="51"/>
      <c r="U74" s="54"/>
      <c r="V74" s="55"/>
      <c r="W74" s="55"/>
      <c r="X74" s="92"/>
      <c r="Y74" s="92"/>
      <c r="Z74" s="92"/>
      <c r="AA74" s="8"/>
      <c r="BK74" s="8"/>
      <c r="BU74" s="5"/>
      <c r="BV74" s="5"/>
      <c r="BW74" s="5"/>
      <c r="BX74" s="5"/>
      <c r="BY74" s="5"/>
      <c r="BZ74" s="5"/>
      <c r="CA74" s="4"/>
      <c r="CB74" s="4"/>
      <c r="CC74" s="4"/>
      <c r="CD74" s="4"/>
      <c r="CE74" s="4"/>
      <c r="CF74" s="4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5"/>
    </row>
    <row r="75" spans="1:115" s="6" customFormat="1" x14ac:dyDescent="0.2">
      <c r="A75" s="155" t="s">
        <v>84</v>
      </c>
      <c r="B75" s="211">
        <f>SUM(C75:S75)</f>
        <v>0</v>
      </c>
      <c r="C75" s="207"/>
      <c r="D75" s="191"/>
      <c r="E75" s="191"/>
      <c r="F75" s="191"/>
      <c r="G75" s="191"/>
      <c r="H75" s="191"/>
      <c r="I75" s="191"/>
      <c r="J75" s="191"/>
      <c r="K75" s="191"/>
      <c r="L75" s="191"/>
      <c r="M75" s="191"/>
      <c r="N75" s="191"/>
      <c r="O75" s="191"/>
      <c r="P75" s="191"/>
      <c r="Q75" s="191"/>
      <c r="R75" s="191"/>
      <c r="S75" s="208"/>
      <c r="T75" s="219"/>
      <c r="U75" s="212"/>
      <c r="V75" s="213"/>
      <c r="W75" s="213"/>
      <c r="X75" s="75"/>
      <c r="Y75" s="75"/>
      <c r="Z75" s="75"/>
      <c r="AA75" s="8"/>
      <c r="BK75" s="8"/>
      <c r="BU75" s="5"/>
      <c r="BV75" s="5"/>
      <c r="BW75" s="5"/>
      <c r="BX75" s="5"/>
      <c r="BY75" s="5"/>
      <c r="BZ75" s="5"/>
      <c r="CA75" s="4"/>
      <c r="CB75" s="4"/>
      <c r="CC75" s="4"/>
      <c r="CD75" s="4"/>
      <c r="CE75" s="4"/>
      <c r="CF75" s="4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5"/>
    </row>
    <row r="76" spans="1:115" s="6" customFormat="1" x14ac:dyDescent="0.2">
      <c r="A76" s="779" t="s">
        <v>5</v>
      </c>
      <c r="B76" s="780">
        <f>SUM(B72:B75)</f>
        <v>0</v>
      </c>
      <c r="C76" s="781">
        <f>SUM(C72:C75)</f>
        <v>0</v>
      </c>
      <c r="D76" s="781">
        <f t="shared" ref="D76:R76" si="17">SUM(D72:D75)</f>
        <v>0</v>
      </c>
      <c r="E76" s="781">
        <f t="shared" si="17"/>
        <v>0</v>
      </c>
      <c r="F76" s="781">
        <f t="shared" si="17"/>
        <v>0</v>
      </c>
      <c r="G76" s="781">
        <f t="shared" si="17"/>
        <v>0</v>
      </c>
      <c r="H76" s="781">
        <f t="shared" si="17"/>
        <v>0</v>
      </c>
      <c r="I76" s="781">
        <f t="shared" si="17"/>
        <v>0</v>
      </c>
      <c r="J76" s="781">
        <f t="shared" si="17"/>
        <v>0</v>
      </c>
      <c r="K76" s="781">
        <f t="shared" si="17"/>
        <v>0</v>
      </c>
      <c r="L76" s="781">
        <f t="shared" si="17"/>
        <v>0</v>
      </c>
      <c r="M76" s="781">
        <f t="shared" si="17"/>
        <v>0</v>
      </c>
      <c r="N76" s="781">
        <f t="shared" si="17"/>
        <v>0</v>
      </c>
      <c r="O76" s="781">
        <f t="shared" si="17"/>
        <v>0</v>
      </c>
      <c r="P76" s="781">
        <f t="shared" si="17"/>
        <v>0</v>
      </c>
      <c r="Q76" s="781">
        <f t="shared" si="17"/>
        <v>0</v>
      </c>
      <c r="R76" s="781">
        <f t="shared" si="17"/>
        <v>0</v>
      </c>
      <c r="S76" s="729">
        <f>SUM(S72:S75)</f>
        <v>0</v>
      </c>
      <c r="T76" s="783">
        <f>SUM(T72:T75)</f>
        <v>0</v>
      </c>
      <c r="U76" s="783">
        <f t="shared" ref="U76:Z76" si="18">SUM(U72:U75)</f>
        <v>0</v>
      </c>
      <c r="V76" s="783">
        <f t="shared" si="18"/>
        <v>0</v>
      </c>
      <c r="W76" s="783">
        <f t="shared" si="18"/>
        <v>0</v>
      </c>
      <c r="X76" s="783">
        <f t="shared" si="18"/>
        <v>0</v>
      </c>
      <c r="Y76" s="783">
        <f t="shared" si="18"/>
        <v>0</v>
      </c>
      <c r="Z76" s="783">
        <f t="shared" si="18"/>
        <v>0</v>
      </c>
      <c r="AA76" s="8"/>
      <c r="BK76" s="8"/>
      <c r="BU76" s="5"/>
      <c r="BV76" s="5"/>
      <c r="BW76" s="5"/>
      <c r="BX76" s="5"/>
      <c r="BY76" s="5"/>
      <c r="BZ76" s="5"/>
      <c r="CA76" s="4"/>
      <c r="CB76" s="4"/>
      <c r="CC76" s="4"/>
      <c r="CD76" s="4"/>
      <c r="CE76" s="4"/>
      <c r="CF76" s="4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5"/>
    </row>
    <row r="77" spans="1:115" s="6" customFormat="1" x14ac:dyDescent="0.2">
      <c r="A77" s="221" t="s">
        <v>91</v>
      </c>
      <c r="B77" s="222"/>
      <c r="C77" s="223"/>
      <c r="D77" s="224"/>
      <c r="F77" s="8"/>
      <c r="G77" s="8"/>
      <c r="I77" s="8"/>
      <c r="J77" s="8"/>
      <c r="K77" s="8"/>
      <c r="AU77" s="8"/>
      <c r="BU77" s="5"/>
      <c r="BV77" s="5"/>
      <c r="BW77" s="5"/>
      <c r="BX77" s="5"/>
      <c r="BY77" s="15"/>
      <c r="BZ77" s="15"/>
      <c r="CA77" s="4"/>
      <c r="CB77" s="4"/>
      <c r="CC77" s="4"/>
      <c r="CD77" s="4"/>
      <c r="CE77" s="4"/>
      <c r="CF77" s="4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</row>
    <row r="78" spans="1:115" s="6" customFormat="1" ht="31.5" x14ac:dyDescent="0.2">
      <c r="A78" s="784" t="s">
        <v>92</v>
      </c>
      <c r="B78" s="703" t="s">
        <v>50</v>
      </c>
      <c r="C78" s="785" t="s">
        <v>93</v>
      </c>
      <c r="D78" s="786" t="s">
        <v>94</v>
      </c>
      <c r="E78" s="787" t="s">
        <v>95</v>
      </c>
      <c r="F78" s="8"/>
      <c r="H78" s="8"/>
      <c r="I78" s="8"/>
      <c r="J78" s="8"/>
      <c r="AT78" s="8"/>
      <c r="BU78" s="5"/>
      <c r="BV78" s="5"/>
      <c r="BW78" s="5"/>
      <c r="BX78" s="15"/>
      <c r="BY78" s="15"/>
      <c r="BZ78" s="15"/>
      <c r="CA78" s="4"/>
      <c r="CB78" s="4"/>
      <c r="CC78" s="4"/>
      <c r="CD78" s="4"/>
      <c r="CE78" s="4"/>
      <c r="CF78" s="4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</row>
    <row r="79" spans="1:115" s="6" customFormat="1" x14ac:dyDescent="0.2">
      <c r="A79" s="229" t="s">
        <v>96</v>
      </c>
      <c r="B79" s="38"/>
      <c r="C79" s="42"/>
      <c r="D79" s="43"/>
      <c r="E79" s="40"/>
      <c r="F79" s="8"/>
      <c r="H79" s="8"/>
      <c r="I79" s="8"/>
      <c r="J79" s="8"/>
      <c r="AT79" s="8"/>
      <c r="BU79" s="5"/>
      <c r="BV79" s="5"/>
      <c r="BW79" s="5"/>
      <c r="BX79" s="15"/>
      <c r="BY79" s="15"/>
      <c r="BZ79" s="15"/>
      <c r="CA79" s="4"/>
      <c r="CB79" s="4"/>
      <c r="CC79" s="4"/>
      <c r="CD79" s="4"/>
      <c r="CE79" s="4"/>
      <c r="CF79" s="4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</row>
    <row r="80" spans="1:115" s="6" customFormat="1" x14ac:dyDescent="0.2">
      <c r="A80" s="229" t="s">
        <v>97</v>
      </c>
      <c r="B80" s="51"/>
      <c r="C80" s="54"/>
      <c r="D80" s="55"/>
      <c r="E80" s="52"/>
      <c r="F80" s="8"/>
      <c r="H80" s="8"/>
      <c r="I80" s="8"/>
      <c r="J80" s="8"/>
      <c r="AT80" s="8"/>
      <c r="BU80" s="5"/>
      <c r="BV80" s="5"/>
      <c r="BW80" s="5"/>
      <c r="BX80" s="15"/>
      <c r="BY80" s="15"/>
      <c r="BZ80" s="15"/>
      <c r="CA80" s="4"/>
      <c r="CB80" s="4"/>
      <c r="CC80" s="4"/>
      <c r="CD80" s="4"/>
      <c r="CE80" s="4"/>
      <c r="CF80" s="4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</row>
    <row r="81" spans="1:104" s="6" customFormat="1" x14ac:dyDescent="0.2">
      <c r="A81" s="229" t="s">
        <v>98</v>
      </c>
      <c r="B81" s="51"/>
      <c r="C81" s="54"/>
      <c r="D81" s="55"/>
      <c r="E81" s="52"/>
      <c r="F81" s="8"/>
      <c r="H81" s="8"/>
      <c r="I81" s="8"/>
      <c r="J81" s="8"/>
      <c r="AT81" s="8"/>
      <c r="BU81" s="5"/>
      <c r="BV81" s="5"/>
      <c r="BW81" s="5"/>
      <c r="BX81" s="15"/>
      <c r="BY81" s="15"/>
      <c r="BZ81" s="15"/>
      <c r="CA81" s="4"/>
      <c r="CB81" s="4"/>
      <c r="CC81" s="4"/>
      <c r="CD81" s="4"/>
      <c r="CE81" s="4"/>
      <c r="CF81" s="4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5"/>
      <c r="CV81" s="5"/>
      <c r="CW81" s="5"/>
      <c r="CX81" s="5"/>
      <c r="CY81" s="5"/>
      <c r="CZ81" s="5"/>
    </row>
    <row r="82" spans="1:104" s="6" customFormat="1" ht="21" x14ac:dyDescent="0.2">
      <c r="A82" s="230" t="s">
        <v>99</v>
      </c>
      <c r="B82" s="51"/>
      <c r="C82" s="54"/>
      <c r="D82" s="55"/>
      <c r="E82" s="52"/>
      <c r="F82" s="8"/>
      <c r="H82" s="8"/>
      <c r="I82" s="8"/>
      <c r="J82" s="8"/>
      <c r="AT82" s="8"/>
      <c r="BU82" s="5"/>
      <c r="BV82" s="5"/>
      <c r="BW82" s="5"/>
      <c r="BX82" s="15"/>
      <c r="BY82" s="15"/>
      <c r="BZ82" s="15"/>
      <c r="CA82" s="4"/>
      <c r="CB82" s="4"/>
      <c r="CC82" s="4"/>
      <c r="CD82" s="4"/>
      <c r="CE82" s="4"/>
      <c r="CF82" s="4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5"/>
      <c r="CV82" s="5"/>
      <c r="CW82" s="5"/>
      <c r="CX82" s="5"/>
      <c r="CY82" s="5"/>
      <c r="CZ82" s="5"/>
    </row>
    <row r="83" spans="1:104" s="6" customFormat="1" x14ac:dyDescent="0.2">
      <c r="A83" s="229" t="s">
        <v>100</v>
      </c>
      <c r="B83" s="85"/>
      <c r="C83" s="101"/>
      <c r="D83" s="91"/>
      <c r="E83" s="87"/>
      <c r="F83" s="8"/>
      <c r="H83" s="8"/>
      <c r="I83" s="8"/>
      <c r="J83" s="8"/>
      <c r="AT83" s="8"/>
      <c r="BU83" s="5"/>
      <c r="BV83" s="5"/>
      <c r="BW83" s="5"/>
      <c r="BX83" s="15"/>
      <c r="BY83" s="15"/>
      <c r="BZ83" s="15"/>
      <c r="CA83" s="4"/>
      <c r="CB83" s="4"/>
      <c r="CC83" s="4"/>
      <c r="CD83" s="4"/>
      <c r="CE83" s="4"/>
      <c r="CF83" s="4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5"/>
      <c r="CV83" s="5"/>
      <c r="CW83" s="5"/>
      <c r="CX83" s="5"/>
      <c r="CY83" s="5"/>
      <c r="CZ83" s="5"/>
    </row>
    <row r="84" spans="1:104" s="6" customFormat="1" x14ac:dyDescent="0.2">
      <c r="A84" s="229" t="s">
        <v>101</v>
      </c>
      <c r="B84" s="85"/>
      <c r="C84" s="54"/>
      <c r="D84" s="91"/>
      <c r="E84" s="87"/>
      <c r="F84" s="8"/>
      <c r="H84" s="8"/>
      <c r="I84" s="8"/>
      <c r="J84" s="8"/>
      <c r="AT84" s="8"/>
      <c r="BU84" s="5"/>
      <c r="BV84" s="5"/>
      <c r="BW84" s="5"/>
      <c r="BX84" s="15"/>
      <c r="BY84" s="15"/>
      <c r="BZ84" s="15"/>
      <c r="CA84" s="4"/>
      <c r="CB84" s="4"/>
      <c r="CC84" s="4"/>
      <c r="CD84" s="4"/>
      <c r="CE84" s="4"/>
      <c r="CF84" s="4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5"/>
      <c r="CV84" s="5"/>
      <c r="CW84" s="5"/>
      <c r="CX84" s="5"/>
      <c r="CY84" s="5"/>
      <c r="CZ84" s="5"/>
    </row>
    <row r="85" spans="1:104" s="6" customFormat="1" x14ac:dyDescent="0.2">
      <c r="A85" s="229" t="s">
        <v>102</v>
      </c>
      <c r="B85" s="85"/>
      <c r="C85" s="54"/>
      <c r="D85" s="91"/>
      <c r="E85" s="87"/>
      <c r="F85" s="8"/>
      <c r="H85" s="8"/>
      <c r="I85" s="8"/>
      <c r="J85" s="8"/>
      <c r="AT85" s="8"/>
      <c r="BU85" s="5"/>
      <c r="BV85" s="5"/>
      <c r="BW85" s="5"/>
      <c r="BX85" s="15"/>
      <c r="BY85" s="15"/>
      <c r="BZ85" s="15"/>
      <c r="CA85" s="4"/>
      <c r="CB85" s="4"/>
      <c r="CC85" s="4"/>
      <c r="CD85" s="4"/>
      <c r="CE85" s="4"/>
      <c r="CF85" s="4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5"/>
      <c r="CV85" s="5"/>
      <c r="CW85" s="5"/>
      <c r="CX85" s="5"/>
      <c r="CY85" s="5"/>
      <c r="CZ85" s="5"/>
    </row>
    <row r="86" spans="1:104" s="6" customFormat="1" x14ac:dyDescent="0.2">
      <c r="A86" s="229" t="s">
        <v>103</v>
      </c>
      <c r="B86" s="85"/>
      <c r="C86" s="54"/>
      <c r="D86" s="91"/>
      <c r="E86" s="87"/>
      <c r="F86" s="8"/>
      <c r="H86" s="8"/>
      <c r="I86" s="8"/>
      <c r="J86" s="8"/>
      <c r="AT86" s="8"/>
      <c r="BU86" s="5"/>
      <c r="BV86" s="5"/>
      <c r="BW86" s="5"/>
      <c r="BX86" s="15"/>
      <c r="BY86" s="15"/>
      <c r="BZ86" s="15"/>
      <c r="CA86" s="4"/>
      <c r="CB86" s="4"/>
      <c r="CC86" s="4"/>
      <c r="CD86" s="4"/>
      <c r="CE86" s="4"/>
      <c r="CF86" s="4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5"/>
      <c r="CV86" s="5"/>
      <c r="CW86" s="5"/>
      <c r="CX86" s="5"/>
      <c r="CY86" s="5"/>
      <c r="CZ86" s="5"/>
    </row>
    <row r="87" spans="1:104" s="6" customFormat="1" x14ac:dyDescent="0.2">
      <c r="A87" s="229" t="s">
        <v>104</v>
      </c>
      <c r="B87" s="85"/>
      <c r="C87" s="54"/>
      <c r="D87" s="91"/>
      <c r="E87" s="87"/>
      <c r="F87" s="8"/>
      <c r="H87" s="8"/>
      <c r="I87" s="8"/>
      <c r="J87" s="8"/>
      <c r="AT87" s="8"/>
      <c r="BU87" s="5"/>
      <c r="BV87" s="5"/>
      <c r="BW87" s="5"/>
      <c r="BX87" s="15"/>
      <c r="BY87" s="15"/>
      <c r="BZ87" s="15"/>
      <c r="CA87" s="4"/>
      <c r="CB87" s="4"/>
      <c r="CC87" s="4"/>
      <c r="CD87" s="4"/>
      <c r="CE87" s="4"/>
      <c r="CF87" s="4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5"/>
      <c r="CV87" s="5"/>
      <c r="CW87" s="5"/>
      <c r="CX87" s="5"/>
      <c r="CY87" s="5"/>
      <c r="CZ87" s="5"/>
    </row>
    <row r="88" spans="1:104" s="6" customFormat="1" x14ac:dyDescent="0.2">
      <c r="A88" s="231" t="s">
        <v>105</v>
      </c>
      <c r="B88" s="85"/>
      <c r="C88" s="54"/>
      <c r="D88" s="91"/>
      <c r="E88" s="87"/>
      <c r="F88" s="8"/>
      <c r="H88" s="8"/>
      <c r="I88" s="8"/>
      <c r="J88" s="8"/>
      <c r="AT88" s="8"/>
      <c r="BU88" s="5"/>
      <c r="BV88" s="5"/>
      <c r="BW88" s="5"/>
      <c r="BX88" s="15"/>
      <c r="BY88" s="15"/>
      <c r="BZ88" s="15"/>
      <c r="CA88" s="4"/>
      <c r="CB88" s="4"/>
      <c r="CC88" s="4"/>
      <c r="CD88" s="4"/>
      <c r="CE88" s="4"/>
      <c r="CF88" s="4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5"/>
      <c r="CV88" s="5"/>
      <c r="CW88" s="5"/>
      <c r="CX88" s="5"/>
      <c r="CY88" s="5"/>
      <c r="CZ88" s="5"/>
    </row>
    <row r="89" spans="1:104" s="6" customFormat="1" x14ac:dyDescent="0.2">
      <c r="A89" s="229" t="s">
        <v>106</v>
      </c>
      <c r="B89" s="85"/>
      <c r="C89" s="54"/>
      <c r="D89" s="91"/>
      <c r="E89" s="87"/>
      <c r="F89" s="8"/>
      <c r="H89" s="8"/>
      <c r="I89" s="8"/>
      <c r="J89" s="8"/>
      <c r="AT89" s="8"/>
      <c r="BU89" s="5"/>
      <c r="BV89" s="5"/>
      <c r="BW89" s="5"/>
      <c r="BX89" s="15"/>
      <c r="BY89" s="15"/>
      <c r="BZ89" s="15"/>
      <c r="CA89" s="4"/>
      <c r="CB89" s="4"/>
      <c r="CC89" s="4"/>
      <c r="CD89" s="4"/>
      <c r="CE89" s="4"/>
      <c r="CF89" s="4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5"/>
      <c r="CV89" s="5"/>
      <c r="CW89" s="5"/>
      <c r="CX89" s="5"/>
      <c r="CY89" s="5"/>
      <c r="CZ89" s="5"/>
    </row>
    <row r="90" spans="1:104" s="6" customFormat="1" x14ac:dyDescent="0.2">
      <c r="A90" s="229" t="s">
        <v>107</v>
      </c>
      <c r="B90" s="85"/>
      <c r="C90" s="54"/>
      <c r="D90" s="91"/>
      <c r="E90" s="87"/>
      <c r="F90" s="8"/>
      <c r="H90" s="8"/>
      <c r="I90" s="8"/>
      <c r="J90" s="8"/>
      <c r="AT90" s="8"/>
      <c r="BU90" s="5"/>
      <c r="BV90" s="5"/>
      <c r="BW90" s="5"/>
      <c r="BX90" s="15"/>
      <c r="BY90" s="15"/>
      <c r="BZ90" s="15"/>
      <c r="CA90" s="4"/>
      <c r="CB90" s="4"/>
      <c r="CC90" s="4"/>
      <c r="CD90" s="4"/>
      <c r="CE90" s="4"/>
      <c r="CF90" s="4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5"/>
      <c r="CV90" s="5"/>
      <c r="CW90" s="5"/>
      <c r="CX90" s="5"/>
      <c r="CY90" s="5"/>
      <c r="CZ90" s="5"/>
    </row>
    <row r="91" spans="1:104" s="6" customFormat="1" x14ac:dyDescent="0.2">
      <c r="A91" s="230" t="s">
        <v>108</v>
      </c>
      <c r="B91" s="85"/>
      <c r="C91" s="54"/>
      <c r="D91" s="91"/>
      <c r="E91" s="87"/>
      <c r="F91" s="8"/>
      <c r="H91" s="8"/>
      <c r="I91" s="8"/>
      <c r="J91" s="8"/>
      <c r="AT91" s="8"/>
      <c r="BU91" s="5"/>
      <c r="BV91" s="5"/>
      <c r="BW91" s="5"/>
      <c r="BX91" s="15"/>
      <c r="BY91" s="15"/>
      <c r="BZ91" s="15"/>
      <c r="CA91" s="4"/>
      <c r="CB91" s="4"/>
      <c r="CC91" s="4"/>
      <c r="CD91" s="4"/>
      <c r="CE91" s="4"/>
      <c r="CF91" s="4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5"/>
      <c r="CV91" s="5"/>
      <c r="CW91" s="5"/>
      <c r="CX91" s="5"/>
      <c r="CY91" s="5"/>
      <c r="CZ91" s="5"/>
    </row>
    <row r="92" spans="1:104" s="6" customFormat="1" x14ac:dyDescent="0.2">
      <c r="A92" s="232" t="s">
        <v>109</v>
      </c>
      <c r="B92" s="85"/>
      <c r="C92" s="54"/>
      <c r="D92" s="91"/>
      <c r="E92" s="87"/>
      <c r="F92" s="8"/>
      <c r="H92" s="8"/>
      <c r="I92" s="8"/>
      <c r="J92" s="8"/>
      <c r="AT92" s="8"/>
      <c r="BU92" s="5"/>
      <c r="BV92" s="5"/>
      <c r="BW92" s="5"/>
      <c r="BX92" s="15"/>
      <c r="BY92" s="15"/>
      <c r="BZ92" s="15"/>
      <c r="CA92" s="4"/>
      <c r="CB92" s="4"/>
      <c r="CC92" s="4"/>
      <c r="CD92" s="4"/>
      <c r="CE92" s="4"/>
      <c r="CF92" s="4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5"/>
      <c r="CV92" s="5"/>
      <c r="CW92" s="5"/>
      <c r="CX92" s="5"/>
      <c r="CY92" s="5"/>
      <c r="CZ92" s="5"/>
    </row>
    <row r="93" spans="1:104" s="6" customFormat="1" x14ac:dyDescent="0.2">
      <c r="A93" s="233" t="s">
        <v>110</v>
      </c>
      <c r="B93" s="85"/>
      <c r="C93" s="54"/>
      <c r="D93" s="91"/>
      <c r="E93" s="87"/>
      <c r="F93" s="8"/>
      <c r="H93" s="8"/>
      <c r="I93" s="8"/>
      <c r="J93" s="8"/>
      <c r="AT93" s="8"/>
      <c r="BU93" s="5"/>
      <c r="BV93" s="5"/>
      <c r="BW93" s="5"/>
      <c r="BX93" s="15"/>
      <c r="BY93" s="15"/>
      <c r="BZ93" s="15"/>
      <c r="CA93" s="4"/>
      <c r="CB93" s="4"/>
      <c r="CC93" s="4"/>
      <c r="CD93" s="4"/>
      <c r="CE93" s="4"/>
      <c r="CF93" s="4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5"/>
      <c r="CV93" s="5"/>
      <c r="CW93" s="5"/>
      <c r="CX93" s="5"/>
      <c r="CY93" s="5"/>
      <c r="CZ93" s="5"/>
    </row>
    <row r="94" spans="1:104" s="6" customFormat="1" ht="21.75" x14ac:dyDescent="0.2">
      <c r="A94" s="229" t="s">
        <v>111</v>
      </c>
      <c r="B94" s="85"/>
      <c r="C94" s="54"/>
      <c r="D94" s="91"/>
      <c r="E94" s="87"/>
      <c r="F94" s="8"/>
      <c r="H94" s="8"/>
      <c r="I94" s="8"/>
      <c r="J94" s="8"/>
      <c r="AT94" s="8"/>
      <c r="BU94" s="5"/>
      <c r="BV94" s="5"/>
      <c r="BW94" s="5"/>
      <c r="BX94" s="15"/>
      <c r="BY94" s="15"/>
      <c r="BZ94" s="15"/>
      <c r="CA94" s="4"/>
      <c r="CB94" s="4"/>
      <c r="CC94" s="4"/>
      <c r="CD94" s="4"/>
      <c r="CE94" s="4"/>
      <c r="CF94" s="4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5"/>
      <c r="CV94" s="5"/>
      <c r="CW94" s="5"/>
      <c r="CX94" s="5"/>
      <c r="CY94" s="5"/>
      <c r="CZ94" s="5"/>
    </row>
    <row r="95" spans="1:104" s="6" customFormat="1" x14ac:dyDescent="0.2">
      <c r="A95" s="229" t="s">
        <v>112</v>
      </c>
      <c r="B95" s="85"/>
      <c r="C95" s="54"/>
      <c r="D95" s="91"/>
      <c r="E95" s="87"/>
      <c r="F95" s="8"/>
      <c r="H95" s="8"/>
      <c r="I95" s="8"/>
      <c r="J95" s="8"/>
      <c r="AT95" s="8"/>
      <c r="BU95" s="5"/>
      <c r="BV95" s="5"/>
      <c r="BW95" s="5"/>
      <c r="BX95" s="15"/>
      <c r="BY95" s="15"/>
      <c r="BZ95" s="15"/>
      <c r="CA95" s="4"/>
      <c r="CB95" s="4"/>
      <c r="CC95" s="4"/>
      <c r="CD95" s="4"/>
      <c r="CE95" s="4"/>
      <c r="CF95" s="4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5"/>
      <c r="CV95" s="5"/>
      <c r="CW95" s="5"/>
      <c r="CX95" s="5"/>
      <c r="CY95" s="5"/>
      <c r="CZ95" s="5"/>
    </row>
    <row r="96" spans="1:104" s="6" customFormat="1" x14ac:dyDescent="0.2">
      <c r="A96" s="788" t="s">
        <v>5</v>
      </c>
      <c r="B96" s="783">
        <f>SUM(B79:B95)</f>
        <v>0</v>
      </c>
      <c r="C96" s="789">
        <f>SUM(C79:C95)</f>
        <v>0</v>
      </c>
      <c r="D96" s="790">
        <f>SUM(D79:D95)</f>
        <v>0</v>
      </c>
      <c r="E96" s="791">
        <f>SUM(E79:E95)</f>
        <v>0</v>
      </c>
      <c r="F96" s="8"/>
      <c r="H96" s="8"/>
      <c r="I96" s="8"/>
      <c r="J96" s="8"/>
      <c r="AT96" s="8"/>
      <c r="BU96" s="5"/>
      <c r="BV96" s="5"/>
      <c r="BW96" s="5"/>
      <c r="BX96" s="15"/>
      <c r="BY96" s="15"/>
      <c r="BZ96" s="15"/>
      <c r="CA96" s="4"/>
      <c r="CB96" s="4"/>
      <c r="CC96" s="4"/>
      <c r="CD96" s="4"/>
      <c r="CE96" s="4"/>
      <c r="CF96" s="4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5"/>
      <c r="CV96" s="5"/>
      <c r="CW96" s="5"/>
      <c r="CX96" s="5"/>
      <c r="CY96" s="5"/>
      <c r="CZ96" s="5"/>
    </row>
    <row r="97" spans="1:104" s="6" customFormat="1" x14ac:dyDescent="0.2">
      <c r="A97" s="238" t="s">
        <v>113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BU97" s="5"/>
      <c r="BV97" s="5"/>
      <c r="BW97" s="5"/>
      <c r="BX97" s="15"/>
      <c r="BY97" s="15"/>
      <c r="BZ97" s="15"/>
      <c r="CA97" s="4"/>
      <c r="CB97" s="4"/>
      <c r="CC97" s="4"/>
      <c r="CD97" s="4"/>
      <c r="CE97" s="4"/>
      <c r="CF97" s="4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5"/>
      <c r="CV97" s="5"/>
      <c r="CW97" s="5"/>
      <c r="CX97" s="5"/>
      <c r="CY97" s="5"/>
      <c r="CZ97" s="5"/>
    </row>
    <row r="98" spans="1:104" s="6" customFormat="1" ht="31.5" x14ac:dyDescent="0.3">
      <c r="A98" s="792" t="s">
        <v>75</v>
      </c>
      <c r="B98" s="746" t="s">
        <v>50</v>
      </c>
      <c r="C98" s="785" t="s">
        <v>93</v>
      </c>
      <c r="D98" s="786" t="s">
        <v>94</v>
      </c>
      <c r="E98" s="787" t="s">
        <v>95</v>
      </c>
      <c r="F98" s="240"/>
      <c r="G98" s="10"/>
      <c r="H98" s="10"/>
      <c r="I98" s="10"/>
      <c r="J98" s="10"/>
      <c r="K98" s="10"/>
      <c r="L98" s="10"/>
      <c r="M98" s="10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BU98" s="5"/>
      <c r="BV98" s="5"/>
      <c r="BW98" s="5"/>
      <c r="BX98" s="15"/>
      <c r="BY98" s="15"/>
      <c r="BZ98" s="15"/>
      <c r="CA98" s="4"/>
      <c r="CB98" s="4"/>
      <c r="CC98" s="4"/>
      <c r="CD98" s="4"/>
      <c r="CE98" s="4"/>
      <c r="CF98" s="4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5"/>
      <c r="CV98" s="5"/>
      <c r="CW98" s="5"/>
      <c r="CX98" s="5"/>
      <c r="CY98" s="5"/>
      <c r="CZ98" s="5"/>
    </row>
    <row r="99" spans="1:104" s="6" customFormat="1" x14ac:dyDescent="0.2">
      <c r="A99" s="793" t="s">
        <v>81</v>
      </c>
      <c r="B99" s="55"/>
      <c r="C99" s="54"/>
      <c r="D99" s="55"/>
      <c r="E99" s="52"/>
      <c r="F99" s="10"/>
      <c r="G99" s="10"/>
      <c r="H99" s="10"/>
      <c r="I99" s="10"/>
      <c r="J99" s="10"/>
      <c r="K99" s="10"/>
      <c r="L99" s="10"/>
      <c r="M99" s="10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BU99" s="5"/>
      <c r="BV99" s="5"/>
      <c r="BW99" s="5"/>
      <c r="BX99" s="15"/>
      <c r="BY99" s="15"/>
      <c r="BZ99" s="15"/>
      <c r="CA99" s="4"/>
      <c r="CB99" s="4"/>
      <c r="CC99" s="4"/>
      <c r="CD99" s="4"/>
      <c r="CE99" s="4"/>
      <c r="CF99" s="4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5"/>
      <c r="CV99" s="5"/>
      <c r="CW99" s="5"/>
      <c r="CX99" s="5"/>
      <c r="CY99" s="5"/>
      <c r="CZ99" s="5"/>
    </row>
    <row r="100" spans="1:104" s="6" customFormat="1" x14ac:dyDescent="0.2">
      <c r="A100" s="242" t="s">
        <v>82</v>
      </c>
      <c r="B100" s="55"/>
      <c r="C100" s="54"/>
      <c r="D100" s="55"/>
      <c r="E100" s="52"/>
      <c r="F100" s="10"/>
      <c r="G100" s="10"/>
      <c r="H100" s="10"/>
      <c r="I100" s="10"/>
      <c r="J100" s="10"/>
      <c r="K100" s="10"/>
      <c r="L100" s="10"/>
      <c r="M100" s="10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BU100" s="5"/>
      <c r="BV100" s="5"/>
      <c r="BW100" s="5"/>
      <c r="BX100" s="15"/>
      <c r="BY100" s="15"/>
      <c r="BZ100" s="15"/>
      <c r="CA100" s="4"/>
      <c r="CB100" s="4"/>
      <c r="CC100" s="4"/>
      <c r="CD100" s="4"/>
      <c r="CE100" s="4"/>
      <c r="CF100" s="4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5"/>
      <c r="CV100" s="5"/>
      <c r="CW100" s="5"/>
      <c r="CX100" s="5"/>
      <c r="CY100" s="5"/>
      <c r="CZ100" s="5"/>
    </row>
    <row r="101" spans="1:104" s="6" customFormat="1" x14ac:dyDescent="0.2">
      <c r="A101" s="242" t="s">
        <v>83</v>
      </c>
      <c r="B101" s="55"/>
      <c r="C101" s="54"/>
      <c r="D101" s="55"/>
      <c r="E101" s="52"/>
      <c r="F101" s="10"/>
      <c r="G101" s="10"/>
      <c r="H101" s="10"/>
      <c r="I101" s="10"/>
      <c r="J101" s="10"/>
      <c r="K101" s="10"/>
      <c r="L101" s="10"/>
      <c r="M101" s="10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BU101" s="5"/>
      <c r="BV101" s="5"/>
      <c r="BW101" s="5"/>
      <c r="BX101" s="15"/>
      <c r="BY101" s="15"/>
      <c r="BZ101" s="15"/>
      <c r="CA101" s="4"/>
      <c r="CB101" s="4"/>
      <c r="CC101" s="4"/>
      <c r="CD101" s="4"/>
      <c r="CE101" s="4"/>
      <c r="CF101" s="4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5"/>
      <c r="CV101" s="5"/>
      <c r="CW101" s="5"/>
      <c r="CX101" s="5"/>
      <c r="CY101" s="5"/>
      <c r="CZ101" s="5"/>
    </row>
    <row r="102" spans="1:104" s="6" customFormat="1" x14ac:dyDescent="0.2">
      <c r="A102" s="242" t="s">
        <v>84</v>
      </c>
      <c r="B102" s="55"/>
      <c r="C102" s="54"/>
      <c r="D102" s="55"/>
      <c r="E102" s="52"/>
      <c r="F102" s="10"/>
      <c r="G102" s="10"/>
      <c r="H102" s="10"/>
      <c r="I102" s="10"/>
      <c r="J102" s="10"/>
      <c r="K102" s="10"/>
      <c r="L102" s="10"/>
      <c r="M102" s="10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BU102" s="5"/>
      <c r="BV102" s="5"/>
      <c r="BW102" s="5"/>
      <c r="BX102" s="15"/>
      <c r="BY102" s="15"/>
      <c r="BZ102" s="15"/>
      <c r="CA102" s="4"/>
      <c r="CB102" s="4"/>
      <c r="CC102" s="4"/>
      <c r="CD102" s="4"/>
      <c r="CE102" s="4"/>
      <c r="CF102" s="4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5"/>
      <c r="CV102" s="5"/>
      <c r="CW102" s="5"/>
      <c r="CX102" s="5"/>
      <c r="CY102" s="5"/>
      <c r="CZ102" s="5"/>
    </row>
    <row r="103" spans="1:104" s="6" customFormat="1" x14ac:dyDescent="0.2">
      <c r="A103" s="243" t="s">
        <v>114</v>
      </c>
      <c r="B103" s="213"/>
      <c r="C103" s="212"/>
      <c r="D103" s="213"/>
      <c r="E103" s="244"/>
      <c r="F103" s="10"/>
      <c r="G103" s="10"/>
      <c r="H103" s="10"/>
      <c r="I103" s="10"/>
      <c r="J103" s="10"/>
      <c r="K103" s="10"/>
      <c r="L103" s="10"/>
      <c r="M103" s="10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BU103" s="5"/>
      <c r="BV103" s="5"/>
      <c r="BW103" s="5"/>
      <c r="BX103" s="15"/>
      <c r="BY103" s="15"/>
      <c r="BZ103" s="15"/>
      <c r="CA103" s="4"/>
      <c r="CB103" s="4"/>
      <c r="CC103" s="4"/>
      <c r="CD103" s="4"/>
      <c r="CE103" s="4"/>
      <c r="CF103" s="4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5"/>
      <c r="CV103" s="5"/>
      <c r="CW103" s="5"/>
      <c r="CX103" s="5"/>
      <c r="CY103" s="5"/>
      <c r="CZ103" s="5"/>
    </row>
    <row r="104" spans="1:104" s="6" customFormat="1" x14ac:dyDescent="0.2">
      <c r="A104" s="775" t="s">
        <v>5</v>
      </c>
      <c r="B104" s="790">
        <f>SUM(B99:B103)</f>
        <v>0</v>
      </c>
      <c r="C104" s="789">
        <f>SUM(C99:C103)</f>
        <v>0</v>
      </c>
      <c r="D104" s="790">
        <f>SUM(D99:D103)</f>
        <v>0</v>
      </c>
      <c r="E104" s="791">
        <f>SUM(E99:E103)</f>
        <v>0</v>
      </c>
      <c r="F104" s="10"/>
      <c r="G104" s="10"/>
      <c r="H104" s="10"/>
      <c r="I104" s="10"/>
      <c r="J104" s="10"/>
      <c r="K104" s="10"/>
      <c r="L104" s="10"/>
      <c r="M104" s="10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BU104" s="5"/>
      <c r="BV104" s="5"/>
      <c r="BW104" s="5"/>
      <c r="BX104" s="15"/>
      <c r="BY104" s="15"/>
      <c r="BZ104" s="15"/>
      <c r="CA104" s="4"/>
      <c r="CB104" s="4"/>
      <c r="CC104" s="4"/>
      <c r="CD104" s="4"/>
      <c r="CE104" s="4"/>
      <c r="CF104" s="4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5"/>
      <c r="CV104" s="5"/>
      <c r="CW104" s="5"/>
      <c r="CX104" s="5"/>
      <c r="CY104" s="5"/>
      <c r="CZ104" s="5"/>
    </row>
    <row r="105" spans="1:104" s="6" customFormat="1" x14ac:dyDescent="0.2">
      <c r="A105" s="238" t="s">
        <v>115</v>
      </c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BU105" s="5"/>
      <c r="BV105" s="5"/>
      <c r="BW105" s="5"/>
      <c r="BX105" s="5"/>
      <c r="BY105" s="15"/>
      <c r="BZ105" s="15"/>
      <c r="CA105" s="4"/>
      <c r="CB105" s="4"/>
      <c r="CC105" s="4"/>
      <c r="CD105" s="4"/>
      <c r="CE105" s="4"/>
      <c r="CF105" s="4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5"/>
      <c r="CV105" s="5"/>
      <c r="CW105" s="5"/>
      <c r="CX105" s="5"/>
      <c r="CY105" s="5"/>
      <c r="CZ105" s="5"/>
    </row>
    <row r="106" spans="1:104" s="6" customFormat="1" ht="31.5" x14ac:dyDescent="0.2">
      <c r="A106" s="792" t="s">
        <v>75</v>
      </c>
      <c r="B106" s="746" t="s">
        <v>50</v>
      </c>
      <c r="C106" s="785" t="s">
        <v>93</v>
      </c>
      <c r="D106" s="786" t="s">
        <v>94</v>
      </c>
      <c r="E106" s="787" t="s">
        <v>95</v>
      </c>
      <c r="F106" s="10"/>
      <c r="G106" s="10"/>
      <c r="H106" s="10"/>
      <c r="I106" s="10"/>
      <c r="J106" s="10"/>
      <c r="K106" s="10"/>
      <c r="L106" s="10"/>
      <c r="M106" s="10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BU106" s="5"/>
      <c r="BV106" s="5"/>
      <c r="BW106" s="5"/>
      <c r="BX106" s="15"/>
      <c r="BY106" s="15"/>
      <c r="BZ106" s="15"/>
      <c r="CA106" s="4"/>
      <c r="CB106" s="4"/>
      <c r="CC106" s="4"/>
      <c r="CD106" s="4"/>
      <c r="CE106" s="4"/>
      <c r="CF106" s="4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5"/>
      <c r="CV106" s="5"/>
      <c r="CW106" s="5"/>
      <c r="CX106" s="5"/>
      <c r="CY106" s="5"/>
      <c r="CZ106" s="5"/>
    </row>
    <row r="107" spans="1:104" s="6" customFormat="1" x14ac:dyDescent="0.2">
      <c r="A107" s="793" t="s">
        <v>116</v>
      </c>
      <c r="B107" s="55"/>
      <c r="C107" s="54"/>
      <c r="D107" s="55"/>
      <c r="E107" s="52"/>
      <c r="F107" s="10"/>
      <c r="G107" s="10"/>
      <c r="H107" s="10"/>
      <c r="I107" s="10"/>
      <c r="J107" s="10"/>
      <c r="K107" s="10"/>
      <c r="L107" s="10"/>
      <c r="M107" s="10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BU107" s="5"/>
      <c r="BV107" s="5"/>
      <c r="BW107" s="5"/>
      <c r="BX107" s="15"/>
      <c r="BY107" s="15"/>
      <c r="BZ107" s="15"/>
      <c r="CA107" s="4"/>
      <c r="CB107" s="4"/>
      <c r="CC107" s="4"/>
      <c r="CD107" s="4"/>
      <c r="CE107" s="4"/>
      <c r="CF107" s="4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5"/>
      <c r="CV107" s="5"/>
      <c r="CW107" s="5"/>
      <c r="CX107" s="5"/>
      <c r="CY107" s="5"/>
      <c r="CZ107" s="5"/>
    </row>
    <row r="108" spans="1:104" s="6" customFormat="1" x14ac:dyDescent="0.2">
      <c r="A108" s="242" t="s">
        <v>82</v>
      </c>
      <c r="B108" s="55"/>
      <c r="C108" s="54"/>
      <c r="D108" s="55"/>
      <c r="E108" s="52"/>
      <c r="F108" s="10"/>
      <c r="G108" s="10"/>
      <c r="H108" s="10"/>
      <c r="I108" s="10"/>
      <c r="J108" s="10"/>
      <c r="K108" s="10"/>
      <c r="L108" s="10"/>
      <c r="M108" s="10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BU108" s="5"/>
      <c r="BV108" s="5"/>
      <c r="BW108" s="5"/>
      <c r="BX108" s="15"/>
      <c r="BY108" s="15"/>
      <c r="BZ108" s="15"/>
      <c r="CA108" s="4"/>
      <c r="CB108" s="4"/>
      <c r="CC108" s="4"/>
      <c r="CD108" s="4"/>
      <c r="CE108" s="4"/>
      <c r="CF108" s="4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5"/>
      <c r="CV108" s="5"/>
      <c r="CW108" s="5"/>
      <c r="CX108" s="5"/>
      <c r="CY108" s="5"/>
      <c r="CZ108" s="5"/>
    </row>
    <row r="109" spans="1:104" s="6" customFormat="1" x14ac:dyDescent="0.2">
      <c r="A109" s="242" t="s">
        <v>117</v>
      </c>
      <c r="B109" s="55"/>
      <c r="C109" s="54"/>
      <c r="D109" s="55"/>
      <c r="E109" s="52"/>
      <c r="F109" s="10"/>
      <c r="G109" s="10"/>
      <c r="H109" s="10"/>
      <c r="I109" s="10"/>
      <c r="J109" s="10"/>
      <c r="K109" s="10"/>
      <c r="L109" s="10"/>
      <c r="M109" s="10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BU109" s="5"/>
      <c r="BV109" s="5"/>
      <c r="BW109" s="5"/>
      <c r="BX109" s="15"/>
      <c r="BY109" s="15"/>
      <c r="BZ109" s="15"/>
      <c r="CA109" s="4"/>
      <c r="CB109" s="4"/>
      <c r="CC109" s="4"/>
      <c r="CD109" s="4"/>
      <c r="CE109" s="4"/>
      <c r="CF109" s="4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5"/>
      <c r="CV109" s="5"/>
      <c r="CW109" s="5"/>
      <c r="CX109" s="5"/>
      <c r="CY109" s="5"/>
      <c r="CZ109" s="5"/>
    </row>
    <row r="110" spans="1:104" s="6" customFormat="1" x14ac:dyDescent="0.2">
      <c r="A110" s="242" t="s">
        <v>84</v>
      </c>
      <c r="B110" s="55"/>
      <c r="C110" s="54"/>
      <c r="D110" s="55"/>
      <c r="E110" s="52"/>
      <c r="F110" s="10"/>
      <c r="G110" s="10"/>
      <c r="H110" s="10"/>
      <c r="I110" s="10"/>
      <c r="J110" s="10"/>
      <c r="K110" s="10"/>
      <c r="L110" s="10"/>
      <c r="M110" s="10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BU110" s="5"/>
      <c r="BV110" s="5"/>
      <c r="BW110" s="5"/>
      <c r="BX110" s="15"/>
      <c r="BY110" s="15"/>
      <c r="BZ110" s="15"/>
      <c r="CA110" s="4"/>
      <c r="CB110" s="4"/>
      <c r="CC110" s="4"/>
      <c r="CD110" s="4"/>
      <c r="CE110" s="4"/>
      <c r="CF110" s="4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5"/>
      <c r="CV110" s="5"/>
      <c r="CW110" s="5"/>
      <c r="CX110" s="5"/>
      <c r="CY110" s="5"/>
      <c r="CZ110" s="5"/>
    </row>
    <row r="111" spans="1:104" s="6" customFormat="1" x14ac:dyDescent="0.2">
      <c r="A111" s="243" t="s">
        <v>118</v>
      </c>
      <c r="B111" s="213"/>
      <c r="C111" s="212"/>
      <c r="D111" s="213"/>
      <c r="E111" s="244"/>
      <c r="F111" s="10"/>
      <c r="G111" s="10"/>
      <c r="H111" s="10"/>
      <c r="I111" s="10"/>
      <c r="J111" s="10"/>
      <c r="K111" s="10"/>
      <c r="L111" s="10"/>
      <c r="M111" s="10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BU111" s="5"/>
      <c r="BV111" s="5"/>
      <c r="BW111" s="5"/>
      <c r="BX111" s="15"/>
      <c r="BY111" s="15"/>
      <c r="BZ111" s="15"/>
      <c r="CA111" s="4"/>
      <c r="CB111" s="4"/>
      <c r="CC111" s="4"/>
      <c r="CD111" s="4"/>
      <c r="CE111" s="4"/>
      <c r="CF111" s="4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5"/>
      <c r="CV111" s="5"/>
      <c r="CW111" s="5"/>
      <c r="CX111" s="5"/>
      <c r="CY111" s="5"/>
      <c r="CZ111" s="5"/>
    </row>
    <row r="112" spans="1:104" s="6" customFormat="1" ht="15" x14ac:dyDescent="0.25">
      <c r="A112" s="779" t="s">
        <v>5</v>
      </c>
      <c r="B112" s="790">
        <f>SUM(B107:B111)</f>
        <v>0</v>
      </c>
      <c r="C112" s="789">
        <f>SUM(C107:C111)</f>
        <v>0</v>
      </c>
      <c r="D112" s="790">
        <f>SUM(D107:D111)</f>
        <v>0</v>
      </c>
      <c r="E112" s="791">
        <f>SUM(E107:E111)</f>
        <v>0</v>
      </c>
      <c r="F112" s="10"/>
      <c r="G112" s="10"/>
      <c r="H112" s="10"/>
      <c r="I112" s="10"/>
      <c r="J112" s="10"/>
      <c r="K112" s="10"/>
      <c r="L112" s="10"/>
      <c r="M112" s="10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3"/>
      <c r="BV112" s="3"/>
      <c r="BW112" s="3"/>
      <c r="BX112" s="15"/>
      <c r="BY112" s="3"/>
      <c r="BZ112" s="15"/>
      <c r="CA112" s="4"/>
      <c r="CB112" s="4"/>
      <c r="CC112" s="4"/>
      <c r="CD112" s="4"/>
      <c r="CE112" s="4"/>
      <c r="CF112" s="4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5"/>
      <c r="CV112" s="5"/>
      <c r="CW112" s="5"/>
      <c r="CX112" s="5"/>
      <c r="CY112" s="5"/>
      <c r="CZ112" s="5"/>
    </row>
    <row r="113" spans="1:130" ht="15" x14ac:dyDescent="0.25">
      <c r="A113" s="221" t="s">
        <v>119</v>
      </c>
      <c r="B113" s="2"/>
      <c r="C113" s="2"/>
      <c r="D113" s="245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3"/>
      <c r="BV113" s="3"/>
      <c r="BW113" s="3"/>
      <c r="BX113" s="3"/>
      <c r="BY113" s="5"/>
      <c r="BZ113" s="5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3"/>
      <c r="CV113" s="3"/>
      <c r="CW113" s="3"/>
      <c r="CX113" s="3"/>
      <c r="CY113" s="3"/>
      <c r="CZ113" s="3"/>
    </row>
    <row r="114" spans="1:130" x14ac:dyDescent="0.2">
      <c r="A114" s="1917" t="s">
        <v>120</v>
      </c>
      <c r="B114" s="1919" t="s">
        <v>5</v>
      </c>
      <c r="C114" s="1901" t="s">
        <v>7</v>
      </c>
      <c r="D114" s="1902"/>
      <c r="E114" s="1902"/>
      <c r="F114" s="1903"/>
      <c r="G114" s="1882" t="s">
        <v>121</v>
      </c>
      <c r="H114" s="1911"/>
      <c r="I114" s="10"/>
      <c r="J114" s="10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T114" s="5"/>
      <c r="BW114" s="794"/>
      <c r="BX114" s="794"/>
      <c r="BZ114" s="4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795"/>
      <c r="CU114" s="795"/>
      <c r="CV114" s="795"/>
      <c r="CW114" s="795"/>
      <c r="CX114" s="795"/>
      <c r="CY114" s="794"/>
      <c r="CZ114" s="5"/>
      <c r="DZ114" s="6"/>
    </row>
    <row r="115" spans="1:130" ht="21" x14ac:dyDescent="0.25">
      <c r="A115" s="1918"/>
      <c r="B115" s="1920"/>
      <c r="C115" s="703" t="s">
        <v>50</v>
      </c>
      <c r="D115" s="763" t="s">
        <v>29</v>
      </c>
      <c r="E115" s="746" t="s">
        <v>30</v>
      </c>
      <c r="F115" s="718" t="s">
        <v>31</v>
      </c>
      <c r="G115" s="747" t="s">
        <v>88</v>
      </c>
      <c r="H115" s="747" t="s">
        <v>89</v>
      </c>
      <c r="I115" s="10"/>
      <c r="J115" s="10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3"/>
      <c r="BU115" s="3"/>
      <c r="BV115" s="3"/>
      <c r="BW115" s="15"/>
      <c r="BX115" s="3"/>
      <c r="BZ115" s="4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3"/>
      <c r="CU115" s="3"/>
      <c r="CV115" s="3"/>
      <c r="CW115" s="3"/>
      <c r="CX115" s="3"/>
      <c r="CY115" s="5"/>
      <c r="CZ115" s="5"/>
      <c r="DZ115" s="6"/>
    </row>
    <row r="116" spans="1:130" ht="15" x14ac:dyDescent="0.25">
      <c r="A116" s="796" t="s">
        <v>122</v>
      </c>
      <c r="B116" s="797">
        <f>SUM(C116:F116)</f>
        <v>0</v>
      </c>
      <c r="C116" s="707"/>
      <c r="D116" s="736"/>
      <c r="E116" s="385"/>
      <c r="F116" s="798"/>
      <c r="G116" s="708"/>
      <c r="H116" s="720"/>
      <c r="I116" s="10"/>
      <c r="J116" s="10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799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3"/>
      <c r="BU116" s="15"/>
      <c r="BV116" s="15"/>
      <c r="BW116" s="15"/>
      <c r="BX116" s="3"/>
      <c r="BZ116" s="4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3"/>
      <c r="CU116" s="3"/>
      <c r="CV116" s="3"/>
      <c r="CW116" s="3"/>
      <c r="CX116" s="3"/>
      <c r="CY116" s="5"/>
      <c r="CZ116" s="5"/>
      <c r="DZ116" s="6"/>
    </row>
    <row r="117" spans="1:130" ht="15" x14ac:dyDescent="0.25">
      <c r="A117" s="800" t="s">
        <v>123</v>
      </c>
      <c r="B117" s="801">
        <f>SUM(C117:F117)</f>
        <v>0</v>
      </c>
      <c r="C117" s="434"/>
      <c r="D117" s="802"/>
      <c r="E117" s="435"/>
      <c r="F117" s="418"/>
      <c r="G117" s="803"/>
      <c r="H117" s="419"/>
      <c r="I117" s="266"/>
      <c r="J117" s="266"/>
      <c r="K117" s="267"/>
      <c r="L117" s="267"/>
      <c r="M117" s="267"/>
      <c r="N117" s="267"/>
      <c r="O117" s="267"/>
      <c r="P117" s="267"/>
      <c r="Q117" s="267"/>
      <c r="R117" s="267"/>
      <c r="S117" s="267"/>
      <c r="T117" s="267"/>
      <c r="U117" s="267"/>
      <c r="V117" s="267"/>
      <c r="W117" s="267"/>
      <c r="X117" s="267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3"/>
      <c r="BU117" s="15"/>
      <c r="BV117" s="15"/>
      <c r="BW117" s="15"/>
      <c r="BX117" s="3"/>
      <c r="BZ117" s="4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3"/>
      <c r="CU117" s="3"/>
      <c r="CV117" s="3"/>
      <c r="CW117" s="3"/>
      <c r="CX117" s="3"/>
      <c r="CY117" s="5"/>
      <c r="CZ117" s="5"/>
      <c r="DZ117" s="6"/>
    </row>
    <row r="118" spans="1:130" ht="15" x14ac:dyDescent="0.25">
      <c r="A118" s="13" t="s">
        <v>124</v>
      </c>
      <c r="B118" s="2"/>
      <c r="C118" s="2"/>
      <c r="D118" s="268"/>
      <c r="E118" s="804"/>
      <c r="F118" s="805"/>
      <c r="G118" s="806"/>
      <c r="H118" s="807"/>
      <c r="I118" s="273"/>
      <c r="J118" s="273"/>
      <c r="K118" s="273"/>
      <c r="L118" s="273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5"/>
      <c r="BG118" s="5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3"/>
      <c r="BV118" s="3"/>
      <c r="BW118" s="3"/>
      <c r="BX118" s="3"/>
      <c r="BY118" s="3"/>
      <c r="BZ118" s="3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3"/>
      <c r="CV118" s="3"/>
      <c r="CW118" s="3"/>
      <c r="CX118" s="3"/>
      <c r="CY118" s="3"/>
      <c r="CZ118" s="3"/>
    </row>
    <row r="119" spans="1:130" ht="15" x14ac:dyDescent="0.25">
      <c r="A119" s="1916" t="s">
        <v>125</v>
      </c>
      <c r="B119" s="1898" t="s">
        <v>5</v>
      </c>
      <c r="C119" s="1906" t="s">
        <v>126</v>
      </c>
      <c r="D119" s="1923"/>
      <c r="E119" s="1907"/>
      <c r="F119" s="1924" t="s">
        <v>127</v>
      </c>
      <c r="G119" s="1925" t="s">
        <v>128</v>
      </c>
      <c r="H119" s="1904" t="s">
        <v>7</v>
      </c>
      <c r="I119" s="1902"/>
      <c r="J119" s="1902"/>
      <c r="K119" s="190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5"/>
      <c r="BF119" s="5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3"/>
      <c r="BV119" s="3"/>
      <c r="BW119" s="3"/>
      <c r="BX119" s="15"/>
      <c r="BY119" s="3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3"/>
      <c r="CV119" s="3"/>
      <c r="CW119" s="3"/>
      <c r="CX119" s="3"/>
      <c r="CY119" s="3"/>
      <c r="CZ119" s="5"/>
    </row>
    <row r="120" spans="1:130" ht="42" x14ac:dyDescent="0.25">
      <c r="A120" s="1921"/>
      <c r="B120" s="1922"/>
      <c r="C120" s="716" t="s">
        <v>129</v>
      </c>
      <c r="D120" s="808" t="s">
        <v>130</v>
      </c>
      <c r="E120" s="747" t="s">
        <v>131</v>
      </c>
      <c r="F120" s="1924"/>
      <c r="G120" s="1925"/>
      <c r="H120" s="762" t="s">
        <v>50</v>
      </c>
      <c r="I120" s="747" t="s">
        <v>29</v>
      </c>
      <c r="J120" s="762" t="s">
        <v>30</v>
      </c>
      <c r="K120" s="762" t="s">
        <v>31</v>
      </c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5"/>
      <c r="BF120" s="5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3"/>
      <c r="BV120" s="3"/>
      <c r="BW120" s="3"/>
      <c r="BX120" s="15"/>
      <c r="BY120" s="3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3"/>
      <c r="CV120" s="3"/>
      <c r="CW120" s="3"/>
      <c r="CX120" s="3"/>
      <c r="CY120" s="3"/>
      <c r="CZ120" s="5"/>
    </row>
    <row r="121" spans="1:130" ht="15" x14ac:dyDescent="0.25">
      <c r="A121" s="706" t="s">
        <v>52</v>
      </c>
      <c r="B121" s="809">
        <f>SUM(C121:G121)</f>
        <v>0</v>
      </c>
      <c r="C121" s="707"/>
      <c r="D121" s="730"/>
      <c r="E121" s="708"/>
      <c r="F121" s="730"/>
      <c r="G121" s="810"/>
      <c r="H121" s="730"/>
      <c r="I121" s="708"/>
      <c r="J121" s="730"/>
      <c r="K121" s="730"/>
      <c r="L121" s="283" t="str">
        <f>CA121</f>
        <v/>
      </c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5"/>
      <c r="X121" s="5"/>
      <c r="Y121" s="5"/>
      <c r="Z121" s="5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5"/>
      <c r="BF121" s="5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3"/>
      <c r="BV121" s="3"/>
      <c r="BW121" s="3"/>
      <c r="BX121" s="15"/>
      <c r="BY121" s="3"/>
      <c r="BZ121" s="5"/>
      <c r="CA121" s="32" t="str">
        <f>IF(CG121=1,"* Total Personas debe ser igual que según Tipo estrategia. ","")</f>
        <v/>
      </c>
      <c r="CB121" s="32"/>
      <c r="CC121" s="32"/>
      <c r="CD121" s="32"/>
      <c r="CE121" s="32"/>
      <c r="CF121" s="32"/>
      <c r="CG121" s="33">
        <f>IF(B121&lt;&gt;SUM(H121:K121),1,0)</f>
        <v>0</v>
      </c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3"/>
      <c r="CV121" s="3"/>
      <c r="CW121" s="3"/>
      <c r="CX121" s="3"/>
      <c r="CY121" s="3"/>
      <c r="CZ121" s="5"/>
    </row>
    <row r="122" spans="1:130" ht="15" x14ac:dyDescent="0.25">
      <c r="A122" s="230" t="s">
        <v>72</v>
      </c>
      <c r="B122" s="284">
        <f>SUM(C122:G122)</f>
        <v>0</v>
      </c>
      <c r="C122" s="51"/>
      <c r="D122" s="92"/>
      <c r="E122" s="56"/>
      <c r="F122" s="92"/>
      <c r="G122" s="285"/>
      <c r="H122" s="92"/>
      <c r="I122" s="56"/>
      <c r="J122" s="92"/>
      <c r="K122" s="92"/>
      <c r="L122" s="283" t="str">
        <f>CA122</f>
        <v/>
      </c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5"/>
      <c r="X122" s="5"/>
      <c r="Y122" s="5"/>
      <c r="Z122" s="5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5"/>
      <c r="BF122" s="5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3"/>
      <c r="BV122" s="3"/>
      <c r="BW122" s="3"/>
      <c r="BX122" s="15"/>
      <c r="BY122" s="3"/>
      <c r="BZ122" s="5"/>
      <c r="CA122" s="32" t="str">
        <f>IF(CG122=1,"* Total Personas debe ser igual que según Tipo estrategia. ","")</f>
        <v/>
      </c>
      <c r="CB122" s="32"/>
      <c r="CC122" s="32"/>
      <c r="CD122" s="32"/>
      <c r="CE122" s="32"/>
      <c r="CF122" s="32"/>
      <c r="CG122" s="33">
        <f>IF(B122&lt;&gt;SUM(H122:K122),1,0)</f>
        <v>0</v>
      </c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3"/>
      <c r="CV122" s="3"/>
      <c r="CW122" s="3"/>
      <c r="CX122" s="3"/>
      <c r="CY122" s="3"/>
      <c r="CZ122" s="5"/>
    </row>
    <row r="123" spans="1:130" ht="15" x14ac:dyDescent="0.25">
      <c r="A123" s="286" t="s">
        <v>73</v>
      </c>
      <c r="B123" s="287">
        <f>SUM(C123:G123)</f>
        <v>0</v>
      </c>
      <c r="C123" s="219"/>
      <c r="D123" s="75"/>
      <c r="E123" s="78"/>
      <c r="F123" s="75"/>
      <c r="G123" s="288"/>
      <c r="H123" s="75"/>
      <c r="I123" s="78"/>
      <c r="J123" s="75"/>
      <c r="K123" s="75"/>
      <c r="L123" s="283" t="str">
        <f>CA123</f>
        <v/>
      </c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5"/>
      <c r="X123" s="5"/>
      <c r="Y123" s="5"/>
      <c r="Z123" s="5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5"/>
      <c r="BF123" s="5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3"/>
      <c r="BV123" s="3"/>
      <c r="BW123" s="3"/>
      <c r="BX123" s="15"/>
      <c r="BY123" s="3"/>
      <c r="BZ123" s="5"/>
      <c r="CA123" s="32" t="str">
        <f>IF(CG123=1,"* Total Personas debe ser igual que según Tipo estrategia. ","")</f>
        <v/>
      </c>
      <c r="CB123" s="32"/>
      <c r="CC123" s="32"/>
      <c r="CD123" s="32"/>
      <c r="CE123" s="32"/>
      <c r="CF123" s="32"/>
      <c r="CG123" s="33">
        <f>IF(B123&lt;&gt;SUM(H123:K123),1,0)</f>
        <v>0</v>
      </c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3"/>
      <c r="CV123" s="3"/>
      <c r="CW123" s="3"/>
      <c r="CX123" s="3"/>
      <c r="CY123" s="3"/>
      <c r="CZ123" s="5"/>
    </row>
    <row r="124" spans="1:130" ht="15" x14ac:dyDescent="0.25">
      <c r="A124" s="238" t="s">
        <v>132</v>
      </c>
      <c r="B124" s="2"/>
      <c r="C124" s="2"/>
      <c r="D124" s="245"/>
      <c r="E124" s="245"/>
      <c r="F124" s="245"/>
      <c r="G124" s="245"/>
      <c r="H124" s="245"/>
      <c r="I124" s="245"/>
      <c r="J124" s="245"/>
      <c r="K124" s="245"/>
      <c r="L124" s="24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5"/>
      <c r="BG124" s="5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3"/>
      <c r="BV124" s="3"/>
      <c r="BW124" s="3"/>
      <c r="BX124" s="3"/>
      <c r="BY124" s="3"/>
      <c r="BZ124" s="3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5"/>
      <c r="CV124" s="5"/>
      <c r="CW124" s="5"/>
      <c r="CX124" s="5"/>
      <c r="CY124" s="5"/>
      <c r="CZ124" s="5"/>
    </row>
    <row r="125" spans="1:130" ht="15" customHeight="1" x14ac:dyDescent="0.25">
      <c r="A125" s="1936" t="s">
        <v>133</v>
      </c>
      <c r="B125" s="1928" t="s">
        <v>134</v>
      </c>
      <c r="C125" s="1937" t="s">
        <v>135</v>
      </c>
      <c r="D125" s="1938"/>
      <c r="E125" s="1937" t="s">
        <v>136</v>
      </c>
      <c r="F125" s="1938"/>
      <c r="G125" s="1939" t="s">
        <v>137</v>
      </c>
      <c r="H125" s="1938"/>
      <c r="I125" s="1937" t="s">
        <v>138</v>
      </c>
      <c r="J125" s="1940"/>
      <c r="K125" s="1926" t="s">
        <v>139</v>
      </c>
      <c r="L125" s="1927"/>
      <c r="M125" s="267"/>
      <c r="N125" s="267"/>
      <c r="O125" s="267"/>
      <c r="P125" s="267"/>
      <c r="Q125" s="267"/>
      <c r="R125" s="267"/>
      <c r="S125" s="267"/>
      <c r="T125" s="267"/>
      <c r="U125" s="267"/>
      <c r="V125" s="267"/>
      <c r="W125" s="267"/>
      <c r="X125" s="267"/>
      <c r="Y125" s="267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5"/>
      <c r="BD125" s="5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3"/>
      <c r="BU125" s="3"/>
      <c r="BV125" s="15"/>
      <c r="BW125" s="15"/>
      <c r="BX125" s="15"/>
      <c r="BZ125" s="4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5"/>
      <c r="CU125" s="5"/>
      <c r="CV125" s="5"/>
      <c r="CW125" s="5"/>
      <c r="CX125" s="5"/>
      <c r="CY125" s="5"/>
      <c r="CZ125" s="5"/>
      <c r="DZ125" s="6"/>
    </row>
    <row r="126" spans="1:130" s="436" customFormat="1" ht="21" x14ac:dyDescent="0.25">
      <c r="A126" s="1921"/>
      <c r="B126" s="1922"/>
      <c r="C126" s="811" t="s">
        <v>140</v>
      </c>
      <c r="D126" s="812" t="s">
        <v>141</v>
      </c>
      <c r="E126" s="811" t="s">
        <v>140</v>
      </c>
      <c r="F126" s="812" t="s">
        <v>141</v>
      </c>
      <c r="G126" s="811" t="s">
        <v>140</v>
      </c>
      <c r="H126" s="813" t="s">
        <v>141</v>
      </c>
      <c r="I126" s="811" t="s">
        <v>140</v>
      </c>
      <c r="J126" s="814" t="s">
        <v>141</v>
      </c>
      <c r="K126" s="812" t="s">
        <v>88</v>
      </c>
      <c r="L126" s="812" t="s">
        <v>89</v>
      </c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5"/>
      <c r="BD126" s="5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3"/>
      <c r="BU126" s="3"/>
      <c r="BV126" s="15"/>
      <c r="BW126" s="15"/>
      <c r="BX126" s="15"/>
      <c r="BY126" s="15"/>
      <c r="BZ126" s="4"/>
      <c r="CA126" s="4"/>
      <c r="CB126" s="4"/>
      <c r="CC126" s="4"/>
      <c r="CD126" s="4"/>
      <c r="CE126" s="4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5"/>
      <c r="CU126" s="5"/>
      <c r="CV126" s="5"/>
      <c r="CW126" s="5"/>
      <c r="CX126" s="5"/>
      <c r="CY126" s="5"/>
      <c r="CZ126" s="432"/>
      <c r="DA126" s="432"/>
      <c r="DB126" s="432"/>
      <c r="DC126" s="432"/>
      <c r="DD126" s="432"/>
      <c r="DE126" s="432"/>
      <c r="DF126" s="432"/>
      <c r="DG126" s="432"/>
      <c r="DH126" s="432"/>
      <c r="DI126" s="432"/>
      <c r="DJ126" s="432"/>
      <c r="DK126" s="432"/>
      <c r="DL126" s="432"/>
      <c r="DM126" s="432"/>
      <c r="DN126" s="432"/>
      <c r="DO126" s="432"/>
      <c r="DP126" s="432"/>
      <c r="DQ126" s="432"/>
      <c r="DR126" s="432"/>
      <c r="DS126" s="432"/>
      <c r="DT126" s="432"/>
      <c r="DU126" s="432"/>
      <c r="DV126" s="432"/>
      <c r="DW126" s="432"/>
      <c r="DX126" s="432"/>
      <c r="DY126" s="432"/>
    </row>
    <row r="127" spans="1:130" ht="15" x14ac:dyDescent="0.25">
      <c r="A127" s="1928" t="s">
        <v>142</v>
      </c>
      <c r="B127" s="815" t="s">
        <v>143</v>
      </c>
      <c r="C127" s="816"/>
      <c r="D127" s="817"/>
      <c r="E127" s="816"/>
      <c r="F127" s="817"/>
      <c r="G127" s="816"/>
      <c r="H127" s="817"/>
      <c r="I127" s="816"/>
      <c r="J127" s="818"/>
      <c r="K127" s="56"/>
      <c r="L127" s="817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5"/>
      <c r="BD127" s="5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3"/>
      <c r="BU127" s="3"/>
      <c r="BV127" s="15"/>
      <c r="BW127" s="15"/>
      <c r="BX127" s="15"/>
      <c r="BZ127" s="4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5"/>
      <c r="CU127" s="5"/>
      <c r="CV127" s="5"/>
      <c r="CW127" s="5"/>
      <c r="CX127" s="5"/>
      <c r="CY127" s="5"/>
      <c r="CZ127" s="5"/>
      <c r="DZ127" s="6"/>
    </row>
    <row r="128" spans="1:130" ht="21" x14ac:dyDescent="0.2">
      <c r="A128" s="1637"/>
      <c r="B128" s="230" t="s">
        <v>144</v>
      </c>
      <c r="C128" s="51"/>
      <c r="D128" s="56"/>
      <c r="E128" s="51"/>
      <c r="F128" s="56"/>
      <c r="G128" s="51"/>
      <c r="H128" s="56"/>
      <c r="I128" s="51"/>
      <c r="J128" s="298"/>
      <c r="K128" s="56"/>
      <c r="L128" s="56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5"/>
      <c r="BD128" s="5"/>
      <c r="BT128" s="5"/>
      <c r="BV128" s="15"/>
      <c r="BW128" s="15"/>
      <c r="BX128" s="15"/>
      <c r="BZ128" s="4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15"/>
      <c r="CY128" s="5"/>
      <c r="CZ128" s="5"/>
      <c r="DZ128" s="6"/>
    </row>
    <row r="129" spans="1:130" x14ac:dyDescent="0.2">
      <c r="A129" s="1637"/>
      <c r="B129" s="230" t="s">
        <v>145</v>
      </c>
      <c r="C129" s="51"/>
      <c r="D129" s="56"/>
      <c r="E129" s="51"/>
      <c r="F129" s="56"/>
      <c r="G129" s="51"/>
      <c r="H129" s="56"/>
      <c r="I129" s="51"/>
      <c r="J129" s="298"/>
      <c r="K129" s="56"/>
      <c r="L129" s="56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5"/>
      <c r="BD129" s="5"/>
      <c r="BT129" s="5"/>
      <c r="BV129" s="15"/>
      <c r="BW129" s="15"/>
      <c r="BX129" s="15"/>
      <c r="BZ129" s="4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15"/>
      <c r="CY129" s="5"/>
      <c r="CZ129" s="5"/>
      <c r="DZ129" s="6"/>
    </row>
    <row r="130" spans="1:130" x14ac:dyDescent="0.2">
      <c r="A130" s="1922"/>
      <c r="B130" s="230" t="s">
        <v>146</v>
      </c>
      <c r="C130" s="219"/>
      <c r="D130" s="78"/>
      <c r="E130" s="219"/>
      <c r="F130" s="78"/>
      <c r="G130" s="219"/>
      <c r="H130" s="78"/>
      <c r="I130" s="219"/>
      <c r="J130" s="299"/>
      <c r="K130" s="78"/>
      <c r="L130" s="7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5"/>
      <c r="BD130" s="5"/>
      <c r="BT130" s="5"/>
      <c r="BV130" s="15"/>
      <c r="BW130" s="15"/>
      <c r="BX130" s="15"/>
      <c r="BZ130" s="4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15"/>
      <c r="CZ130" s="5"/>
      <c r="DZ130" s="6"/>
    </row>
    <row r="131" spans="1:130" x14ac:dyDescent="0.2">
      <c r="A131" s="1929" t="s">
        <v>147</v>
      </c>
      <c r="B131" s="815" t="s">
        <v>148</v>
      </c>
      <c r="C131" s="816"/>
      <c r="D131" s="817"/>
      <c r="E131" s="816"/>
      <c r="F131" s="817"/>
      <c r="G131" s="816"/>
      <c r="H131" s="817"/>
      <c r="I131" s="816"/>
      <c r="J131" s="818"/>
      <c r="K131" s="817"/>
      <c r="L131" s="817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5"/>
      <c r="BD131" s="5"/>
      <c r="BT131" s="5"/>
      <c r="BV131" s="15"/>
      <c r="BW131" s="15"/>
      <c r="BX131" s="15"/>
      <c r="BZ131" s="4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15"/>
      <c r="CY131" s="5"/>
      <c r="CZ131" s="5"/>
      <c r="DZ131" s="6"/>
    </row>
    <row r="132" spans="1:130" x14ac:dyDescent="0.2">
      <c r="A132" s="1930"/>
      <c r="B132" s="230" t="s">
        <v>149</v>
      </c>
      <c r="C132" s="51"/>
      <c r="D132" s="56"/>
      <c r="E132" s="51"/>
      <c r="F132" s="56"/>
      <c r="G132" s="51"/>
      <c r="H132" s="56"/>
      <c r="I132" s="51"/>
      <c r="J132" s="298"/>
      <c r="K132" s="56"/>
      <c r="L132" s="56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5"/>
      <c r="BD132" s="5"/>
      <c r="BT132" s="5"/>
      <c r="BV132" s="15"/>
      <c r="BW132" s="15"/>
      <c r="BX132" s="15"/>
      <c r="BZ132" s="4"/>
      <c r="CF132" s="9"/>
      <c r="CG132" s="437"/>
      <c r="CH132" s="437"/>
      <c r="CI132" s="437"/>
      <c r="CJ132" s="437"/>
      <c r="CK132" s="437"/>
      <c r="CL132" s="437"/>
      <c r="CM132" s="437"/>
      <c r="CN132" s="437"/>
      <c r="CO132" s="437"/>
      <c r="CP132" s="437"/>
      <c r="CQ132" s="437"/>
      <c r="CR132" s="437"/>
      <c r="CS132" s="437"/>
      <c r="CT132" s="15"/>
      <c r="CY132" s="5"/>
      <c r="CZ132" s="5"/>
      <c r="DZ132" s="6"/>
    </row>
    <row r="133" spans="1:130" x14ac:dyDescent="0.2">
      <c r="A133" s="1930"/>
      <c r="B133" s="230" t="s">
        <v>146</v>
      </c>
      <c r="C133" s="51"/>
      <c r="D133" s="56"/>
      <c r="E133" s="51"/>
      <c r="F133" s="56"/>
      <c r="G133" s="51"/>
      <c r="H133" s="56"/>
      <c r="I133" s="51"/>
      <c r="J133" s="298"/>
      <c r="K133" s="56"/>
      <c r="L133" s="56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5"/>
      <c r="BD133" s="5"/>
      <c r="BT133" s="5"/>
      <c r="BV133" s="15"/>
      <c r="BW133" s="15"/>
      <c r="BX133" s="15"/>
      <c r="BZ133" s="4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15"/>
      <c r="CY133" s="5"/>
      <c r="CZ133" s="5"/>
      <c r="DZ133" s="6"/>
    </row>
    <row r="134" spans="1:130" x14ac:dyDescent="0.2">
      <c r="A134" s="1930"/>
      <c r="B134" s="301" t="s">
        <v>150</v>
      </c>
      <c r="C134" s="85"/>
      <c r="D134" s="86"/>
      <c r="E134" s="85"/>
      <c r="F134" s="86"/>
      <c r="G134" s="85"/>
      <c r="H134" s="86"/>
      <c r="I134" s="85"/>
      <c r="J134" s="302"/>
      <c r="K134" s="86"/>
      <c r="L134" s="86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5"/>
      <c r="BD134" s="5"/>
      <c r="BT134" s="5"/>
      <c r="BV134" s="15"/>
      <c r="BW134" s="15"/>
      <c r="BX134" s="15"/>
      <c r="BZ134" s="4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15"/>
      <c r="CY134" s="5"/>
      <c r="CZ134" s="5"/>
      <c r="DZ134" s="6"/>
    </row>
    <row r="135" spans="1:130" x14ac:dyDescent="0.2">
      <c r="A135" s="1930"/>
      <c r="B135" s="286" t="s">
        <v>151</v>
      </c>
      <c r="C135" s="219"/>
      <c r="D135" s="78"/>
      <c r="E135" s="219"/>
      <c r="F135" s="78"/>
      <c r="G135" s="219"/>
      <c r="H135" s="78"/>
      <c r="I135" s="219"/>
      <c r="J135" s="299"/>
      <c r="K135" s="78"/>
      <c r="L135" s="7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5"/>
      <c r="BD135" s="5"/>
      <c r="BT135" s="5"/>
      <c r="BV135" s="15"/>
      <c r="BW135" s="15"/>
      <c r="BX135" s="15"/>
      <c r="BZ135" s="4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15"/>
      <c r="CY135" s="5"/>
      <c r="CZ135" s="5"/>
      <c r="DZ135" s="6"/>
    </row>
    <row r="136" spans="1:130" ht="14.25" customHeight="1" x14ac:dyDescent="0.2">
      <c r="A136" s="1928" t="s">
        <v>152</v>
      </c>
      <c r="B136" s="815" t="s">
        <v>153</v>
      </c>
      <c r="C136" s="816"/>
      <c r="D136" s="817"/>
      <c r="E136" s="816"/>
      <c r="F136" s="817"/>
      <c r="G136" s="816"/>
      <c r="H136" s="817"/>
      <c r="I136" s="816"/>
      <c r="J136" s="818"/>
      <c r="K136" s="817"/>
      <c r="L136" s="817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5"/>
      <c r="BD136" s="5"/>
      <c r="BT136" s="5"/>
      <c r="BV136" s="15"/>
      <c r="BW136" s="15"/>
      <c r="BX136" s="15"/>
      <c r="BZ136" s="4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5"/>
      <c r="CU136" s="5"/>
      <c r="CV136" s="5"/>
      <c r="CW136" s="5"/>
      <c r="CX136" s="5"/>
      <c r="CY136" s="5"/>
      <c r="CZ136" s="5"/>
      <c r="DZ136" s="6"/>
    </row>
    <row r="137" spans="1:130" x14ac:dyDescent="0.2">
      <c r="A137" s="1637"/>
      <c r="B137" s="230" t="s">
        <v>149</v>
      </c>
      <c r="C137" s="51"/>
      <c r="D137" s="56"/>
      <c r="E137" s="51"/>
      <c r="F137" s="56"/>
      <c r="G137" s="51"/>
      <c r="H137" s="56"/>
      <c r="I137" s="51"/>
      <c r="J137" s="298"/>
      <c r="K137" s="56"/>
      <c r="L137" s="56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5"/>
      <c r="BD137" s="5"/>
      <c r="BT137" s="5"/>
      <c r="BV137" s="15"/>
      <c r="BW137" s="15"/>
      <c r="BX137" s="15"/>
      <c r="BZ137" s="4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5"/>
      <c r="CU137" s="5"/>
      <c r="CV137" s="5"/>
      <c r="CW137" s="5"/>
      <c r="CX137" s="5"/>
      <c r="CY137" s="5"/>
      <c r="CZ137" s="5"/>
      <c r="DZ137" s="6"/>
    </row>
    <row r="138" spans="1:130" x14ac:dyDescent="0.2">
      <c r="A138" s="1637"/>
      <c r="B138" s="230" t="s">
        <v>146</v>
      </c>
      <c r="C138" s="51"/>
      <c r="D138" s="56"/>
      <c r="E138" s="51"/>
      <c r="F138" s="56"/>
      <c r="G138" s="51"/>
      <c r="H138" s="56"/>
      <c r="I138" s="51"/>
      <c r="J138" s="298"/>
      <c r="K138" s="56"/>
      <c r="L138" s="56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5"/>
      <c r="BD138" s="5"/>
      <c r="BT138" s="5"/>
      <c r="BV138" s="15"/>
      <c r="BW138" s="15"/>
      <c r="BX138" s="15"/>
      <c r="BZ138" s="4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5"/>
      <c r="CU138" s="5"/>
      <c r="CV138" s="5"/>
      <c r="CW138" s="5"/>
      <c r="CX138" s="5"/>
      <c r="CY138" s="5"/>
      <c r="CZ138" s="5"/>
      <c r="DZ138" s="6"/>
    </row>
    <row r="139" spans="1:130" x14ac:dyDescent="0.2">
      <c r="A139" s="1637"/>
      <c r="B139" s="230" t="s">
        <v>154</v>
      </c>
      <c r="C139" s="51"/>
      <c r="D139" s="56"/>
      <c r="E139" s="51"/>
      <c r="F139" s="56"/>
      <c r="G139" s="51"/>
      <c r="H139" s="56"/>
      <c r="I139" s="51"/>
      <c r="J139" s="298"/>
      <c r="K139" s="56"/>
      <c r="L139" s="56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5"/>
      <c r="BD139" s="5"/>
      <c r="BT139" s="5"/>
      <c r="BV139" s="15"/>
      <c r="BW139" s="15"/>
      <c r="BX139" s="15"/>
      <c r="BZ139" s="32"/>
      <c r="CA139" s="32"/>
      <c r="CB139" s="32"/>
      <c r="CC139" s="32"/>
      <c r="CD139" s="32"/>
      <c r="CE139" s="32"/>
      <c r="CF139" s="33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5"/>
      <c r="CU139" s="5"/>
      <c r="CV139" s="5"/>
      <c r="CW139" s="5"/>
      <c r="CX139" s="5"/>
      <c r="CY139" s="5"/>
      <c r="CZ139" s="5"/>
      <c r="DZ139" s="6"/>
    </row>
    <row r="140" spans="1:130" x14ac:dyDescent="0.2">
      <c r="A140" s="1637"/>
      <c r="B140" s="230" t="s">
        <v>150</v>
      </c>
      <c r="C140" s="51"/>
      <c r="D140" s="56"/>
      <c r="E140" s="51"/>
      <c r="F140" s="56"/>
      <c r="G140" s="51"/>
      <c r="H140" s="56"/>
      <c r="I140" s="51"/>
      <c r="J140" s="298"/>
      <c r="K140" s="56"/>
      <c r="L140" s="56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5"/>
      <c r="BD140" s="5"/>
      <c r="BT140" s="5"/>
      <c r="BV140" s="15"/>
      <c r="BW140" s="15"/>
      <c r="BX140" s="15"/>
      <c r="BZ140" s="32"/>
      <c r="CA140" s="32"/>
      <c r="CB140" s="32"/>
      <c r="CC140" s="32"/>
      <c r="CD140" s="32"/>
      <c r="CE140" s="32"/>
      <c r="CF140" s="33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5"/>
      <c r="CU140" s="5"/>
      <c r="CV140" s="5"/>
      <c r="CW140" s="5"/>
      <c r="CX140" s="5"/>
      <c r="CY140" s="5"/>
      <c r="CZ140" s="5"/>
      <c r="DZ140" s="6"/>
    </row>
    <row r="141" spans="1:130" x14ac:dyDescent="0.2">
      <c r="A141" s="1922"/>
      <c r="B141" s="286" t="s">
        <v>151</v>
      </c>
      <c r="C141" s="63"/>
      <c r="D141" s="97"/>
      <c r="E141" s="63"/>
      <c r="F141" s="97"/>
      <c r="G141" s="63"/>
      <c r="H141" s="97"/>
      <c r="I141" s="63"/>
      <c r="J141" s="303"/>
      <c r="K141" s="97"/>
      <c r="L141" s="97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5"/>
      <c r="BD141" s="5"/>
      <c r="BT141" s="5"/>
      <c r="BV141" s="15"/>
      <c r="BW141" s="15"/>
      <c r="BX141" s="15"/>
      <c r="BZ141" s="32"/>
      <c r="CA141" s="32"/>
      <c r="CB141" s="32"/>
      <c r="CC141" s="32"/>
      <c r="CD141" s="32"/>
      <c r="CE141" s="32"/>
      <c r="CF141" s="33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5"/>
      <c r="CU141" s="5"/>
      <c r="CV141" s="5"/>
      <c r="CW141" s="5"/>
      <c r="CX141" s="5"/>
      <c r="CY141" s="5"/>
      <c r="CZ141" s="5"/>
      <c r="DZ141" s="6"/>
    </row>
    <row r="142" spans="1:130" x14ac:dyDescent="0.2">
      <c r="A142" s="819" t="s">
        <v>155</v>
      </c>
      <c r="B142" s="820" t="s">
        <v>145</v>
      </c>
      <c r="C142" s="821"/>
      <c r="D142" s="822"/>
      <c r="E142" s="821"/>
      <c r="F142" s="822"/>
      <c r="G142" s="821"/>
      <c r="H142" s="822"/>
      <c r="I142" s="821"/>
      <c r="J142" s="823"/>
      <c r="K142" s="822"/>
      <c r="L142" s="822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5"/>
      <c r="BD142" s="5"/>
      <c r="BT142" s="5"/>
      <c r="BV142" s="15"/>
      <c r="BW142" s="15"/>
      <c r="BX142" s="15"/>
      <c r="BZ142" s="4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5"/>
      <c r="CU142" s="5"/>
      <c r="CV142" s="5"/>
      <c r="CW142" s="5"/>
      <c r="CX142" s="5"/>
      <c r="CY142" s="5"/>
      <c r="CZ142" s="5"/>
      <c r="DZ142" s="6"/>
    </row>
    <row r="143" spans="1:130" x14ac:dyDescent="0.2">
      <c r="A143" s="11" t="s">
        <v>156</v>
      </c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5"/>
      <c r="CV143" s="5"/>
      <c r="CW143" s="5"/>
      <c r="CX143" s="5"/>
      <c r="CY143" s="5"/>
      <c r="CZ143" s="5"/>
    </row>
    <row r="144" spans="1:130" x14ac:dyDescent="0.2">
      <c r="A144" s="107" t="s">
        <v>157</v>
      </c>
      <c r="B144" s="309"/>
      <c r="C144" s="10"/>
      <c r="D144" s="310"/>
      <c r="E144" s="411"/>
      <c r="F144" s="310"/>
      <c r="G144" s="411"/>
      <c r="H144" s="411"/>
      <c r="I144" s="310"/>
      <c r="J144" s="412"/>
      <c r="K144" s="412"/>
      <c r="L144" s="412"/>
      <c r="M144" s="412"/>
      <c r="N144" s="412"/>
      <c r="O144" s="413"/>
      <c r="P144" s="413"/>
      <c r="Q144" s="413"/>
      <c r="R144" s="414"/>
      <c r="S144" s="14"/>
      <c r="T144" s="413"/>
      <c r="U144" s="413"/>
      <c r="V144" s="414"/>
      <c r="W144" s="457"/>
      <c r="X144" s="14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CA144" s="32"/>
      <c r="CB144" s="32"/>
      <c r="CC144" s="32"/>
      <c r="CD144" s="32"/>
      <c r="CE144" s="32"/>
      <c r="CF144" s="32"/>
      <c r="CG144" s="33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5"/>
      <c r="CV144" s="5"/>
      <c r="CW144" s="5"/>
      <c r="CX144" s="5"/>
      <c r="CY144" s="5"/>
      <c r="CZ144" s="5"/>
    </row>
    <row r="145" spans="1:149" ht="15" customHeight="1" x14ac:dyDescent="0.2">
      <c r="A145" s="1931" t="s">
        <v>35</v>
      </c>
      <c r="B145" s="1899" t="s">
        <v>5</v>
      </c>
      <c r="C145" s="1640"/>
      <c r="D145" s="1900"/>
      <c r="E145" s="1935" t="s">
        <v>158</v>
      </c>
      <c r="F145" s="1705"/>
      <c r="G145" s="1705"/>
      <c r="H145" s="1705"/>
      <c r="I145" s="1705"/>
      <c r="J145" s="1705"/>
      <c r="K145" s="1705"/>
      <c r="L145" s="1705"/>
      <c r="M145" s="1705"/>
      <c r="N145" s="1705"/>
      <c r="O145" s="1705"/>
      <c r="P145" s="1705"/>
      <c r="Q145" s="1705"/>
      <c r="R145" s="1705"/>
      <c r="S145" s="1705"/>
      <c r="T145" s="1705"/>
      <c r="U145" s="1705"/>
      <c r="V145" s="1705"/>
      <c r="W145" s="1705"/>
      <c r="X145" s="1705"/>
      <c r="Y145" s="1705"/>
      <c r="Z145" s="1705"/>
      <c r="AA145" s="1705"/>
      <c r="AB145" s="1705"/>
      <c r="AC145" s="1705"/>
      <c r="AD145" s="1705"/>
      <c r="AE145" s="1705"/>
      <c r="AF145" s="1705"/>
      <c r="AG145" s="1705"/>
      <c r="AH145" s="1705"/>
      <c r="AI145" s="1705"/>
      <c r="AJ145" s="1705"/>
      <c r="AK145" s="1705"/>
      <c r="AL145" s="1705"/>
      <c r="AM145" s="1941" t="s">
        <v>159</v>
      </c>
      <c r="AN145" s="1942"/>
      <c r="AO145" s="1943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U145" s="109"/>
      <c r="BV145" s="109"/>
      <c r="BW145" s="15"/>
      <c r="BX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5"/>
      <c r="CR145" s="5"/>
      <c r="CS145" s="5"/>
      <c r="CT145" s="32"/>
      <c r="CU145" s="32"/>
      <c r="CV145" s="32"/>
      <c r="CW145" s="32"/>
      <c r="CX145" s="32"/>
      <c r="CY145" s="32"/>
      <c r="CZ145" s="33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</row>
    <row r="146" spans="1:149" ht="15" customHeight="1" x14ac:dyDescent="0.2">
      <c r="A146" s="1702"/>
      <c r="B146" s="1932"/>
      <c r="C146" s="1933"/>
      <c r="D146" s="1934"/>
      <c r="E146" s="1929" t="s">
        <v>160</v>
      </c>
      <c r="F146" s="1929"/>
      <c r="G146" s="1929" t="s">
        <v>161</v>
      </c>
      <c r="H146" s="1929"/>
      <c r="I146" s="1929" t="s">
        <v>13</v>
      </c>
      <c r="J146" s="1929"/>
      <c r="K146" s="1944" t="s">
        <v>162</v>
      </c>
      <c r="L146" s="1944"/>
      <c r="M146" s="1929" t="s">
        <v>15</v>
      </c>
      <c r="N146" s="1937"/>
      <c r="O146" s="1929" t="s">
        <v>16</v>
      </c>
      <c r="P146" s="1929"/>
      <c r="Q146" s="1929" t="s">
        <v>17</v>
      </c>
      <c r="R146" s="1929"/>
      <c r="S146" s="1929" t="s">
        <v>18</v>
      </c>
      <c r="T146" s="1929"/>
      <c r="U146" s="1929" t="s">
        <v>19</v>
      </c>
      <c r="V146" s="1929"/>
      <c r="W146" s="1929" t="s">
        <v>20</v>
      </c>
      <c r="X146" s="1929"/>
      <c r="Y146" s="1929" t="s">
        <v>21</v>
      </c>
      <c r="Z146" s="1929"/>
      <c r="AA146" s="1929" t="s">
        <v>22</v>
      </c>
      <c r="AB146" s="1929"/>
      <c r="AC146" s="1929" t="s">
        <v>23</v>
      </c>
      <c r="AD146" s="1937"/>
      <c r="AE146" s="1929" t="s">
        <v>24</v>
      </c>
      <c r="AF146" s="1929"/>
      <c r="AG146" s="1929" t="s">
        <v>25</v>
      </c>
      <c r="AH146" s="1929"/>
      <c r="AI146" s="1929" t="s">
        <v>26</v>
      </c>
      <c r="AJ146" s="1929"/>
      <c r="AK146" s="1946" t="s">
        <v>27</v>
      </c>
      <c r="AL146" s="1945"/>
      <c r="AM146" s="1947" t="s">
        <v>163</v>
      </c>
      <c r="AN146" s="1945" t="s">
        <v>164</v>
      </c>
      <c r="AO146" s="1946"/>
      <c r="AP146" s="824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U146" s="109"/>
      <c r="BV146" s="109"/>
      <c r="BW146" s="15"/>
      <c r="BX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5"/>
      <c r="CR146" s="5"/>
      <c r="CS146" s="5"/>
      <c r="CT146" s="32"/>
      <c r="CU146" s="32"/>
      <c r="CV146" s="32"/>
      <c r="CW146" s="32"/>
      <c r="CX146" s="32"/>
      <c r="CY146" s="32"/>
      <c r="CZ146" s="33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</row>
    <row r="147" spans="1:149" ht="24" customHeight="1" x14ac:dyDescent="0.2">
      <c r="A147" s="1920"/>
      <c r="B147" s="825" t="s">
        <v>32</v>
      </c>
      <c r="C147" s="826" t="s">
        <v>33</v>
      </c>
      <c r="D147" s="819" t="s">
        <v>34</v>
      </c>
      <c r="E147" s="827" t="s">
        <v>33</v>
      </c>
      <c r="F147" s="828" t="s">
        <v>34</v>
      </c>
      <c r="G147" s="827" t="s">
        <v>33</v>
      </c>
      <c r="H147" s="828" t="s">
        <v>34</v>
      </c>
      <c r="I147" s="827" t="s">
        <v>33</v>
      </c>
      <c r="J147" s="828" t="s">
        <v>34</v>
      </c>
      <c r="K147" s="827" t="s">
        <v>33</v>
      </c>
      <c r="L147" s="828" t="s">
        <v>34</v>
      </c>
      <c r="M147" s="827" t="s">
        <v>33</v>
      </c>
      <c r="N147" s="829" t="s">
        <v>34</v>
      </c>
      <c r="O147" s="827" t="s">
        <v>33</v>
      </c>
      <c r="P147" s="828" t="s">
        <v>34</v>
      </c>
      <c r="Q147" s="827" t="s">
        <v>33</v>
      </c>
      <c r="R147" s="828" t="s">
        <v>34</v>
      </c>
      <c r="S147" s="827" t="s">
        <v>33</v>
      </c>
      <c r="T147" s="828" t="s">
        <v>34</v>
      </c>
      <c r="U147" s="827" t="s">
        <v>33</v>
      </c>
      <c r="V147" s="828" t="s">
        <v>34</v>
      </c>
      <c r="W147" s="827" t="s">
        <v>33</v>
      </c>
      <c r="X147" s="828" t="s">
        <v>34</v>
      </c>
      <c r="Y147" s="827" t="s">
        <v>33</v>
      </c>
      <c r="Z147" s="828" t="s">
        <v>34</v>
      </c>
      <c r="AA147" s="827" t="s">
        <v>33</v>
      </c>
      <c r="AB147" s="828" t="s">
        <v>34</v>
      </c>
      <c r="AC147" s="827" t="s">
        <v>33</v>
      </c>
      <c r="AD147" s="829" t="s">
        <v>34</v>
      </c>
      <c r="AE147" s="827" t="s">
        <v>33</v>
      </c>
      <c r="AF147" s="828" t="s">
        <v>34</v>
      </c>
      <c r="AG147" s="827" t="s">
        <v>33</v>
      </c>
      <c r="AH147" s="828" t="s">
        <v>34</v>
      </c>
      <c r="AI147" s="827" t="s">
        <v>33</v>
      </c>
      <c r="AJ147" s="828" t="s">
        <v>34</v>
      </c>
      <c r="AK147" s="830" t="s">
        <v>33</v>
      </c>
      <c r="AL147" s="829" t="s">
        <v>34</v>
      </c>
      <c r="AM147" s="1948"/>
      <c r="AN147" s="831" t="s">
        <v>165</v>
      </c>
      <c r="AO147" s="813" t="s">
        <v>166</v>
      </c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U147" s="109"/>
      <c r="BV147" s="109"/>
      <c r="BW147" s="15"/>
      <c r="BX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5"/>
      <c r="CR147" s="5"/>
      <c r="CS147" s="5"/>
      <c r="CT147" s="32"/>
      <c r="CU147" s="32"/>
      <c r="CV147" s="32"/>
      <c r="CW147" s="32"/>
      <c r="CX147" s="32"/>
      <c r="CY147" s="32"/>
      <c r="CZ147" s="33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</row>
    <row r="148" spans="1:149" ht="14.1" customHeight="1" x14ac:dyDescent="0.2">
      <c r="A148" s="832" t="s">
        <v>51</v>
      </c>
      <c r="B148" s="324">
        <f>SUM(C148:D148)</f>
        <v>370</v>
      </c>
      <c r="C148" s="833">
        <f>E148+G148+I148+K148+M148+O148+Q148+S148+U148+W148+Y148+AA148+AC148+AE148+AG148+AI148+AK148</f>
        <v>160</v>
      </c>
      <c r="D148" s="834">
        <f>F148+H148+J148+L148+N148+P148+R148+T148+V148+X148+Z148+AB148+AD148+AF148+AH148+AJ148+AL148</f>
        <v>210</v>
      </c>
      <c r="E148" s="835">
        <v>23</v>
      </c>
      <c r="F148" s="836">
        <v>14</v>
      </c>
      <c r="G148" s="835">
        <v>10</v>
      </c>
      <c r="H148" s="836">
        <v>5</v>
      </c>
      <c r="I148" s="835">
        <v>5</v>
      </c>
      <c r="J148" s="836">
        <v>7</v>
      </c>
      <c r="K148" s="835">
        <v>2</v>
      </c>
      <c r="L148" s="837">
        <v>3</v>
      </c>
      <c r="M148" s="837">
        <v>1</v>
      </c>
      <c r="N148" s="838">
        <v>2</v>
      </c>
      <c r="O148" s="835">
        <v>5</v>
      </c>
      <c r="P148" s="836">
        <v>9</v>
      </c>
      <c r="Q148" s="835">
        <v>5</v>
      </c>
      <c r="R148" s="836">
        <v>12</v>
      </c>
      <c r="S148" s="835">
        <v>2</v>
      </c>
      <c r="T148" s="836">
        <v>13</v>
      </c>
      <c r="U148" s="835">
        <v>2</v>
      </c>
      <c r="V148" s="836">
        <v>6</v>
      </c>
      <c r="W148" s="835">
        <v>4</v>
      </c>
      <c r="X148" s="836">
        <v>5</v>
      </c>
      <c r="Y148" s="835">
        <v>8</v>
      </c>
      <c r="Z148" s="836">
        <v>8</v>
      </c>
      <c r="AA148" s="835">
        <v>10</v>
      </c>
      <c r="AB148" s="836">
        <v>20</v>
      </c>
      <c r="AC148" s="835">
        <v>9</v>
      </c>
      <c r="AD148" s="838">
        <v>18</v>
      </c>
      <c r="AE148" s="835">
        <v>19</v>
      </c>
      <c r="AF148" s="836">
        <v>21</v>
      </c>
      <c r="AG148" s="835">
        <v>17</v>
      </c>
      <c r="AH148" s="836">
        <v>15</v>
      </c>
      <c r="AI148" s="835">
        <v>14</v>
      </c>
      <c r="AJ148" s="836">
        <v>22</v>
      </c>
      <c r="AK148" s="839">
        <v>24</v>
      </c>
      <c r="AL148" s="838">
        <v>30</v>
      </c>
      <c r="AM148" s="840">
        <v>168</v>
      </c>
      <c r="AN148" s="835">
        <v>61</v>
      </c>
      <c r="AO148" s="836">
        <v>141</v>
      </c>
      <c r="AP148" s="283" t="str">
        <f>CT148</f>
        <v/>
      </c>
      <c r="AQ148" s="267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U148" s="109"/>
      <c r="BV148" s="109"/>
      <c r="BY148" s="5"/>
      <c r="BZ148" s="5"/>
      <c r="CA148" s="5"/>
      <c r="CB148" s="5"/>
      <c r="CC148" s="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5"/>
      <c r="CR148" s="5"/>
      <c r="CS148" s="5"/>
      <c r="CT148" s="32" t="str">
        <f t="shared" ref="CT148:CT176" si="19">IF(CZ148=1,"* El número de Consultas Según tipo de atención NO DEBE ser diferente al Total. ","")</f>
        <v/>
      </c>
      <c r="CU148" s="32"/>
      <c r="CV148" s="32"/>
      <c r="CW148" s="32"/>
      <c r="CX148" s="32"/>
      <c r="CY148" s="32"/>
      <c r="CZ148" s="33">
        <f t="shared" ref="CZ148:CZ176" si="20">IF(B148&lt;&gt;SUM(AM148:AO148),1,0)</f>
        <v>0</v>
      </c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</row>
    <row r="149" spans="1:149" ht="14.1" customHeight="1" x14ac:dyDescent="0.2">
      <c r="A149" s="328" t="s">
        <v>36</v>
      </c>
      <c r="B149" s="324">
        <f t="shared" ref="B149:B182" si="21">SUM(C149:D149)</f>
        <v>0</v>
      </c>
      <c r="C149" s="833">
        <f t="shared" ref="C149:D182" si="22">E149+G149+I149+K149+M149+O149+Q149+S149+U149+W149+Y149+AA149+AC149+AE149+AG149+AI149+AK149</f>
        <v>0</v>
      </c>
      <c r="D149" s="833">
        <f t="shared" si="22"/>
        <v>0</v>
      </c>
      <c r="E149" s="51">
        <v>0</v>
      </c>
      <c r="F149" s="52">
        <v>0</v>
      </c>
      <c r="G149" s="51">
        <v>0</v>
      </c>
      <c r="H149" s="52">
        <v>0</v>
      </c>
      <c r="I149" s="51">
        <v>0</v>
      </c>
      <c r="J149" s="52">
        <v>0</v>
      </c>
      <c r="K149" s="51">
        <v>0</v>
      </c>
      <c r="L149" s="55">
        <v>0</v>
      </c>
      <c r="M149" s="55">
        <v>0</v>
      </c>
      <c r="N149" s="326">
        <v>0</v>
      </c>
      <c r="O149" s="51">
        <v>0</v>
      </c>
      <c r="P149" s="52">
        <v>0</v>
      </c>
      <c r="Q149" s="51">
        <v>0</v>
      </c>
      <c r="R149" s="52">
        <v>0</v>
      </c>
      <c r="S149" s="51">
        <v>0</v>
      </c>
      <c r="T149" s="52">
        <v>0</v>
      </c>
      <c r="U149" s="51">
        <v>0</v>
      </c>
      <c r="V149" s="52">
        <v>0</v>
      </c>
      <c r="W149" s="51">
        <v>0</v>
      </c>
      <c r="X149" s="52">
        <v>0</v>
      </c>
      <c r="Y149" s="51">
        <v>0</v>
      </c>
      <c r="Z149" s="52">
        <v>0</v>
      </c>
      <c r="AA149" s="51">
        <v>0</v>
      </c>
      <c r="AB149" s="52">
        <v>0</v>
      </c>
      <c r="AC149" s="51">
        <v>0</v>
      </c>
      <c r="AD149" s="326">
        <v>0</v>
      </c>
      <c r="AE149" s="51">
        <v>0</v>
      </c>
      <c r="AF149" s="52">
        <v>0</v>
      </c>
      <c r="AG149" s="51">
        <v>0</v>
      </c>
      <c r="AH149" s="52">
        <v>0</v>
      </c>
      <c r="AI149" s="51">
        <v>0</v>
      </c>
      <c r="AJ149" s="52">
        <v>0</v>
      </c>
      <c r="AK149" s="54">
        <v>0</v>
      </c>
      <c r="AL149" s="326">
        <v>0</v>
      </c>
      <c r="AM149" s="841">
        <v>0</v>
      </c>
      <c r="AN149" s="51">
        <v>0</v>
      </c>
      <c r="AO149" s="52">
        <v>0</v>
      </c>
      <c r="AP149" s="283" t="str">
        <f t="shared" ref="AP149:AP182" si="23">CT149</f>
        <v/>
      </c>
      <c r="AQ149" s="267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U149" s="109"/>
      <c r="BV149" s="109"/>
      <c r="BY149" s="5"/>
      <c r="BZ149" s="5"/>
      <c r="CA149" s="5"/>
      <c r="CB149" s="5"/>
      <c r="CC149" s="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5"/>
      <c r="CR149" s="5"/>
      <c r="CS149" s="5"/>
      <c r="CT149" s="32" t="str">
        <f t="shared" si="19"/>
        <v/>
      </c>
      <c r="CU149" s="32"/>
      <c r="CV149" s="32"/>
      <c r="CW149" s="32"/>
      <c r="CX149" s="32"/>
      <c r="CY149" s="32"/>
      <c r="CZ149" s="33">
        <f t="shared" si="20"/>
        <v>0</v>
      </c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</row>
    <row r="150" spans="1:149" ht="14.1" customHeight="1" x14ac:dyDescent="0.2">
      <c r="A150" s="152" t="s">
        <v>60</v>
      </c>
      <c r="B150" s="324">
        <f t="shared" si="21"/>
        <v>28</v>
      </c>
      <c r="C150" s="833">
        <f t="shared" si="22"/>
        <v>18</v>
      </c>
      <c r="D150" s="833">
        <f t="shared" si="22"/>
        <v>10</v>
      </c>
      <c r="E150" s="51">
        <v>0</v>
      </c>
      <c r="F150" s="52">
        <v>0</v>
      </c>
      <c r="G150" s="51">
        <v>0</v>
      </c>
      <c r="H150" s="52">
        <v>0</v>
      </c>
      <c r="I150" s="51">
        <v>0</v>
      </c>
      <c r="J150" s="52">
        <v>0</v>
      </c>
      <c r="K150" s="51">
        <v>0</v>
      </c>
      <c r="L150" s="55">
        <v>0</v>
      </c>
      <c r="M150" s="55">
        <v>0</v>
      </c>
      <c r="N150" s="326">
        <v>0</v>
      </c>
      <c r="O150" s="51">
        <v>0</v>
      </c>
      <c r="P150" s="52">
        <v>0</v>
      </c>
      <c r="Q150" s="51">
        <v>0</v>
      </c>
      <c r="R150" s="52">
        <v>0</v>
      </c>
      <c r="S150" s="51">
        <v>0</v>
      </c>
      <c r="T150" s="52">
        <v>0</v>
      </c>
      <c r="U150" s="51">
        <v>0</v>
      </c>
      <c r="V150" s="52">
        <v>0</v>
      </c>
      <c r="W150" s="51">
        <v>0</v>
      </c>
      <c r="X150" s="52">
        <v>0</v>
      </c>
      <c r="Y150" s="51">
        <v>2</v>
      </c>
      <c r="Z150" s="52">
        <v>0</v>
      </c>
      <c r="AA150" s="51">
        <v>1</v>
      </c>
      <c r="AB150" s="52">
        <v>3</v>
      </c>
      <c r="AC150" s="51">
        <v>0</v>
      </c>
      <c r="AD150" s="326">
        <v>0</v>
      </c>
      <c r="AE150" s="51">
        <v>7</v>
      </c>
      <c r="AF150" s="52">
        <v>0</v>
      </c>
      <c r="AG150" s="51">
        <v>4</v>
      </c>
      <c r="AH150" s="52">
        <v>2</v>
      </c>
      <c r="AI150" s="51">
        <v>3</v>
      </c>
      <c r="AJ150" s="52">
        <v>2</v>
      </c>
      <c r="AK150" s="54">
        <v>1</v>
      </c>
      <c r="AL150" s="326">
        <v>3</v>
      </c>
      <c r="AM150" s="841">
        <v>6</v>
      </c>
      <c r="AN150" s="51">
        <v>10</v>
      </c>
      <c r="AO150" s="52">
        <v>12</v>
      </c>
      <c r="AP150" s="283" t="str">
        <f t="shared" si="23"/>
        <v/>
      </c>
      <c r="AQ150" s="267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U150" s="109"/>
      <c r="BV150" s="109"/>
      <c r="BY150" s="5"/>
      <c r="BZ150" s="5"/>
      <c r="CA150" s="5"/>
      <c r="CB150" s="5"/>
      <c r="CC150" s="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5"/>
      <c r="CR150" s="5"/>
      <c r="CS150" s="5"/>
      <c r="CT150" s="32" t="str">
        <f t="shared" si="19"/>
        <v/>
      </c>
      <c r="CU150" s="32"/>
      <c r="CV150" s="32"/>
      <c r="CW150" s="32"/>
      <c r="CX150" s="32"/>
      <c r="CY150" s="32"/>
      <c r="CZ150" s="33">
        <f t="shared" si="20"/>
        <v>0</v>
      </c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</row>
    <row r="151" spans="1:149" ht="14.1" customHeight="1" x14ac:dyDescent="0.2">
      <c r="A151" s="152" t="s">
        <v>61</v>
      </c>
      <c r="B151" s="324">
        <f t="shared" si="21"/>
        <v>7</v>
      </c>
      <c r="C151" s="833">
        <f t="shared" si="22"/>
        <v>4</v>
      </c>
      <c r="D151" s="833">
        <f t="shared" si="22"/>
        <v>3</v>
      </c>
      <c r="E151" s="51">
        <v>0</v>
      </c>
      <c r="F151" s="52">
        <v>0</v>
      </c>
      <c r="G151" s="51">
        <v>0</v>
      </c>
      <c r="H151" s="52">
        <v>0</v>
      </c>
      <c r="I151" s="51">
        <v>0</v>
      </c>
      <c r="J151" s="52">
        <v>0</v>
      </c>
      <c r="K151" s="51">
        <v>0</v>
      </c>
      <c r="L151" s="55">
        <v>0</v>
      </c>
      <c r="M151" s="55">
        <v>0</v>
      </c>
      <c r="N151" s="326">
        <v>0</v>
      </c>
      <c r="O151" s="51">
        <v>0</v>
      </c>
      <c r="P151" s="52">
        <v>0</v>
      </c>
      <c r="Q151" s="51">
        <v>0</v>
      </c>
      <c r="R151" s="52">
        <v>0</v>
      </c>
      <c r="S151" s="51">
        <v>0</v>
      </c>
      <c r="T151" s="52">
        <v>0</v>
      </c>
      <c r="U151" s="51">
        <v>0</v>
      </c>
      <c r="V151" s="52">
        <v>0</v>
      </c>
      <c r="W151" s="51">
        <v>0</v>
      </c>
      <c r="X151" s="52">
        <v>0</v>
      </c>
      <c r="Y151" s="51">
        <v>0</v>
      </c>
      <c r="Z151" s="52">
        <v>0</v>
      </c>
      <c r="AA151" s="51">
        <v>0</v>
      </c>
      <c r="AB151" s="52">
        <v>0</v>
      </c>
      <c r="AC151" s="51">
        <v>1</v>
      </c>
      <c r="AD151" s="326">
        <v>0</v>
      </c>
      <c r="AE151" s="51">
        <v>0</v>
      </c>
      <c r="AF151" s="52">
        <v>1</v>
      </c>
      <c r="AG151" s="51">
        <v>2</v>
      </c>
      <c r="AH151" s="52">
        <v>1</v>
      </c>
      <c r="AI151" s="51">
        <v>0</v>
      </c>
      <c r="AJ151" s="52">
        <v>0</v>
      </c>
      <c r="AK151" s="54">
        <v>1</v>
      </c>
      <c r="AL151" s="326">
        <v>1</v>
      </c>
      <c r="AM151" s="841">
        <v>0</v>
      </c>
      <c r="AN151" s="51">
        <v>6</v>
      </c>
      <c r="AO151" s="52">
        <v>1</v>
      </c>
      <c r="AP151" s="283" t="str">
        <f t="shared" si="23"/>
        <v/>
      </c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U151" s="109"/>
      <c r="BV151" s="109"/>
      <c r="BY151" s="5"/>
      <c r="BZ151" s="5"/>
      <c r="CA151" s="5"/>
      <c r="CB151" s="5"/>
      <c r="CC151" s="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5"/>
      <c r="CR151" s="5"/>
      <c r="CS151" s="5"/>
      <c r="CT151" s="32" t="str">
        <f t="shared" si="19"/>
        <v/>
      </c>
      <c r="CU151" s="32"/>
      <c r="CV151" s="32"/>
      <c r="CW151" s="32"/>
      <c r="CX151" s="32"/>
      <c r="CY151" s="32"/>
      <c r="CZ151" s="33">
        <f t="shared" si="20"/>
        <v>0</v>
      </c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</row>
    <row r="152" spans="1:149" ht="14.1" customHeight="1" x14ac:dyDescent="0.2">
      <c r="A152" s="152" t="s">
        <v>62</v>
      </c>
      <c r="B152" s="324">
        <f t="shared" si="21"/>
        <v>1</v>
      </c>
      <c r="C152" s="833">
        <f t="shared" si="22"/>
        <v>1</v>
      </c>
      <c r="D152" s="833">
        <f t="shared" si="22"/>
        <v>0</v>
      </c>
      <c r="E152" s="51">
        <v>0</v>
      </c>
      <c r="F152" s="52">
        <v>0</v>
      </c>
      <c r="G152" s="51">
        <v>0</v>
      </c>
      <c r="H152" s="52">
        <v>0</v>
      </c>
      <c r="I152" s="51">
        <v>0</v>
      </c>
      <c r="J152" s="52">
        <v>0</v>
      </c>
      <c r="K152" s="51">
        <v>0</v>
      </c>
      <c r="L152" s="55">
        <v>0</v>
      </c>
      <c r="M152" s="55">
        <v>0</v>
      </c>
      <c r="N152" s="326">
        <v>0</v>
      </c>
      <c r="O152" s="51">
        <v>0</v>
      </c>
      <c r="P152" s="52">
        <v>0</v>
      </c>
      <c r="Q152" s="51">
        <v>0</v>
      </c>
      <c r="R152" s="52">
        <v>0</v>
      </c>
      <c r="S152" s="51">
        <v>0</v>
      </c>
      <c r="T152" s="52">
        <v>0</v>
      </c>
      <c r="U152" s="51">
        <v>1</v>
      </c>
      <c r="V152" s="52">
        <v>0</v>
      </c>
      <c r="W152" s="51">
        <v>0</v>
      </c>
      <c r="X152" s="52">
        <v>0</v>
      </c>
      <c r="Y152" s="51">
        <v>0</v>
      </c>
      <c r="Z152" s="52">
        <v>0</v>
      </c>
      <c r="AA152" s="51">
        <v>0</v>
      </c>
      <c r="AB152" s="52">
        <v>0</v>
      </c>
      <c r="AC152" s="51">
        <v>0</v>
      </c>
      <c r="AD152" s="326">
        <v>0</v>
      </c>
      <c r="AE152" s="51">
        <v>0</v>
      </c>
      <c r="AF152" s="52">
        <v>0</v>
      </c>
      <c r="AG152" s="51">
        <v>0</v>
      </c>
      <c r="AH152" s="52">
        <v>0</v>
      </c>
      <c r="AI152" s="51">
        <v>0</v>
      </c>
      <c r="AJ152" s="52">
        <v>0</v>
      </c>
      <c r="AK152" s="54">
        <v>0</v>
      </c>
      <c r="AL152" s="326">
        <v>0</v>
      </c>
      <c r="AM152" s="841">
        <v>1</v>
      </c>
      <c r="AN152" s="51">
        <v>0</v>
      </c>
      <c r="AO152" s="52">
        <v>0</v>
      </c>
      <c r="AP152" s="283" t="str">
        <f t="shared" si="23"/>
        <v/>
      </c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5"/>
      <c r="BU152" s="109"/>
      <c r="BV152" s="109"/>
      <c r="BY152" s="5"/>
      <c r="BZ152" s="5"/>
      <c r="CA152" s="5"/>
      <c r="CB152" s="5"/>
      <c r="CC152" s="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5"/>
      <c r="CR152" s="5"/>
      <c r="CS152" s="5"/>
      <c r="CT152" s="32" t="str">
        <f t="shared" si="19"/>
        <v/>
      </c>
      <c r="CU152" s="32"/>
      <c r="CV152" s="32"/>
      <c r="CW152" s="32"/>
      <c r="CX152" s="32"/>
      <c r="CY152" s="32"/>
      <c r="CZ152" s="33">
        <f t="shared" si="20"/>
        <v>0</v>
      </c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</row>
    <row r="153" spans="1:149" ht="14.1" customHeight="1" x14ac:dyDescent="0.2">
      <c r="A153" s="152" t="s">
        <v>167</v>
      </c>
      <c r="B153" s="324">
        <f t="shared" si="21"/>
        <v>0</v>
      </c>
      <c r="C153" s="833">
        <f t="shared" si="22"/>
        <v>0</v>
      </c>
      <c r="D153" s="833">
        <f t="shared" si="22"/>
        <v>0</v>
      </c>
      <c r="E153" s="51">
        <v>0</v>
      </c>
      <c r="F153" s="52">
        <v>0</v>
      </c>
      <c r="G153" s="51">
        <v>0</v>
      </c>
      <c r="H153" s="52">
        <v>0</v>
      </c>
      <c r="I153" s="51">
        <v>0</v>
      </c>
      <c r="J153" s="52">
        <v>0</v>
      </c>
      <c r="K153" s="51">
        <v>0</v>
      </c>
      <c r="L153" s="55">
        <v>0</v>
      </c>
      <c r="M153" s="55">
        <v>0</v>
      </c>
      <c r="N153" s="326">
        <v>0</v>
      </c>
      <c r="O153" s="51">
        <v>0</v>
      </c>
      <c r="P153" s="52">
        <v>0</v>
      </c>
      <c r="Q153" s="51">
        <v>0</v>
      </c>
      <c r="R153" s="52">
        <v>0</v>
      </c>
      <c r="S153" s="51">
        <v>0</v>
      </c>
      <c r="T153" s="52">
        <v>0</v>
      </c>
      <c r="U153" s="51">
        <v>0</v>
      </c>
      <c r="V153" s="52">
        <v>0</v>
      </c>
      <c r="W153" s="51">
        <v>0</v>
      </c>
      <c r="X153" s="52">
        <v>0</v>
      </c>
      <c r="Y153" s="51">
        <v>0</v>
      </c>
      <c r="Z153" s="52">
        <v>0</v>
      </c>
      <c r="AA153" s="51">
        <v>0</v>
      </c>
      <c r="AB153" s="52">
        <v>0</v>
      </c>
      <c r="AC153" s="51">
        <v>0</v>
      </c>
      <c r="AD153" s="326">
        <v>0</v>
      </c>
      <c r="AE153" s="51">
        <v>0</v>
      </c>
      <c r="AF153" s="52">
        <v>0</v>
      </c>
      <c r="AG153" s="51">
        <v>0</v>
      </c>
      <c r="AH153" s="52">
        <v>0</v>
      </c>
      <c r="AI153" s="51">
        <v>0</v>
      </c>
      <c r="AJ153" s="52">
        <v>0</v>
      </c>
      <c r="AK153" s="54">
        <v>0</v>
      </c>
      <c r="AL153" s="326">
        <v>0</v>
      </c>
      <c r="AM153" s="841">
        <v>0</v>
      </c>
      <c r="AN153" s="51">
        <v>0</v>
      </c>
      <c r="AO153" s="52">
        <v>0</v>
      </c>
      <c r="AP153" s="283" t="str">
        <f t="shared" si="23"/>
        <v/>
      </c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5"/>
      <c r="BU153" s="109"/>
      <c r="BV153" s="109"/>
      <c r="BY153" s="5"/>
      <c r="BZ153" s="5"/>
      <c r="CA153" s="5"/>
      <c r="CB153" s="5"/>
      <c r="CC153" s="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5"/>
      <c r="CR153" s="5"/>
      <c r="CS153" s="5"/>
      <c r="CT153" s="32" t="str">
        <f t="shared" si="19"/>
        <v/>
      </c>
      <c r="CU153" s="32"/>
      <c r="CV153" s="32"/>
      <c r="CW153" s="32"/>
      <c r="CX153" s="32"/>
      <c r="CY153" s="32"/>
      <c r="CZ153" s="33">
        <f t="shared" si="20"/>
        <v>0</v>
      </c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</row>
    <row r="154" spans="1:149" ht="14.1" customHeight="1" x14ac:dyDescent="0.2">
      <c r="A154" s="152" t="s">
        <v>168</v>
      </c>
      <c r="B154" s="324">
        <f t="shared" si="21"/>
        <v>0</v>
      </c>
      <c r="C154" s="833">
        <f t="shared" si="22"/>
        <v>0</v>
      </c>
      <c r="D154" s="833">
        <f t="shared" si="22"/>
        <v>0</v>
      </c>
      <c r="E154" s="51">
        <v>0</v>
      </c>
      <c r="F154" s="52">
        <v>0</v>
      </c>
      <c r="G154" s="51">
        <v>0</v>
      </c>
      <c r="H154" s="52">
        <v>0</v>
      </c>
      <c r="I154" s="51">
        <v>0</v>
      </c>
      <c r="J154" s="52">
        <v>0</v>
      </c>
      <c r="K154" s="51">
        <v>0</v>
      </c>
      <c r="L154" s="55">
        <v>0</v>
      </c>
      <c r="M154" s="55">
        <v>0</v>
      </c>
      <c r="N154" s="326">
        <v>0</v>
      </c>
      <c r="O154" s="51">
        <v>0</v>
      </c>
      <c r="P154" s="52">
        <v>0</v>
      </c>
      <c r="Q154" s="51">
        <v>0</v>
      </c>
      <c r="R154" s="52">
        <v>0</v>
      </c>
      <c r="S154" s="51">
        <v>0</v>
      </c>
      <c r="T154" s="52">
        <v>0</v>
      </c>
      <c r="U154" s="51">
        <v>0</v>
      </c>
      <c r="V154" s="52">
        <v>0</v>
      </c>
      <c r="W154" s="51">
        <v>0</v>
      </c>
      <c r="X154" s="52">
        <v>0</v>
      </c>
      <c r="Y154" s="51">
        <v>0</v>
      </c>
      <c r="Z154" s="52">
        <v>0</v>
      </c>
      <c r="AA154" s="51">
        <v>0</v>
      </c>
      <c r="AB154" s="52">
        <v>0</v>
      </c>
      <c r="AC154" s="51">
        <v>0</v>
      </c>
      <c r="AD154" s="326">
        <v>0</v>
      </c>
      <c r="AE154" s="51">
        <v>0</v>
      </c>
      <c r="AF154" s="52">
        <v>0</v>
      </c>
      <c r="AG154" s="51">
        <v>0</v>
      </c>
      <c r="AH154" s="52">
        <v>0</v>
      </c>
      <c r="AI154" s="51">
        <v>0</v>
      </c>
      <c r="AJ154" s="52">
        <v>0</v>
      </c>
      <c r="AK154" s="54">
        <v>0</v>
      </c>
      <c r="AL154" s="326">
        <v>0</v>
      </c>
      <c r="AM154" s="841">
        <v>0</v>
      </c>
      <c r="AN154" s="51">
        <v>0</v>
      </c>
      <c r="AO154" s="52">
        <v>0</v>
      </c>
      <c r="AP154" s="283" t="str">
        <f t="shared" si="23"/>
        <v/>
      </c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5"/>
      <c r="BU154" s="109"/>
      <c r="BV154" s="109"/>
      <c r="BY154" s="5"/>
      <c r="BZ154" s="5"/>
      <c r="CA154" s="5"/>
      <c r="CB154" s="5"/>
      <c r="CC154" s="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5"/>
      <c r="CR154" s="5"/>
      <c r="CS154" s="5"/>
      <c r="CT154" s="32" t="str">
        <f t="shared" si="19"/>
        <v/>
      </c>
      <c r="CU154" s="32"/>
      <c r="CV154" s="32"/>
      <c r="CW154" s="32"/>
      <c r="CX154" s="32"/>
      <c r="CY154" s="32"/>
      <c r="CZ154" s="33">
        <f t="shared" si="20"/>
        <v>0</v>
      </c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</row>
    <row r="155" spans="1:149" ht="14.1" customHeight="1" x14ac:dyDescent="0.2">
      <c r="A155" s="152" t="s">
        <v>66</v>
      </c>
      <c r="B155" s="324">
        <f t="shared" si="21"/>
        <v>0</v>
      </c>
      <c r="C155" s="833">
        <f t="shared" si="22"/>
        <v>0</v>
      </c>
      <c r="D155" s="833">
        <f t="shared" si="22"/>
        <v>0</v>
      </c>
      <c r="E155" s="51">
        <v>0</v>
      </c>
      <c r="F155" s="52">
        <v>0</v>
      </c>
      <c r="G155" s="51">
        <v>0</v>
      </c>
      <c r="H155" s="52">
        <v>0</v>
      </c>
      <c r="I155" s="51">
        <v>0</v>
      </c>
      <c r="J155" s="52">
        <v>0</v>
      </c>
      <c r="K155" s="51">
        <v>0</v>
      </c>
      <c r="L155" s="55">
        <v>0</v>
      </c>
      <c r="M155" s="55">
        <v>0</v>
      </c>
      <c r="N155" s="326">
        <v>0</v>
      </c>
      <c r="O155" s="51">
        <v>0</v>
      </c>
      <c r="P155" s="52">
        <v>0</v>
      </c>
      <c r="Q155" s="51">
        <v>0</v>
      </c>
      <c r="R155" s="52">
        <v>0</v>
      </c>
      <c r="S155" s="51">
        <v>0</v>
      </c>
      <c r="T155" s="52">
        <v>0</v>
      </c>
      <c r="U155" s="51">
        <v>0</v>
      </c>
      <c r="V155" s="52">
        <v>0</v>
      </c>
      <c r="W155" s="51">
        <v>0</v>
      </c>
      <c r="X155" s="52">
        <v>0</v>
      </c>
      <c r="Y155" s="51">
        <v>0</v>
      </c>
      <c r="Z155" s="52">
        <v>0</v>
      </c>
      <c r="AA155" s="51">
        <v>0</v>
      </c>
      <c r="AB155" s="52">
        <v>0</v>
      </c>
      <c r="AC155" s="51">
        <v>0</v>
      </c>
      <c r="AD155" s="326">
        <v>0</v>
      </c>
      <c r="AE155" s="51">
        <v>0</v>
      </c>
      <c r="AF155" s="52">
        <v>0</v>
      </c>
      <c r="AG155" s="51">
        <v>0</v>
      </c>
      <c r="AH155" s="52">
        <v>0</v>
      </c>
      <c r="AI155" s="51">
        <v>0</v>
      </c>
      <c r="AJ155" s="52">
        <v>0</v>
      </c>
      <c r="AK155" s="54">
        <v>0</v>
      </c>
      <c r="AL155" s="326">
        <v>0</v>
      </c>
      <c r="AM155" s="841">
        <v>0</v>
      </c>
      <c r="AN155" s="51">
        <v>0</v>
      </c>
      <c r="AO155" s="52">
        <v>0</v>
      </c>
      <c r="AP155" s="283" t="str">
        <f t="shared" si="23"/>
        <v/>
      </c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5"/>
      <c r="BU155" s="109"/>
      <c r="BV155" s="109"/>
      <c r="BY155" s="5"/>
      <c r="BZ155" s="5"/>
      <c r="CA155" s="5"/>
      <c r="CB155" s="5"/>
      <c r="CC155" s="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5"/>
      <c r="CR155" s="5"/>
      <c r="CS155" s="5"/>
      <c r="CT155" s="32" t="str">
        <f t="shared" si="19"/>
        <v/>
      </c>
      <c r="CU155" s="32"/>
      <c r="CV155" s="32"/>
      <c r="CW155" s="32"/>
      <c r="CX155" s="32"/>
      <c r="CY155" s="32"/>
      <c r="CZ155" s="33">
        <f t="shared" si="20"/>
        <v>0</v>
      </c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</row>
    <row r="156" spans="1:149" ht="14.1" customHeight="1" x14ac:dyDescent="0.2">
      <c r="A156" s="152" t="s">
        <v>169</v>
      </c>
      <c r="B156" s="324">
        <f t="shared" si="21"/>
        <v>3</v>
      </c>
      <c r="C156" s="833">
        <f t="shared" si="22"/>
        <v>2</v>
      </c>
      <c r="D156" s="833">
        <f t="shared" si="22"/>
        <v>1</v>
      </c>
      <c r="E156" s="51">
        <v>0</v>
      </c>
      <c r="F156" s="52">
        <v>0</v>
      </c>
      <c r="G156" s="51">
        <v>0</v>
      </c>
      <c r="H156" s="52">
        <v>0</v>
      </c>
      <c r="I156" s="51">
        <v>0</v>
      </c>
      <c r="J156" s="52">
        <v>0</v>
      </c>
      <c r="K156" s="51">
        <v>0</v>
      </c>
      <c r="L156" s="55">
        <v>0</v>
      </c>
      <c r="M156" s="55">
        <v>0</v>
      </c>
      <c r="N156" s="326">
        <v>0</v>
      </c>
      <c r="O156" s="51">
        <v>0</v>
      </c>
      <c r="P156" s="52">
        <v>0</v>
      </c>
      <c r="Q156" s="51">
        <v>0</v>
      </c>
      <c r="R156" s="52">
        <v>0</v>
      </c>
      <c r="S156" s="51">
        <v>0</v>
      </c>
      <c r="T156" s="52">
        <v>0</v>
      </c>
      <c r="U156" s="51">
        <v>0</v>
      </c>
      <c r="V156" s="52">
        <v>0</v>
      </c>
      <c r="W156" s="51">
        <v>0</v>
      </c>
      <c r="X156" s="52">
        <v>0</v>
      </c>
      <c r="Y156" s="51">
        <v>0</v>
      </c>
      <c r="Z156" s="52">
        <v>0</v>
      </c>
      <c r="AA156" s="51">
        <v>0</v>
      </c>
      <c r="AB156" s="52">
        <v>1</v>
      </c>
      <c r="AC156" s="51">
        <v>0</v>
      </c>
      <c r="AD156" s="326">
        <v>0</v>
      </c>
      <c r="AE156" s="51">
        <v>0</v>
      </c>
      <c r="AF156" s="52">
        <v>0</v>
      </c>
      <c r="AG156" s="51">
        <v>1</v>
      </c>
      <c r="AH156" s="52">
        <v>0</v>
      </c>
      <c r="AI156" s="51">
        <v>1</v>
      </c>
      <c r="AJ156" s="52">
        <v>0</v>
      </c>
      <c r="AK156" s="54">
        <v>0</v>
      </c>
      <c r="AL156" s="326">
        <v>0</v>
      </c>
      <c r="AM156" s="841">
        <v>0</v>
      </c>
      <c r="AN156" s="51">
        <v>1</v>
      </c>
      <c r="AO156" s="52">
        <v>2</v>
      </c>
      <c r="AP156" s="283" t="str">
        <f t="shared" si="23"/>
        <v/>
      </c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5"/>
      <c r="BU156" s="109"/>
      <c r="BV156" s="109"/>
      <c r="BY156" s="5"/>
      <c r="BZ156" s="5"/>
      <c r="CA156" s="5"/>
      <c r="CB156" s="5"/>
      <c r="CC156" s="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5"/>
      <c r="CR156" s="5"/>
      <c r="CS156" s="5"/>
      <c r="CT156" s="32" t="str">
        <f t="shared" si="19"/>
        <v/>
      </c>
      <c r="CU156" s="32"/>
      <c r="CV156" s="32"/>
      <c r="CW156" s="32"/>
      <c r="CX156" s="32"/>
      <c r="CY156" s="32"/>
      <c r="CZ156" s="33">
        <f t="shared" si="20"/>
        <v>0</v>
      </c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</row>
    <row r="157" spans="1:149" ht="14.1" customHeight="1" x14ac:dyDescent="0.2">
      <c r="A157" s="152" t="s">
        <v>170</v>
      </c>
      <c r="B157" s="324">
        <f t="shared" si="21"/>
        <v>0</v>
      </c>
      <c r="C157" s="833">
        <f t="shared" si="22"/>
        <v>0</v>
      </c>
      <c r="D157" s="833">
        <f t="shared" si="22"/>
        <v>0</v>
      </c>
      <c r="E157" s="51">
        <v>0</v>
      </c>
      <c r="F157" s="52">
        <v>0</v>
      </c>
      <c r="G157" s="51">
        <v>0</v>
      </c>
      <c r="H157" s="52">
        <v>0</v>
      </c>
      <c r="I157" s="51">
        <v>0</v>
      </c>
      <c r="J157" s="52">
        <v>0</v>
      </c>
      <c r="K157" s="51">
        <v>0</v>
      </c>
      <c r="L157" s="55">
        <v>0</v>
      </c>
      <c r="M157" s="55">
        <v>0</v>
      </c>
      <c r="N157" s="326">
        <v>0</v>
      </c>
      <c r="O157" s="51">
        <v>0</v>
      </c>
      <c r="P157" s="52">
        <v>0</v>
      </c>
      <c r="Q157" s="51">
        <v>0</v>
      </c>
      <c r="R157" s="52">
        <v>0</v>
      </c>
      <c r="S157" s="51">
        <v>0</v>
      </c>
      <c r="T157" s="52">
        <v>0</v>
      </c>
      <c r="U157" s="51">
        <v>0</v>
      </c>
      <c r="V157" s="52">
        <v>0</v>
      </c>
      <c r="W157" s="51">
        <v>0</v>
      </c>
      <c r="X157" s="52">
        <v>0</v>
      </c>
      <c r="Y157" s="51">
        <v>0</v>
      </c>
      <c r="Z157" s="52">
        <v>0</v>
      </c>
      <c r="AA157" s="51">
        <v>0</v>
      </c>
      <c r="AB157" s="52">
        <v>0</v>
      </c>
      <c r="AC157" s="51">
        <v>0</v>
      </c>
      <c r="AD157" s="326">
        <v>0</v>
      </c>
      <c r="AE157" s="51">
        <v>0</v>
      </c>
      <c r="AF157" s="52">
        <v>0</v>
      </c>
      <c r="AG157" s="51">
        <v>0</v>
      </c>
      <c r="AH157" s="52">
        <v>0</v>
      </c>
      <c r="AI157" s="51">
        <v>0</v>
      </c>
      <c r="AJ157" s="52">
        <v>0</v>
      </c>
      <c r="AK157" s="54">
        <v>0</v>
      </c>
      <c r="AL157" s="326">
        <v>0</v>
      </c>
      <c r="AM157" s="841">
        <v>0</v>
      </c>
      <c r="AN157" s="51">
        <v>0</v>
      </c>
      <c r="AO157" s="52">
        <v>0</v>
      </c>
      <c r="AP157" s="283" t="str">
        <f t="shared" si="23"/>
        <v/>
      </c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U157" s="109"/>
      <c r="BV157" s="109"/>
      <c r="BY157" s="5"/>
      <c r="BZ157" s="5"/>
      <c r="CA157" s="5"/>
      <c r="CB157" s="5"/>
      <c r="CC157" s="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5"/>
      <c r="CR157" s="5"/>
      <c r="CS157" s="5"/>
      <c r="CT157" s="32" t="str">
        <f t="shared" si="19"/>
        <v/>
      </c>
      <c r="CU157" s="32"/>
      <c r="CV157" s="32"/>
      <c r="CW157" s="32"/>
      <c r="CX157" s="32"/>
      <c r="CY157" s="32"/>
      <c r="CZ157" s="33">
        <f t="shared" si="20"/>
        <v>0</v>
      </c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</row>
    <row r="158" spans="1:149" ht="14.1" customHeight="1" x14ac:dyDescent="0.2">
      <c r="A158" s="152" t="s">
        <v>171</v>
      </c>
      <c r="B158" s="324">
        <f t="shared" si="21"/>
        <v>0</v>
      </c>
      <c r="C158" s="833">
        <f t="shared" si="22"/>
        <v>0</v>
      </c>
      <c r="D158" s="833">
        <f t="shared" si="22"/>
        <v>0</v>
      </c>
      <c r="E158" s="51">
        <v>0</v>
      </c>
      <c r="F158" s="52">
        <v>0</v>
      </c>
      <c r="G158" s="51">
        <v>0</v>
      </c>
      <c r="H158" s="52">
        <v>0</v>
      </c>
      <c r="I158" s="51">
        <v>0</v>
      </c>
      <c r="J158" s="52">
        <v>0</v>
      </c>
      <c r="K158" s="51">
        <v>0</v>
      </c>
      <c r="L158" s="55">
        <v>0</v>
      </c>
      <c r="M158" s="55">
        <v>0</v>
      </c>
      <c r="N158" s="326">
        <v>0</v>
      </c>
      <c r="O158" s="51">
        <v>0</v>
      </c>
      <c r="P158" s="52">
        <v>0</v>
      </c>
      <c r="Q158" s="51">
        <v>0</v>
      </c>
      <c r="R158" s="52">
        <v>0</v>
      </c>
      <c r="S158" s="51">
        <v>0</v>
      </c>
      <c r="T158" s="52">
        <v>0</v>
      </c>
      <c r="U158" s="51">
        <v>0</v>
      </c>
      <c r="V158" s="52">
        <v>0</v>
      </c>
      <c r="W158" s="51">
        <v>0</v>
      </c>
      <c r="X158" s="52">
        <v>0</v>
      </c>
      <c r="Y158" s="51">
        <v>0</v>
      </c>
      <c r="Z158" s="52">
        <v>0</v>
      </c>
      <c r="AA158" s="51">
        <v>0</v>
      </c>
      <c r="AB158" s="52">
        <v>0</v>
      </c>
      <c r="AC158" s="51">
        <v>0</v>
      </c>
      <c r="AD158" s="326">
        <v>0</v>
      </c>
      <c r="AE158" s="51">
        <v>0</v>
      </c>
      <c r="AF158" s="52">
        <v>0</v>
      </c>
      <c r="AG158" s="51">
        <v>0</v>
      </c>
      <c r="AH158" s="52">
        <v>0</v>
      </c>
      <c r="AI158" s="51">
        <v>0</v>
      </c>
      <c r="AJ158" s="52">
        <v>0</v>
      </c>
      <c r="AK158" s="54">
        <v>0</v>
      </c>
      <c r="AL158" s="326">
        <v>0</v>
      </c>
      <c r="AM158" s="841">
        <v>0</v>
      </c>
      <c r="AN158" s="51">
        <v>0</v>
      </c>
      <c r="AO158" s="52">
        <v>0</v>
      </c>
      <c r="AP158" s="283" t="str">
        <f t="shared" si="23"/>
        <v/>
      </c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U158" s="109"/>
      <c r="BV158" s="109"/>
      <c r="BY158" s="5"/>
      <c r="BZ158" s="5"/>
      <c r="CA158" s="5"/>
      <c r="CB158" s="5"/>
      <c r="CC158" s="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5"/>
      <c r="CR158" s="5"/>
      <c r="CS158" s="5"/>
      <c r="CT158" s="32" t="str">
        <f t="shared" si="19"/>
        <v/>
      </c>
      <c r="CU158" s="32"/>
      <c r="CV158" s="32"/>
      <c r="CW158" s="32"/>
      <c r="CX158" s="32"/>
      <c r="CY158" s="32"/>
      <c r="CZ158" s="33">
        <f t="shared" si="20"/>
        <v>0</v>
      </c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</row>
    <row r="159" spans="1:149" ht="14.1" customHeight="1" x14ac:dyDescent="0.2">
      <c r="A159" s="152" t="s">
        <v>172</v>
      </c>
      <c r="B159" s="324">
        <f t="shared" si="21"/>
        <v>0</v>
      </c>
      <c r="C159" s="833">
        <f t="shared" si="22"/>
        <v>0</v>
      </c>
      <c r="D159" s="833">
        <f t="shared" si="22"/>
        <v>0</v>
      </c>
      <c r="E159" s="51">
        <v>0</v>
      </c>
      <c r="F159" s="52">
        <v>0</v>
      </c>
      <c r="G159" s="51">
        <v>0</v>
      </c>
      <c r="H159" s="52">
        <v>0</v>
      </c>
      <c r="I159" s="51">
        <v>0</v>
      </c>
      <c r="J159" s="52">
        <v>0</v>
      </c>
      <c r="K159" s="51">
        <v>0</v>
      </c>
      <c r="L159" s="55">
        <v>0</v>
      </c>
      <c r="M159" s="55">
        <v>0</v>
      </c>
      <c r="N159" s="326">
        <v>0</v>
      </c>
      <c r="O159" s="51">
        <v>0</v>
      </c>
      <c r="P159" s="52">
        <v>0</v>
      </c>
      <c r="Q159" s="51">
        <v>0</v>
      </c>
      <c r="R159" s="52">
        <v>0</v>
      </c>
      <c r="S159" s="51">
        <v>0</v>
      </c>
      <c r="T159" s="52">
        <v>0</v>
      </c>
      <c r="U159" s="51">
        <v>0</v>
      </c>
      <c r="V159" s="52">
        <v>0</v>
      </c>
      <c r="W159" s="51">
        <v>0</v>
      </c>
      <c r="X159" s="52">
        <v>0</v>
      </c>
      <c r="Y159" s="51">
        <v>0</v>
      </c>
      <c r="Z159" s="52">
        <v>0</v>
      </c>
      <c r="AA159" s="51">
        <v>0</v>
      </c>
      <c r="AB159" s="52">
        <v>0</v>
      </c>
      <c r="AC159" s="51">
        <v>0</v>
      </c>
      <c r="AD159" s="326">
        <v>0</v>
      </c>
      <c r="AE159" s="51">
        <v>0</v>
      </c>
      <c r="AF159" s="52">
        <v>0</v>
      </c>
      <c r="AG159" s="51">
        <v>0</v>
      </c>
      <c r="AH159" s="52">
        <v>0</v>
      </c>
      <c r="AI159" s="51">
        <v>0</v>
      </c>
      <c r="AJ159" s="52">
        <v>0</v>
      </c>
      <c r="AK159" s="54">
        <v>0</v>
      </c>
      <c r="AL159" s="326">
        <v>0</v>
      </c>
      <c r="AM159" s="841">
        <v>0</v>
      </c>
      <c r="AN159" s="51">
        <v>0</v>
      </c>
      <c r="AO159" s="52">
        <v>0</v>
      </c>
      <c r="AP159" s="283" t="str">
        <f t="shared" si="23"/>
        <v/>
      </c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U159" s="109"/>
      <c r="BV159" s="109"/>
      <c r="BY159" s="5"/>
      <c r="BZ159" s="5"/>
      <c r="CA159" s="5"/>
      <c r="CB159" s="5"/>
      <c r="CC159" s="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5"/>
      <c r="CR159" s="5"/>
      <c r="CS159" s="5"/>
      <c r="CT159" s="32" t="str">
        <f t="shared" si="19"/>
        <v/>
      </c>
      <c r="CU159" s="32"/>
      <c r="CV159" s="32"/>
      <c r="CW159" s="32"/>
      <c r="CX159" s="32"/>
      <c r="CY159" s="32"/>
      <c r="CZ159" s="33">
        <f t="shared" si="20"/>
        <v>0</v>
      </c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</row>
    <row r="160" spans="1:149" ht="14.1" customHeight="1" x14ac:dyDescent="0.2">
      <c r="A160" s="152" t="s">
        <v>173</v>
      </c>
      <c r="B160" s="324">
        <f t="shared" si="21"/>
        <v>1</v>
      </c>
      <c r="C160" s="833">
        <f t="shared" si="22"/>
        <v>0</v>
      </c>
      <c r="D160" s="833">
        <f t="shared" si="22"/>
        <v>1</v>
      </c>
      <c r="E160" s="51">
        <v>0</v>
      </c>
      <c r="F160" s="52">
        <v>0</v>
      </c>
      <c r="G160" s="51">
        <v>0</v>
      </c>
      <c r="H160" s="52">
        <v>0</v>
      </c>
      <c r="I160" s="51">
        <v>0</v>
      </c>
      <c r="J160" s="52">
        <v>0</v>
      </c>
      <c r="K160" s="51">
        <v>0</v>
      </c>
      <c r="L160" s="55">
        <v>0</v>
      </c>
      <c r="M160" s="55">
        <v>0</v>
      </c>
      <c r="N160" s="326">
        <v>0</v>
      </c>
      <c r="O160" s="51">
        <v>0</v>
      </c>
      <c r="P160" s="52">
        <v>0</v>
      </c>
      <c r="Q160" s="51">
        <v>0</v>
      </c>
      <c r="R160" s="52">
        <v>0</v>
      </c>
      <c r="S160" s="51">
        <v>0</v>
      </c>
      <c r="T160" s="52">
        <v>0</v>
      </c>
      <c r="U160" s="51">
        <v>0</v>
      </c>
      <c r="V160" s="52">
        <v>0</v>
      </c>
      <c r="W160" s="51">
        <v>0</v>
      </c>
      <c r="X160" s="52">
        <v>0</v>
      </c>
      <c r="Y160" s="51">
        <v>0</v>
      </c>
      <c r="Z160" s="52">
        <v>0</v>
      </c>
      <c r="AA160" s="51">
        <v>0</v>
      </c>
      <c r="AB160" s="52">
        <v>0</v>
      </c>
      <c r="AC160" s="51">
        <v>0</v>
      </c>
      <c r="AD160" s="326">
        <v>0</v>
      </c>
      <c r="AE160" s="51">
        <v>0</v>
      </c>
      <c r="AF160" s="52">
        <v>1</v>
      </c>
      <c r="AG160" s="51">
        <v>0</v>
      </c>
      <c r="AH160" s="52">
        <v>0</v>
      </c>
      <c r="AI160" s="51">
        <v>0</v>
      </c>
      <c r="AJ160" s="52">
        <v>0</v>
      </c>
      <c r="AK160" s="54">
        <v>0</v>
      </c>
      <c r="AL160" s="326">
        <v>0</v>
      </c>
      <c r="AM160" s="841">
        <v>1</v>
      </c>
      <c r="AN160" s="51">
        <v>0</v>
      </c>
      <c r="AO160" s="52">
        <v>0</v>
      </c>
      <c r="AP160" s="283" t="str">
        <f t="shared" si="23"/>
        <v/>
      </c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U160" s="109"/>
      <c r="BV160" s="109"/>
      <c r="BY160" s="5"/>
      <c r="BZ160" s="5"/>
      <c r="CA160" s="5"/>
      <c r="CB160" s="5"/>
      <c r="CC160" s="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5"/>
      <c r="CR160" s="5"/>
      <c r="CS160" s="5"/>
      <c r="CT160" s="32" t="str">
        <f t="shared" si="19"/>
        <v/>
      </c>
      <c r="CU160" s="32"/>
      <c r="CV160" s="32"/>
      <c r="CW160" s="32"/>
      <c r="CX160" s="32"/>
      <c r="CY160" s="32"/>
      <c r="CZ160" s="33">
        <f t="shared" si="20"/>
        <v>0</v>
      </c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</row>
    <row r="161" spans="1:149" ht="14.1" customHeight="1" x14ac:dyDescent="0.2">
      <c r="A161" s="152" t="s">
        <v>70</v>
      </c>
      <c r="B161" s="324">
        <f t="shared" si="21"/>
        <v>0</v>
      </c>
      <c r="C161" s="833">
        <f t="shared" si="22"/>
        <v>0</v>
      </c>
      <c r="D161" s="833">
        <f t="shared" si="22"/>
        <v>0</v>
      </c>
      <c r="E161" s="51">
        <v>0</v>
      </c>
      <c r="F161" s="52">
        <v>0</v>
      </c>
      <c r="G161" s="51">
        <v>0</v>
      </c>
      <c r="H161" s="52">
        <v>0</v>
      </c>
      <c r="I161" s="51">
        <v>0</v>
      </c>
      <c r="J161" s="52">
        <v>0</v>
      </c>
      <c r="K161" s="51">
        <v>0</v>
      </c>
      <c r="L161" s="55">
        <v>0</v>
      </c>
      <c r="M161" s="55">
        <v>0</v>
      </c>
      <c r="N161" s="326">
        <v>0</v>
      </c>
      <c r="O161" s="51">
        <v>0</v>
      </c>
      <c r="P161" s="52">
        <v>0</v>
      </c>
      <c r="Q161" s="51">
        <v>0</v>
      </c>
      <c r="R161" s="52">
        <v>0</v>
      </c>
      <c r="S161" s="51">
        <v>0</v>
      </c>
      <c r="T161" s="52">
        <v>0</v>
      </c>
      <c r="U161" s="51">
        <v>0</v>
      </c>
      <c r="V161" s="52">
        <v>0</v>
      </c>
      <c r="W161" s="51">
        <v>0</v>
      </c>
      <c r="X161" s="52">
        <v>0</v>
      </c>
      <c r="Y161" s="51">
        <v>0</v>
      </c>
      <c r="Z161" s="52">
        <v>0</v>
      </c>
      <c r="AA161" s="51">
        <v>0</v>
      </c>
      <c r="AB161" s="52">
        <v>0</v>
      </c>
      <c r="AC161" s="51">
        <v>0</v>
      </c>
      <c r="AD161" s="326">
        <v>0</v>
      </c>
      <c r="AE161" s="51">
        <v>0</v>
      </c>
      <c r="AF161" s="52">
        <v>0</v>
      </c>
      <c r="AG161" s="51">
        <v>0</v>
      </c>
      <c r="AH161" s="52">
        <v>0</v>
      </c>
      <c r="AI161" s="51">
        <v>0</v>
      </c>
      <c r="AJ161" s="52">
        <v>0</v>
      </c>
      <c r="AK161" s="54">
        <v>0</v>
      </c>
      <c r="AL161" s="326">
        <v>0</v>
      </c>
      <c r="AM161" s="841">
        <v>0</v>
      </c>
      <c r="AN161" s="51">
        <v>0</v>
      </c>
      <c r="AO161" s="52">
        <v>0</v>
      </c>
      <c r="AP161" s="283" t="str">
        <f t="shared" si="23"/>
        <v/>
      </c>
      <c r="BU161" s="109"/>
      <c r="BV161" s="109"/>
      <c r="BY161" s="5"/>
      <c r="BZ161" s="5"/>
      <c r="CA161" s="5"/>
      <c r="CB161" s="5"/>
      <c r="CC161" s="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5"/>
      <c r="CR161" s="5"/>
      <c r="CS161" s="5"/>
      <c r="CT161" s="32" t="str">
        <f t="shared" si="19"/>
        <v/>
      </c>
      <c r="CU161" s="32"/>
      <c r="CV161" s="32"/>
      <c r="CW161" s="32"/>
      <c r="CX161" s="32"/>
      <c r="CY161" s="32"/>
      <c r="CZ161" s="33">
        <f t="shared" si="20"/>
        <v>0</v>
      </c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</row>
    <row r="162" spans="1:149" ht="14.1" customHeight="1" x14ac:dyDescent="0.2">
      <c r="A162" s="152" t="s">
        <v>174</v>
      </c>
      <c r="B162" s="324">
        <f t="shared" si="21"/>
        <v>59</v>
      </c>
      <c r="C162" s="833">
        <f t="shared" si="22"/>
        <v>29</v>
      </c>
      <c r="D162" s="833">
        <f t="shared" si="22"/>
        <v>30</v>
      </c>
      <c r="E162" s="51">
        <v>6</v>
      </c>
      <c r="F162" s="52">
        <v>5</v>
      </c>
      <c r="G162" s="51">
        <v>5</v>
      </c>
      <c r="H162" s="52">
        <v>2</v>
      </c>
      <c r="I162" s="51">
        <v>0</v>
      </c>
      <c r="J162" s="52">
        <v>0</v>
      </c>
      <c r="K162" s="51">
        <v>0</v>
      </c>
      <c r="L162" s="55">
        <v>0</v>
      </c>
      <c r="M162" s="55">
        <v>0</v>
      </c>
      <c r="N162" s="326">
        <v>0</v>
      </c>
      <c r="O162" s="51">
        <v>1</v>
      </c>
      <c r="P162" s="52">
        <v>0</v>
      </c>
      <c r="Q162" s="51">
        <v>0</v>
      </c>
      <c r="R162" s="52">
        <v>1</v>
      </c>
      <c r="S162" s="51">
        <v>0</v>
      </c>
      <c r="T162" s="52">
        <v>0</v>
      </c>
      <c r="U162" s="51">
        <v>0</v>
      </c>
      <c r="V162" s="52">
        <v>1</v>
      </c>
      <c r="W162" s="51">
        <v>0</v>
      </c>
      <c r="X162" s="52">
        <v>0</v>
      </c>
      <c r="Y162" s="51">
        <v>1</v>
      </c>
      <c r="Z162" s="52">
        <v>0</v>
      </c>
      <c r="AA162" s="51">
        <v>1</v>
      </c>
      <c r="AB162" s="52">
        <v>2</v>
      </c>
      <c r="AC162" s="51">
        <v>1</v>
      </c>
      <c r="AD162" s="326">
        <v>2</v>
      </c>
      <c r="AE162" s="51">
        <v>2</v>
      </c>
      <c r="AF162" s="52">
        <v>3</v>
      </c>
      <c r="AG162" s="51">
        <v>2</v>
      </c>
      <c r="AH162" s="52">
        <v>3</v>
      </c>
      <c r="AI162" s="51">
        <v>2</v>
      </c>
      <c r="AJ162" s="52">
        <v>5</v>
      </c>
      <c r="AK162" s="54">
        <v>8</v>
      </c>
      <c r="AL162" s="326">
        <v>6</v>
      </c>
      <c r="AM162" s="841">
        <v>1</v>
      </c>
      <c r="AN162" s="51">
        <v>23</v>
      </c>
      <c r="AO162" s="52">
        <v>35</v>
      </c>
      <c r="AP162" s="283" t="str">
        <f t="shared" si="23"/>
        <v/>
      </c>
      <c r="BU162" s="109"/>
      <c r="BV162" s="109"/>
      <c r="BY162" s="5"/>
      <c r="BZ162" s="5"/>
      <c r="CA162" s="5"/>
      <c r="CB162" s="5"/>
      <c r="CC162" s="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5"/>
      <c r="CR162" s="5"/>
      <c r="CS162" s="5"/>
      <c r="CT162" s="32" t="str">
        <f t="shared" si="19"/>
        <v/>
      </c>
      <c r="CU162" s="32"/>
      <c r="CV162" s="32"/>
      <c r="CW162" s="32"/>
      <c r="CX162" s="32"/>
      <c r="CY162" s="32"/>
      <c r="CZ162" s="33">
        <f t="shared" si="20"/>
        <v>0</v>
      </c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</row>
    <row r="163" spans="1:149" ht="14.1" customHeight="1" x14ac:dyDescent="0.2">
      <c r="A163" s="152" t="s">
        <v>175</v>
      </c>
      <c r="B163" s="324">
        <f t="shared" si="21"/>
        <v>7</v>
      </c>
      <c r="C163" s="833">
        <f t="shared" si="22"/>
        <v>1</v>
      </c>
      <c r="D163" s="833">
        <f t="shared" si="22"/>
        <v>6</v>
      </c>
      <c r="E163" s="51">
        <v>0</v>
      </c>
      <c r="F163" s="52">
        <v>0</v>
      </c>
      <c r="G163" s="51">
        <v>0</v>
      </c>
      <c r="H163" s="52">
        <v>0</v>
      </c>
      <c r="I163" s="51">
        <v>0</v>
      </c>
      <c r="J163" s="52">
        <v>0</v>
      </c>
      <c r="K163" s="51">
        <v>0</v>
      </c>
      <c r="L163" s="55">
        <v>0</v>
      </c>
      <c r="M163" s="55">
        <v>0</v>
      </c>
      <c r="N163" s="326">
        <v>0</v>
      </c>
      <c r="O163" s="51">
        <v>0</v>
      </c>
      <c r="P163" s="52">
        <v>0</v>
      </c>
      <c r="Q163" s="51">
        <v>0</v>
      </c>
      <c r="R163" s="52">
        <v>0</v>
      </c>
      <c r="S163" s="51">
        <v>0</v>
      </c>
      <c r="T163" s="52">
        <v>2</v>
      </c>
      <c r="U163" s="51">
        <v>0</v>
      </c>
      <c r="V163" s="52">
        <v>0</v>
      </c>
      <c r="W163" s="51">
        <v>0</v>
      </c>
      <c r="X163" s="52">
        <v>0</v>
      </c>
      <c r="Y163" s="51">
        <v>0</v>
      </c>
      <c r="Z163" s="52">
        <v>1</v>
      </c>
      <c r="AA163" s="51">
        <v>0</v>
      </c>
      <c r="AB163" s="52">
        <v>0</v>
      </c>
      <c r="AC163" s="51">
        <v>1</v>
      </c>
      <c r="AD163" s="326">
        <v>1</v>
      </c>
      <c r="AE163" s="51">
        <v>0</v>
      </c>
      <c r="AF163" s="52">
        <v>0</v>
      </c>
      <c r="AG163" s="51">
        <v>0</v>
      </c>
      <c r="AH163" s="52">
        <v>1</v>
      </c>
      <c r="AI163" s="51">
        <v>0</v>
      </c>
      <c r="AJ163" s="52">
        <v>1</v>
      </c>
      <c r="AK163" s="54">
        <v>0</v>
      </c>
      <c r="AL163" s="326">
        <v>0</v>
      </c>
      <c r="AM163" s="841">
        <v>0</v>
      </c>
      <c r="AN163" s="51">
        <v>4</v>
      </c>
      <c r="AO163" s="52">
        <v>3</v>
      </c>
      <c r="AP163" s="283" t="str">
        <f t="shared" si="23"/>
        <v/>
      </c>
      <c r="BU163" s="109"/>
      <c r="BV163" s="109"/>
      <c r="BY163" s="5"/>
      <c r="BZ163" s="5"/>
      <c r="CA163" s="5"/>
      <c r="CB163" s="5"/>
      <c r="CC163" s="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5"/>
      <c r="CR163" s="5"/>
      <c r="CS163" s="5"/>
      <c r="CT163" s="32" t="str">
        <f t="shared" si="19"/>
        <v/>
      </c>
      <c r="CU163" s="32"/>
      <c r="CV163" s="32"/>
      <c r="CW163" s="32"/>
      <c r="CX163" s="32"/>
      <c r="CY163" s="32"/>
      <c r="CZ163" s="33">
        <f t="shared" si="20"/>
        <v>0</v>
      </c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</row>
    <row r="164" spans="1:149" ht="14.1" customHeight="1" x14ac:dyDescent="0.2">
      <c r="A164" s="152" t="s">
        <v>176</v>
      </c>
      <c r="B164" s="324">
        <f t="shared" si="21"/>
        <v>0</v>
      </c>
      <c r="C164" s="833">
        <f t="shared" si="22"/>
        <v>0</v>
      </c>
      <c r="D164" s="833">
        <f t="shared" si="22"/>
        <v>0</v>
      </c>
      <c r="E164" s="51">
        <v>0</v>
      </c>
      <c r="F164" s="52">
        <v>0</v>
      </c>
      <c r="G164" s="51">
        <v>0</v>
      </c>
      <c r="H164" s="52">
        <v>0</v>
      </c>
      <c r="I164" s="51">
        <v>0</v>
      </c>
      <c r="J164" s="52">
        <v>0</v>
      </c>
      <c r="K164" s="51">
        <v>0</v>
      </c>
      <c r="L164" s="55">
        <v>0</v>
      </c>
      <c r="M164" s="55">
        <v>0</v>
      </c>
      <c r="N164" s="326">
        <v>0</v>
      </c>
      <c r="O164" s="51">
        <v>0</v>
      </c>
      <c r="P164" s="52">
        <v>0</v>
      </c>
      <c r="Q164" s="51">
        <v>0</v>
      </c>
      <c r="R164" s="52">
        <v>0</v>
      </c>
      <c r="S164" s="51">
        <v>0</v>
      </c>
      <c r="T164" s="52">
        <v>0</v>
      </c>
      <c r="U164" s="51">
        <v>0</v>
      </c>
      <c r="V164" s="52">
        <v>0</v>
      </c>
      <c r="W164" s="51">
        <v>0</v>
      </c>
      <c r="X164" s="52">
        <v>0</v>
      </c>
      <c r="Y164" s="51">
        <v>0</v>
      </c>
      <c r="Z164" s="52">
        <v>0</v>
      </c>
      <c r="AA164" s="51">
        <v>0</v>
      </c>
      <c r="AB164" s="52">
        <v>0</v>
      </c>
      <c r="AC164" s="51">
        <v>0</v>
      </c>
      <c r="AD164" s="326">
        <v>0</v>
      </c>
      <c r="AE164" s="51">
        <v>0</v>
      </c>
      <c r="AF164" s="52">
        <v>0</v>
      </c>
      <c r="AG164" s="51">
        <v>0</v>
      </c>
      <c r="AH164" s="52">
        <v>0</v>
      </c>
      <c r="AI164" s="51">
        <v>0</v>
      </c>
      <c r="AJ164" s="52">
        <v>0</v>
      </c>
      <c r="AK164" s="54">
        <v>0</v>
      </c>
      <c r="AL164" s="326">
        <v>0</v>
      </c>
      <c r="AM164" s="841">
        <v>0</v>
      </c>
      <c r="AN164" s="51">
        <v>0</v>
      </c>
      <c r="AO164" s="52">
        <v>0</v>
      </c>
      <c r="AP164" s="283" t="str">
        <f t="shared" si="23"/>
        <v/>
      </c>
      <c r="BU164" s="109"/>
      <c r="BV164" s="109"/>
      <c r="BY164" s="5"/>
      <c r="BZ164" s="5"/>
      <c r="CA164" s="5"/>
      <c r="CB164" s="5"/>
      <c r="CC164" s="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5"/>
      <c r="CR164" s="5"/>
      <c r="CS164" s="5"/>
      <c r="CT164" s="32" t="str">
        <f t="shared" si="19"/>
        <v/>
      </c>
      <c r="CU164" s="32"/>
      <c r="CV164" s="32"/>
      <c r="CW164" s="32"/>
      <c r="CX164" s="32"/>
      <c r="CY164" s="32"/>
      <c r="CZ164" s="33">
        <f t="shared" si="20"/>
        <v>0</v>
      </c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</row>
    <row r="165" spans="1:149" ht="14.1" customHeight="1" x14ac:dyDescent="0.2">
      <c r="A165" s="152" t="s">
        <v>58</v>
      </c>
      <c r="B165" s="324">
        <f t="shared" si="21"/>
        <v>0</v>
      </c>
      <c r="C165" s="833">
        <f t="shared" si="22"/>
        <v>0</v>
      </c>
      <c r="D165" s="833">
        <f t="shared" si="22"/>
        <v>0</v>
      </c>
      <c r="E165" s="51">
        <v>0</v>
      </c>
      <c r="F165" s="52">
        <v>0</v>
      </c>
      <c r="G165" s="51">
        <v>0</v>
      </c>
      <c r="H165" s="52">
        <v>0</v>
      </c>
      <c r="I165" s="51">
        <v>0</v>
      </c>
      <c r="J165" s="52">
        <v>0</v>
      </c>
      <c r="K165" s="51">
        <v>0</v>
      </c>
      <c r="L165" s="55">
        <v>0</v>
      </c>
      <c r="M165" s="55">
        <v>0</v>
      </c>
      <c r="N165" s="326">
        <v>0</v>
      </c>
      <c r="O165" s="51">
        <v>0</v>
      </c>
      <c r="P165" s="52">
        <v>0</v>
      </c>
      <c r="Q165" s="51">
        <v>0</v>
      </c>
      <c r="R165" s="52">
        <v>0</v>
      </c>
      <c r="S165" s="51">
        <v>0</v>
      </c>
      <c r="T165" s="52">
        <v>0</v>
      </c>
      <c r="U165" s="51">
        <v>0</v>
      </c>
      <c r="V165" s="52">
        <v>0</v>
      </c>
      <c r="W165" s="51">
        <v>0</v>
      </c>
      <c r="X165" s="52">
        <v>0</v>
      </c>
      <c r="Y165" s="51">
        <v>0</v>
      </c>
      <c r="Z165" s="52">
        <v>0</v>
      </c>
      <c r="AA165" s="51">
        <v>0</v>
      </c>
      <c r="AB165" s="52">
        <v>0</v>
      </c>
      <c r="AC165" s="51">
        <v>0</v>
      </c>
      <c r="AD165" s="326">
        <v>0</v>
      </c>
      <c r="AE165" s="51">
        <v>0</v>
      </c>
      <c r="AF165" s="52">
        <v>0</v>
      </c>
      <c r="AG165" s="51">
        <v>0</v>
      </c>
      <c r="AH165" s="52">
        <v>0</v>
      </c>
      <c r="AI165" s="51">
        <v>0</v>
      </c>
      <c r="AJ165" s="52">
        <v>0</v>
      </c>
      <c r="AK165" s="54">
        <v>0</v>
      </c>
      <c r="AL165" s="326">
        <v>0</v>
      </c>
      <c r="AM165" s="841">
        <v>0</v>
      </c>
      <c r="AN165" s="51">
        <v>0</v>
      </c>
      <c r="AO165" s="52">
        <v>0</v>
      </c>
      <c r="AP165" s="283" t="str">
        <f t="shared" si="23"/>
        <v/>
      </c>
      <c r="BU165" s="109"/>
      <c r="BV165" s="109"/>
      <c r="BY165" s="5"/>
      <c r="BZ165" s="5"/>
      <c r="CA165" s="5"/>
      <c r="CB165" s="5"/>
      <c r="CC165" s="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5"/>
      <c r="CR165" s="5"/>
      <c r="CS165" s="5"/>
      <c r="CT165" s="32" t="str">
        <f t="shared" si="19"/>
        <v/>
      </c>
      <c r="CU165" s="32"/>
      <c r="CV165" s="32"/>
      <c r="CW165" s="32"/>
      <c r="CX165" s="32"/>
      <c r="CY165" s="32"/>
      <c r="CZ165" s="33">
        <f t="shared" si="20"/>
        <v>0</v>
      </c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</row>
    <row r="166" spans="1:149" ht="14.1" customHeight="1" x14ac:dyDescent="0.2">
      <c r="A166" s="152" t="s">
        <v>177</v>
      </c>
      <c r="B166" s="324">
        <f t="shared" si="21"/>
        <v>0</v>
      </c>
      <c r="C166" s="833">
        <f t="shared" si="22"/>
        <v>0</v>
      </c>
      <c r="D166" s="833">
        <f t="shared" si="22"/>
        <v>0</v>
      </c>
      <c r="E166" s="51">
        <v>0</v>
      </c>
      <c r="F166" s="52">
        <v>0</v>
      </c>
      <c r="G166" s="51">
        <v>0</v>
      </c>
      <c r="H166" s="52">
        <v>0</v>
      </c>
      <c r="I166" s="51">
        <v>0</v>
      </c>
      <c r="J166" s="52">
        <v>0</v>
      </c>
      <c r="K166" s="51">
        <v>0</v>
      </c>
      <c r="L166" s="55">
        <v>0</v>
      </c>
      <c r="M166" s="55">
        <v>0</v>
      </c>
      <c r="N166" s="326">
        <v>0</v>
      </c>
      <c r="O166" s="51">
        <v>0</v>
      </c>
      <c r="P166" s="52">
        <v>0</v>
      </c>
      <c r="Q166" s="51">
        <v>0</v>
      </c>
      <c r="R166" s="52">
        <v>0</v>
      </c>
      <c r="S166" s="51">
        <v>0</v>
      </c>
      <c r="T166" s="52">
        <v>0</v>
      </c>
      <c r="U166" s="51">
        <v>0</v>
      </c>
      <c r="V166" s="52">
        <v>0</v>
      </c>
      <c r="W166" s="51">
        <v>0</v>
      </c>
      <c r="X166" s="52">
        <v>0</v>
      </c>
      <c r="Y166" s="51">
        <v>0</v>
      </c>
      <c r="Z166" s="52">
        <v>0</v>
      </c>
      <c r="AA166" s="51">
        <v>0</v>
      </c>
      <c r="AB166" s="52">
        <v>0</v>
      </c>
      <c r="AC166" s="51">
        <v>0</v>
      </c>
      <c r="AD166" s="326">
        <v>0</v>
      </c>
      <c r="AE166" s="51">
        <v>0</v>
      </c>
      <c r="AF166" s="52">
        <v>0</v>
      </c>
      <c r="AG166" s="51">
        <v>0</v>
      </c>
      <c r="AH166" s="52">
        <v>0</v>
      </c>
      <c r="AI166" s="51">
        <v>0</v>
      </c>
      <c r="AJ166" s="52">
        <v>0</v>
      </c>
      <c r="AK166" s="54">
        <v>0</v>
      </c>
      <c r="AL166" s="326">
        <v>0</v>
      </c>
      <c r="AM166" s="841">
        <v>0</v>
      </c>
      <c r="AN166" s="51">
        <v>0</v>
      </c>
      <c r="AO166" s="52">
        <v>0</v>
      </c>
      <c r="AP166" s="283" t="str">
        <f t="shared" si="23"/>
        <v/>
      </c>
      <c r="BU166" s="109"/>
      <c r="BV166" s="109"/>
      <c r="BY166" s="5"/>
      <c r="BZ166" s="5"/>
      <c r="CA166" s="5"/>
      <c r="CB166" s="5"/>
      <c r="CC166" s="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5"/>
      <c r="CR166" s="5"/>
      <c r="CS166" s="5"/>
      <c r="CT166" s="32" t="str">
        <f t="shared" si="19"/>
        <v/>
      </c>
      <c r="CU166" s="32"/>
      <c r="CV166" s="32"/>
      <c r="CW166" s="32"/>
      <c r="CX166" s="32"/>
      <c r="CY166" s="32"/>
      <c r="CZ166" s="33">
        <f t="shared" si="20"/>
        <v>0</v>
      </c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</row>
    <row r="167" spans="1:149" ht="14.1" customHeight="1" x14ac:dyDescent="0.2">
      <c r="A167" s="152" t="s">
        <v>178</v>
      </c>
      <c r="B167" s="324">
        <f t="shared" si="21"/>
        <v>116</v>
      </c>
      <c r="C167" s="833">
        <f t="shared" si="22"/>
        <v>39</v>
      </c>
      <c r="D167" s="833">
        <f t="shared" si="22"/>
        <v>77</v>
      </c>
      <c r="E167" s="51">
        <v>0</v>
      </c>
      <c r="F167" s="52">
        <v>0</v>
      </c>
      <c r="G167" s="51">
        <v>3</v>
      </c>
      <c r="H167" s="52">
        <v>2</v>
      </c>
      <c r="I167" s="51">
        <v>5</v>
      </c>
      <c r="J167" s="52">
        <v>6</v>
      </c>
      <c r="K167" s="51">
        <v>2</v>
      </c>
      <c r="L167" s="55">
        <v>3</v>
      </c>
      <c r="M167" s="55">
        <v>1</v>
      </c>
      <c r="N167" s="326">
        <v>0</v>
      </c>
      <c r="O167" s="51">
        <v>4</v>
      </c>
      <c r="P167" s="52">
        <v>2</v>
      </c>
      <c r="Q167" s="51">
        <v>2</v>
      </c>
      <c r="R167" s="52">
        <v>3</v>
      </c>
      <c r="S167" s="51">
        <v>1</v>
      </c>
      <c r="T167" s="52">
        <v>3</v>
      </c>
      <c r="U167" s="51">
        <v>0</v>
      </c>
      <c r="V167" s="52">
        <v>3</v>
      </c>
      <c r="W167" s="51">
        <v>2</v>
      </c>
      <c r="X167" s="52">
        <v>4</v>
      </c>
      <c r="Y167" s="51">
        <v>2</v>
      </c>
      <c r="Z167" s="52">
        <v>5</v>
      </c>
      <c r="AA167" s="51">
        <v>4</v>
      </c>
      <c r="AB167" s="52">
        <v>10</v>
      </c>
      <c r="AC167" s="51">
        <v>2</v>
      </c>
      <c r="AD167" s="326">
        <v>8</v>
      </c>
      <c r="AE167" s="51">
        <v>2</v>
      </c>
      <c r="AF167" s="52">
        <v>8</v>
      </c>
      <c r="AG167" s="51">
        <v>3</v>
      </c>
      <c r="AH167" s="52">
        <v>4</v>
      </c>
      <c r="AI167" s="51">
        <v>3</v>
      </c>
      <c r="AJ167" s="52">
        <v>7</v>
      </c>
      <c r="AK167" s="54">
        <v>3</v>
      </c>
      <c r="AL167" s="326">
        <v>9</v>
      </c>
      <c r="AM167" s="841">
        <v>99</v>
      </c>
      <c r="AN167" s="51">
        <v>1</v>
      </c>
      <c r="AO167" s="52">
        <v>16</v>
      </c>
      <c r="AP167" s="283" t="str">
        <f t="shared" si="23"/>
        <v/>
      </c>
      <c r="BU167" s="109"/>
      <c r="BV167" s="109"/>
      <c r="BY167" s="5"/>
      <c r="BZ167" s="5"/>
      <c r="CA167" s="5"/>
      <c r="CB167" s="5"/>
      <c r="CC167" s="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5"/>
      <c r="CR167" s="5"/>
      <c r="CS167" s="5"/>
      <c r="CT167" s="32" t="str">
        <f t="shared" si="19"/>
        <v/>
      </c>
      <c r="CU167" s="32"/>
      <c r="CV167" s="32"/>
      <c r="CW167" s="32"/>
      <c r="CX167" s="32"/>
      <c r="CY167" s="32"/>
      <c r="CZ167" s="33">
        <f t="shared" si="20"/>
        <v>0</v>
      </c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</row>
    <row r="168" spans="1:149" ht="14.1" customHeight="1" x14ac:dyDescent="0.2">
      <c r="A168" s="152" t="s">
        <v>179</v>
      </c>
      <c r="B168" s="324">
        <f t="shared" si="21"/>
        <v>34</v>
      </c>
      <c r="C168" s="833">
        <f t="shared" si="22"/>
        <v>12</v>
      </c>
      <c r="D168" s="833">
        <f t="shared" si="22"/>
        <v>22</v>
      </c>
      <c r="E168" s="51">
        <v>0</v>
      </c>
      <c r="F168" s="52">
        <v>0</v>
      </c>
      <c r="G168" s="51">
        <v>0</v>
      </c>
      <c r="H168" s="52">
        <v>0</v>
      </c>
      <c r="I168" s="51">
        <v>0</v>
      </c>
      <c r="J168" s="52">
        <v>0</v>
      </c>
      <c r="K168" s="51">
        <v>0</v>
      </c>
      <c r="L168" s="55">
        <v>0</v>
      </c>
      <c r="M168" s="55">
        <v>0</v>
      </c>
      <c r="N168" s="326">
        <v>0</v>
      </c>
      <c r="O168" s="51">
        <v>0</v>
      </c>
      <c r="P168" s="52">
        <v>0</v>
      </c>
      <c r="Q168" s="51">
        <v>2</v>
      </c>
      <c r="R168" s="52">
        <v>0</v>
      </c>
      <c r="S168" s="51">
        <v>0</v>
      </c>
      <c r="T168" s="52">
        <v>1</v>
      </c>
      <c r="U168" s="51">
        <v>1</v>
      </c>
      <c r="V168" s="52">
        <v>0</v>
      </c>
      <c r="W168" s="51">
        <v>0</v>
      </c>
      <c r="X168" s="52">
        <v>0</v>
      </c>
      <c r="Y168" s="51">
        <v>1</v>
      </c>
      <c r="Z168" s="52">
        <v>1</v>
      </c>
      <c r="AA168" s="51">
        <v>2</v>
      </c>
      <c r="AB168" s="52">
        <v>2</v>
      </c>
      <c r="AC168" s="51">
        <v>1</v>
      </c>
      <c r="AD168" s="326">
        <v>2</v>
      </c>
      <c r="AE168" s="51">
        <v>1</v>
      </c>
      <c r="AF168" s="52">
        <v>3</v>
      </c>
      <c r="AG168" s="51">
        <v>1</v>
      </c>
      <c r="AH168" s="52">
        <v>1</v>
      </c>
      <c r="AI168" s="51">
        <v>1</v>
      </c>
      <c r="AJ168" s="52">
        <v>5</v>
      </c>
      <c r="AK168" s="54">
        <v>2</v>
      </c>
      <c r="AL168" s="326">
        <v>7</v>
      </c>
      <c r="AM168" s="841">
        <v>0</v>
      </c>
      <c r="AN168" s="51">
        <v>2</v>
      </c>
      <c r="AO168" s="52">
        <v>32</v>
      </c>
      <c r="AP168" s="283" t="str">
        <f t="shared" si="23"/>
        <v/>
      </c>
      <c r="BU168" s="109"/>
      <c r="BV168" s="109"/>
      <c r="BY168" s="5"/>
      <c r="BZ168" s="5"/>
      <c r="CA168" s="5"/>
      <c r="CB168" s="5"/>
      <c r="CC168" s="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5"/>
      <c r="CR168" s="5"/>
      <c r="CS168" s="5"/>
      <c r="CT168" s="32" t="str">
        <f t="shared" si="19"/>
        <v/>
      </c>
      <c r="CU168" s="32"/>
      <c r="CV168" s="32"/>
      <c r="CW168" s="32"/>
      <c r="CX168" s="32"/>
      <c r="CY168" s="32"/>
      <c r="CZ168" s="33">
        <f t="shared" si="20"/>
        <v>0</v>
      </c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</row>
    <row r="169" spans="1:149" ht="14.1" customHeight="1" x14ac:dyDescent="0.2">
      <c r="A169" s="152" t="s">
        <v>180</v>
      </c>
      <c r="B169" s="324">
        <f t="shared" si="21"/>
        <v>10</v>
      </c>
      <c r="C169" s="833">
        <f t="shared" si="22"/>
        <v>7</v>
      </c>
      <c r="D169" s="833">
        <f t="shared" si="22"/>
        <v>3</v>
      </c>
      <c r="E169" s="51">
        <v>0</v>
      </c>
      <c r="F169" s="52">
        <v>0</v>
      </c>
      <c r="G169" s="51">
        <v>0</v>
      </c>
      <c r="H169" s="52">
        <v>0</v>
      </c>
      <c r="I169" s="51">
        <v>0</v>
      </c>
      <c r="J169" s="52">
        <v>0</v>
      </c>
      <c r="K169" s="51">
        <v>0</v>
      </c>
      <c r="L169" s="55">
        <v>0</v>
      </c>
      <c r="M169" s="55">
        <v>0</v>
      </c>
      <c r="N169" s="326">
        <v>0</v>
      </c>
      <c r="O169" s="51">
        <v>0</v>
      </c>
      <c r="P169" s="52">
        <v>0</v>
      </c>
      <c r="Q169" s="51">
        <v>0</v>
      </c>
      <c r="R169" s="52">
        <v>0</v>
      </c>
      <c r="S169" s="51">
        <v>0</v>
      </c>
      <c r="T169" s="52">
        <v>0</v>
      </c>
      <c r="U169" s="51">
        <v>0</v>
      </c>
      <c r="V169" s="52">
        <v>0</v>
      </c>
      <c r="W169" s="51">
        <v>0</v>
      </c>
      <c r="X169" s="52">
        <v>0</v>
      </c>
      <c r="Y169" s="51">
        <v>0</v>
      </c>
      <c r="Z169" s="52">
        <v>0</v>
      </c>
      <c r="AA169" s="51">
        <v>0</v>
      </c>
      <c r="AB169" s="52">
        <v>0</v>
      </c>
      <c r="AC169" s="51">
        <v>0</v>
      </c>
      <c r="AD169" s="326">
        <v>0</v>
      </c>
      <c r="AE169" s="51">
        <v>3</v>
      </c>
      <c r="AF169" s="52">
        <v>1</v>
      </c>
      <c r="AG169" s="51">
        <v>0</v>
      </c>
      <c r="AH169" s="52">
        <v>0</v>
      </c>
      <c r="AI169" s="51">
        <v>1</v>
      </c>
      <c r="AJ169" s="52">
        <v>1</v>
      </c>
      <c r="AK169" s="54">
        <v>3</v>
      </c>
      <c r="AL169" s="326">
        <v>1</v>
      </c>
      <c r="AM169" s="841">
        <v>10</v>
      </c>
      <c r="AN169" s="51">
        <v>0</v>
      </c>
      <c r="AO169" s="52">
        <v>0</v>
      </c>
      <c r="AP169" s="283" t="str">
        <f t="shared" si="23"/>
        <v/>
      </c>
      <c r="BU169" s="109"/>
      <c r="BV169" s="109"/>
      <c r="BY169" s="5"/>
      <c r="BZ169" s="5"/>
      <c r="CA169" s="5"/>
      <c r="CB169" s="5"/>
      <c r="CC169" s="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5"/>
      <c r="CR169" s="5"/>
      <c r="CS169" s="5"/>
      <c r="CT169" s="32" t="str">
        <f t="shared" si="19"/>
        <v/>
      </c>
      <c r="CU169" s="32"/>
      <c r="CV169" s="32"/>
      <c r="CW169" s="32"/>
      <c r="CX169" s="32"/>
      <c r="CY169" s="32"/>
      <c r="CZ169" s="33">
        <f t="shared" si="20"/>
        <v>0</v>
      </c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</row>
    <row r="170" spans="1:149" ht="14.1" customHeight="1" x14ac:dyDescent="0.2">
      <c r="A170" s="152" t="s">
        <v>181</v>
      </c>
      <c r="B170" s="324">
        <f t="shared" si="21"/>
        <v>0</v>
      </c>
      <c r="C170" s="833">
        <f t="shared" si="22"/>
        <v>0</v>
      </c>
      <c r="D170" s="833">
        <f t="shared" si="22"/>
        <v>0</v>
      </c>
      <c r="E170" s="51">
        <v>0</v>
      </c>
      <c r="F170" s="52">
        <v>0</v>
      </c>
      <c r="G170" s="51">
        <v>0</v>
      </c>
      <c r="H170" s="52">
        <v>0</v>
      </c>
      <c r="I170" s="51">
        <v>0</v>
      </c>
      <c r="J170" s="52">
        <v>0</v>
      </c>
      <c r="K170" s="51">
        <v>0</v>
      </c>
      <c r="L170" s="55">
        <v>0</v>
      </c>
      <c r="M170" s="55">
        <v>0</v>
      </c>
      <c r="N170" s="326">
        <v>0</v>
      </c>
      <c r="O170" s="51">
        <v>0</v>
      </c>
      <c r="P170" s="52">
        <v>0</v>
      </c>
      <c r="Q170" s="51">
        <v>0</v>
      </c>
      <c r="R170" s="52">
        <v>0</v>
      </c>
      <c r="S170" s="51">
        <v>0</v>
      </c>
      <c r="T170" s="52">
        <v>0</v>
      </c>
      <c r="U170" s="51">
        <v>0</v>
      </c>
      <c r="V170" s="52">
        <v>0</v>
      </c>
      <c r="W170" s="51">
        <v>0</v>
      </c>
      <c r="X170" s="52">
        <v>0</v>
      </c>
      <c r="Y170" s="51">
        <v>0</v>
      </c>
      <c r="Z170" s="52">
        <v>0</v>
      </c>
      <c r="AA170" s="51">
        <v>0</v>
      </c>
      <c r="AB170" s="52">
        <v>0</v>
      </c>
      <c r="AC170" s="51">
        <v>0</v>
      </c>
      <c r="AD170" s="326">
        <v>0</v>
      </c>
      <c r="AE170" s="51">
        <v>0</v>
      </c>
      <c r="AF170" s="52">
        <v>0</v>
      </c>
      <c r="AG170" s="51">
        <v>0</v>
      </c>
      <c r="AH170" s="52">
        <v>0</v>
      </c>
      <c r="AI170" s="51">
        <v>0</v>
      </c>
      <c r="AJ170" s="52">
        <v>0</v>
      </c>
      <c r="AK170" s="54">
        <v>0</v>
      </c>
      <c r="AL170" s="326">
        <v>0</v>
      </c>
      <c r="AM170" s="841">
        <v>0</v>
      </c>
      <c r="AN170" s="51">
        <v>0</v>
      </c>
      <c r="AO170" s="52">
        <v>0</v>
      </c>
      <c r="AP170" s="283" t="str">
        <f t="shared" si="23"/>
        <v/>
      </c>
      <c r="BU170" s="109"/>
      <c r="BV170" s="109"/>
      <c r="BY170" s="5"/>
      <c r="BZ170" s="5"/>
      <c r="CA170" s="5"/>
      <c r="CB170" s="5"/>
      <c r="CC170" s="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5"/>
      <c r="CR170" s="5"/>
      <c r="CS170" s="5"/>
      <c r="CT170" s="32" t="str">
        <f t="shared" si="19"/>
        <v/>
      </c>
      <c r="CU170" s="32"/>
      <c r="CV170" s="32"/>
      <c r="CW170" s="32"/>
      <c r="CX170" s="32"/>
      <c r="CY170" s="32"/>
      <c r="CZ170" s="33">
        <f t="shared" si="20"/>
        <v>0</v>
      </c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</row>
    <row r="171" spans="1:149" ht="14.1" customHeight="1" x14ac:dyDescent="0.2">
      <c r="A171" s="152" t="s">
        <v>68</v>
      </c>
      <c r="B171" s="324">
        <f t="shared" si="21"/>
        <v>4</v>
      </c>
      <c r="C171" s="833">
        <f t="shared" si="22"/>
        <v>2</v>
      </c>
      <c r="D171" s="833">
        <f t="shared" si="22"/>
        <v>2</v>
      </c>
      <c r="E171" s="51">
        <v>0</v>
      </c>
      <c r="F171" s="52">
        <v>0</v>
      </c>
      <c r="G171" s="51">
        <v>0</v>
      </c>
      <c r="H171" s="52">
        <v>0</v>
      </c>
      <c r="I171" s="51">
        <v>0</v>
      </c>
      <c r="J171" s="52">
        <v>0</v>
      </c>
      <c r="K171" s="51">
        <v>0</v>
      </c>
      <c r="L171" s="55">
        <v>0</v>
      </c>
      <c r="M171" s="55">
        <v>0</v>
      </c>
      <c r="N171" s="326">
        <v>0</v>
      </c>
      <c r="O171" s="51">
        <v>0</v>
      </c>
      <c r="P171" s="52">
        <v>0</v>
      </c>
      <c r="Q171" s="51">
        <v>0</v>
      </c>
      <c r="R171" s="52">
        <v>0</v>
      </c>
      <c r="S171" s="51">
        <v>0</v>
      </c>
      <c r="T171" s="52">
        <v>0</v>
      </c>
      <c r="U171" s="51">
        <v>0</v>
      </c>
      <c r="V171" s="52">
        <v>0</v>
      </c>
      <c r="W171" s="51">
        <v>0</v>
      </c>
      <c r="X171" s="52">
        <v>0</v>
      </c>
      <c r="Y171" s="51">
        <v>1</v>
      </c>
      <c r="Z171" s="52">
        <v>0</v>
      </c>
      <c r="AA171" s="51">
        <v>0</v>
      </c>
      <c r="AB171" s="52">
        <v>0</v>
      </c>
      <c r="AC171" s="51">
        <v>0</v>
      </c>
      <c r="AD171" s="326">
        <v>1</v>
      </c>
      <c r="AE171" s="51">
        <v>1</v>
      </c>
      <c r="AF171" s="52">
        <v>0</v>
      </c>
      <c r="AG171" s="51">
        <v>0</v>
      </c>
      <c r="AH171" s="52">
        <v>0</v>
      </c>
      <c r="AI171" s="51">
        <v>0</v>
      </c>
      <c r="AJ171" s="52">
        <v>0</v>
      </c>
      <c r="AK171" s="54">
        <v>0</v>
      </c>
      <c r="AL171" s="326">
        <v>1</v>
      </c>
      <c r="AM171" s="841">
        <v>3</v>
      </c>
      <c r="AN171" s="51">
        <v>0</v>
      </c>
      <c r="AO171" s="52">
        <v>1</v>
      </c>
      <c r="AP171" s="283" t="str">
        <f t="shared" si="23"/>
        <v/>
      </c>
      <c r="BU171" s="109"/>
      <c r="BV171" s="109"/>
      <c r="BY171" s="5"/>
      <c r="BZ171" s="5"/>
      <c r="CA171" s="5"/>
      <c r="CB171" s="5"/>
      <c r="CC171" s="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5"/>
      <c r="CR171" s="5"/>
      <c r="CS171" s="5"/>
      <c r="CT171" s="32" t="str">
        <f t="shared" si="19"/>
        <v/>
      </c>
      <c r="CU171" s="4"/>
      <c r="CV171" s="4"/>
      <c r="CW171" s="4"/>
      <c r="CX171" s="4"/>
      <c r="CY171" s="4"/>
      <c r="CZ171" s="33">
        <f t="shared" si="20"/>
        <v>0</v>
      </c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</row>
    <row r="172" spans="1:149" ht="14.1" customHeight="1" x14ac:dyDescent="0.2">
      <c r="A172" s="152" t="s">
        <v>69</v>
      </c>
      <c r="B172" s="324">
        <f t="shared" si="21"/>
        <v>0</v>
      </c>
      <c r="C172" s="833">
        <f t="shared" si="22"/>
        <v>0</v>
      </c>
      <c r="D172" s="833">
        <f t="shared" si="22"/>
        <v>0</v>
      </c>
      <c r="E172" s="51">
        <v>0</v>
      </c>
      <c r="F172" s="52">
        <v>0</v>
      </c>
      <c r="G172" s="51">
        <v>0</v>
      </c>
      <c r="H172" s="52">
        <v>0</v>
      </c>
      <c r="I172" s="51">
        <v>0</v>
      </c>
      <c r="J172" s="52">
        <v>0</v>
      </c>
      <c r="K172" s="51">
        <v>0</v>
      </c>
      <c r="L172" s="55">
        <v>0</v>
      </c>
      <c r="M172" s="55">
        <v>0</v>
      </c>
      <c r="N172" s="326">
        <v>0</v>
      </c>
      <c r="O172" s="51">
        <v>0</v>
      </c>
      <c r="P172" s="52">
        <v>0</v>
      </c>
      <c r="Q172" s="51">
        <v>0</v>
      </c>
      <c r="R172" s="52">
        <v>0</v>
      </c>
      <c r="S172" s="51">
        <v>0</v>
      </c>
      <c r="T172" s="52">
        <v>0</v>
      </c>
      <c r="U172" s="51">
        <v>0</v>
      </c>
      <c r="V172" s="52">
        <v>0</v>
      </c>
      <c r="W172" s="51">
        <v>0</v>
      </c>
      <c r="X172" s="52">
        <v>0</v>
      </c>
      <c r="Y172" s="51">
        <v>0</v>
      </c>
      <c r="Z172" s="52">
        <v>0</v>
      </c>
      <c r="AA172" s="51">
        <v>0</v>
      </c>
      <c r="AB172" s="52">
        <v>0</v>
      </c>
      <c r="AC172" s="51">
        <v>0</v>
      </c>
      <c r="AD172" s="326">
        <v>0</v>
      </c>
      <c r="AE172" s="51">
        <v>0</v>
      </c>
      <c r="AF172" s="52">
        <v>0</v>
      </c>
      <c r="AG172" s="51">
        <v>0</v>
      </c>
      <c r="AH172" s="52">
        <v>0</v>
      </c>
      <c r="AI172" s="51">
        <v>0</v>
      </c>
      <c r="AJ172" s="52">
        <v>0</v>
      </c>
      <c r="AK172" s="54">
        <v>0</v>
      </c>
      <c r="AL172" s="326">
        <v>0</v>
      </c>
      <c r="AM172" s="841">
        <v>0</v>
      </c>
      <c r="AN172" s="51">
        <v>0</v>
      </c>
      <c r="AO172" s="52">
        <v>0</v>
      </c>
      <c r="AP172" s="283" t="str">
        <f t="shared" si="23"/>
        <v/>
      </c>
      <c r="BU172" s="109"/>
      <c r="BV172" s="109"/>
      <c r="BY172" s="5"/>
      <c r="BZ172" s="5"/>
      <c r="CA172" s="5"/>
      <c r="CB172" s="5"/>
      <c r="CC172" s="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5"/>
      <c r="CR172" s="5"/>
      <c r="CS172" s="5"/>
      <c r="CT172" s="32" t="str">
        <f t="shared" si="19"/>
        <v/>
      </c>
      <c r="CU172" s="4"/>
      <c r="CV172" s="4"/>
      <c r="CW172" s="4"/>
      <c r="CX172" s="4"/>
      <c r="CY172" s="4"/>
      <c r="CZ172" s="33">
        <f t="shared" si="20"/>
        <v>0</v>
      </c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</row>
    <row r="173" spans="1:149" ht="14.1" customHeight="1" x14ac:dyDescent="0.2">
      <c r="A173" s="152" t="s">
        <v>182</v>
      </c>
      <c r="B173" s="324">
        <f t="shared" si="21"/>
        <v>0</v>
      </c>
      <c r="C173" s="833">
        <f t="shared" si="22"/>
        <v>0</v>
      </c>
      <c r="D173" s="833">
        <f t="shared" si="22"/>
        <v>0</v>
      </c>
      <c r="E173" s="51">
        <v>0</v>
      </c>
      <c r="F173" s="52">
        <v>0</v>
      </c>
      <c r="G173" s="51">
        <v>0</v>
      </c>
      <c r="H173" s="52">
        <v>0</v>
      </c>
      <c r="I173" s="51">
        <v>0</v>
      </c>
      <c r="J173" s="52">
        <v>0</v>
      </c>
      <c r="K173" s="51">
        <v>0</v>
      </c>
      <c r="L173" s="55">
        <v>0</v>
      </c>
      <c r="M173" s="55">
        <v>0</v>
      </c>
      <c r="N173" s="326">
        <v>0</v>
      </c>
      <c r="O173" s="51">
        <v>0</v>
      </c>
      <c r="P173" s="52">
        <v>0</v>
      </c>
      <c r="Q173" s="51">
        <v>0</v>
      </c>
      <c r="R173" s="52">
        <v>0</v>
      </c>
      <c r="S173" s="51">
        <v>0</v>
      </c>
      <c r="T173" s="52">
        <v>0</v>
      </c>
      <c r="U173" s="51">
        <v>0</v>
      </c>
      <c r="V173" s="52">
        <v>0</v>
      </c>
      <c r="W173" s="51">
        <v>0</v>
      </c>
      <c r="X173" s="52">
        <v>0</v>
      </c>
      <c r="Y173" s="51">
        <v>0</v>
      </c>
      <c r="Z173" s="52">
        <v>0</v>
      </c>
      <c r="AA173" s="51">
        <v>0</v>
      </c>
      <c r="AB173" s="52">
        <v>0</v>
      </c>
      <c r="AC173" s="51">
        <v>0</v>
      </c>
      <c r="AD173" s="326">
        <v>0</v>
      </c>
      <c r="AE173" s="51">
        <v>0</v>
      </c>
      <c r="AF173" s="52">
        <v>0</v>
      </c>
      <c r="AG173" s="51">
        <v>0</v>
      </c>
      <c r="AH173" s="52">
        <v>0</v>
      </c>
      <c r="AI173" s="51">
        <v>0</v>
      </c>
      <c r="AJ173" s="52">
        <v>0</v>
      </c>
      <c r="AK173" s="54">
        <v>0</v>
      </c>
      <c r="AL173" s="326">
        <v>0</v>
      </c>
      <c r="AM173" s="841">
        <v>0</v>
      </c>
      <c r="AN173" s="51">
        <v>0</v>
      </c>
      <c r="AO173" s="52">
        <v>0</v>
      </c>
      <c r="AP173" s="283" t="str">
        <f t="shared" si="23"/>
        <v/>
      </c>
      <c r="BU173" s="109"/>
      <c r="BV173" s="109"/>
      <c r="BY173" s="5"/>
      <c r="BZ173" s="5"/>
      <c r="CA173" s="5"/>
      <c r="CB173" s="5"/>
      <c r="CC173" s="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5"/>
      <c r="CR173" s="5"/>
      <c r="CS173" s="5"/>
      <c r="CT173" s="32" t="str">
        <f t="shared" si="19"/>
        <v/>
      </c>
      <c r="CU173" s="4"/>
      <c r="CV173" s="4"/>
      <c r="CW173" s="4"/>
      <c r="CX173" s="4"/>
      <c r="CY173" s="4"/>
      <c r="CZ173" s="33">
        <f t="shared" si="20"/>
        <v>0</v>
      </c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</row>
    <row r="174" spans="1:149" ht="14.1" customHeight="1" x14ac:dyDescent="0.2">
      <c r="A174" s="152" t="s">
        <v>183</v>
      </c>
      <c r="B174" s="324">
        <f t="shared" si="21"/>
        <v>0</v>
      </c>
      <c r="C174" s="833">
        <f t="shared" si="22"/>
        <v>0</v>
      </c>
      <c r="D174" s="833">
        <f t="shared" si="22"/>
        <v>0</v>
      </c>
      <c r="E174" s="51">
        <v>0</v>
      </c>
      <c r="F174" s="52">
        <v>0</v>
      </c>
      <c r="G174" s="51">
        <v>0</v>
      </c>
      <c r="H174" s="52">
        <v>0</v>
      </c>
      <c r="I174" s="51">
        <v>0</v>
      </c>
      <c r="J174" s="52">
        <v>0</v>
      </c>
      <c r="K174" s="51">
        <v>0</v>
      </c>
      <c r="L174" s="55">
        <v>0</v>
      </c>
      <c r="M174" s="55">
        <v>0</v>
      </c>
      <c r="N174" s="326">
        <v>0</v>
      </c>
      <c r="O174" s="51">
        <v>0</v>
      </c>
      <c r="P174" s="52">
        <v>0</v>
      </c>
      <c r="Q174" s="51">
        <v>0</v>
      </c>
      <c r="R174" s="52">
        <v>0</v>
      </c>
      <c r="S174" s="51">
        <v>0</v>
      </c>
      <c r="T174" s="52">
        <v>0</v>
      </c>
      <c r="U174" s="51">
        <v>0</v>
      </c>
      <c r="V174" s="52">
        <v>0</v>
      </c>
      <c r="W174" s="51">
        <v>0</v>
      </c>
      <c r="X174" s="52">
        <v>0</v>
      </c>
      <c r="Y174" s="51">
        <v>0</v>
      </c>
      <c r="Z174" s="52">
        <v>0</v>
      </c>
      <c r="AA174" s="51">
        <v>0</v>
      </c>
      <c r="AB174" s="52">
        <v>0</v>
      </c>
      <c r="AC174" s="51">
        <v>0</v>
      </c>
      <c r="AD174" s="326">
        <v>0</v>
      </c>
      <c r="AE174" s="51">
        <v>0</v>
      </c>
      <c r="AF174" s="52">
        <v>0</v>
      </c>
      <c r="AG174" s="51">
        <v>0</v>
      </c>
      <c r="AH174" s="52">
        <v>0</v>
      </c>
      <c r="AI174" s="51">
        <v>0</v>
      </c>
      <c r="AJ174" s="52">
        <v>0</v>
      </c>
      <c r="AK174" s="54">
        <v>0</v>
      </c>
      <c r="AL174" s="326">
        <v>0</v>
      </c>
      <c r="AM174" s="841">
        <v>0</v>
      </c>
      <c r="AN174" s="51">
        <v>0</v>
      </c>
      <c r="AO174" s="52">
        <v>0</v>
      </c>
      <c r="AP174" s="283" t="str">
        <f t="shared" si="23"/>
        <v/>
      </c>
      <c r="BU174" s="109"/>
      <c r="BV174" s="109"/>
      <c r="BY174" s="5"/>
      <c r="BZ174" s="5"/>
      <c r="CA174" s="5"/>
      <c r="CB174" s="5"/>
      <c r="CC174" s="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5"/>
      <c r="CR174" s="5"/>
      <c r="CS174" s="5"/>
      <c r="CT174" s="32" t="str">
        <f t="shared" si="19"/>
        <v/>
      </c>
      <c r="CU174" s="4"/>
      <c r="CV174" s="4"/>
      <c r="CW174" s="4"/>
      <c r="CX174" s="4"/>
      <c r="CY174" s="4"/>
      <c r="CZ174" s="33">
        <f t="shared" si="20"/>
        <v>0</v>
      </c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</row>
    <row r="175" spans="1:149" ht="14.1" customHeight="1" x14ac:dyDescent="0.2">
      <c r="A175" s="152" t="s">
        <v>184</v>
      </c>
      <c r="B175" s="324">
        <f t="shared" si="21"/>
        <v>0</v>
      </c>
      <c r="C175" s="833">
        <f t="shared" si="22"/>
        <v>0</v>
      </c>
      <c r="D175" s="833">
        <f t="shared" si="22"/>
        <v>0</v>
      </c>
      <c r="E175" s="51">
        <v>0</v>
      </c>
      <c r="F175" s="52">
        <v>0</v>
      </c>
      <c r="G175" s="51">
        <v>0</v>
      </c>
      <c r="H175" s="52">
        <v>0</v>
      </c>
      <c r="I175" s="51">
        <v>0</v>
      </c>
      <c r="J175" s="52">
        <v>0</v>
      </c>
      <c r="K175" s="51">
        <v>0</v>
      </c>
      <c r="L175" s="55">
        <v>0</v>
      </c>
      <c r="M175" s="55">
        <v>0</v>
      </c>
      <c r="N175" s="326">
        <v>0</v>
      </c>
      <c r="O175" s="51">
        <v>0</v>
      </c>
      <c r="P175" s="52">
        <v>0</v>
      </c>
      <c r="Q175" s="51">
        <v>0</v>
      </c>
      <c r="R175" s="52">
        <v>0</v>
      </c>
      <c r="S175" s="51">
        <v>0</v>
      </c>
      <c r="T175" s="52">
        <v>0</v>
      </c>
      <c r="U175" s="51">
        <v>0</v>
      </c>
      <c r="V175" s="52">
        <v>0</v>
      </c>
      <c r="W175" s="51">
        <v>0</v>
      </c>
      <c r="X175" s="52">
        <v>0</v>
      </c>
      <c r="Y175" s="51">
        <v>0</v>
      </c>
      <c r="Z175" s="52">
        <v>0</v>
      </c>
      <c r="AA175" s="51">
        <v>0</v>
      </c>
      <c r="AB175" s="52">
        <v>0</v>
      </c>
      <c r="AC175" s="51">
        <v>0</v>
      </c>
      <c r="AD175" s="326">
        <v>0</v>
      </c>
      <c r="AE175" s="51">
        <v>0</v>
      </c>
      <c r="AF175" s="52">
        <v>0</v>
      </c>
      <c r="AG175" s="51">
        <v>0</v>
      </c>
      <c r="AH175" s="52">
        <v>0</v>
      </c>
      <c r="AI175" s="51">
        <v>0</v>
      </c>
      <c r="AJ175" s="52">
        <v>0</v>
      </c>
      <c r="AK175" s="54">
        <v>0</v>
      </c>
      <c r="AL175" s="326">
        <v>0</v>
      </c>
      <c r="AM175" s="841">
        <v>0</v>
      </c>
      <c r="AN175" s="51">
        <v>0</v>
      </c>
      <c r="AO175" s="52">
        <v>0</v>
      </c>
      <c r="AP175" s="283" t="str">
        <f t="shared" si="23"/>
        <v/>
      </c>
      <c r="BU175" s="109"/>
      <c r="BV175" s="109"/>
      <c r="BY175" s="5"/>
      <c r="BZ175" s="5"/>
      <c r="CA175" s="5"/>
      <c r="CB175" s="5"/>
      <c r="CC175" s="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5"/>
      <c r="CR175" s="5"/>
      <c r="CS175" s="5"/>
      <c r="CT175" s="32" t="str">
        <f t="shared" si="19"/>
        <v/>
      </c>
      <c r="CU175" s="4"/>
      <c r="CV175" s="4"/>
      <c r="CW175" s="4"/>
      <c r="CX175" s="4"/>
      <c r="CY175" s="4"/>
      <c r="CZ175" s="33">
        <f t="shared" si="20"/>
        <v>0</v>
      </c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</row>
    <row r="176" spans="1:149" ht="14.1" customHeight="1" x14ac:dyDescent="0.2">
      <c r="A176" s="842" t="s">
        <v>71</v>
      </c>
      <c r="B176" s="324">
        <f t="shared" si="21"/>
        <v>100</v>
      </c>
      <c r="C176" s="833">
        <f t="shared" si="22"/>
        <v>45</v>
      </c>
      <c r="D176" s="833">
        <f t="shared" si="22"/>
        <v>55</v>
      </c>
      <c r="E176" s="85">
        <v>17</v>
      </c>
      <c r="F176" s="87">
        <v>9</v>
      </c>
      <c r="G176" s="85">
        <v>2</v>
      </c>
      <c r="H176" s="87">
        <v>1</v>
      </c>
      <c r="I176" s="85">
        <v>0</v>
      </c>
      <c r="J176" s="87">
        <v>1</v>
      </c>
      <c r="K176" s="85">
        <v>0</v>
      </c>
      <c r="L176" s="91">
        <v>0</v>
      </c>
      <c r="M176" s="91">
        <v>0</v>
      </c>
      <c r="N176" s="843">
        <v>2</v>
      </c>
      <c r="O176" s="85">
        <v>0</v>
      </c>
      <c r="P176" s="87">
        <v>7</v>
      </c>
      <c r="Q176" s="85">
        <v>1</v>
      </c>
      <c r="R176" s="87">
        <v>8</v>
      </c>
      <c r="S176" s="85">
        <v>1</v>
      </c>
      <c r="T176" s="87">
        <v>7</v>
      </c>
      <c r="U176" s="85">
        <v>0</v>
      </c>
      <c r="V176" s="87">
        <v>2</v>
      </c>
      <c r="W176" s="85">
        <v>2</v>
      </c>
      <c r="X176" s="87">
        <v>1</v>
      </c>
      <c r="Y176" s="85">
        <v>1</v>
      </c>
      <c r="Z176" s="87">
        <v>1</v>
      </c>
      <c r="AA176" s="85">
        <v>2</v>
      </c>
      <c r="AB176" s="87">
        <v>2</v>
      </c>
      <c r="AC176" s="85">
        <v>3</v>
      </c>
      <c r="AD176" s="843">
        <v>4</v>
      </c>
      <c r="AE176" s="85">
        <v>3</v>
      </c>
      <c r="AF176" s="87">
        <v>4</v>
      </c>
      <c r="AG176" s="85">
        <v>4</v>
      </c>
      <c r="AH176" s="87">
        <v>3</v>
      </c>
      <c r="AI176" s="85">
        <v>3</v>
      </c>
      <c r="AJ176" s="87">
        <v>1</v>
      </c>
      <c r="AK176" s="90">
        <v>6</v>
      </c>
      <c r="AL176" s="843">
        <v>2</v>
      </c>
      <c r="AM176" s="844">
        <v>47</v>
      </c>
      <c r="AN176" s="85">
        <v>14</v>
      </c>
      <c r="AO176" s="87">
        <v>39</v>
      </c>
      <c r="AP176" s="283" t="str">
        <f t="shared" si="23"/>
        <v/>
      </c>
      <c r="BU176" s="109"/>
      <c r="BV176" s="109"/>
      <c r="BY176" s="5"/>
      <c r="BZ176" s="5"/>
      <c r="CA176" s="5"/>
      <c r="CB176" s="5"/>
      <c r="CC176" s="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5"/>
      <c r="CR176" s="5"/>
      <c r="CS176" s="5"/>
      <c r="CT176" s="32" t="str">
        <f t="shared" si="19"/>
        <v/>
      </c>
      <c r="CU176" s="4"/>
      <c r="CV176" s="4"/>
      <c r="CW176" s="4"/>
      <c r="CX176" s="4"/>
      <c r="CY176" s="4"/>
      <c r="CZ176" s="33">
        <f t="shared" si="20"/>
        <v>0</v>
      </c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</row>
    <row r="177" spans="1:149" ht="14.1" customHeight="1" x14ac:dyDescent="0.2">
      <c r="A177" s="845" t="s">
        <v>41</v>
      </c>
      <c r="B177" s="846">
        <f>SUM(B178:B182)</f>
        <v>299</v>
      </c>
      <c r="C177" s="847">
        <f>SUM(C178:C182)</f>
        <v>137</v>
      </c>
      <c r="D177" s="847">
        <f>SUM(D178:D182)</f>
        <v>162</v>
      </c>
      <c r="E177" s="848">
        <f>SUM(E178:E182)</f>
        <v>12</v>
      </c>
      <c r="F177" s="849">
        <f t="shared" ref="F177:AO177" si="24">SUM(F178:F182)</f>
        <v>6</v>
      </c>
      <c r="G177" s="848">
        <f t="shared" si="24"/>
        <v>7</v>
      </c>
      <c r="H177" s="849">
        <f>SUM(H178:H182)</f>
        <v>4</v>
      </c>
      <c r="I177" s="848">
        <f t="shared" si="24"/>
        <v>3</v>
      </c>
      <c r="J177" s="849">
        <f t="shared" si="24"/>
        <v>2</v>
      </c>
      <c r="K177" s="848">
        <f t="shared" si="24"/>
        <v>2</v>
      </c>
      <c r="L177" s="848">
        <f t="shared" si="24"/>
        <v>2</v>
      </c>
      <c r="M177" s="848">
        <f t="shared" si="24"/>
        <v>1</v>
      </c>
      <c r="N177" s="850">
        <f t="shared" si="24"/>
        <v>3</v>
      </c>
      <c r="O177" s="848">
        <f t="shared" si="24"/>
        <v>2</v>
      </c>
      <c r="P177" s="849">
        <f t="shared" si="24"/>
        <v>9</v>
      </c>
      <c r="Q177" s="848">
        <f t="shared" si="24"/>
        <v>6</v>
      </c>
      <c r="R177" s="849">
        <f t="shared" si="24"/>
        <v>8</v>
      </c>
      <c r="S177" s="848">
        <f t="shared" si="24"/>
        <v>0</v>
      </c>
      <c r="T177" s="849">
        <f t="shared" si="24"/>
        <v>13</v>
      </c>
      <c r="U177" s="848">
        <f t="shared" si="24"/>
        <v>2</v>
      </c>
      <c r="V177" s="849">
        <f t="shared" si="24"/>
        <v>2</v>
      </c>
      <c r="W177" s="848">
        <f t="shared" si="24"/>
        <v>4</v>
      </c>
      <c r="X177" s="849">
        <f t="shared" si="24"/>
        <v>8</v>
      </c>
      <c r="Y177" s="848">
        <f t="shared" si="24"/>
        <v>11</v>
      </c>
      <c r="Z177" s="849">
        <f t="shared" si="24"/>
        <v>3</v>
      </c>
      <c r="AA177" s="848">
        <f t="shared" si="24"/>
        <v>8</v>
      </c>
      <c r="AB177" s="849">
        <f t="shared" si="24"/>
        <v>7</v>
      </c>
      <c r="AC177" s="848">
        <f t="shared" si="24"/>
        <v>10</v>
      </c>
      <c r="AD177" s="850">
        <f t="shared" si="24"/>
        <v>12</v>
      </c>
      <c r="AE177" s="848">
        <f t="shared" si="24"/>
        <v>13</v>
      </c>
      <c r="AF177" s="849">
        <f t="shared" si="24"/>
        <v>22</v>
      </c>
      <c r="AG177" s="848">
        <f t="shared" si="24"/>
        <v>26</v>
      </c>
      <c r="AH177" s="849">
        <f t="shared" si="24"/>
        <v>16</v>
      </c>
      <c r="AI177" s="848">
        <f t="shared" si="24"/>
        <v>10</v>
      </c>
      <c r="AJ177" s="849">
        <f t="shared" si="24"/>
        <v>22</v>
      </c>
      <c r="AK177" s="851">
        <f t="shared" si="24"/>
        <v>20</v>
      </c>
      <c r="AL177" s="852">
        <f t="shared" si="24"/>
        <v>23</v>
      </c>
      <c r="AM177" s="853">
        <f t="shared" si="24"/>
        <v>23</v>
      </c>
      <c r="AN177" s="849">
        <f t="shared" si="24"/>
        <v>138</v>
      </c>
      <c r="AO177" s="854">
        <f t="shared" si="24"/>
        <v>138</v>
      </c>
      <c r="AP177" s="283"/>
      <c r="BU177" s="109"/>
      <c r="BV177" s="109"/>
      <c r="BX177" s="15"/>
      <c r="CA177" s="15"/>
      <c r="CB177" s="15"/>
      <c r="CC177" s="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5"/>
      <c r="CR177" s="5"/>
      <c r="CS177" s="5"/>
      <c r="CT177" s="32"/>
      <c r="CU177" s="32"/>
      <c r="CV177" s="32"/>
      <c r="CW177" s="32"/>
      <c r="CX177" s="32"/>
      <c r="CY177" s="32"/>
      <c r="CZ177" s="33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</row>
    <row r="178" spans="1:149" ht="14.1" customHeight="1" x14ac:dyDescent="0.2">
      <c r="A178" s="155" t="s">
        <v>42</v>
      </c>
      <c r="B178" s="342">
        <f t="shared" si="21"/>
        <v>238</v>
      </c>
      <c r="C178" s="833">
        <f t="shared" si="22"/>
        <v>103</v>
      </c>
      <c r="D178" s="833">
        <f t="shared" si="22"/>
        <v>135</v>
      </c>
      <c r="E178" s="38">
        <v>11</v>
      </c>
      <c r="F178" s="40">
        <v>5</v>
      </c>
      <c r="G178" s="38">
        <v>7</v>
      </c>
      <c r="H178" s="40">
        <v>4</v>
      </c>
      <c r="I178" s="38">
        <v>2</v>
      </c>
      <c r="J178" s="40">
        <v>2</v>
      </c>
      <c r="K178" s="38">
        <v>2</v>
      </c>
      <c r="L178" s="43">
        <v>2</v>
      </c>
      <c r="M178" s="43">
        <v>1</v>
      </c>
      <c r="N178" s="329">
        <v>3</v>
      </c>
      <c r="O178" s="38">
        <v>2</v>
      </c>
      <c r="P178" s="40">
        <v>7</v>
      </c>
      <c r="Q178" s="38">
        <v>3</v>
      </c>
      <c r="R178" s="40">
        <v>7</v>
      </c>
      <c r="S178" s="38">
        <v>0</v>
      </c>
      <c r="T178" s="40">
        <v>12</v>
      </c>
      <c r="U178" s="38">
        <v>1</v>
      </c>
      <c r="V178" s="40">
        <v>1</v>
      </c>
      <c r="W178" s="38">
        <v>2</v>
      </c>
      <c r="X178" s="40">
        <v>8</v>
      </c>
      <c r="Y178" s="38">
        <v>10</v>
      </c>
      <c r="Z178" s="40">
        <v>1</v>
      </c>
      <c r="AA178" s="38">
        <v>8</v>
      </c>
      <c r="AB178" s="40">
        <v>5</v>
      </c>
      <c r="AC178" s="38">
        <v>6</v>
      </c>
      <c r="AD178" s="329">
        <v>12</v>
      </c>
      <c r="AE178" s="38">
        <v>11</v>
      </c>
      <c r="AF178" s="40">
        <v>18</v>
      </c>
      <c r="AG178" s="38">
        <v>17</v>
      </c>
      <c r="AH178" s="40">
        <v>13</v>
      </c>
      <c r="AI178" s="38">
        <v>8</v>
      </c>
      <c r="AJ178" s="40">
        <v>16</v>
      </c>
      <c r="AK178" s="42">
        <v>12</v>
      </c>
      <c r="AL178" s="329">
        <v>19</v>
      </c>
      <c r="AM178" s="855">
        <v>17</v>
      </c>
      <c r="AN178" s="38">
        <v>99</v>
      </c>
      <c r="AO178" s="40">
        <v>122</v>
      </c>
      <c r="AP178" s="283" t="str">
        <f t="shared" si="23"/>
        <v/>
      </c>
      <c r="BU178" s="109"/>
      <c r="BV178" s="109"/>
      <c r="BX178" s="15"/>
      <c r="CA178" s="15"/>
      <c r="CB178" s="15"/>
      <c r="CC178" s="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5"/>
      <c r="CR178" s="5"/>
      <c r="CS178" s="5"/>
      <c r="CT178" s="32" t="str">
        <f>IF(CZ178=1,"* El número de Egresos Según tipo de atención NO DEBE ser diferente al Total. ","")</f>
        <v/>
      </c>
      <c r="CU178" s="32"/>
      <c r="CV178" s="32"/>
      <c r="CW178" s="32"/>
      <c r="CX178" s="32"/>
      <c r="CY178" s="32"/>
      <c r="CZ178" s="33">
        <f>IF(B178&lt;&gt;SUM(AM178:AO178),1,0)</f>
        <v>0</v>
      </c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</row>
    <row r="179" spans="1:149" ht="14.1" customHeight="1" x14ac:dyDescent="0.2">
      <c r="A179" s="155" t="s">
        <v>43</v>
      </c>
      <c r="B179" s="346">
        <f t="shared" si="21"/>
        <v>3</v>
      </c>
      <c r="C179" s="833">
        <f t="shared" si="22"/>
        <v>2</v>
      </c>
      <c r="D179" s="833">
        <f t="shared" si="22"/>
        <v>1</v>
      </c>
      <c r="E179" s="51">
        <v>0</v>
      </c>
      <c r="F179" s="52">
        <v>0</v>
      </c>
      <c r="G179" s="51">
        <v>0</v>
      </c>
      <c r="H179" s="52">
        <v>0</v>
      </c>
      <c r="I179" s="51">
        <v>1</v>
      </c>
      <c r="J179" s="52">
        <v>0</v>
      </c>
      <c r="K179" s="51">
        <v>0</v>
      </c>
      <c r="L179" s="55">
        <v>0</v>
      </c>
      <c r="M179" s="55">
        <v>0</v>
      </c>
      <c r="N179" s="326">
        <v>0</v>
      </c>
      <c r="O179" s="51">
        <v>0</v>
      </c>
      <c r="P179" s="52">
        <v>0</v>
      </c>
      <c r="Q179" s="51">
        <v>0</v>
      </c>
      <c r="R179" s="52">
        <v>0</v>
      </c>
      <c r="S179" s="51">
        <v>0</v>
      </c>
      <c r="T179" s="52">
        <v>0</v>
      </c>
      <c r="U179" s="51">
        <v>0</v>
      </c>
      <c r="V179" s="52">
        <v>0</v>
      </c>
      <c r="W179" s="51">
        <v>0</v>
      </c>
      <c r="X179" s="52">
        <v>0</v>
      </c>
      <c r="Y179" s="51">
        <v>0</v>
      </c>
      <c r="Z179" s="52">
        <v>0</v>
      </c>
      <c r="AA179" s="51">
        <v>0</v>
      </c>
      <c r="AB179" s="52">
        <v>0</v>
      </c>
      <c r="AC179" s="51">
        <v>0</v>
      </c>
      <c r="AD179" s="326">
        <v>0</v>
      </c>
      <c r="AE179" s="51">
        <v>0</v>
      </c>
      <c r="AF179" s="52">
        <v>0</v>
      </c>
      <c r="AG179" s="51">
        <v>0</v>
      </c>
      <c r="AH179" s="52">
        <v>0</v>
      </c>
      <c r="AI179" s="51">
        <v>0</v>
      </c>
      <c r="AJ179" s="52">
        <v>0</v>
      </c>
      <c r="AK179" s="54">
        <v>1</v>
      </c>
      <c r="AL179" s="326">
        <v>1</v>
      </c>
      <c r="AM179" s="841">
        <v>3</v>
      </c>
      <c r="AN179" s="51">
        <v>0</v>
      </c>
      <c r="AO179" s="52">
        <v>0</v>
      </c>
      <c r="AP179" s="283" t="str">
        <f t="shared" si="23"/>
        <v/>
      </c>
      <c r="BU179" s="109"/>
      <c r="BV179" s="109"/>
      <c r="BX179" s="15"/>
      <c r="CA179" s="15"/>
      <c r="CB179" s="15"/>
      <c r="CC179" s="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5"/>
      <c r="CR179" s="5"/>
      <c r="CS179" s="5"/>
      <c r="CT179" s="32" t="str">
        <f>IF(CZ179=1,"* El número de Egresos Según tipo de atención NO DEBE ser diferente al Total. ","")</f>
        <v/>
      </c>
      <c r="CU179" s="32"/>
      <c r="CV179" s="32"/>
      <c r="CW179" s="32"/>
      <c r="CX179" s="32"/>
      <c r="CY179" s="32"/>
      <c r="CZ179" s="33">
        <f>IF(B179&lt;&gt;SUM(AM179:AO179),1,0)</f>
        <v>0</v>
      </c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</row>
    <row r="180" spans="1:149" ht="14.1" customHeight="1" x14ac:dyDescent="0.2">
      <c r="A180" s="155" t="s">
        <v>44</v>
      </c>
      <c r="B180" s="346">
        <f t="shared" si="21"/>
        <v>17</v>
      </c>
      <c r="C180" s="833">
        <f t="shared" si="22"/>
        <v>8</v>
      </c>
      <c r="D180" s="833">
        <f t="shared" si="22"/>
        <v>9</v>
      </c>
      <c r="E180" s="51">
        <v>0</v>
      </c>
      <c r="F180" s="52">
        <v>0</v>
      </c>
      <c r="G180" s="51">
        <v>0</v>
      </c>
      <c r="H180" s="52">
        <v>0</v>
      </c>
      <c r="I180" s="51">
        <v>0</v>
      </c>
      <c r="J180" s="52">
        <v>0</v>
      </c>
      <c r="K180" s="51">
        <v>0</v>
      </c>
      <c r="L180" s="55">
        <v>0</v>
      </c>
      <c r="M180" s="55">
        <v>0</v>
      </c>
      <c r="N180" s="326">
        <v>0</v>
      </c>
      <c r="O180" s="51">
        <v>0</v>
      </c>
      <c r="P180" s="52">
        <v>0</v>
      </c>
      <c r="Q180" s="51">
        <v>0</v>
      </c>
      <c r="R180" s="52">
        <v>0</v>
      </c>
      <c r="S180" s="51">
        <v>0</v>
      </c>
      <c r="T180" s="52">
        <v>0</v>
      </c>
      <c r="U180" s="51">
        <v>0</v>
      </c>
      <c r="V180" s="52">
        <v>0</v>
      </c>
      <c r="W180" s="51">
        <v>0</v>
      </c>
      <c r="X180" s="52">
        <v>0</v>
      </c>
      <c r="Y180" s="51">
        <v>0</v>
      </c>
      <c r="Z180" s="52">
        <v>0</v>
      </c>
      <c r="AA180" s="51">
        <v>0</v>
      </c>
      <c r="AB180" s="52">
        <v>0</v>
      </c>
      <c r="AC180" s="51">
        <v>1</v>
      </c>
      <c r="AD180" s="326">
        <v>0</v>
      </c>
      <c r="AE180" s="51">
        <v>0</v>
      </c>
      <c r="AF180" s="52">
        <v>2</v>
      </c>
      <c r="AG180" s="51">
        <v>0</v>
      </c>
      <c r="AH180" s="52">
        <v>3</v>
      </c>
      <c r="AI180" s="51">
        <v>0</v>
      </c>
      <c r="AJ180" s="52">
        <v>2</v>
      </c>
      <c r="AK180" s="54">
        <v>7</v>
      </c>
      <c r="AL180" s="326">
        <v>2</v>
      </c>
      <c r="AM180" s="841">
        <v>0</v>
      </c>
      <c r="AN180" s="51">
        <v>8</v>
      </c>
      <c r="AO180" s="52">
        <v>9</v>
      </c>
      <c r="AP180" s="283" t="str">
        <f t="shared" si="23"/>
        <v/>
      </c>
      <c r="BU180" s="109"/>
      <c r="BV180" s="109"/>
      <c r="BX180" s="15"/>
      <c r="CA180" s="15"/>
      <c r="CB180" s="15"/>
      <c r="CC180" s="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5"/>
      <c r="CR180" s="5"/>
      <c r="CS180" s="5"/>
      <c r="CT180" s="32" t="str">
        <f>IF(CZ180=1,"* El número de Egresos Según tipo de atención NO DEBE ser diferente al Total. ","")</f>
        <v/>
      </c>
      <c r="CU180" s="32"/>
      <c r="CV180" s="32"/>
      <c r="CW180" s="32"/>
      <c r="CX180" s="32"/>
      <c r="CY180" s="32"/>
      <c r="CZ180" s="33">
        <f>IF(B180&lt;&gt;SUM(AM180:AO180),1,0)</f>
        <v>0</v>
      </c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</row>
    <row r="181" spans="1:149" ht="14.1" customHeight="1" x14ac:dyDescent="0.2">
      <c r="A181" s="155" t="s">
        <v>185</v>
      </c>
      <c r="B181" s="346">
        <f t="shared" si="21"/>
        <v>1</v>
      </c>
      <c r="C181" s="833">
        <f t="shared" si="22"/>
        <v>0</v>
      </c>
      <c r="D181" s="833">
        <f t="shared" si="22"/>
        <v>1</v>
      </c>
      <c r="E181" s="51">
        <v>0</v>
      </c>
      <c r="F181" s="52">
        <v>0</v>
      </c>
      <c r="G181" s="51">
        <v>0</v>
      </c>
      <c r="H181" s="52">
        <v>0</v>
      </c>
      <c r="I181" s="51">
        <v>0</v>
      </c>
      <c r="J181" s="52">
        <v>0</v>
      </c>
      <c r="K181" s="51">
        <v>0</v>
      </c>
      <c r="L181" s="55">
        <v>0</v>
      </c>
      <c r="M181" s="55">
        <v>0</v>
      </c>
      <c r="N181" s="326">
        <v>0</v>
      </c>
      <c r="O181" s="51">
        <v>0</v>
      </c>
      <c r="P181" s="52">
        <v>0</v>
      </c>
      <c r="Q181" s="51">
        <v>0</v>
      </c>
      <c r="R181" s="52">
        <v>0</v>
      </c>
      <c r="S181" s="51">
        <v>0</v>
      </c>
      <c r="T181" s="52">
        <v>0</v>
      </c>
      <c r="U181" s="51">
        <v>0</v>
      </c>
      <c r="V181" s="52">
        <v>0</v>
      </c>
      <c r="W181" s="51">
        <v>0</v>
      </c>
      <c r="X181" s="52">
        <v>0</v>
      </c>
      <c r="Y181" s="51">
        <v>0</v>
      </c>
      <c r="Z181" s="52">
        <v>0</v>
      </c>
      <c r="AA181" s="51">
        <v>0</v>
      </c>
      <c r="AB181" s="52">
        <v>1</v>
      </c>
      <c r="AC181" s="51">
        <v>0</v>
      </c>
      <c r="AD181" s="326">
        <v>0</v>
      </c>
      <c r="AE181" s="51">
        <v>0</v>
      </c>
      <c r="AF181" s="52">
        <v>0</v>
      </c>
      <c r="AG181" s="51">
        <v>0</v>
      </c>
      <c r="AH181" s="52">
        <v>0</v>
      </c>
      <c r="AI181" s="51">
        <v>0</v>
      </c>
      <c r="AJ181" s="52">
        <v>0</v>
      </c>
      <c r="AK181" s="54">
        <v>0</v>
      </c>
      <c r="AL181" s="326">
        <v>0</v>
      </c>
      <c r="AM181" s="841">
        <v>0</v>
      </c>
      <c r="AN181" s="51">
        <v>0</v>
      </c>
      <c r="AO181" s="52">
        <v>1</v>
      </c>
      <c r="AP181" s="283" t="str">
        <f t="shared" si="23"/>
        <v/>
      </c>
      <c r="BU181" s="109"/>
      <c r="BV181" s="109"/>
      <c r="BX181" s="15"/>
      <c r="CA181" s="15"/>
      <c r="CB181" s="15"/>
      <c r="CC181" s="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5"/>
      <c r="CR181" s="5"/>
      <c r="CS181" s="5"/>
      <c r="CT181" s="32" t="str">
        <f>IF(CZ181=1,"* El número de Egresos Según tipo de atención NO DEBE ser diferente al Total. ","")</f>
        <v/>
      </c>
      <c r="CU181" s="32"/>
      <c r="CV181" s="32"/>
      <c r="CW181" s="32"/>
      <c r="CX181" s="32"/>
      <c r="CY181" s="32"/>
      <c r="CZ181" s="33">
        <f>IF(B181&lt;&gt;SUM(AM181:AO181),1,0)</f>
        <v>0</v>
      </c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</row>
    <row r="182" spans="1:149" ht="14.1" customHeight="1" x14ac:dyDescent="0.2">
      <c r="A182" s="351" t="s">
        <v>71</v>
      </c>
      <c r="B182" s="416">
        <f t="shared" si="21"/>
        <v>40</v>
      </c>
      <c r="C182" s="856">
        <f t="shared" si="22"/>
        <v>24</v>
      </c>
      <c r="D182" s="856">
        <f t="shared" si="22"/>
        <v>16</v>
      </c>
      <c r="E182" s="219">
        <v>1</v>
      </c>
      <c r="F182" s="244">
        <v>1</v>
      </c>
      <c r="G182" s="219">
        <v>0</v>
      </c>
      <c r="H182" s="244">
        <v>0</v>
      </c>
      <c r="I182" s="219">
        <v>0</v>
      </c>
      <c r="J182" s="244">
        <v>0</v>
      </c>
      <c r="K182" s="219">
        <v>0</v>
      </c>
      <c r="L182" s="213">
        <v>0</v>
      </c>
      <c r="M182" s="213">
        <v>0</v>
      </c>
      <c r="N182" s="857">
        <v>0</v>
      </c>
      <c r="O182" s="219">
        <v>0</v>
      </c>
      <c r="P182" s="244">
        <v>2</v>
      </c>
      <c r="Q182" s="219">
        <v>3</v>
      </c>
      <c r="R182" s="244">
        <v>1</v>
      </c>
      <c r="S182" s="219">
        <v>0</v>
      </c>
      <c r="T182" s="244">
        <v>1</v>
      </c>
      <c r="U182" s="219">
        <v>1</v>
      </c>
      <c r="V182" s="244">
        <v>1</v>
      </c>
      <c r="W182" s="219">
        <v>2</v>
      </c>
      <c r="X182" s="244">
        <v>0</v>
      </c>
      <c r="Y182" s="219">
        <v>1</v>
      </c>
      <c r="Z182" s="244">
        <v>2</v>
      </c>
      <c r="AA182" s="219">
        <v>0</v>
      </c>
      <c r="AB182" s="244">
        <v>1</v>
      </c>
      <c r="AC182" s="219">
        <v>3</v>
      </c>
      <c r="AD182" s="857">
        <v>0</v>
      </c>
      <c r="AE182" s="219">
        <v>2</v>
      </c>
      <c r="AF182" s="244">
        <v>2</v>
      </c>
      <c r="AG182" s="219">
        <v>9</v>
      </c>
      <c r="AH182" s="244">
        <v>0</v>
      </c>
      <c r="AI182" s="219">
        <v>2</v>
      </c>
      <c r="AJ182" s="244">
        <v>4</v>
      </c>
      <c r="AK182" s="212">
        <v>0</v>
      </c>
      <c r="AL182" s="857">
        <v>1</v>
      </c>
      <c r="AM182" s="858">
        <v>3</v>
      </c>
      <c r="AN182" s="219">
        <v>31</v>
      </c>
      <c r="AO182" s="244">
        <v>6</v>
      </c>
      <c r="AP182" s="283" t="str">
        <f t="shared" si="23"/>
        <v/>
      </c>
      <c r="BU182" s="109"/>
      <c r="BV182" s="109"/>
      <c r="BX182" s="15"/>
      <c r="CA182" s="15"/>
      <c r="CB182" s="15"/>
      <c r="CC182" s="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5"/>
      <c r="CR182" s="5"/>
      <c r="CS182" s="5"/>
      <c r="CT182" s="32" t="str">
        <f>IF(CZ182=1,"* El número de Egresos Según tipo de atención NO DEBE ser diferente al Total. ","")</f>
        <v/>
      </c>
      <c r="CU182" s="32"/>
      <c r="CV182" s="32"/>
      <c r="CW182" s="32"/>
      <c r="CX182" s="32"/>
      <c r="CY182" s="32"/>
      <c r="CZ182" s="33">
        <f>IF(B182&lt;&gt;SUM(AM182:AO182),1,0)</f>
        <v>0</v>
      </c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</row>
    <row r="183" spans="1:149" ht="21" customHeight="1" x14ac:dyDescent="0.2">
      <c r="A183" s="11" t="s">
        <v>186</v>
      </c>
      <c r="D183" s="11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8"/>
      <c r="AR183" s="8"/>
      <c r="AS183" s="8"/>
      <c r="AT183" s="267"/>
      <c r="CA183" s="32"/>
      <c r="CB183" s="32"/>
      <c r="CC183" s="32"/>
      <c r="CD183" s="32"/>
      <c r="CE183" s="32"/>
      <c r="CF183" s="32"/>
      <c r="CG183" s="33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5"/>
      <c r="CV183" s="5"/>
      <c r="CW183" s="5"/>
      <c r="CX183" s="5"/>
      <c r="CY183" s="5"/>
      <c r="CZ183" s="5"/>
    </row>
    <row r="184" spans="1:149" ht="15" customHeight="1" x14ac:dyDescent="0.2">
      <c r="A184" s="1936" t="s">
        <v>75</v>
      </c>
      <c r="B184" s="1949" t="s">
        <v>187</v>
      </c>
      <c r="C184" s="1951" t="s">
        <v>6</v>
      </c>
      <c r="D184" s="1724"/>
      <c r="E184" s="1724"/>
      <c r="F184" s="1724"/>
      <c r="G184" s="1724"/>
      <c r="H184" s="1724"/>
      <c r="I184" s="1724"/>
      <c r="J184" s="1724"/>
      <c r="K184" s="1724"/>
      <c r="L184" s="1724"/>
      <c r="M184" s="1724"/>
      <c r="N184" s="1724"/>
      <c r="O184" s="1724"/>
      <c r="P184" s="1724"/>
      <c r="Q184" s="1724"/>
      <c r="R184" s="1724"/>
      <c r="S184" s="1952"/>
      <c r="T184" s="1956" t="s">
        <v>159</v>
      </c>
      <c r="U184" s="1957"/>
      <c r="V184" s="1957"/>
      <c r="W184" s="1957"/>
      <c r="X184" s="1957"/>
      <c r="AZ184" s="109"/>
      <c r="BA184" s="109"/>
      <c r="BY184" s="5"/>
      <c r="BZ184" s="5"/>
      <c r="CA184" s="32"/>
      <c r="CB184" s="32"/>
      <c r="CC184" s="32"/>
      <c r="CD184" s="32"/>
      <c r="CE184" s="32"/>
      <c r="CF184" s="32"/>
      <c r="CG184" s="33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DA184" s="15"/>
      <c r="DB184" s="15"/>
      <c r="DC184" s="15"/>
      <c r="DD184" s="15"/>
      <c r="DE184" s="15"/>
      <c r="DF184" s="15"/>
      <c r="DG184" s="15"/>
      <c r="DH184" s="15"/>
      <c r="DI184" s="15"/>
    </row>
    <row r="185" spans="1:149" ht="15" customHeight="1" x14ac:dyDescent="0.2">
      <c r="A185" s="1680"/>
      <c r="B185" s="1721"/>
      <c r="C185" s="1953"/>
      <c r="D185" s="1954"/>
      <c r="E185" s="1954"/>
      <c r="F185" s="1954"/>
      <c r="G185" s="1954"/>
      <c r="H185" s="1954"/>
      <c r="I185" s="1954"/>
      <c r="J185" s="1954"/>
      <c r="K185" s="1954"/>
      <c r="L185" s="1954"/>
      <c r="M185" s="1954"/>
      <c r="N185" s="1954"/>
      <c r="O185" s="1954"/>
      <c r="P185" s="1954"/>
      <c r="Q185" s="1954"/>
      <c r="R185" s="1954"/>
      <c r="S185" s="1955"/>
      <c r="T185" s="1731" t="s">
        <v>163</v>
      </c>
      <c r="U185" s="1731"/>
      <c r="V185" s="1958"/>
      <c r="W185" s="1959" t="s">
        <v>188</v>
      </c>
      <c r="X185" s="1927"/>
      <c r="AZ185" s="109"/>
      <c r="BA185" s="109"/>
      <c r="BY185" s="5"/>
      <c r="BZ185" s="5"/>
      <c r="CA185" s="32"/>
      <c r="CB185" s="32"/>
      <c r="CC185" s="32"/>
      <c r="CD185" s="32"/>
      <c r="CE185" s="32"/>
      <c r="CF185" s="32"/>
      <c r="CG185" s="33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DA185" s="15"/>
      <c r="DB185" s="15"/>
      <c r="DC185" s="15"/>
      <c r="DD185" s="15"/>
      <c r="DE185" s="15"/>
      <c r="DF185" s="15"/>
      <c r="DG185" s="15"/>
      <c r="DH185" s="15"/>
      <c r="DI185" s="15"/>
    </row>
    <row r="186" spans="1:149" ht="31.5" customHeight="1" x14ac:dyDescent="0.2">
      <c r="A186" s="1921"/>
      <c r="B186" s="1950"/>
      <c r="C186" s="859" t="s">
        <v>11</v>
      </c>
      <c r="D186" s="859" t="s">
        <v>12</v>
      </c>
      <c r="E186" s="859" t="s">
        <v>13</v>
      </c>
      <c r="F186" s="859" t="s">
        <v>14</v>
      </c>
      <c r="G186" s="859" t="s">
        <v>15</v>
      </c>
      <c r="H186" s="859" t="s">
        <v>16</v>
      </c>
      <c r="I186" s="859" t="s">
        <v>17</v>
      </c>
      <c r="J186" s="859" t="s">
        <v>18</v>
      </c>
      <c r="K186" s="859" t="s">
        <v>19</v>
      </c>
      <c r="L186" s="859" t="s">
        <v>20</v>
      </c>
      <c r="M186" s="859" t="s">
        <v>21</v>
      </c>
      <c r="N186" s="859" t="s">
        <v>22</v>
      </c>
      <c r="O186" s="859" t="s">
        <v>23</v>
      </c>
      <c r="P186" s="859" t="s">
        <v>24</v>
      </c>
      <c r="Q186" s="859" t="s">
        <v>25</v>
      </c>
      <c r="R186" s="859" t="s">
        <v>26</v>
      </c>
      <c r="S186" s="860" t="s">
        <v>27</v>
      </c>
      <c r="T186" s="861" t="s">
        <v>189</v>
      </c>
      <c r="U186" s="861" t="s">
        <v>190</v>
      </c>
      <c r="V186" s="861" t="s">
        <v>191</v>
      </c>
      <c r="W186" s="862" t="s">
        <v>165</v>
      </c>
      <c r="X186" s="861" t="s">
        <v>166</v>
      </c>
      <c r="AZ186" s="109"/>
      <c r="BA186" s="109"/>
      <c r="BY186" s="5"/>
      <c r="BZ186" s="5"/>
      <c r="CA186" s="32"/>
      <c r="CB186" s="32"/>
      <c r="CC186" s="32"/>
      <c r="CD186" s="32"/>
      <c r="CE186" s="32"/>
      <c r="CF186" s="32"/>
      <c r="CG186" s="33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DA186" s="15"/>
      <c r="DB186" s="15"/>
      <c r="DC186" s="15"/>
      <c r="DD186" s="15"/>
      <c r="DE186" s="15"/>
      <c r="DF186" s="15"/>
      <c r="DG186" s="15"/>
      <c r="DH186" s="15"/>
      <c r="DI186" s="15"/>
    </row>
    <row r="187" spans="1:149" ht="14.1" customHeight="1" x14ac:dyDescent="0.2">
      <c r="A187" s="185" t="s">
        <v>81</v>
      </c>
      <c r="B187" s="206">
        <f t="shared" ref="B187:B193" si="25">SUM(C187:S187)</f>
        <v>466</v>
      </c>
      <c r="C187" s="92">
        <v>122</v>
      </c>
      <c r="D187" s="92">
        <v>20</v>
      </c>
      <c r="E187" s="92">
        <v>14</v>
      </c>
      <c r="F187" s="92">
        <v>8</v>
      </c>
      <c r="G187" s="92">
        <v>4</v>
      </c>
      <c r="H187" s="92">
        <v>14</v>
      </c>
      <c r="I187" s="92">
        <v>17</v>
      </c>
      <c r="J187" s="92">
        <v>15</v>
      </c>
      <c r="K187" s="92">
        <v>8</v>
      </c>
      <c r="L187" s="92">
        <v>9</v>
      </c>
      <c r="M187" s="92">
        <v>16</v>
      </c>
      <c r="N187" s="92">
        <v>30</v>
      </c>
      <c r="O187" s="92">
        <v>27</v>
      </c>
      <c r="P187" s="92">
        <v>40</v>
      </c>
      <c r="Q187" s="92">
        <v>32</v>
      </c>
      <c r="R187" s="92">
        <v>36</v>
      </c>
      <c r="S187" s="285">
        <v>54</v>
      </c>
      <c r="T187" s="56">
        <v>264</v>
      </c>
      <c r="U187" s="56">
        <v>0</v>
      </c>
      <c r="V187" s="56">
        <v>0</v>
      </c>
      <c r="W187" s="56">
        <v>61</v>
      </c>
      <c r="X187" s="56">
        <v>141</v>
      </c>
      <c r="Y187" s="6" t="str">
        <f>CA187</f>
        <v/>
      </c>
      <c r="AZ187" s="109"/>
      <c r="BA187" s="109"/>
      <c r="BY187" s="5"/>
      <c r="BZ187" s="5"/>
      <c r="CA187" s="32" t="str">
        <f>IF(CG187=1," * El total de Evaluaciones según tipo de atencion NO DEBE ser diferente al total.  ","")</f>
        <v/>
      </c>
      <c r="CB187" s="32"/>
      <c r="CC187" s="32"/>
      <c r="CD187" s="32"/>
      <c r="CE187" s="32"/>
      <c r="CF187" s="32"/>
      <c r="CG187" s="33">
        <f>IF(B187&lt;&gt;SUM(T187:X187),1,0)</f>
        <v>0</v>
      </c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5"/>
      <c r="CV187" s="5"/>
      <c r="CW187" s="5"/>
      <c r="DA187" s="15"/>
      <c r="DB187" s="15"/>
      <c r="DC187" s="15"/>
      <c r="DD187" s="15"/>
      <c r="DE187" s="15"/>
      <c r="DF187" s="15"/>
      <c r="DG187" s="15"/>
      <c r="DH187" s="15"/>
      <c r="DI187" s="15"/>
    </row>
    <row r="188" spans="1:149" ht="14.1" customHeight="1" x14ac:dyDescent="0.2">
      <c r="A188" s="155" t="s">
        <v>82</v>
      </c>
      <c r="B188" s="210">
        <f t="shared" si="25"/>
        <v>0</v>
      </c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285"/>
      <c r="T188" s="56"/>
      <c r="U188" s="56"/>
      <c r="V188" s="56"/>
      <c r="W188" s="56"/>
      <c r="X188" s="56"/>
      <c r="Y188" s="6" t="str">
        <f t="shared" ref="Y188:Y193" si="26">CA188</f>
        <v/>
      </c>
      <c r="AZ188" s="109"/>
      <c r="BA188" s="109"/>
      <c r="BY188" s="5"/>
      <c r="BZ188" s="5"/>
      <c r="CA188" s="32" t="str">
        <f t="shared" ref="CA188:CA193" si="27">IF(CG188=1," * El total de Evaluaciones según tipo de atencion NO DEBE ser diferente al total.  ","")</f>
        <v/>
      </c>
      <c r="CB188" s="32"/>
      <c r="CC188" s="32"/>
      <c r="CD188" s="32"/>
      <c r="CE188" s="32"/>
      <c r="CF188" s="32"/>
      <c r="CG188" s="33">
        <f t="shared" ref="CG188:CG193" si="28">IF(B188&lt;&gt;SUM(T188:X188),1,0)</f>
        <v>0</v>
      </c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5"/>
      <c r="CV188" s="5"/>
      <c r="CW188" s="5"/>
      <c r="DA188" s="15"/>
      <c r="DB188" s="15"/>
      <c r="DC188" s="15"/>
      <c r="DD188" s="15"/>
      <c r="DE188" s="15"/>
      <c r="DF188" s="15"/>
      <c r="DG188" s="15"/>
      <c r="DH188" s="15"/>
      <c r="DI188" s="15"/>
    </row>
    <row r="189" spans="1:149" ht="14.1" customHeight="1" x14ac:dyDescent="0.2">
      <c r="A189" s="155" t="s">
        <v>83</v>
      </c>
      <c r="B189" s="210">
        <f t="shared" si="25"/>
        <v>0</v>
      </c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285"/>
      <c r="T189" s="56"/>
      <c r="U189" s="56"/>
      <c r="V189" s="56"/>
      <c r="W189" s="56"/>
      <c r="X189" s="56"/>
      <c r="Y189" s="6" t="str">
        <f t="shared" si="26"/>
        <v/>
      </c>
      <c r="AZ189" s="109"/>
      <c r="BA189" s="109"/>
      <c r="BY189" s="5"/>
      <c r="BZ189" s="5"/>
      <c r="CA189" s="32" t="str">
        <f t="shared" si="27"/>
        <v/>
      </c>
      <c r="CB189" s="32"/>
      <c r="CC189" s="32"/>
      <c r="CD189" s="32"/>
      <c r="CE189" s="32"/>
      <c r="CF189" s="32"/>
      <c r="CG189" s="33">
        <f t="shared" si="28"/>
        <v>0</v>
      </c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5"/>
      <c r="CV189" s="5"/>
      <c r="CW189" s="5"/>
      <c r="DA189" s="15"/>
      <c r="DB189" s="15"/>
      <c r="DC189" s="15"/>
      <c r="DD189" s="15"/>
      <c r="DE189" s="15"/>
      <c r="DF189" s="15"/>
      <c r="DG189" s="15"/>
      <c r="DH189" s="15"/>
      <c r="DI189" s="15"/>
    </row>
    <row r="190" spans="1:149" ht="14.1" customHeight="1" x14ac:dyDescent="0.2">
      <c r="A190" s="359" t="s">
        <v>84</v>
      </c>
      <c r="B190" s="210">
        <f t="shared" si="25"/>
        <v>0</v>
      </c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285"/>
      <c r="T190" s="56"/>
      <c r="U190" s="56"/>
      <c r="V190" s="56"/>
      <c r="W190" s="56"/>
      <c r="X190" s="56"/>
      <c r="Y190" s="6" t="str">
        <f t="shared" si="26"/>
        <v/>
      </c>
      <c r="AZ190" s="109"/>
      <c r="BA190" s="109"/>
      <c r="BY190" s="5"/>
      <c r="BZ190" s="5"/>
      <c r="CA190" s="32" t="str">
        <f t="shared" si="27"/>
        <v/>
      </c>
      <c r="CB190" s="32"/>
      <c r="CC190" s="32"/>
      <c r="CD190" s="32"/>
      <c r="CE190" s="32"/>
      <c r="CF190" s="32"/>
      <c r="CG190" s="33">
        <f t="shared" si="28"/>
        <v>0</v>
      </c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5"/>
      <c r="CV190" s="5"/>
      <c r="CW190" s="5"/>
      <c r="DA190" s="15"/>
      <c r="DB190" s="15"/>
      <c r="DC190" s="15"/>
      <c r="DD190" s="15"/>
      <c r="DE190" s="15"/>
      <c r="DF190" s="15"/>
      <c r="DG190" s="15"/>
      <c r="DH190" s="15"/>
      <c r="DI190" s="15"/>
    </row>
    <row r="191" spans="1:149" ht="14.1" customHeight="1" x14ac:dyDescent="0.2">
      <c r="A191" s="359" t="s">
        <v>118</v>
      </c>
      <c r="B191" s="210">
        <f t="shared" si="25"/>
        <v>0</v>
      </c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285"/>
      <c r="T191" s="56"/>
      <c r="U191" s="56"/>
      <c r="V191" s="56"/>
      <c r="W191" s="56"/>
      <c r="X191" s="56"/>
      <c r="Y191" s="6" t="str">
        <f t="shared" si="26"/>
        <v/>
      </c>
      <c r="AZ191" s="109"/>
      <c r="BA191" s="109"/>
      <c r="BY191" s="5"/>
      <c r="BZ191" s="5"/>
      <c r="CA191" s="32" t="str">
        <f t="shared" si="27"/>
        <v/>
      </c>
      <c r="CB191" s="32"/>
      <c r="CC191" s="32"/>
      <c r="CD191" s="32"/>
      <c r="CE191" s="32"/>
      <c r="CF191" s="32"/>
      <c r="CG191" s="33">
        <f t="shared" si="28"/>
        <v>0</v>
      </c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5"/>
      <c r="CV191" s="5"/>
      <c r="CW191" s="5"/>
      <c r="DA191" s="15"/>
      <c r="DB191" s="15"/>
      <c r="DC191" s="15"/>
      <c r="DD191" s="15"/>
      <c r="DE191" s="15"/>
      <c r="DF191" s="15"/>
      <c r="DG191" s="15"/>
      <c r="DH191" s="15"/>
      <c r="DI191" s="15"/>
    </row>
    <row r="192" spans="1:149" ht="14.1" customHeight="1" x14ac:dyDescent="0.2">
      <c r="A192" s="360" t="s">
        <v>192</v>
      </c>
      <c r="B192" s="210">
        <f t="shared" si="25"/>
        <v>0</v>
      </c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285"/>
      <c r="T192" s="56"/>
      <c r="U192" s="56"/>
      <c r="V192" s="56"/>
      <c r="W192" s="56"/>
      <c r="X192" s="56"/>
      <c r="Y192" s="6" t="str">
        <f t="shared" si="26"/>
        <v/>
      </c>
      <c r="AZ192" s="109"/>
      <c r="BA192" s="109"/>
      <c r="BY192" s="5"/>
      <c r="BZ192" s="5"/>
      <c r="CA192" s="32" t="str">
        <f t="shared" si="27"/>
        <v/>
      </c>
      <c r="CB192" s="32"/>
      <c r="CC192" s="32"/>
      <c r="CD192" s="32"/>
      <c r="CE192" s="32"/>
      <c r="CF192" s="32"/>
      <c r="CG192" s="33">
        <f t="shared" si="28"/>
        <v>0</v>
      </c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5"/>
      <c r="CV192" s="5"/>
      <c r="CW192" s="5"/>
      <c r="DA192" s="15"/>
      <c r="DB192" s="15"/>
      <c r="DC192" s="15"/>
      <c r="DD192" s="15"/>
      <c r="DE192" s="15"/>
      <c r="DF192" s="15"/>
      <c r="DG192" s="15"/>
      <c r="DH192" s="15"/>
      <c r="DI192" s="15"/>
    </row>
    <row r="193" spans="1:116" s="6" customFormat="1" x14ac:dyDescent="0.2">
      <c r="A193" s="361" t="s">
        <v>193</v>
      </c>
      <c r="B193" s="863">
        <f t="shared" si="25"/>
        <v>0</v>
      </c>
      <c r="C193" s="209"/>
      <c r="D193" s="209"/>
      <c r="E193" s="209"/>
      <c r="F193" s="209"/>
      <c r="G193" s="209"/>
      <c r="H193" s="209"/>
      <c r="I193" s="209"/>
      <c r="J193" s="209"/>
      <c r="K193" s="209"/>
      <c r="L193" s="209"/>
      <c r="M193" s="209"/>
      <c r="N193" s="209"/>
      <c r="O193" s="209"/>
      <c r="P193" s="209"/>
      <c r="Q193" s="209"/>
      <c r="R193" s="209"/>
      <c r="S193" s="363"/>
      <c r="T193" s="803"/>
      <c r="U193" s="803"/>
      <c r="V193" s="803"/>
      <c r="W193" s="803"/>
      <c r="X193" s="803"/>
      <c r="Y193" s="6" t="str">
        <f t="shared" si="26"/>
        <v/>
      </c>
      <c r="AZ193" s="109"/>
      <c r="BA193" s="109"/>
      <c r="BU193" s="5"/>
      <c r="BV193" s="5"/>
      <c r="BW193" s="5"/>
      <c r="BX193" s="5"/>
      <c r="BY193" s="5"/>
      <c r="BZ193" s="5"/>
      <c r="CA193" s="32" t="str">
        <f t="shared" si="27"/>
        <v/>
      </c>
      <c r="CB193" s="4"/>
      <c r="CC193" s="4"/>
      <c r="CD193" s="4"/>
      <c r="CE193" s="4"/>
      <c r="CF193" s="4"/>
      <c r="CG193" s="33">
        <f t="shared" si="28"/>
        <v>0</v>
      </c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5"/>
      <c r="CV193" s="5"/>
      <c r="CW193" s="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5"/>
      <c r="DK193" s="5"/>
      <c r="DL193" s="5"/>
    </row>
    <row r="194" spans="1:116" s="6" customFormat="1" x14ac:dyDescent="0.2">
      <c r="A194" s="864" t="s">
        <v>5</v>
      </c>
      <c r="B194" s="865">
        <f>SUM(B187:B193)</f>
        <v>466</v>
      </c>
      <c r="C194" s="865">
        <f>SUM(C187:C193)</f>
        <v>122</v>
      </c>
      <c r="D194" s="865">
        <f t="shared" ref="D194:S194" si="29">SUM(D187:D193)</f>
        <v>20</v>
      </c>
      <c r="E194" s="865">
        <f t="shared" si="29"/>
        <v>14</v>
      </c>
      <c r="F194" s="865">
        <f t="shared" si="29"/>
        <v>8</v>
      </c>
      <c r="G194" s="865">
        <f t="shared" si="29"/>
        <v>4</v>
      </c>
      <c r="H194" s="865">
        <f t="shared" si="29"/>
        <v>14</v>
      </c>
      <c r="I194" s="865">
        <f t="shared" si="29"/>
        <v>17</v>
      </c>
      <c r="J194" s="865">
        <f t="shared" si="29"/>
        <v>15</v>
      </c>
      <c r="K194" s="865">
        <f t="shared" si="29"/>
        <v>8</v>
      </c>
      <c r="L194" s="865">
        <f t="shared" si="29"/>
        <v>9</v>
      </c>
      <c r="M194" s="865">
        <f t="shared" si="29"/>
        <v>16</v>
      </c>
      <c r="N194" s="865">
        <f t="shared" si="29"/>
        <v>30</v>
      </c>
      <c r="O194" s="865">
        <f t="shared" si="29"/>
        <v>27</v>
      </c>
      <c r="P194" s="865">
        <f t="shared" si="29"/>
        <v>40</v>
      </c>
      <c r="Q194" s="865">
        <f t="shared" si="29"/>
        <v>32</v>
      </c>
      <c r="R194" s="865">
        <f t="shared" si="29"/>
        <v>36</v>
      </c>
      <c r="S194" s="866">
        <f t="shared" si="29"/>
        <v>54</v>
      </c>
      <c r="T194" s="867">
        <f>SUM(T187:T193)</f>
        <v>264</v>
      </c>
      <c r="U194" s="568">
        <f>SUM(U187:U193)</f>
        <v>0</v>
      </c>
      <c r="V194" s="568">
        <f>SUM(V187:V193)</f>
        <v>0</v>
      </c>
      <c r="W194" s="568">
        <f>SUM(W187:W193)</f>
        <v>61</v>
      </c>
      <c r="X194" s="568">
        <f>SUM(X187:X193)</f>
        <v>141</v>
      </c>
      <c r="AZ194" s="109"/>
      <c r="BA194" s="109"/>
      <c r="BU194" s="5"/>
      <c r="BV194" s="5"/>
      <c r="BW194" s="5"/>
      <c r="BX194" s="5"/>
      <c r="BY194" s="5"/>
      <c r="BZ194" s="5"/>
      <c r="CA194" s="32"/>
      <c r="CB194" s="4"/>
      <c r="CC194" s="4"/>
      <c r="CD194" s="4"/>
      <c r="CE194" s="4"/>
      <c r="CF194" s="4"/>
      <c r="CG194" s="33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5"/>
      <c r="DK194" s="5"/>
      <c r="DL194" s="5"/>
    </row>
    <row r="195" spans="1:116" s="6" customFormat="1" x14ac:dyDescent="0.2">
      <c r="A195" s="107" t="s">
        <v>194</v>
      </c>
      <c r="AS195" s="5"/>
      <c r="AT195" s="5"/>
      <c r="BU195" s="5"/>
      <c r="BV195" s="5"/>
      <c r="BW195" s="5"/>
      <c r="BX195" s="5"/>
      <c r="BY195" s="15"/>
      <c r="BZ195" s="15"/>
      <c r="CA195" s="32"/>
      <c r="CB195" s="4"/>
      <c r="CC195" s="4"/>
      <c r="CD195" s="4"/>
      <c r="CE195" s="4"/>
      <c r="CF195" s="4"/>
      <c r="CG195" s="33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</row>
    <row r="196" spans="1:116" s="6" customFormat="1" x14ac:dyDescent="0.2">
      <c r="A196" s="1908" t="s">
        <v>75</v>
      </c>
      <c r="B196" s="1949" t="s">
        <v>187</v>
      </c>
      <c r="C196" s="1951" t="s">
        <v>6</v>
      </c>
      <c r="D196" s="1724"/>
      <c r="E196" s="1724"/>
      <c r="F196" s="1724"/>
      <c r="G196" s="1724"/>
      <c r="H196" s="1724"/>
      <c r="I196" s="1724"/>
      <c r="J196" s="1724"/>
      <c r="K196" s="1724"/>
      <c r="L196" s="1724"/>
      <c r="M196" s="1724"/>
      <c r="N196" s="1724"/>
      <c r="O196" s="1724"/>
      <c r="P196" s="1724"/>
      <c r="Q196" s="1724"/>
      <c r="R196" s="1724"/>
      <c r="S196" s="1952"/>
      <c r="T196" s="1961" t="s">
        <v>159</v>
      </c>
      <c r="U196" s="1961"/>
      <c r="V196" s="1961"/>
      <c r="W196" s="1961"/>
      <c r="X196" s="1956"/>
      <c r="BJ196" s="5"/>
      <c r="BK196" s="5"/>
      <c r="BU196" s="5"/>
      <c r="BV196" s="5"/>
      <c r="BW196" s="5"/>
      <c r="BX196" s="5"/>
      <c r="BY196" s="5"/>
      <c r="BZ196" s="5"/>
      <c r="CA196" s="32"/>
      <c r="CB196" s="4"/>
      <c r="CC196" s="4"/>
      <c r="CD196" s="4"/>
      <c r="CE196" s="4"/>
      <c r="CF196" s="4"/>
      <c r="CG196" s="33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5"/>
    </row>
    <row r="197" spans="1:116" s="6" customFormat="1" x14ac:dyDescent="0.2">
      <c r="A197" s="1658"/>
      <c r="B197" s="1721"/>
      <c r="C197" s="1953"/>
      <c r="D197" s="1954"/>
      <c r="E197" s="1954"/>
      <c r="F197" s="1954"/>
      <c r="G197" s="1954"/>
      <c r="H197" s="1954"/>
      <c r="I197" s="1954"/>
      <c r="J197" s="1954"/>
      <c r="K197" s="1954"/>
      <c r="L197" s="1954"/>
      <c r="M197" s="1954"/>
      <c r="N197" s="1954"/>
      <c r="O197" s="1954"/>
      <c r="P197" s="1954"/>
      <c r="Q197" s="1954"/>
      <c r="R197" s="1954"/>
      <c r="S197" s="1955"/>
      <c r="T197" s="1731" t="s">
        <v>163</v>
      </c>
      <c r="U197" s="1731"/>
      <c r="V197" s="1958"/>
      <c r="W197" s="1959" t="s">
        <v>188</v>
      </c>
      <c r="X197" s="1927"/>
      <c r="BJ197" s="5"/>
      <c r="BK197" s="5"/>
      <c r="BU197" s="5"/>
      <c r="BV197" s="5"/>
      <c r="BW197" s="5"/>
      <c r="BX197" s="5"/>
      <c r="BY197" s="5"/>
      <c r="BZ197" s="5"/>
      <c r="CA197" s="32"/>
      <c r="CB197" s="4"/>
      <c r="CC197" s="4"/>
      <c r="CD197" s="4"/>
      <c r="CE197" s="4"/>
      <c r="CF197" s="4"/>
      <c r="CG197" s="33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5"/>
    </row>
    <row r="198" spans="1:116" s="6" customFormat="1" ht="21" x14ac:dyDescent="0.2">
      <c r="A198" s="1960"/>
      <c r="B198" s="1950"/>
      <c r="C198" s="859" t="s">
        <v>11</v>
      </c>
      <c r="D198" s="859" t="s">
        <v>12</v>
      </c>
      <c r="E198" s="859" t="s">
        <v>13</v>
      </c>
      <c r="F198" s="859" t="s">
        <v>14</v>
      </c>
      <c r="G198" s="859" t="s">
        <v>15</v>
      </c>
      <c r="H198" s="859" t="s">
        <v>16</v>
      </c>
      <c r="I198" s="859" t="s">
        <v>17</v>
      </c>
      <c r="J198" s="859" t="s">
        <v>18</v>
      </c>
      <c r="K198" s="859" t="s">
        <v>19</v>
      </c>
      <c r="L198" s="859" t="s">
        <v>20</v>
      </c>
      <c r="M198" s="859" t="s">
        <v>21</v>
      </c>
      <c r="N198" s="859" t="s">
        <v>22</v>
      </c>
      <c r="O198" s="859" t="s">
        <v>23</v>
      </c>
      <c r="P198" s="859" t="s">
        <v>24</v>
      </c>
      <c r="Q198" s="859" t="s">
        <v>25</v>
      </c>
      <c r="R198" s="859" t="s">
        <v>26</v>
      </c>
      <c r="S198" s="860" t="s">
        <v>27</v>
      </c>
      <c r="T198" s="861" t="s">
        <v>189</v>
      </c>
      <c r="U198" s="861" t="s">
        <v>190</v>
      </c>
      <c r="V198" s="861" t="s">
        <v>191</v>
      </c>
      <c r="W198" s="862" t="s">
        <v>165</v>
      </c>
      <c r="X198" s="861" t="s">
        <v>166</v>
      </c>
      <c r="BJ198" s="5"/>
      <c r="BK198" s="5"/>
      <c r="BU198" s="5"/>
      <c r="BV198" s="5"/>
      <c r="BW198" s="5"/>
      <c r="BX198" s="5"/>
      <c r="BY198" s="5"/>
      <c r="BZ198" s="5"/>
      <c r="CA198" s="32"/>
      <c r="CB198" s="4"/>
      <c r="CC198" s="4"/>
      <c r="CD198" s="4"/>
      <c r="CE198" s="4"/>
      <c r="CF198" s="4"/>
      <c r="CG198" s="33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5"/>
    </row>
    <row r="199" spans="1:116" s="6" customFormat="1" x14ac:dyDescent="0.2">
      <c r="A199" s="185" t="s">
        <v>81</v>
      </c>
      <c r="B199" s="206">
        <f t="shared" ref="B199:B204" si="30">SUM(C199:S199)</f>
        <v>0</v>
      </c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285"/>
      <c r="T199" s="868"/>
      <c r="U199" s="869"/>
      <c r="V199" s="869"/>
      <c r="W199" s="869"/>
      <c r="X199" s="869"/>
      <c r="Y199" s="6" t="str">
        <f t="shared" ref="Y199:Y204" si="31">CA199</f>
        <v/>
      </c>
      <c r="BU199" s="5"/>
      <c r="BV199" s="5"/>
      <c r="BW199" s="5"/>
      <c r="BX199" s="5"/>
      <c r="BY199" s="5"/>
      <c r="BZ199" s="5"/>
      <c r="CA199" s="32" t="str">
        <f t="shared" ref="CA199:CA204" si="32">IF(CG199=1," * El total de Evaluaciones según tipo de atencion NO DEBE ser diferente al total.  ","")</f>
        <v/>
      </c>
      <c r="CB199" s="4"/>
      <c r="CC199" s="4"/>
      <c r="CD199" s="4"/>
      <c r="CE199" s="4"/>
      <c r="CF199" s="4"/>
      <c r="CG199" s="33">
        <f t="shared" ref="CG199:CG204" si="33">IF(B199&lt;&gt;SUM(T199:X199),1,0)</f>
        <v>0</v>
      </c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5"/>
    </row>
    <row r="200" spans="1:116" s="6" customFormat="1" x14ac:dyDescent="0.2">
      <c r="A200" s="155" t="s">
        <v>82</v>
      </c>
      <c r="B200" s="210">
        <f t="shared" si="30"/>
        <v>0</v>
      </c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285"/>
      <c r="T200" s="56"/>
      <c r="U200" s="92"/>
      <c r="V200" s="92"/>
      <c r="W200" s="92"/>
      <c r="X200" s="92"/>
      <c r="Y200" s="6" t="str">
        <f t="shared" si="31"/>
        <v/>
      </c>
      <c r="BU200" s="5"/>
      <c r="BV200" s="5"/>
      <c r="BW200" s="5"/>
      <c r="BX200" s="5"/>
      <c r="BY200" s="5"/>
      <c r="BZ200" s="5"/>
      <c r="CA200" s="32" t="str">
        <f t="shared" si="32"/>
        <v/>
      </c>
      <c r="CB200" s="4"/>
      <c r="CC200" s="4"/>
      <c r="CD200" s="4"/>
      <c r="CE200" s="4"/>
      <c r="CF200" s="4"/>
      <c r="CG200" s="33">
        <f t="shared" si="33"/>
        <v>0</v>
      </c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5"/>
    </row>
    <row r="201" spans="1:116" s="6" customFormat="1" x14ac:dyDescent="0.2">
      <c r="A201" s="155" t="s">
        <v>83</v>
      </c>
      <c r="B201" s="210">
        <f t="shared" si="30"/>
        <v>0</v>
      </c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285"/>
      <c r="T201" s="56"/>
      <c r="U201" s="92"/>
      <c r="V201" s="92"/>
      <c r="W201" s="92"/>
      <c r="X201" s="92"/>
      <c r="Y201" s="6" t="str">
        <f t="shared" si="31"/>
        <v/>
      </c>
      <c r="BU201" s="5"/>
      <c r="BV201" s="5"/>
      <c r="BW201" s="5"/>
      <c r="BX201" s="5"/>
      <c r="BY201" s="5"/>
      <c r="BZ201" s="5"/>
      <c r="CA201" s="32" t="str">
        <f t="shared" si="32"/>
        <v/>
      </c>
      <c r="CB201" s="4"/>
      <c r="CC201" s="4"/>
      <c r="CD201" s="4"/>
      <c r="CE201" s="4"/>
      <c r="CF201" s="4"/>
      <c r="CG201" s="33">
        <f t="shared" si="33"/>
        <v>0</v>
      </c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5"/>
    </row>
    <row r="202" spans="1:116" s="6" customFormat="1" x14ac:dyDescent="0.2">
      <c r="A202" s="359" t="s">
        <v>84</v>
      </c>
      <c r="B202" s="210">
        <f t="shared" si="30"/>
        <v>0</v>
      </c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285"/>
      <c r="T202" s="56"/>
      <c r="U202" s="92"/>
      <c r="V202" s="92"/>
      <c r="W202" s="92"/>
      <c r="X202" s="92"/>
      <c r="Y202" s="6" t="str">
        <f t="shared" si="31"/>
        <v/>
      </c>
      <c r="BU202" s="5"/>
      <c r="BV202" s="5"/>
      <c r="BW202" s="5"/>
      <c r="BX202" s="5"/>
      <c r="BY202" s="5"/>
      <c r="BZ202" s="5"/>
      <c r="CA202" s="32" t="str">
        <f t="shared" si="32"/>
        <v/>
      </c>
      <c r="CB202" s="4"/>
      <c r="CC202" s="4"/>
      <c r="CD202" s="4"/>
      <c r="CE202" s="4"/>
      <c r="CF202" s="4"/>
      <c r="CG202" s="33">
        <f t="shared" si="33"/>
        <v>0</v>
      </c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5"/>
    </row>
    <row r="203" spans="1:116" s="6" customFormat="1" x14ac:dyDescent="0.2">
      <c r="A203" s="368" t="s">
        <v>192</v>
      </c>
      <c r="B203" s="210">
        <f t="shared" si="30"/>
        <v>0</v>
      </c>
      <c r="C203" s="92"/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285"/>
      <c r="T203" s="56"/>
      <c r="U203" s="92"/>
      <c r="V203" s="92"/>
      <c r="W203" s="92"/>
      <c r="X203" s="92"/>
      <c r="Y203" s="6" t="str">
        <f t="shared" si="31"/>
        <v/>
      </c>
      <c r="BU203" s="5"/>
      <c r="BV203" s="5"/>
      <c r="BW203" s="5"/>
      <c r="BX203" s="5"/>
      <c r="BY203" s="5"/>
      <c r="BZ203" s="5"/>
      <c r="CA203" s="32" t="str">
        <f t="shared" si="32"/>
        <v/>
      </c>
      <c r="CB203" s="32"/>
      <c r="CC203" s="32"/>
      <c r="CD203" s="32"/>
      <c r="CE203" s="32"/>
      <c r="CF203" s="32"/>
      <c r="CG203" s="33">
        <f t="shared" si="33"/>
        <v>0</v>
      </c>
      <c r="CH203" s="33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5"/>
    </row>
    <row r="204" spans="1:116" s="6" customFormat="1" x14ac:dyDescent="0.2">
      <c r="A204" s="368" t="s">
        <v>118</v>
      </c>
      <c r="B204" s="369">
        <f t="shared" si="30"/>
        <v>0</v>
      </c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285"/>
      <c r="T204" s="803"/>
      <c r="U204" s="870"/>
      <c r="V204" s="870"/>
      <c r="W204" s="870"/>
      <c r="X204" s="870"/>
      <c r="Y204" s="6" t="str">
        <f t="shared" si="31"/>
        <v/>
      </c>
      <c r="BU204" s="5"/>
      <c r="BV204" s="5"/>
      <c r="BW204" s="5"/>
      <c r="BX204" s="5"/>
      <c r="BY204" s="5"/>
      <c r="BZ204" s="5"/>
      <c r="CA204" s="32" t="str">
        <f t="shared" si="32"/>
        <v/>
      </c>
      <c r="CB204" s="32"/>
      <c r="CC204" s="32"/>
      <c r="CD204" s="32"/>
      <c r="CE204" s="32"/>
      <c r="CF204" s="32"/>
      <c r="CG204" s="33">
        <f t="shared" si="33"/>
        <v>0</v>
      </c>
      <c r="CH204" s="33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5"/>
    </row>
    <row r="205" spans="1:116" s="6" customFormat="1" x14ac:dyDescent="0.2">
      <c r="A205" s="871" t="s">
        <v>5</v>
      </c>
      <c r="B205" s="865">
        <f>SUM(B199:B204)</f>
        <v>0</v>
      </c>
      <c r="C205" s="865">
        <f>SUM(C199:C204)</f>
        <v>0</v>
      </c>
      <c r="D205" s="865">
        <f>SUM(D199:D204)</f>
        <v>0</v>
      </c>
      <c r="E205" s="865">
        <f t="shared" ref="E205:X205" si="34">SUM(E199:E204)</f>
        <v>0</v>
      </c>
      <c r="F205" s="865">
        <f t="shared" si="34"/>
        <v>0</v>
      </c>
      <c r="G205" s="865">
        <f t="shared" si="34"/>
        <v>0</v>
      </c>
      <c r="H205" s="865">
        <f t="shared" si="34"/>
        <v>0</v>
      </c>
      <c r="I205" s="865">
        <f t="shared" si="34"/>
        <v>0</v>
      </c>
      <c r="J205" s="865">
        <f t="shared" si="34"/>
        <v>0</v>
      </c>
      <c r="K205" s="865">
        <f t="shared" si="34"/>
        <v>0</v>
      </c>
      <c r="L205" s="865">
        <f t="shared" si="34"/>
        <v>0</v>
      </c>
      <c r="M205" s="865">
        <f t="shared" si="34"/>
        <v>0</v>
      </c>
      <c r="N205" s="865">
        <f t="shared" si="34"/>
        <v>0</v>
      </c>
      <c r="O205" s="865">
        <f t="shared" si="34"/>
        <v>0</v>
      </c>
      <c r="P205" s="865">
        <f t="shared" si="34"/>
        <v>0</v>
      </c>
      <c r="Q205" s="865">
        <f t="shared" si="34"/>
        <v>0</v>
      </c>
      <c r="R205" s="865">
        <f t="shared" si="34"/>
        <v>0</v>
      </c>
      <c r="S205" s="866">
        <f t="shared" si="34"/>
        <v>0</v>
      </c>
      <c r="T205" s="67">
        <f t="shared" si="34"/>
        <v>0</v>
      </c>
      <c r="U205" s="287">
        <f t="shared" si="34"/>
        <v>0</v>
      </c>
      <c r="V205" s="287">
        <f t="shared" si="34"/>
        <v>0</v>
      </c>
      <c r="W205" s="287">
        <f t="shared" si="34"/>
        <v>0</v>
      </c>
      <c r="X205" s="287">
        <f t="shared" si="34"/>
        <v>0</v>
      </c>
      <c r="BU205" s="5"/>
      <c r="BV205" s="5"/>
      <c r="BW205" s="5"/>
      <c r="BX205" s="5"/>
      <c r="BY205" s="5"/>
      <c r="BZ205" s="5"/>
      <c r="CA205" s="32"/>
      <c r="CB205" s="32"/>
      <c r="CC205" s="32"/>
      <c r="CD205" s="32"/>
      <c r="CE205" s="32"/>
      <c r="CF205" s="32"/>
      <c r="CG205" s="33"/>
      <c r="CH205" s="33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5"/>
    </row>
    <row r="206" spans="1:116" s="6" customFormat="1" x14ac:dyDescent="0.2">
      <c r="A206" s="107" t="s">
        <v>195</v>
      </c>
      <c r="BU206" s="5"/>
      <c r="BV206" s="5"/>
      <c r="BW206" s="5"/>
      <c r="BX206" s="5"/>
      <c r="BY206" s="15"/>
      <c r="BZ206" s="15"/>
      <c r="CA206" s="32"/>
      <c r="CB206" s="32"/>
      <c r="CC206" s="32"/>
      <c r="CD206" s="32"/>
      <c r="CE206" s="32"/>
      <c r="CF206" s="32"/>
      <c r="CG206" s="33"/>
      <c r="CH206" s="33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</row>
    <row r="207" spans="1:116" s="6" customFormat="1" x14ac:dyDescent="0.2">
      <c r="A207" s="1908" t="s">
        <v>75</v>
      </c>
      <c r="B207" s="1949" t="s">
        <v>187</v>
      </c>
      <c r="C207" s="1951" t="s">
        <v>6</v>
      </c>
      <c r="D207" s="1724"/>
      <c r="E207" s="1724"/>
      <c r="F207" s="1724"/>
      <c r="G207" s="1724"/>
      <c r="H207" s="1724"/>
      <c r="I207" s="1724"/>
      <c r="J207" s="1724"/>
      <c r="K207" s="1724"/>
      <c r="L207" s="1724"/>
      <c r="M207" s="1724"/>
      <c r="N207" s="1724"/>
      <c r="O207" s="1724"/>
      <c r="P207" s="1724"/>
      <c r="Q207" s="1724"/>
      <c r="R207" s="1724"/>
      <c r="S207" s="1952"/>
      <c r="T207" s="1961" t="s">
        <v>159</v>
      </c>
      <c r="U207" s="1961"/>
      <c r="V207" s="1961"/>
      <c r="W207" s="1961"/>
      <c r="X207" s="1956"/>
      <c r="BU207" s="5"/>
      <c r="BV207" s="5"/>
      <c r="BW207" s="5"/>
      <c r="BX207" s="5"/>
      <c r="BY207" s="5"/>
      <c r="BZ207" s="5"/>
      <c r="CA207" s="32"/>
      <c r="CB207" s="32"/>
      <c r="CC207" s="32"/>
      <c r="CD207" s="32"/>
      <c r="CE207" s="32"/>
      <c r="CF207" s="32"/>
      <c r="CG207" s="33"/>
      <c r="CH207" s="33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</row>
    <row r="208" spans="1:116" s="6" customFormat="1" x14ac:dyDescent="0.2">
      <c r="A208" s="1658"/>
      <c r="B208" s="1721"/>
      <c r="C208" s="1953"/>
      <c r="D208" s="1954"/>
      <c r="E208" s="1954"/>
      <c r="F208" s="1954"/>
      <c r="G208" s="1954"/>
      <c r="H208" s="1954"/>
      <c r="I208" s="1954"/>
      <c r="J208" s="1954"/>
      <c r="K208" s="1954"/>
      <c r="L208" s="1954"/>
      <c r="M208" s="1954"/>
      <c r="N208" s="1954"/>
      <c r="O208" s="1954"/>
      <c r="P208" s="1954"/>
      <c r="Q208" s="1954"/>
      <c r="R208" s="1954"/>
      <c r="S208" s="1955"/>
      <c r="T208" s="1731" t="s">
        <v>163</v>
      </c>
      <c r="U208" s="1731"/>
      <c r="V208" s="1958"/>
      <c r="W208" s="1959" t="s">
        <v>188</v>
      </c>
      <c r="X208" s="1927"/>
      <c r="BU208" s="5"/>
      <c r="BV208" s="5"/>
      <c r="BW208" s="5"/>
      <c r="BX208" s="5"/>
      <c r="BY208" s="5"/>
      <c r="BZ208" s="5"/>
      <c r="CA208" s="32"/>
      <c r="CB208" s="32"/>
      <c r="CC208" s="32"/>
      <c r="CD208" s="32"/>
      <c r="CE208" s="32"/>
      <c r="CF208" s="32"/>
      <c r="CG208" s="33"/>
      <c r="CH208" s="33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</row>
    <row r="209" spans="1:116" s="6" customFormat="1" ht="21" x14ac:dyDescent="0.2">
      <c r="A209" s="1960"/>
      <c r="B209" s="1950"/>
      <c r="C209" s="859" t="s">
        <v>11</v>
      </c>
      <c r="D209" s="859" t="s">
        <v>12</v>
      </c>
      <c r="E209" s="859" t="s">
        <v>13</v>
      </c>
      <c r="F209" s="859" t="s">
        <v>14</v>
      </c>
      <c r="G209" s="859" t="s">
        <v>15</v>
      </c>
      <c r="H209" s="859" t="s">
        <v>16</v>
      </c>
      <c r="I209" s="859" t="s">
        <v>17</v>
      </c>
      <c r="J209" s="859" t="s">
        <v>18</v>
      </c>
      <c r="K209" s="859" t="s">
        <v>19</v>
      </c>
      <c r="L209" s="859" t="s">
        <v>20</v>
      </c>
      <c r="M209" s="859" t="s">
        <v>21</v>
      </c>
      <c r="N209" s="859" t="s">
        <v>22</v>
      </c>
      <c r="O209" s="859" t="s">
        <v>23</v>
      </c>
      <c r="P209" s="859" t="s">
        <v>24</v>
      </c>
      <c r="Q209" s="859" t="s">
        <v>25</v>
      </c>
      <c r="R209" s="859" t="s">
        <v>26</v>
      </c>
      <c r="S209" s="860" t="s">
        <v>27</v>
      </c>
      <c r="T209" s="861" t="s">
        <v>189</v>
      </c>
      <c r="U209" s="861" t="s">
        <v>190</v>
      </c>
      <c r="V209" s="861" t="s">
        <v>191</v>
      </c>
      <c r="W209" s="862" t="s">
        <v>165</v>
      </c>
      <c r="X209" s="861" t="s">
        <v>166</v>
      </c>
      <c r="BU209" s="5"/>
      <c r="BV209" s="5"/>
      <c r="BW209" s="5"/>
      <c r="BX209" s="5"/>
      <c r="BY209" s="5"/>
      <c r="BZ209" s="5"/>
      <c r="CA209" s="4"/>
      <c r="CB209" s="4"/>
      <c r="CC209" s="4"/>
      <c r="CD209" s="4"/>
      <c r="CE209" s="4"/>
      <c r="CF209" s="4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</row>
    <row r="210" spans="1:116" s="6" customFormat="1" x14ac:dyDescent="0.2">
      <c r="A210" s="185" t="s">
        <v>81</v>
      </c>
      <c r="B210" s="206">
        <f>SUM(C210:S210)</f>
        <v>3498</v>
      </c>
      <c r="C210" s="92">
        <v>222</v>
      </c>
      <c r="D210" s="92">
        <v>78</v>
      </c>
      <c r="E210" s="92">
        <v>77</v>
      </c>
      <c r="F210" s="92">
        <v>55</v>
      </c>
      <c r="G210" s="92">
        <v>60</v>
      </c>
      <c r="H210" s="92">
        <v>99</v>
      </c>
      <c r="I210" s="92">
        <v>73</v>
      </c>
      <c r="J210" s="92">
        <v>119</v>
      </c>
      <c r="K210" s="92">
        <v>100</v>
      </c>
      <c r="L210" s="92">
        <v>237</v>
      </c>
      <c r="M210" s="92">
        <v>354</v>
      </c>
      <c r="N210" s="92">
        <v>214</v>
      </c>
      <c r="O210" s="92">
        <v>443</v>
      </c>
      <c r="P210" s="92">
        <v>342</v>
      </c>
      <c r="Q210" s="92">
        <v>373</v>
      </c>
      <c r="R210" s="92">
        <v>285</v>
      </c>
      <c r="S210" s="285">
        <v>367</v>
      </c>
      <c r="T210" s="39">
        <v>1193</v>
      </c>
      <c r="U210" s="209">
        <v>0</v>
      </c>
      <c r="V210" s="209">
        <v>0</v>
      </c>
      <c r="W210" s="209">
        <v>1479</v>
      </c>
      <c r="X210" s="209">
        <v>826</v>
      </c>
      <c r="Y210" s="6" t="str">
        <f>CA210</f>
        <v/>
      </c>
      <c r="BU210" s="5"/>
      <c r="BV210" s="5"/>
      <c r="BW210" s="5"/>
      <c r="BX210" s="5"/>
      <c r="BY210" s="5"/>
      <c r="BZ210" s="5"/>
      <c r="CA210" s="32" t="str">
        <f>IF(CG210=1," * El total de Evaluaciones según tipo de atencion NO DEBE ser diferente al total.  ","")</f>
        <v/>
      </c>
      <c r="CB210" s="4"/>
      <c r="CC210" s="4"/>
      <c r="CD210" s="4"/>
      <c r="CE210" s="4"/>
      <c r="CF210" s="4"/>
      <c r="CG210" s="33">
        <f>IF(B210&lt;&gt;SUM(T210:X210),1,0)</f>
        <v>0</v>
      </c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</row>
    <row r="211" spans="1:116" s="6" customFormat="1" x14ac:dyDescent="0.2">
      <c r="A211" s="155" t="s">
        <v>82</v>
      </c>
      <c r="B211" s="210">
        <f>SUM(C211:S211)</f>
        <v>491</v>
      </c>
      <c r="C211" s="92">
        <v>0</v>
      </c>
      <c r="D211" s="92">
        <v>0</v>
      </c>
      <c r="E211" s="92">
        <v>0</v>
      </c>
      <c r="F211" s="92">
        <v>7</v>
      </c>
      <c r="G211" s="92">
        <v>15</v>
      </c>
      <c r="H211" s="92">
        <v>14</v>
      </c>
      <c r="I211" s="92">
        <v>2</v>
      </c>
      <c r="J211" s="92">
        <v>15</v>
      </c>
      <c r="K211" s="92">
        <v>3</v>
      </c>
      <c r="L211" s="92">
        <v>39</v>
      </c>
      <c r="M211" s="92">
        <v>34</v>
      </c>
      <c r="N211" s="92">
        <v>41</v>
      </c>
      <c r="O211" s="92">
        <v>71</v>
      </c>
      <c r="P211" s="92">
        <v>60</v>
      </c>
      <c r="Q211" s="92">
        <v>80</v>
      </c>
      <c r="R211" s="92">
        <v>57</v>
      </c>
      <c r="S211" s="285">
        <v>53</v>
      </c>
      <c r="T211" s="56">
        <v>0</v>
      </c>
      <c r="U211" s="92">
        <v>0</v>
      </c>
      <c r="V211" s="92">
        <v>0</v>
      </c>
      <c r="W211" s="92">
        <v>401</v>
      </c>
      <c r="X211" s="92">
        <v>90</v>
      </c>
      <c r="Y211" s="6" t="str">
        <f>CA211</f>
        <v/>
      </c>
      <c r="BU211" s="5"/>
      <c r="BV211" s="5"/>
      <c r="BW211" s="5"/>
      <c r="BX211" s="5"/>
      <c r="BY211" s="5"/>
      <c r="BZ211" s="5"/>
      <c r="CA211" s="32" t="str">
        <f>IF(CG211=1," * El total de Evaluaciones según tipo de atencion NO DEBE ser diferente al total.  ","")</f>
        <v/>
      </c>
      <c r="CB211" s="4"/>
      <c r="CC211" s="4"/>
      <c r="CD211" s="4"/>
      <c r="CE211" s="4"/>
      <c r="CF211" s="4"/>
      <c r="CG211" s="33">
        <f>IF(B211&lt;&gt;SUM(T211:X211),1,0)</f>
        <v>0</v>
      </c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</row>
    <row r="212" spans="1:116" s="6" customFormat="1" x14ac:dyDescent="0.2">
      <c r="A212" s="155" t="s">
        <v>83</v>
      </c>
      <c r="B212" s="210">
        <f>SUM(C212:S212)</f>
        <v>112</v>
      </c>
      <c r="C212" s="92">
        <v>0</v>
      </c>
      <c r="D212" s="92">
        <v>0</v>
      </c>
      <c r="E212" s="92">
        <v>0</v>
      </c>
      <c r="F212" s="92">
        <v>0</v>
      </c>
      <c r="G212" s="92">
        <v>0</v>
      </c>
      <c r="H212" s="92">
        <v>5</v>
      </c>
      <c r="I212" s="92">
        <v>1</v>
      </c>
      <c r="J212" s="92">
        <v>7</v>
      </c>
      <c r="K212" s="92">
        <v>3</v>
      </c>
      <c r="L212" s="92">
        <v>11</v>
      </c>
      <c r="M212" s="92">
        <v>9</v>
      </c>
      <c r="N212" s="92">
        <v>6</v>
      </c>
      <c r="O212" s="92">
        <v>31</v>
      </c>
      <c r="P212" s="92">
        <v>26</v>
      </c>
      <c r="Q212" s="92">
        <v>5</v>
      </c>
      <c r="R212" s="92">
        <v>5</v>
      </c>
      <c r="S212" s="285">
        <v>3</v>
      </c>
      <c r="T212" s="56">
        <v>0</v>
      </c>
      <c r="U212" s="92">
        <v>0</v>
      </c>
      <c r="V212" s="92">
        <v>0</v>
      </c>
      <c r="W212" s="92">
        <v>112</v>
      </c>
      <c r="X212" s="92">
        <v>0</v>
      </c>
      <c r="Y212" s="6" t="str">
        <f>CA212</f>
        <v/>
      </c>
      <c r="BU212" s="5"/>
      <c r="BV212" s="5"/>
      <c r="BW212" s="5"/>
      <c r="BX212" s="5"/>
      <c r="BY212" s="5"/>
      <c r="BZ212" s="5"/>
      <c r="CA212" s="32" t="str">
        <f>IF(CG212=1," * El total de Evaluaciones según tipo de atencion NO DEBE ser diferente al total.  ","")</f>
        <v/>
      </c>
      <c r="CB212" s="4"/>
      <c r="CC212" s="4"/>
      <c r="CD212" s="4"/>
      <c r="CE212" s="4"/>
      <c r="CF212" s="4"/>
      <c r="CG212" s="33">
        <f>IF(B212&lt;&gt;SUM(T212:X212),1,0)</f>
        <v>0</v>
      </c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</row>
    <row r="213" spans="1:116" s="6" customFormat="1" x14ac:dyDescent="0.2">
      <c r="A213" s="361" t="s">
        <v>84</v>
      </c>
      <c r="B213" s="211">
        <f>SUM(C213:S213)</f>
        <v>0</v>
      </c>
      <c r="C213" s="75">
        <v>0</v>
      </c>
      <c r="D213" s="75">
        <v>0</v>
      </c>
      <c r="E213" s="75">
        <v>0</v>
      </c>
      <c r="F213" s="75">
        <v>0</v>
      </c>
      <c r="G213" s="75">
        <v>0</v>
      </c>
      <c r="H213" s="75">
        <v>0</v>
      </c>
      <c r="I213" s="75">
        <v>0</v>
      </c>
      <c r="J213" s="75">
        <v>0</v>
      </c>
      <c r="K213" s="75">
        <v>0</v>
      </c>
      <c r="L213" s="75">
        <v>0</v>
      </c>
      <c r="M213" s="75">
        <v>0</v>
      </c>
      <c r="N213" s="75">
        <v>0</v>
      </c>
      <c r="O213" s="75">
        <v>0</v>
      </c>
      <c r="P213" s="75">
        <v>0</v>
      </c>
      <c r="Q213" s="75">
        <v>0</v>
      </c>
      <c r="R213" s="75">
        <v>0</v>
      </c>
      <c r="S213" s="288">
        <v>0</v>
      </c>
      <c r="T213" s="78">
        <v>0</v>
      </c>
      <c r="U213" s="75">
        <v>0</v>
      </c>
      <c r="V213" s="75">
        <v>0</v>
      </c>
      <c r="W213" s="75">
        <v>0</v>
      </c>
      <c r="X213" s="75">
        <v>0</v>
      </c>
      <c r="Y213" s="6" t="str">
        <f>CA213</f>
        <v/>
      </c>
      <c r="BU213" s="5"/>
      <c r="BV213" s="5"/>
      <c r="BW213" s="5"/>
      <c r="BX213" s="5"/>
      <c r="BY213" s="5"/>
      <c r="BZ213" s="5"/>
      <c r="CA213" s="32" t="str">
        <f>IF(CG213=1," * El total de Evaluaciones según tipo de atencion NO DEBE ser diferente al total.  ","")</f>
        <v/>
      </c>
      <c r="CB213" s="4"/>
      <c r="CC213" s="4"/>
      <c r="CD213" s="4"/>
      <c r="CE213" s="4"/>
      <c r="CF213" s="4"/>
      <c r="CG213" s="33">
        <f>IF(B213&lt;&gt;SUM(T213:X213),1,0)</f>
        <v>0</v>
      </c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</row>
    <row r="214" spans="1:116" s="6" customFormat="1" x14ac:dyDescent="0.2">
      <c r="A214" s="871" t="s">
        <v>5</v>
      </c>
      <c r="B214" s="863">
        <f>SUM(B210:B213)</f>
        <v>4101</v>
      </c>
      <c r="C214" s="863">
        <f>SUM(C210:C213)</f>
        <v>222</v>
      </c>
      <c r="D214" s="863">
        <f t="shared" ref="D214:X214" si="35">SUM(D210:D213)</f>
        <v>78</v>
      </c>
      <c r="E214" s="863">
        <f t="shared" si="35"/>
        <v>77</v>
      </c>
      <c r="F214" s="863">
        <f t="shared" si="35"/>
        <v>62</v>
      </c>
      <c r="G214" s="863">
        <f t="shared" si="35"/>
        <v>75</v>
      </c>
      <c r="H214" s="863">
        <f t="shared" si="35"/>
        <v>118</v>
      </c>
      <c r="I214" s="863">
        <f t="shared" si="35"/>
        <v>76</v>
      </c>
      <c r="J214" s="863">
        <f t="shared" si="35"/>
        <v>141</v>
      </c>
      <c r="K214" s="863">
        <f t="shared" si="35"/>
        <v>106</v>
      </c>
      <c r="L214" s="863">
        <f t="shared" si="35"/>
        <v>287</v>
      </c>
      <c r="M214" s="863">
        <f t="shared" si="35"/>
        <v>397</v>
      </c>
      <c r="N214" s="863">
        <f t="shared" si="35"/>
        <v>261</v>
      </c>
      <c r="O214" s="863">
        <f t="shared" si="35"/>
        <v>545</v>
      </c>
      <c r="P214" s="863">
        <f t="shared" si="35"/>
        <v>428</v>
      </c>
      <c r="Q214" s="863">
        <f t="shared" si="35"/>
        <v>458</v>
      </c>
      <c r="R214" s="863">
        <f t="shared" si="35"/>
        <v>347</v>
      </c>
      <c r="S214" s="872">
        <f t="shared" si="35"/>
        <v>423</v>
      </c>
      <c r="T214" s="67">
        <f t="shared" si="35"/>
        <v>1193</v>
      </c>
      <c r="U214" s="287">
        <f t="shared" si="35"/>
        <v>0</v>
      </c>
      <c r="V214" s="287">
        <f t="shared" si="35"/>
        <v>0</v>
      </c>
      <c r="W214" s="287">
        <f t="shared" si="35"/>
        <v>1992</v>
      </c>
      <c r="X214" s="287">
        <f t="shared" si="35"/>
        <v>916</v>
      </c>
      <c r="BU214" s="5"/>
      <c r="BV214" s="5"/>
      <c r="BW214" s="5"/>
      <c r="BX214" s="5"/>
      <c r="BY214" s="5"/>
      <c r="BZ214" s="5"/>
      <c r="CA214" s="4"/>
      <c r="CB214" s="4"/>
      <c r="CC214" s="4"/>
      <c r="CD214" s="4"/>
      <c r="CE214" s="4"/>
      <c r="CF214" s="4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</row>
    <row r="215" spans="1:116" s="6" customFormat="1" x14ac:dyDescent="0.2">
      <c r="A215" s="11" t="s">
        <v>196</v>
      </c>
      <c r="BU215" s="5"/>
      <c r="BV215" s="5"/>
      <c r="BW215" s="5"/>
      <c r="BX215" s="5"/>
      <c r="BY215" s="15"/>
      <c r="BZ215" s="15"/>
      <c r="CA215" s="4"/>
      <c r="CB215" s="4"/>
      <c r="CC215" s="4"/>
      <c r="CD215" s="4"/>
      <c r="CE215" s="4"/>
      <c r="CF215" s="4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</row>
    <row r="216" spans="1:116" s="6" customFormat="1" x14ac:dyDescent="0.2">
      <c r="A216" s="873" t="s">
        <v>197</v>
      </c>
      <c r="B216" s="819" t="s">
        <v>76</v>
      </c>
      <c r="BU216" s="5"/>
      <c r="BV216" s="5"/>
      <c r="BW216" s="5"/>
      <c r="BX216" s="5"/>
      <c r="BY216" s="15"/>
      <c r="BZ216" s="15"/>
      <c r="CA216" s="4"/>
      <c r="CB216" s="4"/>
      <c r="CC216" s="4"/>
      <c r="CD216" s="4"/>
      <c r="CE216" s="4"/>
      <c r="CF216" s="4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</row>
    <row r="217" spans="1:116" s="6" customFormat="1" x14ac:dyDescent="0.2">
      <c r="A217" s="373" t="s">
        <v>198</v>
      </c>
      <c r="B217" s="209"/>
      <c r="BU217" s="5"/>
      <c r="BV217" s="5"/>
      <c r="BW217" s="5"/>
      <c r="BX217" s="5"/>
      <c r="BY217" s="15"/>
      <c r="BZ217" s="15"/>
      <c r="CA217" s="4"/>
      <c r="CB217" s="4"/>
      <c r="CC217" s="4"/>
      <c r="CD217" s="4"/>
      <c r="CE217" s="4"/>
      <c r="CF217" s="4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</row>
    <row r="218" spans="1:116" s="6" customFormat="1" x14ac:dyDescent="0.2">
      <c r="A218" s="374" t="s">
        <v>199</v>
      </c>
      <c r="B218" s="92"/>
      <c r="BU218" s="5"/>
      <c r="BV218" s="5"/>
      <c r="BW218" s="5"/>
      <c r="BX218" s="5"/>
      <c r="BY218" s="15"/>
      <c r="BZ218" s="15"/>
      <c r="CA218" s="4"/>
      <c r="CB218" s="4"/>
      <c r="CC218" s="4"/>
      <c r="CD218" s="4"/>
      <c r="CE218" s="4"/>
      <c r="CF218" s="4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</row>
    <row r="219" spans="1:116" s="6" customFormat="1" x14ac:dyDescent="0.2">
      <c r="A219" s="374" t="s">
        <v>200</v>
      </c>
      <c r="B219" s="92"/>
      <c r="BU219" s="5"/>
      <c r="BV219" s="5"/>
      <c r="BW219" s="5"/>
      <c r="BX219" s="5"/>
      <c r="BY219" s="15"/>
      <c r="BZ219" s="15"/>
      <c r="CA219" s="4"/>
      <c r="CB219" s="4"/>
      <c r="CC219" s="4"/>
      <c r="CD219" s="4"/>
      <c r="CE219" s="4"/>
      <c r="CF219" s="4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</row>
    <row r="220" spans="1:116" s="6" customFormat="1" x14ac:dyDescent="0.2">
      <c r="A220" s="375" t="s">
        <v>201</v>
      </c>
      <c r="B220" s="75"/>
      <c r="BU220" s="5"/>
      <c r="BV220" s="5"/>
      <c r="BW220" s="5"/>
      <c r="BX220" s="5"/>
      <c r="BY220" s="15"/>
      <c r="BZ220" s="15"/>
      <c r="CA220" s="4"/>
      <c r="CB220" s="4"/>
      <c r="CC220" s="4"/>
      <c r="CD220" s="4"/>
      <c r="CE220" s="4"/>
      <c r="CF220" s="4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</row>
    <row r="221" spans="1:116" s="6" customFormat="1" x14ac:dyDescent="0.2">
      <c r="A221" s="107" t="s">
        <v>202</v>
      </c>
      <c r="BU221" s="5"/>
      <c r="BV221" s="5"/>
      <c r="BW221" s="5"/>
      <c r="BX221" s="5"/>
      <c r="BY221" s="15"/>
      <c r="BZ221" s="15"/>
      <c r="CA221" s="4"/>
      <c r="CB221" s="4"/>
      <c r="CC221" s="4"/>
      <c r="CD221" s="4"/>
      <c r="CE221" s="4"/>
      <c r="CF221" s="4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</row>
    <row r="222" spans="1:116" s="6" customFormat="1" x14ac:dyDescent="0.2">
      <c r="A222" s="874" t="s">
        <v>92</v>
      </c>
      <c r="B222" s="819" t="s">
        <v>5</v>
      </c>
      <c r="BU222" s="5"/>
      <c r="BV222" s="5"/>
      <c r="BW222" s="5"/>
      <c r="BX222" s="5"/>
      <c r="BY222" s="15"/>
      <c r="BZ222" s="15"/>
      <c r="CA222" s="4"/>
      <c r="CB222" s="4"/>
      <c r="CC222" s="4"/>
      <c r="CD222" s="4"/>
      <c r="CE222" s="4"/>
      <c r="CF222" s="4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</row>
    <row r="223" spans="1:116" s="6" customFormat="1" x14ac:dyDescent="0.2">
      <c r="A223" s="374" t="s">
        <v>96</v>
      </c>
      <c r="B223" s="92">
        <v>549</v>
      </c>
      <c r="BU223" s="5"/>
      <c r="BV223" s="5"/>
      <c r="BW223" s="5"/>
      <c r="BX223" s="5"/>
      <c r="BY223" s="15"/>
      <c r="BZ223" s="15"/>
      <c r="CA223" s="4"/>
      <c r="CB223" s="4"/>
      <c r="CC223" s="4"/>
      <c r="CD223" s="4"/>
      <c r="CE223" s="4"/>
      <c r="CF223" s="4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</row>
    <row r="224" spans="1:116" s="6" customFormat="1" x14ac:dyDescent="0.2">
      <c r="A224" s="374" t="s">
        <v>97</v>
      </c>
      <c r="B224" s="92">
        <v>21</v>
      </c>
      <c r="BU224" s="5"/>
      <c r="BV224" s="5"/>
      <c r="BW224" s="5"/>
      <c r="BX224" s="5"/>
      <c r="BY224" s="15"/>
      <c r="BZ224" s="15"/>
      <c r="CA224" s="4"/>
      <c r="CB224" s="4"/>
      <c r="CC224" s="4"/>
      <c r="CD224" s="4"/>
      <c r="CE224" s="4"/>
      <c r="CF224" s="4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</row>
    <row r="225" spans="1:104" s="6" customFormat="1" x14ac:dyDescent="0.2">
      <c r="A225" s="374" t="s">
        <v>98</v>
      </c>
      <c r="B225" s="92">
        <v>4065</v>
      </c>
      <c r="BU225" s="5"/>
      <c r="BV225" s="5"/>
      <c r="BW225" s="5"/>
      <c r="BX225" s="5"/>
      <c r="BY225" s="15"/>
      <c r="BZ225" s="15"/>
      <c r="CA225" s="4"/>
      <c r="CB225" s="4"/>
      <c r="CC225" s="4"/>
      <c r="CD225" s="4"/>
      <c r="CE225" s="4"/>
      <c r="CF225" s="4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5"/>
      <c r="CV225" s="5"/>
      <c r="CW225" s="5"/>
      <c r="CX225" s="5"/>
      <c r="CY225" s="5"/>
      <c r="CZ225" s="5"/>
    </row>
    <row r="226" spans="1:104" s="6" customFormat="1" ht="21.75" x14ac:dyDescent="0.2">
      <c r="A226" s="377" t="s">
        <v>99</v>
      </c>
      <c r="B226" s="92">
        <v>669</v>
      </c>
      <c r="BU226" s="5"/>
      <c r="BV226" s="5"/>
      <c r="BW226" s="5"/>
      <c r="BX226" s="5"/>
      <c r="BY226" s="15"/>
      <c r="BZ226" s="15"/>
      <c r="CA226" s="4"/>
      <c r="CB226" s="4"/>
      <c r="CC226" s="4"/>
      <c r="CD226" s="4"/>
      <c r="CE226" s="4"/>
      <c r="CF226" s="4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5"/>
      <c r="CV226" s="5"/>
      <c r="CW226" s="5"/>
      <c r="CX226" s="5"/>
      <c r="CY226" s="5"/>
      <c r="CZ226" s="5"/>
    </row>
    <row r="227" spans="1:104" s="6" customFormat="1" x14ac:dyDescent="0.2">
      <c r="A227" s="374" t="s">
        <v>100</v>
      </c>
      <c r="B227" s="92">
        <v>0</v>
      </c>
      <c r="BU227" s="5"/>
      <c r="BV227" s="5"/>
      <c r="BW227" s="5"/>
      <c r="BX227" s="5"/>
      <c r="BY227" s="15"/>
      <c r="BZ227" s="15"/>
      <c r="CA227" s="4"/>
      <c r="CB227" s="4"/>
      <c r="CC227" s="4"/>
      <c r="CD227" s="4"/>
      <c r="CE227" s="4"/>
      <c r="CF227" s="4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5"/>
      <c r="CV227" s="5"/>
      <c r="CW227" s="5"/>
      <c r="CX227" s="5"/>
      <c r="CY227" s="5"/>
      <c r="CZ227" s="5"/>
    </row>
    <row r="228" spans="1:104" s="6" customFormat="1" x14ac:dyDescent="0.2">
      <c r="A228" s="374" t="s">
        <v>101</v>
      </c>
      <c r="B228" s="92">
        <v>0</v>
      </c>
      <c r="BU228" s="5"/>
      <c r="BV228" s="5"/>
      <c r="BW228" s="5"/>
      <c r="BX228" s="5"/>
      <c r="BY228" s="5"/>
      <c r="BZ228" s="5"/>
      <c r="CA228" s="4"/>
      <c r="CB228" s="4"/>
      <c r="CC228" s="4"/>
      <c r="CD228" s="4"/>
      <c r="CE228" s="4"/>
      <c r="CF228" s="4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5"/>
      <c r="CV228" s="5"/>
      <c r="CW228" s="5"/>
      <c r="CX228" s="5"/>
      <c r="CY228" s="5"/>
      <c r="CZ228" s="5"/>
    </row>
    <row r="229" spans="1:104" s="6" customFormat="1" x14ac:dyDescent="0.2">
      <c r="A229" s="374" t="s">
        <v>102</v>
      </c>
      <c r="B229" s="92">
        <v>0</v>
      </c>
      <c r="BU229" s="5"/>
      <c r="BV229" s="5"/>
      <c r="BW229" s="5"/>
      <c r="BX229" s="5"/>
      <c r="BY229" s="5"/>
      <c r="BZ229" s="5"/>
      <c r="CA229" s="4"/>
      <c r="CB229" s="4"/>
      <c r="CC229" s="4"/>
      <c r="CD229" s="4"/>
      <c r="CE229" s="4"/>
      <c r="CF229" s="4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5"/>
      <c r="CV229" s="5"/>
      <c r="CW229" s="5"/>
      <c r="CX229" s="5"/>
      <c r="CY229" s="5"/>
      <c r="CZ229" s="5"/>
    </row>
    <row r="230" spans="1:104" s="6" customFormat="1" x14ac:dyDescent="0.2">
      <c r="A230" s="374" t="s">
        <v>203</v>
      </c>
      <c r="B230" s="92">
        <v>9</v>
      </c>
      <c r="BU230" s="5"/>
      <c r="BV230" s="5"/>
      <c r="BW230" s="5"/>
      <c r="BX230" s="5"/>
      <c r="BY230" s="5"/>
      <c r="BZ230" s="5"/>
      <c r="CA230" s="4"/>
      <c r="CB230" s="4"/>
      <c r="CC230" s="4"/>
      <c r="CD230" s="4"/>
      <c r="CE230" s="4"/>
      <c r="CF230" s="4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5"/>
      <c r="CV230" s="5"/>
      <c r="CW230" s="5"/>
      <c r="CX230" s="5"/>
      <c r="CY230" s="5"/>
      <c r="CZ230" s="5"/>
    </row>
    <row r="231" spans="1:104" s="6" customFormat="1" x14ac:dyDescent="0.2">
      <c r="A231" s="374" t="s">
        <v>106</v>
      </c>
      <c r="B231" s="92">
        <v>0</v>
      </c>
      <c r="BU231" s="5"/>
      <c r="BV231" s="5"/>
      <c r="BW231" s="5"/>
      <c r="BX231" s="5"/>
      <c r="BY231" s="5"/>
      <c r="BZ231" s="5"/>
      <c r="CA231" s="4"/>
      <c r="CB231" s="4"/>
      <c r="CC231" s="4"/>
      <c r="CD231" s="4"/>
      <c r="CE231" s="4"/>
      <c r="CF231" s="4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5"/>
      <c r="CV231" s="5"/>
      <c r="CW231" s="5"/>
      <c r="CX231" s="5"/>
      <c r="CY231" s="5"/>
      <c r="CZ231" s="5"/>
    </row>
    <row r="232" spans="1:104" s="6" customFormat="1" x14ac:dyDescent="0.2">
      <c r="A232" s="374" t="s">
        <v>103</v>
      </c>
      <c r="B232" s="92">
        <v>0</v>
      </c>
      <c r="BU232" s="5"/>
      <c r="BV232" s="5"/>
      <c r="BW232" s="5"/>
      <c r="BX232" s="5"/>
      <c r="BY232" s="5"/>
      <c r="BZ232" s="5"/>
      <c r="CA232" s="4"/>
      <c r="CB232" s="4"/>
      <c r="CC232" s="4"/>
      <c r="CD232" s="4"/>
      <c r="CE232" s="4"/>
      <c r="CF232" s="4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5"/>
      <c r="CV232" s="5"/>
      <c r="CW232" s="5"/>
      <c r="CX232" s="5"/>
      <c r="CY232" s="5"/>
      <c r="CZ232" s="5"/>
    </row>
    <row r="233" spans="1:104" s="6" customFormat="1" x14ac:dyDescent="0.2">
      <c r="A233" s="374" t="s">
        <v>104</v>
      </c>
      <c r="B233" s="92">
        <v>0</v>
      </c>
      <c r="BU233" s="5"/>
      <c r="BV233" s="5"/>
      <c r="BW233" s="5"/>
      <c r="BX233" s="5"/>
      <c r="BY233" s="5"/>
      <c r="BZ233" s="5"/>
      <c r="CA233" s="4"/>
      <c r="CB233" s="4"/>
      <c r="CC233" s="4"/>
      <c r="CD233" s="4"/>
      <c r="CE233" s="4"/>
      <c r="CF233" s="4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5"/>
      <c r="CV233" s="5"/>
      <c r="CW233" s="5"/>
      <c r="CX233" s="5"/>
      <c r="CY233" s="5"/>
      <c r="CZ233" s="5"/>
    </row>
    <row r="234" spans="1:104" s="6" customFormat="1" x14ac:dyDescent="0.2">
      <c r="A234" s="374" t="s">
        <v>105</v>
      </c>
      <c r="B234" s="92">
        <v>0</v>
      </c>
      <c r="BU234" s="5"/>
      <c r="BV234" s="5"/>
      <c r="BW234" s="5"/>
      <c r="BX234" s="5"/>
      <c r="BY234" s="5"/>
      <c r="BZ234" s="5"/>
      <c r="CA234" s="4"/>
      <c r="CB234" s="4"/>
      <c r="CC234" s="4"/>
      <c r="CD234" s="4"/>
      <c r="CE234" s="4"/>
      <c r="CF234" s="4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5"/>
      <c r="CV234" s="5"/>
      <c r="CW234" s="5"/>
      <c r="CX234" s="5"/>
      <c r="CY234" s="5"/>
      <c r="CZ234" s="5"/>
    </row>
    <row r="235" spans="1:104" s="6" customFormat="1" x14ac:dyDescent="0.2">
      <c r="A235" s="374" t="s">
        <v>204</v>
      </c>
      <c r="B235" s="92">
        <v>0</v>
      </c>
      <c r="BU235" s="5"/>
      <c r="BV235" s="5"/>
      <c r="BW235" s="5"/>
      <c r="BX235" s="5"/>
      <c r="BY235" s="5"/>
      <c r="BZ235" s="5"/>
      <c r="CA235" s="4"/>
      <c r="CB235" s="4"/>
      <c r="CC235" s="4"/>
      <c r="CD235" s="4"/>
      <c r="CE235" s="4"/>
      <c r="CF235" s="4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5"/>
      <c r="CV235" s="5"/>
      <c r="CW235" s="5"/>
      <c r="CX235" s="5"/>
      <c r="CY235" s="5"/>
      <c r="CZ235" s="5"/>
    </row>
    <row r="236" spans="1:104" s="6" customFormat="1" x14ac:dyDescent="0.2">
      <c r="A236" s="374" t="s">
        <v>205</v>
      </c>
      <c r="B236" s="92">
        <v>0</v>
      </c>
      <c r="BU236" s="5"/>
      <c r="BV236" s="5"/>
      <c r="BW236" s="5"/>
      <c r="BX236" s="5"/>
      <c r="BY236" s="5"/>
      <c r="BZ236" s="5"/>
      <c r="CA236" s="4"/>
      <c r="CB236" s="4"/>
      <c r="CC236" s="4"/>
      <c r="CD236" s="4"/>
      <c r="CE236" s="4"/>
      <c r="CF236" s="4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5"/>
      <c r="CV236" s="5"/>
      <c r="CW236" s="5"/>
      <c r="CX236" s="5"/>
      <c r="CY236" s="5"/>
      <c r="CZ236" s="5"/>
    </row>
    <row r="237" spans="1:104" s="6" customFormat="1" x14ac:dyDescent="0.2">
      <c r="A237" s="374" t="s">
        <v>107</v>
      </c>
      <c r="B237" s="92">
        <v>1110</v>
      </c>
      <c r="BU237" s="5"/>
      <c r="BV237" s="5"/>
      <c r="BW237" s="5"/>
      <c r="BX237" s="5"/>
      <c r="BY237" s="5"/>
      <c r="BZ237" s="5"/>
      <c r="CA237" s="4"/>
      <c r="CB237" s="4"/>
      <c r="CC237" s="4"/>
      <c r="CD237" s="4"/>
      <c r="CE237" s="4"/>
      <c r="CF237" s="4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5"/>
      <c r="CV237" s="5"/>
      <c r="CW237" s="5"/>
      <c r="CX237" s="5"/>
      <c r="CY237" s="5"/>
      <c r="CZ237" s="5"/>
    </row>
    <row r="238" spans="1:104" s="6" customFormat="1" x14ac:dyDescent="0.2">
      <c r="A238" s="374" t="s">
        <v>108</v>
      </c>
      <c r="B238" s="92">
        <v>0</v>
      </c>
      <c r="BU238" s="5"/>
      <c r="BV238" s="5"/>
      <c r="BW238" s="5"/>
      <c r="BX238" s="5"/>
      <c r="BY238" s="5"/>
      <c r="BZ238" s="5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5"/>
      <c r="CV238" s="5"/>
      <c r="CW238" s="5"/>
      <c r="CX238" s="5"/>
      <c r="CY238" s="5"/>
      <c r="CZ238" s="5"/>
    </row>
    <row r="239" spans="1:104" s="6" customFormat="1" x14ac:dyDescent="0.2">
      <c r="A239" s="374" t="s">
        <v>109</v>
      </c>
      <c r="B239" s="92">
        <v>224</v>
      </c>
      <c r="BU239" s="5"/>
      <c r="BV239" s="5"/>
      <c r="BW239" s="5"/>
      <c r="BX239" s="5"/>
      <c r="BY239" s="5"/>
      <c r="BZ239" s="5"/>
      <c r="CU239" s="5"/>
      <c r="CV239" s="5"/>
      <c r="CW239" s="5"/>
      <c r="CX239" s="5"/>
      <c r="CY239" s="5"/>
      <c r="CZ239" s="5"/>
    </row>
    <row r="240" spans="1:104" s="6" customFormat="1" x14ac:dyDescent="0.2">
      <c r="A240" s="374" t="s">
        <v>110</v>
      </c>
      <c r="B240" s="92">
        <v>0</v>
      </c>
      <c r="BU240" s="5"/>
      <c r="BV240" s="5"/>
      <c r="BW240" s="5"/>
      <c r="BX240" s="5"/>
      <c r="BY240" s="5"/>
      <c r="BZ240" s="5"/>
      <c r="CU240" s="5"/>
      <c r="CV240" s="5"/>
      <c r="CW240" s="5"/>
      <c r="CX240" s="5"/>
      <c r="CY240" s="5"/>
      <c r="CZ240" s="5"/>
    </row>
    <row r="241" spans="1:104" s="6" customFormat="1" x14ac:dyDescent="0.2">
      <c r="A241" s="374" t="s">
        <v>206</v>
      </c>
      <c r="B241" s="92">
        <v>0</v>
      </c>
      <c r="BU241" s="5"/>
      <c r="BV241" s="5"/>
      <c r="BW241" s="5"/>
      <c r="BX241" s="5"/>
      <c r="BY241" s="15"/>
      <c r="BZ241" s="15"/>
      <c r="CU241" s="5"/>
      <c r="CV241" s="5"/>
      <c r="CW241" s="5"/>
      <c r="CX241" s="5"/>
      <c r="CY241" s="5"/>
      <c r="CZ241" s="5"/>
    </row>
    <row r="242" spans="1:104" s="6" customFormat="1" x14ac:dyDescent="0.2">
      <c r="A242" s="374" t="s">
        <v>112</v>
      </c>
      <c r="B242" s="92">
        <v>0</v>
      </c>
      <c r="BU242" s="5"/>
      <c r="BV242" s="5"/>
      <c r="BW242" s="5"/>
      <c r="BX242" s="5"/>
      <c r="BY242" s="15"/>
      <c r="BZ242" s="15"/>
      <c r="CU242" s="5"/>
      <c r="CV242" s="5"/>
      <c r="CW242" s="5"/>
      <c r="CX242" s="5"/>
      <c r="CY242" s="5"/>
      <c r="CZ242" s="5"/>
    </row>
    <row r="243" spans="1:104" s="6" customFormat="1" x14ac:dyDescent="0.2">
      <c r="A243" s="374" t="s">
        <v>207</v>
      </c>
      <c r="B243" s="92">
        <v>0</v>
      </c>
      <c r="BU243" s="5"/>
      <c r="BV243" s="5"/>
      <c r="BW243" s="5"/>
      <c r="BX243" s="5"/>
      <c r="BY243" s="15"/>
      <c r="BZ243" s="15"/>
      <c r="CU243" s="5"/>
      <c r="CV243" s="5"/>
      <c r="CW243" s="5"/>
      <c r="CX243" s="5"/>
      <c r="CY243" s="5"/>
      <c r="CZ243" s="5"/>
    </row>
    <row r="244" spans="1:104" s="6" customFormat="1" x14ac:dyDescent="0.2">
      <c r="A244" s="374" t="s">
        <v>208</v>
      </c>
      <c r="B244" s="92">
        <v>0</v>
      </c>
      <c r="BU244" s="5"/>
      <c r="BV244" s="5"/>
      <c r="BW244" s="5"/>
      <c r="BX244" s="5"/>
      <c r="BY244" s="15"/>
      <c r="BZ244" s="15"/>
      <c r="CU244" s="5"/>
      <c r="CV244" s="5"/>
      <c r="CW244" s="5"/>
      <c r="CX244" s="5"/>
      <c r="CY244" s="5"/>
      <c r="CZ244" s="5"/>
    </row>
    <row r="245" spans="1:104" s="6" customFormat="1" x14ac:dyDescent="0.2">
      <c r="A245" s="374" t="s">
        <v>209</v>
      </c>
      <c r="B245" s="92">
        <v>1812</v>
      </c>
      <c r="BU245" s="5"/>
      <c r="BV245" s="5"/>
      <c r="BW245" s="5"/>
      <c r="BX245" s="5"/>
      <c r="BY245" s="15"/>
      <c r="BZ245" s="15"/>
      <c r="CU245" s="5"/>
      <c r="CV245" s="5"/>
      <c r="CW245" s="5"/>
      <c r="CX245" s="5"/>
      <c r="CY245" s="5"/>
      <c r="CZ245" s="5"/>
    </row>
    <row r="246" spans="1:104" s="6" customFormat="1" x14ac:dyDescent="0.2">
      <c r="A246" s="374" t="s">
        <v>210</v>
      </c>
      <c r="B246" s="92">
        <v>0</v>
      </c>
      <c r="BU246" s="5"/>
      <c r="BV246" s="5"/>
      <c r="BW246" s="5"/>
      <c r="BX246" s="5"/>
      <c r="BY246" s="15"/>
      <c r="BZ246" s="15"/>
      <c r="CU246" s="5"/>
      <c r="CV246" s="5"/>
      <c r="CW246" s="5"/>
      <c r="CX246" s="5"/>
      <c r="CY246" s="5"/>
      <c r="CZ246" s="5"/>
    </row>
    <row r="247" spans="1:104" s="6" customFormat="1" x14ac:dyDescent="0.2">
      <c r="A247" s="375" t="s">
        <v>211</v>
      </c>
      <c r="B247" s="75">
        <v>0</v>
      </c>
      <c r="BU247" s="5"/>
      <c r="BV247" s="5"/>
      <c r="BW247" s="5"/>
      <c r="BX247" s="5"/>
      <c r="BY247" s="15"/>
      <c r="BZ247" s="15"/>
      <c r="CU247" s="5"/>
      <c r="CV247" s="5"/>
      <c r="CW247" s="5"/>
      <c r="CX247" s="5"/>
      <c r="CY247" s="5"/>
      <c r="CZ247" s="5"/>
    </row>
    <row r="248" spans="1:104" s="6" customFormat="1" x14ac:dyDescent="0.2">
      <c r="A248" s="875" t="s">
        <v>5</v>
      </c>
      <c r="B248" s="426">
        <f>SUM(B223:B247)</f>
        <v>8459</v>
      </c>
      <c r="BU248" s="5"/>
      <c r="BV248" s="5"/>
      <c r="BW248" s="5"/>
      <c r="BX248" s="5"/>
      <c r="BY248" s="15"/>
      <c r="BZ248" s="15"/>
      <c r="CU248" s="5"/>
      <c r="CV248" s="5"/>
      <c r="CW248" s="5"/>
      <c r="CX248" s="5"/>
      <c r="CY248" s="5"/>
      <c r="CZ248" s="5"/>
    </row>
    <row r="249" spans="1:104" s="6" customFormat="1" x14ac:dyDescent="0.2">
      <c r="A249" s="11" t="s">
        <v>212</v>
      </c>
      <c r="B249" s="11"/>
      <c r="BU249" s="5"/>
      <c r="BV249" s="5"/>
      <c r="BW249" s="5"/>
      <c r="BX249" s="5"/>
      <c r="BY249" s="15"/>
      <c r="BZ249" s="15"/>
      <c r="CU249" s="5"/>
      <c r="CV249" s="5"/>
      <c r="CW249" s="5"/>
      <c r="CX249" s="5"/>
      <c r="CY249" s="5"/>
      <c r="CZ249" s="5"/>
    </row>
    <row r="250" spans="1:104" s="6" customFormat="1" x14ac:dyDescent="0.2">
      <c r="A250" s="11" t="s">
        <v>213</v>
      </c>
      <c r="B250" s="221"/>
      <c r="BU250" s="5"/>
      <c r="BV250" s="5"/>
      <c r="BW250" s="5"/>
      <c r="BX250" s="15"/>
      <c r="BY250" s="15"/>
      <c r="BZ250" s="5"/>
      <c r="CU250" s="5"/>
      <c r="CV250" s="5"/>
      <c r="CW250" s="5"/>
      <c r="CX250" s="5"/>
      <c r="CY250" s="5"/>
      <c r="CZ250" s="5"/>
    </row>
    <row r="251" spans="1:104" s="6" customFormat="1" x14ac:dyDescent="0.2">
      <c r="A251" s="1928" t="s">
        <v>214</v>
      </c>
      <c r="B251" s="1962" t="s">
        <v>5</v>
      </c>
      <c r="C251" s="1945" t="s">
        <v>215</v>
      </c>
      <c r="D251" s="1963"/>
      <c r="E251" s="1963"/>
      <c r="F251" s="1963"/>
      <c r="G251" s="1963"/>
      <c r="H251" s="1963"/>
      <c r="I251" s="1963"/>
      <c r="J251" s="1963"/>
      <c r="K251" s="1963"/>
      <c r="L251" s="1963"/>
      <c r="M251" s="1963"/>
      <c r="N251" s="1963"/>
      <c r="O251" s="1963"/>
      <c r="P251" s="1963"/>
      <c r="Q251" s="1963"/>
      <c r="R251" s="1963"/>
      <c r="S251" s="1946"/>
      <c r="BU251" s="5"/>
      <c r="BV251" s="5"/>
      <c r="BW251" s="5"/>
      <c r="BX251" s="5"/>
      <c r="BY251" s="5"/>
      <c r="BZ251" s="5"/>
      <c r="CU251" s="5"/>
      <c r="CV251" s="5"/>
      <c r="CW251" s="5"/>
      <c r="CX251" s="5"/>
      <c r="CY251" s="5"/>
      <c r="CZ251" s="5"/>
    </row>
    <row r="252" spans="1:104" s="6" customFormat="1" x14ac:dyDescent="0.2">
      <c r="A252" s="1745"/>
      <c r="B252" s="1820"/>
      <c r="C252" s="876" t="s">
        <v>160</v>
      </c>
      <c r="D252" s="876" t="s">
        <v>161</v>
      </c>
      <c r="E252" s="876" t="s">
        <v>13</v>
      </c>
      <c r="F252" s="877" t="s">
        <v>14</v>
      </c>
      <c r="G252" s="877" t="s">
        <v>15</v>
      </c>
      <c r="H252" s="877" t="s">
        <v>16</v>
      </c>
      <c r="I252" s="877" t="s">
        <v>17</v>
      </c>
      <c r="J252" s="877" t="s">
        <v>18</v>
      </c>
      <c r="K252" s="877" t="s">
        <v>19</v>
      </c>
      <c r="L252" s="877" t="s">
        <v>20</v>
      </c>
      <c r="M252" s="877" t="s">
        <v>21</v>
      </c>
      <c r="N252" s="877" t="s">
        <v>22</v>
      </c>
      <c r="O252" s="877" t="s">
        <v>23</v>
      </c>
      <c r="P252" s="877" t="s">
        <v>24</v>
      </c>
      <c r="Q252" s="877" t="s">
        <v>25</v>
      </c>
      <c r="R252" s="877" t="s">
        <v>26</v>
      </c>
      <c r="S252" s="878" t="s">
        <v>27</v>
      </c>
      <c r="BU252" s="5"/>
      <c r="BV252" s="5"/>
      <c r="BW252" s="5"/>
      <c r="BX252" s="5"/>
      <c r="BY252" s="5"/>
      <c r="BZ252" s="5"/>
      <c r="CU252" s="5"/>
      <c r="CV252" s="5"/>
      <c r="CW252" s="5"/>
      <c r="CX252" s="5"/>
      <c r="CY252" s="5"/>
      <c r="CZ252" s="5"/>
    </row>
    <row r="253" spans="1:104" s="6" customFormat="1" x14ac:dyDescent="0.2">
      <c r="A253" s="879" t="s">
        <v>216</v>
      </c>
      <c r="B253" s="880">
        <f>SUM(C253:S253)</f>
        <v>429</v>
      </c>
      <c r="C253" s="839">
        <v>2</v>
      </c>
      <c r="D253" s="385">
        <v>25</v>
      </c>
      <c r="E253" s="385">
        <v>27</v>
      </c>
      <c r="F253" s="385">
        <v>7</v>
      </c>
      <c r="G253" s="385">
        <v>0</v>
      </c>
      <c r="H253" s="385">
        <v>0</v>
      </c>
      <c r="I253" s="385">
        <v>2</v>
      </c>
      <c r="J253" s="385">
        <v>0</v>
      </c>
      <c r="K253" s="385">
        <v>1</v>
      </c>
      <c r="L253" s="385">
        <v>2</v>
      </c>
      <c r="M253" s="385">
        <v>5</v>
      </c>
      <c r="N253" s="385">
        <v>3</v>
      </c>
      <c r="O253" s="385">
        <v>13</v>
      </c>
      <c r="P253" s="385">
        <v>112</v>
      </c>
      <c r="Q253" s="385">
        <v>96</v>
      </c>
      <c r="R253" s="385">
        <v>57</v>
      </c>
      <c r="S253" s="836">
        <v>77</v>
      </c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U253" s="5"/>
      <c r="CV253" s="5"/>
      <c r="CW253" s="5"/>
      <c r="CX253" s="5"/>
      <c r="CY253" s="5"/>
      <c r="CZ253" s="5"/>
    </row>
    <row r="254" spans="1:104" s="6" customFormat="1" ht="21" x14ac:dyDescent="0.2">
      <c r="A254" s="386" t="s">
        <v>217</v>
      </c>
      <c r="B254" s="387">
        <f>SUM(C254:S254)</f>
        <v>429</v>
      </c>
      <c r="C254" s="51">
        <v>2</v>
      </c>
      <c r="D254" s="55">
        <v>25</v>
      </c>
      <c r="E254" s="55">
        <v>27</v>
      </c>
      <c r="F254" s="55">
        <v>7</v>
      </c>
      <c r="G254" s="55">
        <v>0</v>
      </c>
      <c r="H254" s="55">
        <v>0</v>
      </c>
      <c r="I254" s="55">
        <v>2</v>
      </c>
      <c r="J254" s="55">
        <v>0</v>
      </c>
      <c r="K254" s="55">
        <v>1</v>
      </c>
      <c r="L254" s="55">
        <v>2</v>
      </c>
      <c r="M254" s="55">
        <v>5</v>
      </c>
      <c r="N254" s="55">
        <v>3</v>
      </c>
      <c r="O254" s="55">
        <v>13</v>
      </c>
      <c r="P254" s="55">
        <v>112</v>
      </c>
      <c r="Q254" s="55">
        <v>96</v>
      </c>
      <c r="R254" s="55">
        <v>57</v>
      </c>
      <c r="S254" s="56">
        <v>77</v>
      </c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09"/>
      <c r="AJ254" s="109"/>
      <c r="AK254" s="109"/>
      <c r="AL254" s="109"/>
      <c r="AM254" s="109"/>
      <c r="AN254" s="109"/>
      <c r="AO254" s="109"/>
      <c r="AP254" s="109"/>
      <c r="AQ254" s="109"/>
      <c r="AR254" s="109"/>
      <c r="AS254" s="109"/>
      <c r="AT254" s="109"/>
      <c r="AU254" s="109"/>
      <c r="AV254" s="109"/>
      <c r="AW254" s="109"/>
      <c r="AX254" s="109"/>
      <c r="AY254" s="109"/>
      <c r="AZ254" s="109"/>
      <c r="BA254" s="109"/>
      <c r="BB254" s="109"/>
      <c r="BU254" s="5"/>
      <c r="BV254" s="5"/>
      <c r="BW254" s="5"/>
      <c r="BX254" s="5"/>
      <c r="BY254" s="15"/>
      <c r="BZ254" s="15"/>
      <c r="CU254" s="5"/>
      <c r="CV254" s="5"/>
      <c r="CW254" s="5"/>
      <c r="CX254" s="5"/>
      <c r="CY254" s="5"/>
      <c r="CZ254" s="5"/>
    </row>
    <row r="255" spans="1:104" s="6" customFormat="1" x14ac:dyDescent="0.2">
      <c r="A255" s="881" t="s">
        <v>218</v>
      </c>
      <c r="B255" s="428">
        <f>SUM(C255:S255)</f>
        <v>429</v>
      </c>
      <c r="C255" s="434">
        <v>2</v>
      </c>
      <c r="D255" s="435">
        <v>25</v>
      </c>
      <c r="E255" s="435">
        <v>27</v>
      </c>
      <c r="F255" s="435">
        <v>7</v>
      </c>
      <c r="G255" s="435">
        <v>0</v>
      </c>
      <c r="H255" s="435">
        <v>0</v>
      </c>
      <c r="I255" s="435">
        <v>2</v>
      </c>
      <c r="J255" s="435">
        <v>0</v>
      </c>
      <c r="K255" s="435">
        <v>1</v>
      </c>
      <c r="L255" s="435">
        <v>2</v>
      </c>
      <c r="M255" s="435">
        <v>5</v>
      </c>
      <c r="N255" s="435">
        <v>3</v>
      </c>
      <c r="O255" s="435">
        <v>13</v>
      </c>
      <c r="P255" s="435">
        <v>112</v>
      </c>
      <c r="Q255" s="435">
        <v>96</v>
      </c>
      <c r="R255" s="435">
        <v>57</v>
      </c>
      <c r="S255" s="803">
        <v>77</v>
      </c>
      <c r="Z255" s="109"/>
      <c r="AA255" s="109"/>
      <c r="AB255" s="109"/>
      <c r="AC255" s="109"/>
      <c r="AD255" s="109"/>
      <c r="AE255" s="109"/>
      <c r="AF255" s="109"/>
      <c r="AG255" s="109"/>
      <c r="AH255" s="109"/>
      <c r="AI255" s="109"/>
      <c r="AJ255" s="109"/>
      <c r="AK255" s="109"/>
      <c r="AL255" s="109"/>
      <c r="AM255" s="109"/>
      <c r="AN255" s="109"/>
      <c r="AO255" s="109"/>
      <c r="AP255" s="109"/>
      <c r="AQ255" s="109"/>
      <c r="AR255" s="109"/>
      <c r="AS255" s="109"/>
      <c r="AT255" s="109"/>
      <c r="AU255" s="109"/>
      <c r="AV255" s="109"/>
      <c r="AW255" s="109"/>
      <c r="AX255" s="109"/>
      <c r="AY255" s="109"/>
      <c r="AZ255" s="109"/>
      <c r="BA255" s="109"/>
      <c r="BB255" s="109"/>
      <c r="BU255" s="5"/>
      <c r="BV255" s="5"/>
      <c r="BW255" s="5"/>
      <c r="BX255" s="5"/>
      <c r="BY255" s="15"/>
      <c r="BZ255" s="15"/>
      <c r="CU255" s="5"/>
      <c r="CV255" s="5"/>
      <c r="CW255" s="5"/>
      <c r="CX255" s="5"/>
      <c r="CY255" s="5"/>
      <c r="CZ255" s="5"/>
    </row>
    <row r="256" spans="1:104" s="6" customFormat="1" x14ac:dyDescent="0.2">
      <c r="A256" s="11" t="s">
        <v>219</v>
      </c>
      <c r="B256" s="390"/>
      <c r="D256" s="390"/>
      <c r="AX256" s="109"/>
      <c r="AY256" s="109"/>
      <c r="AZ256" s="109"/>
      <c r="BA256" s="109"/>
      <c r="BB256" s="109"/>
      <c r="BC256" s="109"/>
      <c r="BD256" s="109"/>
      <c r="BU256" s="5"/>
      <c r="BV256" s="5"/>
      <c r="BW256" s="5"/>
      <c r="BX256" s="5"/>
      <c r="BY256" s="5"/>
      <c r="BZ256" s="5"/>
      <c r="CU256" s="15"/>
      <c r="CV256" s="15"/>
      <c r="CW256" s="15"/>
      <c r="CX256" s="15"/>
      <c r="CY256" s="15"/>
      <c r="CZ256" s="15"/>
    </row>
    <row r="257" spans="1:130" x14ac:dyDescent="0.2">
      <c r="A257" s="1900" t="s">
        <v>220</v>
      </c>
      <c r="B257" s="1962" t="s">
        <v>221</v>
      </c>
      <c r="C257" s="1945" t="s">
        <v>215</v>
      </c>
      <c r="D257" s="1963"/>
      <c r="E257" s="1963"/>
      <c r="F257" s="1963"/>
      <c r="G257" s="1963"/>
      <c r="H257" s="1963"/>
      <c r="I257" s="1963"/>
      <c r="J257" s="1963"/>
      <c r="K257" s="1963"/>
      <c r="L257" s="1963"/>
      <c r="M257" s="1963"/>
      <c r="N257" s="1963"/>
      <c r="O257" s="1963"/>
      <c r="P257" s="1963"/>
      <c r="Q257" s="1963"/>
      <c r="R257" s="1963"/>
      <c r="S257" s="1946"/>
      <c r="AA257" s="109"/>
      <c r="AB257" s="109"/>
      <c r="AC257" s="109"/>
      <c r="AD257" s="109"/>
      <c r="AE257" s="109"/>
      <c r="AF257" s="109"/>
      <c r="AG257" s="109"/>
      <c r="AH257" s="109"/>
      <c r="AI257" s="109"/>
      <c r="AJ257" s="109"/>
      <c r="AK257" s="109"/>
      <c r="AL257" s="109"/>
      <c r="AM257" s="109"/>
      <c r="AN257" s="109"/>
      <c r="AO257" s="109"/>
      <c r="AP257" s="109"/>
      <c r="AQ257" s="109"/>
      <c r="AR257" s="109"/>
      <c r="AS257" s="109"/>
      <c r="AT257" s="109"/>
      <c r="AU257" s="109"/>
      <c r="AV257" s="109"/>
      <c r="AW257" s="109"/>
      <c r="AX257" s="109"/>
      <c r="AY257" s="109"/>
      <c r="AZ257" s="109"/>
      <c r="BA257" s="109"/>
      <c r="BB257" s="109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5"/>
      <c r="CV257" s="5"/>
      <c r="CW257" s="5"/>
      <c r="CX257" s="5"/>
      <c r="CY257" s="5"/>
      <c r="CZ257" s="5"/>
    </row>
    <row r="258" spans="1:130" ht="15" x14ac:dyDescent="0.25">
      <c r="A258" s="1934"/>
      <c r="B258" s="1820"/>
      <c r="C258" s="876" t="s">
        <v>160</v>
      </c>
      <c r="D258" s="876" t="s">
        <v>161</v>
      </c>
      <c r="E258" s="876" t="s">
        <v>13</v>
      </c>
      <c r="F258" s="877" t="s">
        <v>14</v>
      </c>
      <c r="G258" s="877" t="s">
        <v>15</v>
      </c>
      <c r="H258" s="877" t="s">
        <v>16</v>
      </c>
      <c r="I258" s="877" t="s">
        <v>17</v>
      </c>
      <c r="J258" s="877" t="s">
        <v>18</v>
      </c>
      <c r="K258" s="877" t="s">
        <v>19</v>
      </c>
      <c r="L258" s="877" t="s">
        <v>20</v>
      </c>
      <c r="M258" s="877" t="s">
        <v>21</v>
      </c>
      <c r="N258" s="877" t="s">
        <v>22</v>
      </c>
      <c r="O258" s="877" t="s">
        <v>23</v>
      </c>
      <c r="P258" s="877" t="s">
        <v>24</v>
      </c>
      <c r="Q258" s="877" t="s">
        <v>25</v>
      </c>
      <c r="R258" s="877" t="s">
        <v>26</v>
      </c>
      <c r="S258" s="878" t="s">
        <v>27</v>
      </c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3"/>
      <c r="BV258" s="3"/>
      <c r="BW258" s="3"/>
      <c r="BX258" s="3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5"/>
      <c r="CV258" s="5"/>
      <c r="CW258" s="5"/>
      <c r="CX258" s="5"/>
      <c r="CY258" s="5"/>
      <c r="CZ258" s="5"/>
    </row>
    <row r="259" spans="1:130" ht="15" x14ac:dyDescent="0.25">
      <c r="A259" s="391" t="s">
        <v>222</v>
      </c>
      <c r="B259" s="391">
        <f>SUM(C259:S259)</f>
        <v>19</v>
      </c>
      <c r="C259" s="385">
        <v>0</v>
      </c>
      <c r="D259" s="385">
        <v>0</v>
      </c>
      <c r="E259" s="385">
        <v>0</v>
      </c>
      <c r="F259" s="385">
        <v>0</v>
      </c>
      <c r="G259" s="385">
        <v>0</v>
      </c>
      <c r="H259" s="385">
        <v>0</v>
      </c>
      <c r="I259" s="385">
        <v>0</v>
      </c>
      <c r="J259" s="385">
        <v>0</v>
      </c>
      <c r="K259" s="385">
        <v>1</v>
      </c>
      <c r="L259" s="385">
        <v>0</v>
      </c>
      <c r="M259" s="385">
        <v>0</v>
      </c>
      <c r="N259" s="385">
        <v>0</v>
      </c>
      <c r="O259" s="385">
        <v>2</v>
      </c>
      <c r="P259" s="385">
        <v>5</v>
      </c>
      <c r="Q259" s="385">
        <v>1</v>
      </c>
      <c r="R259" s="385">
        <v>4</v>
      </c>
      <c r="S259" s="868">
        <v>6</v>
      </c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3"/>
      <c r="BV259" s="3"/>
      <c r="BW259" s="3"/>
      <c r="BX259" s="3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5"/>
      <c r="CV259" s="5"/>
      <c r="CW259" s="5"/>
      <c r="CX259" s="5"/>
      <c r="CY259" s="5"/>
      <c r="CZ259" s="5"/>
    </row>
    <row r="260" spans="1:130" ht="15" x14ac:dyDescent="0.25">
      <c r="A260" s="284" t="s">
        <v>223</v>
      </c>
      <c r="B260" s="284">
        <f t="shared" ref="B260:B285" si="36">SUM(C260:S260)</f>
        <v>0</v>
      </c>
      <c r="C260" s="55">
        <v>0</v>
      </c>
      <c r="D260" s="55">
        <v>0</v>
      </c>
      <c r="E260" s="55">
        <v>0</v>
      </c>
      <c r="F260" s="55">
        <v>0</v>
      </c>
      <c r="G260" s="55">
        <v>0</v>
      </c>
      <c r="H260" s="55">
        <v>0</v>
      </c>
      <c r="I260" s="55">
        <v>0</v>
      </c>
      <c r="J260" s="55">
        <v>0</v>
      </c>
      <c r="K260" s="55">
        <v>0</v>
      </c>
      <c r="L260" s="55">
        <v>0</v>
      </c>
      <c r="M260" s="55">
        <v>0</v>
      </c>
      <c r="N260" s="55">
        <v>0</v>
      </c>
      <c r="O260" s="55">
        <v>0</v>
      </c>
      <c r="P260" s="55">
        <v>0</v>
      </c>
      <c r="Q260" s="55">
        <v>0</v>
      </c>
      <c r="R260" s="55">
        <v>0</v>
      </c>
      <c r="S260" s="56">
        <v>0</v>
      </c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3"/>
      <c r="BV260" s="3"/>
      <c r="BW260" s="3"/>
      <c r="BX260" s="3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5"/>
      <c r="CV260" s="5"/>
      <c r="CW260" s="5"/>
      <c r="CX260" s="5"/>
      <c r="CY260" s="5"/>
      <c r="CZ260" s="5"/>
    </row>
    <row r="261" spans="1:130" ht="15" x14ac:dyDescent="0.25">
      <c r="A261" s="284" t="s">
        <v>224</v>
      </c>
      <c r="B261" s="284">
        <f>SUM(C261:S261)</f>
        <v>14</v>
      </c>
      <c r="C261" s="55">
        <v>0</v>
      </c>
      <c r="D261" s="55">
        <v>0</v>
      </c>
      <c r="E261" s="55">
        <v>0</v>
      </c>
      <c r="F261" s="55">
        <v>0</v>
      </c>
      <c r="G261" s="55">
        <v>0</v>
      </c>
      <c r="H261" s="55">
        <v>0</v>
      </c>
      <c r="I261" s="55">
        <v>0</v>
      </c>
      <c r="J261" s="55">
        <v>0</v>
      </c>
      <c r="K261" s="55">
        <v>1</v>
      </c>
      <c r="L261" s="55">
        <v>0</v>
      </c>
      <c r="M261" s="55">
        <v>0</v>
      </c>
      <c r="N261" s="55">
        <v>0</v>
      </c>
      <c r="O261" s="55">
        <v>1</v>
      </c>
      <c r="P261" s="55">
        <v>6</v>
      </c>
      <c r="Q261" s="55">
        <v>0</v>
      </c>
      <c r="R261" s="55">
        <v>1</v>
      </c>
      <c r="S261" s="56">
        <v>5</v>
      </c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3"/>
      <c r="BV261" s="3"/>
      <c r="BW261" s="3"/>
      <c r="BX261" s="3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5"/>
      <c r="CV261" s="5"/>
      <c r="CW261" s="5"/>
      <c r="CX261" s="5"/>
      <c r="CY261" s="5"/>
      <c r="CZ261" s="5"/>
    </row>
    <row r="262" spans="1:130" ht="15" x14ac:dyDescent="0.25">
      <c r="A262" s="284" t="s">
        <v>225</v>
      </c>
      <c r="B262" s="284">
        <f t="shared" si="36"/>
        <v>11</v>
      </c>
      <c r="C262" s="55">
        <v>0</v>
      </c>
      <c r="D262" s="55">
        <v>0</v>
      </c>
      <c r="E262" s="55">
        <v>0</v>
      </c>
      <c r="F262" s="55">
        <v>0</v>
      </c>
      <c r="G262" s="55">
        <v>0</v>
      </c>
      <c r="H262" s="55">
        <v>0</v>
      </c>
      <c r="I262" s="55">
        <v>0</v>
      </c>
      <c r="J262" s="55">
        <v>0</v>
      </c>
      <c r="K262" s="55">
        <v>0</v>
      </c>
      <c r="L262" s="55">
        <v>0</v>
      </c>
      <c r="M262" s="55">
        <v>0</v>
      </c>
      <c r="N262" s="55">
        <v>0</v>
      </c>
      <c r="O262" s="55">
        <v>1</v>
      </c>
      <c r="P262" s="55">
        <v>5</v>
      </c>
      <c r="Q262" s="55">
        <v>0</v>
      </c>
      <c r="R262" s="55">
        <v>1</v>
      </c>
      <c r="S262" s="56">
        <v>4</v>
      </c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3"/>
      <c r="BV262" s="3"/>
      <c r="BW262" s="3"/>
      <c r="BX262" s="3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5"/>
      <c r="CV262" s="5"/>
      <c r="CW262" s="5"/>
      <c r="CX262" s="5"/>
      <c r="CY262" s="5"/>
      <c r="CZ262" s="5"/>
    </row>
    <row r="263" spans="1:130" ht="15" x14ac:dyDescent="0.25">
      <c r="A263" s="284" t="s">
        <v>226</v>
      </c>
      <c r="B263" s="284">
        <f t="shared" si="36"/>
        <v>24</v>
      </c>
      <c r="C263" s="55">
        <v>0</v>
      </c>
      <c r="D263" s="55">
        <v>0</v>
      </c>
      <c r="E263" s="55">
        <v>0</v>
      </c>
      <c r="F263" s="55">
        <v>0</v>
      </c>
      <c r="G263" s="55">
        <v>0</v>
      </c>
      <c r="H263" s="55">
        <v>0</v>
      </c>
      <c r="I263" s="55">
        <v>0</v>
      </c>
      <c r="J263" s="55">
        <v>0</v>
      </c>
      <c r="K263" s="55">
        <v>0</v>
      </c>
      <c r="L263" s="55">
        <v>0</v>
      </c>
      <c r="M263" s="55">
        <v>2</v>
      </c>
      <c r="N263" s="55">
        <v>3</v>
      </c>
      <c r="O263" s="55">
        <v>4</v>
      </c>
      <c r="P263" s="55">
        <v>7</v>
      </c>
      <c r="Q263" s="55">
        <v>3</v>
      </c>
      <c r="R263" s="55">
        <v>4</v>
      </c>
      <c r="S263" s="56">
        <v>1</v>
      </c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3"/>
      <c r="BV263" s="3"/>
      <c r="BW263" s="3"/>
      <c r="BX263" s="3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5"/>
      <c r="CV263" s="5"/>
      <c r="CW263" s="5"/>
      <c r="CX263" s="5"/>
      <c r="CY263" s="5"/>
      <c r="CZ263" s="5"/>
    </row>
    <row r="264" spans="1:130" s="392" customFormat="1" x14ac:dyDescent="0.2">
      <c r="A264" s="284" t="s">
        <v>227</v>
      </c>
      <c r="B264" s="284">
        <f t="shared" si="36"/>
        <v>22</v>
      </c>
      <c r="C264" s="55">
        <v>0</v>
      </c>
      <c r="D264" s="55">
        <v>0</v>
      </c>
      <c r="E264" s="55">
        <v>0</v>
      </c>
      <c r="F264" s="55">
        <v>0</v>
      </c>
      <c r="G264" s="55">
        <v>0</v>
      </c>
      <c r="H264" s="55">
        <v>0</v>
      </c>
      <c r="I264" s="55">
        <v>0</v>
      </c>
      <c r="J264" s="55">
        <v>0</v>
      </c>
      <c r="K264" s="55">
        <v>0</v>
      </c>
      <c r="L264" s="55">
        <v>0</v>
      </c>
      <c r="M264" s="55">
        <v>1</v>
      </c>
      <c r="N264" s="55">
        <v>1</v>
      </c>
      <c r="O264" s="55">
        <v>3</v>
      </c>
      <c r="P264" s="55">
        <v>6</v>
      </c>
      <c r="Q264" s="55">
        <v>4</v>
      </c>
      <c r="R264" s="55">
        <v>2</v>
      </c>
      <c r="S264" s="56">
        <v>5</v>
      </c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5"/>
      <c r="BV264" s="5"/>
      <c r="BW264" s="5"/>
      <c r="BX264" s="5"/>
      <c r="BY264" s="15"/>
      <c r="BZ264" s="15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</row>
    <row r="265" spans="1:130" s="392" customFormat="1" x14ac:dyDescent="0.2">
      <c r="A265" s="284" t="s">
        <v>228</v>
      </c>
      <c r="B265" s="284">
        <f t="shared" si="36"/>
        <v>0</v>
      </c>
      <c r="C265" s="55">
        <v>0</v>
      </c>
      <c r="D265" s="55">
        <v>0</v>
      </c>
      <c r="E265" s="55">
        <v>0</v>
      </c>
      <c r="F265" s="55">
        <v>0</v>
      </c>
      <c r="G265" s="55">
        <v>0</v>
      </c>
      <c r="H265" s="55">
        <v>0</v>
      </c>
      <c r="I265" s="55">
        <v>0</v>
      </c>
      <c r="J265" s="55">
        <v>0</v>
      </c>
      <c r="K265" s="55">
        <v>0</v>
      </c>
      <c r="L265" s="55">
        <v>0</v>
      </c>
      <c r="M265" s="55">
        <v>0</v>
      </c>
      <c r="N265" s="55">
        <v>0</v>
      </c>
      <c r="O265" s="55">
        <v>0</v>
      </c>
      <c r="P265" s="55">
        <v>0</v>
      </c>
      <c r="Q265" s="55">
        <v>0</v>
      </c>
      <c r="R265" s="55">
        <v>0</v>
      </c>
      <c r="S265" s="56">
        <v>0</v>
      </c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5"/>
      <c r="BV265" s="5"/>
      <c r="BW265" s="5"/>
      <c r="BX265" s="5"/>
      <c r="BY265" s="15"/>
      <c r="BZ265" s="15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</row>
    <row r="266" spans="1:130" s="392" customFormat="1" x14ac:dyDescent="0.2">
      <c r="A266" s="284" t="s">
        <v>229</v>
      </c>
      <c r="B266" s="284">
        <f t="shared" si="36"/>
        <v>0</v>
      </c>
      <c r="C266" s="55">
        <v>0</v>
      </c>
      <c r="D266" s="55">
        <v>0</v>
      </c>
      <c r="E266" s="55">
        <v>0</v>
      </c>
      <c r="F266" s="55">
        <v>0</v>
      </c>
      <c r="G266" s="55">
        <v>0</v>
      </c>
      <c r="H266" s="55">
        <v>0</v>
      </c>
      <c r="I266" s="55">
        <v>0</v>
      </c>
      <c r="J266" s="55">
        <v>0</v>
      </c>
      <c r="K266" s="55">
        <v>0</v>
      </c>
      <c r="L266" s="55">
        <v>0</v>
      </c>
      <c r="M266" s="55">
        <v>0</v>
      </c>
      <c r="N266" s="55">
        <v>0</v>
      </c>
      <c r="O266" s="55">
        <v>0</v>
      </c>
      <c r="P266" s="55">
        <v>0</v>
      </c>
      <c r="Q266" s="55">
        <v>0</v>
      </c>
      <c r="R266" s="55">
        <v>0</v>
      </c>
      <c r="S266" s="56">
        <v>0</v>
      </c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5"/>
      <c r="BV266" s="5"/>
      <c r="BW266" s="5"/>
      <c r="BX266" s="5"/>
      <c r="BY266" s="15"/>
      <c r="BZ266" s="15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</row>
    <row r="267" spans="1:130" s="392" customFormat="1" x14ac:dyDescent="0.2">
      <c r="A267" s="284" t="s">
        <v>230</v>
      </c>
      <c r="B267" s="284">
        <f t="shared" si="36"/>
        <v>0</v>
      </c>
      <c r="C267" s="55">
        <v>0</v>
      </c>
      <c r="D267" s="55">
        <v>0</v>
      </c>
      <c r="E267" s="55">
        <v>0</v>
      </c>
      <c r="F267" s="55">
        <v>0</v>
      </c>
      <c r="G267" s="55">
        <v>0</v>
      </c>
      <c r="H267" s="55">
        <v>0</v>
      </c>
      <c r="I267" s="55">
        <v>0</v>
      </c>
      <c r="J267" s="55">
        <v>0</v>
      </c>
      <c r="K267" s="55">
        <v>0</v>
      </c>
      <c r="L267" s="55">
        <v>0</v>
      </c>
      <c r="M267" s="55">
        <v>0</v>
      </c>
      <c r="N267" s="55">
        <v>0</v>
      </c>
      <c r="O267" s="55">
        <v>0</v>
      </c>
      <c r="P267" s="55">
        <v>0</v>
      </c>
      <c r="Q267" s="55">
        <v>0</v>
      </c>
      <c r="R267" s="55">
        <v>0</v>
      </c>
      <c r="S267" s="56">
        <v>0</v>
      </c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5"/>
      <c r="BV267" s="5"/>
      <c r="BW267" s="5"/>
      <c r="BX267" s="5"/>
      <c r="BY267" s="15"/>
      <c r="BZ267" s="15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</row>
    <row r="268" spans="1:130" x14ac:dyDescent="0.2">
      <c r="A268" s="284" t="s">
        <v>231</v>
      </c>
      <c r="B268" s="284">
        <f t="shared" si="36"/>
        <v>0</v>
      </c>
      <c r="C268" s="55">
        <v>0</v>
      </c>
      <c r="D268" s="55">
        <v>0</v>
      </c>
      <c r="E268" s="55">
        <v>0</v>
      </c>
      <c r="F268" s="55">
        <v>0</v>
      </c>
      <c r="G268" s="55">
        <v>0</v>
      </c>
      <c r="H268" s="55">
        <v>0</v>
      </c>
      <c r="I268" s="55">
        <v>0</v>
      </c>
      <c r="J268" s="55">
        <v>0</v>
      </c>
      <c r="K268" s="55">
        <v>0</v>
      </c>
      <c r="L268" s="55">
        <v>0</v>
      </c>
      <c r="M268" s="55">
        <v>0</v>
      </c>
      <c r="N268" s="55">
        <v>0</v>
      </c>
      <c r="O268" s="55">
        <v>0</v>
      </c>
      <c r="P268" s="55">
        <v>0</v>
      </c>
      <c r="Q268" s="55">
        <v>0</v>
      </c>
      <c r="R268" s="55">
        <v>0</v>
      </c>
      <c r="S268" s="56">
        <v>0</v>
      </c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5"/>
      <c r="CV268" s="5"/>
      <c r="CW268" s="5"/>
      <c r="CX268" s="5"/>
      <c r="CY268" s="5"/>
      <c r="CZ268" s="5"/>
    </row>
    <row r="269" spans="1:130" ht="21.75" x14ac:dyDescent="0.2">
      <c r="A269" s="393" t="s">
        <v>232</v>
      </c>
      <c r="B269" s="284">
        <f t="shared" si="36"/>
        <v>0</v>
      </c>
      <c r="C269" s="55">
        <v>0</v>
      </c>
      <c r="D269" s="55">
        <v>0</v>
      </c>
      <c r="E269" s="55">
        <v>0</v>
      </c>
      <c r="F269" s="55">
        <v>0</v>
      </c>
      <c r="G269" s="55">
        <v>0</v>
      </c>
      <c r="H269" s="55">
        <v>0</v>
      </c>
      <c r="I269" s="55">
        <v>0</v>
      </c>
      <c r="J269" s="55">
        <v>0</v>
      </c>
      <c r="K269" s="55">
        <v>0</v>
      </c>
      <c r="L269" s="55">
        <v>0</v>
      </c>
      <c r="M269" s="55">
        <v>0</v>
      </c>
      <c r="N269" s="55">
        <v>0</v>
      </c>
      <c r="O269" s="55">
        <v>0</v>
      </c>
      <c r="P269" s="55">
        <v>0</v>
      </c>
      <c r="Q269" s="55">
        <v>0</v>
      </c>
      <c r="R269" s="55">
        <v>0</v>
      </c>
      <c r="S269" s="56">
        <v>0</v>
      </c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5"/>
      <c r="CV269" s="5"/>
      <c r="CW269" s="5"/>
      <c r="CX269" s="5"/>
      <c r="CY269" s="5"/>
      <c r="CZ269" s="5"/>
    </row>
    <row r="270" spans="1:130" ht="22.5" x14ac:dyDescent="0.25">
      <c r="A270" s="393" t="s">
        <v>233</v>
      </c>
      <c r="B270" s="284">
        <f>SUM(C270:S270)</f>
        <v>0</v>
      </c>
      <c r="C270" s="55">
        <v>0</v>
      </c>
      <c r="D270" s="55">
        <v>0</v>
      </c>
      <c r="E270" s="55">
        <v>0</v>
      </c>
      <c r="F270" s="55">
        <v>0</v>
      </c>
      <c r="G270" s="55">
        <v>0</v>
      </c>
      <c r="H270" s="55">
        <v>0</v>
      </c>
      <c r="I270" s="55">
        <v>0</v>
      </c>
      <c r="J270" s="55">
        <v>0</v>
      </c>
      <c r="K270" s="55">
        <v>0</v>
      </c>
      <c r="L270" s="55">
        <v>0</v>
      </c>
      <c r="M270" s="55">
        <v>0</v>
      </c>
      <c r="N270" s="55">
        <v>0</v>
      </c>
      <c r="O270" s="55">
        <v>0</v>
      </c>
      <c r="P270" s="55">
        <v>0</v>
      </c>
      <c r="Q270" s="55">
        <v>0</v>
      </c>
      <c r="R270" s="55">
        <v>0</v>
      </c>
      <c r="S270" s="56">
        <v>0</v>
      </c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3"/>
      <c r="BV270" s="3"/>
      <c r="BW270" s="3"/>
      <c r="BX270" s="3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5"/>
      <c r="CV270" s="5"/>
      <c r="CW270" s="5"/>
      <c r="CX270" s="5"/>
      <c r="CY270" s="5"/>
      <c r="CZ270" s="5"/>
    </row>
    <row r="271" spans="1:130" x14ac:dyDescent="0.2">
      <c r="A271" s="284" t="s">
        <v>234</v>
      </c>
      <c r="B271" s="284">
        <f t="shared" si="36"/>
        <v>0</v>
      </c>
      <c r="C271" s="55">
        <v>0</v>
      </c>
      <c r="D271" s="55">
        <v>0</v>
      </c>
      <c r="E271" s="55">
        <v>0</v>
      </c>
      <c r="F271" s="55">
        <v>0</v>
      </c>
      <c r="G271" s="55">
        <v>0</v>
      </c>
      <c r="H271" s="55">
        <v>0</v>
      </c>
      <c r="I271" s="55">
        <v>0</v>
      </c>
      <c r="J271" s="55">
        <v>0</v>
      </c>
      <c r="K271" s="55">
        <v>0</v>
      </c>
      <c r="L271" s="55">
        <v>0</v>
      </c>
      <c r="M271" s="55">
        <v>0</v>
      </c>
      <c r="N271" s="55">
        <v>0</v>
      </c>
      <c r="O271" s="55">
        <v>0</v>
      </c>
      <c r="P271" s="55">
        <v>0</v>
      </c>
      <c r="Q271" s="55">
        <v>0</v>
      </c>
      <c r="R271" s="55">
        <v>0</v>
      </c>
      <c r="S271" s="56">
        <v>0</v>
      </c>
      <c r="CA271" s="394"/>
      <c r="CB271" s="394"/>
      <c r="CC271" s="394"/>
      <c r="CD271" s="394"/>
      <c r="CE271" s="392"/>
      <c r="CF271" s="392"/>
      <c r="CG271" s="392"/>
      <c r="CH271" s="392"/>
      <c r="CI271" s="392"/>
      <c r="CJ271" s="392"/>
      <c r="CK271" s="392"/>
      <c r="CL271" s="392"/>
      <c r="CM271" s="392"/>
      <c r="CN271" s="392"/>
      <c r="CO271" s="392"/>
      <c r="CP271" s="392"/>
      <c r="CQ271" s="392"/>
      <c r="CR271" s="392"/>
      <c r="CS271" s="392"/>
      <c r="CT271" s="392"/>
      <c r="CU271" s="5"/>
      <c r="CV271" s="5"/>
      <c r="CW271" s="5"/>
      <c r="CX271" s="5"/>
      <c r="CY271" s="5"/>
      <c r="CZ271" s="5"/>
    </row>
    <row r="272" spans="1:130" x14ac:dyDescent="0.2">
      <c r="A272" s="284" t="s">
        <v>235</v>
      </c>
      <c r="B272" s="284">
        <f t="shared" si="36"/>
        <v>0</v>
      </c>
      <c r="C272" s="55">
        <v>0</v>
      </c>
      <c r="D272" s="55">
        <v>0</v>
      </c>
      <c r="E272" s="55">
        <v>0</v>
      </c>
      <c r="F272" s="55">
        <v>0</v>
      </c>
      <c r="G272" s="55">
        <v>0</v>
      </c>
      <c r="H272" s="55">
        <v>0</v>
      </c>
      <c r="I272" s="55">
        <v>0</v>
      </c>
      <c r="J272" s="55">
        <v>0</v>
      </c>
      <c r="K272" s="55">
        <v>0</v>
      </c>
      <c r="L272" s="55">
        <v>0</v>
      </c>
      <c r="M272" s="55">
        <v>0</v>
      </c>
      <c r="N272" s="55">
        <v>0</v>
      </c>
      <c r="O272" s="55">
        <v>0</v>
      </c>
      <c r="P272" s="55">
        <v>0</v>
      </c>
      <c r="Q272" s="55">
        <v>0</v>
      </c>
      <c r="R272" s="55">
        <v>0</v>
      </c>
      <c r="S272" s="56">
        <v>0</v>
      </c>
      <c r="CE272" s="392"/>
      <c r="CF272" s="392"/>
      <c r="CG272" s="392"/>
      <c r="CH272" s="392"/>
      <c r="CI272" s="392"/>
      <c r="CJ272" s="392"/>
      <c r="CK272" s="392"/>
      <c r="CL272" s="392"/>
      <c r="CM272" s="392"/>
      <c r="CN272" s="392"/>
      <c r="CO272" s="392"/>
      <c r="CP272" s="392"/>
      <c r="CQ272" s="392"/>
      <c r="CR272" s="392"/>
      <c r="CS272" s="392"/>
      <c r="CT272" s="392"/>
      <c r="CU272" s="5"/>
      <c r="CV272" s="5"/>
      <c r="CW272" s="5"/>
      <c r="CX272" s="5"/>
      <c r="CY272" s="5"/>
      <c r="CZ272" s="5"/>
    </row>
    <row r="273" spans="1:104" s="6" customFormat="1" x14ac:dyDescent="0.2">
      <c r="A273" s="284" t="s">
        <v>236</v>
      </c>
      <c r="B273" s="284">
        <f t="shared" si="36"/>
        <v>0</v>
      </c>
      <c r="C273" s="55">
        <v>0</v>
      </c>
      <c r="D273" s="55">
        <v>0</v>
      </c>
      <c r="E273" s="55">
        <v>0</v>
      </c>
      <c r="F273" s="55">
        <v>0</v>
      </c>
      <c r="G273" s="55">
        <v>0</v>
      </c>
      <c r="H273" s="55">
        <v>0</v>
      </c>
      <c r="I273" s="55">
        <v>0</v>
      </c>
      <c r="J273" s="55">
        <v>0</v>
      </c>
      <c r="K273" s="55">
        <v>0</v>
      </c>
      <c r="L273" s="55">
        <v>0</v>
      </c>
      <c r="M273" s="55">
        <v>0</v>
      </c>
      <c r="N273" s="55">
        <v>0</v>
      </c>
      <c r="O273" s="55">
        <v>0</v>
      </c>
      <c r="P273" s="55">
        <v>0</v>
      </c>
      <c r="Q273" s="55">
        <v>0</v>
      </c>
      <c r="R273" s="55">
        <v>0</v>
      </c>
      <c r="S273" s="56">
        <v>0</v>
      </c>
      <c r="BU273" s="5"/>
      <c r="BV273" s="5"/>
      <c r="BW273" s="5"/>
      <c r="BX273" s="5"/>
      <c r="BY273" s="15"/>
      <c r="BZ273" s="15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5"/>
      <c r="CV273" s="5"/>
      <c r="CW273" s="5"/>
      <c r="CX273" s="5"/>
      <c r="CY273" s="5"/>
      <c r="CZ273" s="5"/>
    </row>
    <row r="274" spans="1:104" s="6" customFormat="1" x14ac:dyDescent="0.2">
      <c r="A274" s="284" t="s">
        <v>237</v>
      </c>
      <c r="B274" s="284">
        <f t="shared" si="36"/>
        <v>0</v>
      </c>
      <c r="C274" s="55">
        <v>0</v>
      </c>
      <c r="D274" s="55">
        <v>0</v>
      </c>
      <c r="E274" s="55">
        <v>0</v>
      </c>
      <c r="F274" s="55">
        <v>0</v>
      </c>
      <c r="G274" s="55">
        <v>0</v>
      </c>
      <c r="H274" s="55">
        <v>0</v>
      </c>
      <c r="I274" s="55">
        <v>0</v>
      </c>
      <c r="J274" s="55">
        <v>0</v>
      </c>
      <c r="K274" s="55">
        <v>0</v>
      </c>
      <c r="L274" s="55">
        <v>0</v>
      </c>
      <c r="M274" s="55">
        <v>0</v>
      </c>
      <c r="N274" s="55">
        <v>0</v>
      </c>
      <c r="O274" s="55">
        <v>0</v>
      </c>
      <c r="P274" s="55">
        <v>0</v>
      </c>
      <c r="Q274" s="55">
        <v>0</v>
      </c>
      <c r="R274" s="55">
        <v>0</v>
      </c>
      <c r="S274" s="56">
        <v>0</v>
      </c>
      <c r="BU274" s="5"/>
      <c r="BV274" s="5"/>
      <c r="BW274" s="5"/>
      <c r="BX274" s="5"/>
      <c r="BY274" s="15"/>
      <c r="BZ274" s="15"/>
      <c r="CA274" s="4"/>
      <c r="CB274" s="4"/>
      <c r="CC274" s="4"/>
      <c r="CD274" s="4"/>
      <c r="CE274" s="4"/>
      <c r="CF274" s="392"/>
      <c r="CG274" s="392"/>
      <c r="CH274" s="392"/>
      <c r="CI274" s="392"/>
      <c r="CJ274" s="392"/>
      <c r="CK274" s="392"/>
      <c r="CL274" s="392"/>
      <c r="CM274" s="392"/>
      <c r="CN274" s="392"/>
      <c r="CO274" s="392"/>
      <c r="CP274" s="392"/>
      <c r="CQ274" s="392"/>
      <c r="CR274" s="392"/>
      <c r="CS274" s="392"/>
      <c r="CT274" s="392"/>
      <c r="CU274" s="5"/>
      <c r="CV274" s="5"/>
      <c r="CW274" s="5"/>
      <c r="CX274" s="5"/>
      <c r="CY274" s="5"/>
      <c r="CZ274" s="5"/>
    </row>
    <row r="275" spans="1:104" s="6" customFormat="1" x14ac:dyDescent="0.2">
      <c r="A275" s="284" t="s">
        <v>238</v>
      </c>
      <c r="B275" s="284">
        <f t="shared" si="36"/>
        <v>0</v>
      </c>
      <c r="C275" s="55">
        <v>0</v>
      </c>
      <c r="D275" s="55">
        <v>0</v>
      </c>
      <c r="E275" s="55">
        <v>0</v>
      </c>
      <c r="F275" s="55">
        <v>0</v>
      </c>
      <c r="G275" s="55">
        <v>0</v>
      </c>
      <c r="H275" s="55">
        <v>0</v>
      </c>
      <c r="I275" s="55">
        <v>0</v>
      </c>
      <c r="J275" s="55">
        <v>0</v>
      </c>
      <c r="K275" s="55">
        <v>0</v>
      </c>
      <c r="L275" s="55">
        <v>0</v>
      </c>
      <c r="M275" s="55">
        <v>0</v>
      </c>
      <c r="N275" s="55">
        <v>0</v>
      </c>
      <c r="O275" s="55">
        <v>0</v>
      </c>
      <c r="P275" s="55">
        <v>0</v>
      </c>
      <c r="Q275" s="55">
        <v>0</v>
      </c>
      <c r="R275" s="55">
        <v>0</v>
      </c>
      <c r="S275" s="56">
        <v>0</v>
      </c>
      <c r="BU275" s="5"/>
      <c r="BV275" s="5"/>
      <c r="BW275" s="5"/>
      <c r="BX275" s="5"/>
      <c r="BY275" s="15"/>
      <c r="BZ275" s="15"/>
      <c r="CA275" s="4"/>
      <c r="CB275" s="4"/>
      <c r="CC275" s="4"/>
      <c r="CD275" s="4"/>
      <c r="CE275" s="4"/>
      <c r="CU275" s="5"/>
      <c r="CV275" s="5"/>
      <c r="CW275" s="5"/>
      <c r="CX275" s="5"/>
      <c r="CY275" s="5"/>
      <c r="CZ275" s="5"/>
    </row>
    <row r="276" spans="1:104" s="6" customFormat="1" x14ac:dyDescent="0.2">
      <c r="A276" s="284" t="s">
        <v>239</v>
      </c>
      <c r="B276" s="284">
        <f t="shared" si="36"/>
        <v>63</v>
      </c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>
        <v>15</v>
      </c>
      <c r="Q276" s="55">
        <v>16</v>
      </c>
      <c r="R276" s="55">
        <v>13</v>
      </c>
      <c r="S276" s="56">
        <v>19</v>
      </c>
      <c r="BU276" s="5"/>
      <c r="BV276" s="5"/>
      <c r="BW276" s="5"/>
      <c r="BX276" s="5"/>
      <c r="BY276" s="15"/>
      <c r="BZ276" s="15"/>
      <c r="CA276" s="4"/>
      <c r="CB276" s="4"/>
      <c r="CC276" s="4"/>
      <c r="CD276" s="4"/>
      <c r="CE276" s="4"/>
      <c r="CU276" s="5"/>
      <c r="CV276" s="5"/>
      <c r="CW276" s="5"/>
      <c r="CX276" s="5"/>
      <c r="CY276" s="5"/>
      <c r="CZ276" s="5"/>
    </row>
    <row r="277" spans="1:104" s="6" customFormat="1" x14ac:dyDescent="0.2">
      <c r="A277" s="284" t="s">
        <v>240</v>
      </c>
      <c r="B277" s="284">
        <f t="shared" si="36"/>
        <v>519</v>
      </c>
      <c r="C277" s="55">
        <v>2</v>
      </c>
      <c r="D277" s="55">
        <v>25</v>
      </c>
      <c r="E277" s="55">
        <v>27</v>
      </c>
      <c r="F277" s="55">
        <v>7</v>
      </c>
      <c r="G277" s="55">
        <v>0</v>
      </c>
      <c r="H277" s="55">
        <v>0</v>
      </c>
      <c r="I277" s="55">
        <v>2</v>
      </c>
      <c r="J277" s="55">
        <v>0</v>
      </c>
      <c r="K277" s="55">
        <v>0</v>
      </c>
      <c r="L277" s="55">
        <v>4</v>
      </c>
      <c r="M277" s="55">
        <v>4</v>
      </c>
      <c r="N277" s="55">
        <v>0</v>
      </c>
      <c r="O277" s="55">
        <v>10</v>
      </c>
      <c r="P277" s="55">
        <v>153</v>
      </c>
      <c r="Q277" s="55">
        <v>148</v>
      </c>
      <c r="R277" s="55">
        <v>67</v>
      </c>
      <c r="S277" s="56">
        <v>70</v>
      </c>
      <c r="BU277" s="5"/>
      <c r="BV277" s="5"/>
      <c r="BW277" s="5"/>
      <c r="BX277" s="5"/>
      <c r="BY277" s="5"/>
      <c r="BZ277" s="5"/>
      <c r="CA277" s="4"/>
      <c r="CB277" s="4"/>
      <c r="CC277" s="4"/>
      <c r="CD277" s="4"/>
      <c r="CE277" s="4"/>
      <c r="CU277" s="5"/>
      <c r="CV277" s="5"/>
      <c r="CW277" s="5"/>
      <c r="CX277" s="5"/>
      <c r="CY277" s="5"/>
      <c r="CZ277" s="5"/>
    </row>
    <row r="278" spans="1:104" s="6" customFormat="1" x14ac:dyDescent="0.2">
      <c r="A278" s="284" t="s">
        <v>241</v>
      </c>
      <c r="B278" s="284">
        <f t="shared" si="36"/>
        <v>0</v>
      </c>
      <c r="C278" s="55">
        <v>0</v>
      </c>
      <c r="D278" s="55">
        <v>0</v>
      </c>
      <c r="E278" s="55">
        <v>0</v>
      </c>
      <c r="F278" s="55">
        <v>0</v>
      </c>
      <c r="G278" s="55">
        <v>0</v>
      </c>
      <c r="H278" s="55">
        <v>0</v>
      </c>
      <c r="I278" s="55">
        <v>0</v>
      </c>
      <c r="J278" s="55">
        <v>0</v>
      </c>
      <c r="K278" s="55">
        <v>0</v>
      </c>
      <c r="L278" s="55">
        <v>0</v>
      </c>
      <c r="M278" s="55">
        <v>0</v>
      </c>
      <c r="N278" s="55">
        <v>0</v>
      </c>
      <c r="O278" s="55">
        <v>0</v>
      </c>
      <c r="P278" s="55">
        <v>0</v>
      </c>
      <c r="Q278" s="55">
        <v>0</v>
      </c>
      <c r="R278" s="55">
        <v>0</v>
      </c>
      <c r="S278" s="56">
        <v>0</v>
      </c>
      <c r="BU278" s="5"/>
      <c r="BV278" s="5"/>
      <c r="BW278" s="5"/>
      <c r="BX278" s="5"/>
      <c r="BY278" s="5"/>
      <c r="BZ278" s="5"/>
      <c r="CA278" s="4"/>
      <c r="CB278" s="4"/>
      <c r="CC278" s="4"/>
      <c r="CD278" s="4"/>
      <c r="CE278" s="4"/>
      <c r="CU278" s="5"/>
      <c r="CV278" s="5"/>
      <c r="CW278" s="5"/>
      <c r="CX278" s="5"/>
      <c r="CY278" s="5"/>
      <c r="CZ278" s="5"/>
    </row>
    <row r="279" spans="1:104" s="6" customFormat="1" x14ac:dyDescent="0.2">
      <c r="A279" s="284" t="s">
        <v>242</v>
      </c>
      <c r="B279" s="284">
        <f t="shared" si="36"/>
        <v>0</v>
      </c>
      <c r="C279" s="55">
        <v>0</v>
      </c>
      <c r="D279" s="55">
        <v>0</v>
      </c>
      <c r="E279" s="55">
        <v>0</v>
      </c>
      <c r="F279" s="55">
        <v>0</v>
      </c>
      <c r="G279" s="55">
        <v>0</v>
      </c>
      <c r="H279" s="55">
        <v>0</v>
      </c>
      <c r="I279" s="55">
        <v>0</v>
      </c>
      <c r="J279" s="55">
        <v>0</v>
      </c>
      <c r="K279" s="55">
        <v>0</v>
      </c>
      <c r="L279" s="55">
        <v>0</v>
      </c>
      <c r="M279" s="55">
        <v>0</v>
      </c>
      <c r="N279" s="55">
        <v>0</v>
      </c>
      <c r="O279" s="55">
        <v>0</v>
      </c>
      <c r="P279" s="55">
        <v>0</v>
      </c>
      <c r="Q279" s="55">
        <v>0</v>
      </c>
      <c r="R279" s="55">
        <v>0</v>
      </c>
      <c r="S279" s="56">
        <v>0</v>
      </c>
      <c r="BU279" s="5"/>
      <c r="BV279" s="5"/>
      <c r="BW279" s="5"/>
      <c r="BX279" s="5"/>
      <c r="BY279" s="5"/>
      <c r="BZ279" s="5"/>
      <c r="CA279" s="4"/>
      <c r="CB279" s="4"/>
      <c r="CC279" s="4"/>
      <c r="CD279" s="4"/>
      <c r="CE279" s="4"/>
      <c r="CU279" s="5"/>
      <c r="CV279" s="5"/>
      <c r="CW279" s="5"/>
      <c r="CX279" s="5"/>
      <c r="CY279" s="5"/>
      <c r="CZ279" s="5"/>
    </row>
    <row r="280" spans="1:104" s="6" customFormat="1" x14ac:dyDescent="0.2">
      <c r="A280" s="395" t="s">
        <v>243</v>
      </c>
      <c r="B280" s="284">
        <f t="shared" si="36"/>
        <v>0</v>
      </c>
      <c r="C280" s="43">
        <v>0</v>
      </c>
      <c r="D280" s="43">
        <v>0</v>
      </c>
      <c r="E280" s="43">
        <v>0</v>
      </c>
      <c r="F280" s="43">
        <v>0</v>
      </c>
      <c r="G280" s="43">
        <v>0</v>
      </c>
      <c r="H280" s="43">
        <v>0</v>
      </c>
      <c r="I280" s="43">
        <v>0</v>
      </c>
      <c r="J280" s="43">
        <v>0</v>
      </c>
      <c r="K280" s="43">
        <v>0</v>
      </c>
      <c r="L280" s="43">
        <v>0</v>
      </c>
      <c r="M280" s="43">
        <v>0</v>
      </c>
      <c r="N280" s="43">
        <v>0</v>
      </c>
      <c r="O280" s="43">
        <v>0</v>
      </c>
      <c r="P280" s="43">
        <v>0</v>
      </c>
      <c r="Q280" s="43">
        <v>0</v>
      </c>
      <c r="R280" s="43">
        <v>0</v>
      </c>
      <c r="S280" s="39">
        <v>0</v>
      </c>
      <c r="BU280" s="5"/>
      <c r="BV280" s="5"/>
      <c r="BW280" s="5"/>
      <c r="BX280" s="5"/>
      <c r="BY280" s="5"/>
      <c r="BZ280" s="5"/>
      <c r="CA280" s="4"/>
      <c r="CB280" s="4"/>
      <c r="CC280" s="4"/>
      <c r="CD280" s="4"/>
      <c r="CE280" s="4"/>
      <c r="CU280" s="5"/>
      <c r="CV280" s="5"/>
      <c r="CW280" s="5"/>
      <c r="CX280" s="5"/>
      <c r="CY280" s="5"/>
      <c r="CZ280" s="5"/>
    </row>
    <row r="281" spans="1:104" s="6" customFormat="1" x14ac:dyDescent="0.2">
      <c r="A281" s="395" t="s">
        <v>244</v>
      </c>
      <c r="B281" s="284">
        <f t="shared" si="36"/>
        <v>0</v>
      </c>
      <c r="C281" s="55">
        <v>0</v>
      </c>
      <c r="D281" s="55">
        <v>0</v>
      </c>
      <c r="E281" s="55">
        <v>0</v>
      </c>
      <c r="F281" s="55">
        <v>0</v>
      </c>
      <c r="G281" s="55">
        <v>0</v>
      </c>
      <c r="H281" s="55">
        <v>0</v>
      </c>
      <c r="I281" s="55">
        <v>0</v>
      </c>
      <c r="J281" s="55">
        <v>0</v>
      </c>
      <c r="K281" s="55">
        <v>0</v>
      </c>
      <c r="L281" s="55">
        <v>0</v>
      </c>
      <c r="M281" s="55">
        <v>0</v>
      </c>
      <c r="N281" s="55">
        <v>0</v>
      </c>
      <c r="O281" s="55">
        <v>0</v>
      </c>
      <c r="P281" s="55">
        <v>0</v>
      </c>
      <c r="Q281" s="55">
        <v>0</v>
      </c>
      <c r="R281" s="55">
        <v>0</v>
      </c>
      <c r="S281" s="56">
        <v>0</v>
      </c>
      <c r="BU281" s="5"/>
      <c r="BV281" s="5"/>
      <c r="BW281" s="5"/>
      <c r="BX281" s="5"/>
      <c r="BY281" s="5"/>
      <c r="BZ281" s="5"/>
      <c r="CA281" s="4"/>
      <c r="CB281" s="4"/>
      <c r="CC281" s="4"/>
      <c r="CD281" s="4"/>
      <c r="CE281" s="4"/>
      <c r="CU281" s="5"/>
      <c r="CV281" s="5"/>
      <c r="CW281" s="5"/>
      <c r="CX281" s="5"/>
      <c r="CY281" s="5"/>
      <c r="CZ281" s="5"/>
    </row>
    <row r="282" spans="1:104" s="6" customFormat="1" ht="21.75" x14ac:dyDescent="0.2">
      <c r="A282" s="396" t="s">
        <v>245</v>
      </c>
      <c r="B282" s="284">
        <f t="shared" si="36"/>
        <v>0</v>
      </c>
      <c r="C282" s="55">
        <v>0</v>
      </c>
      <c r="D282" s="55">
        <v>0</v>
      </c>
      <c r="E282" s="55">
        <v>0</v>
      </c>
      <c r="F282" s="55">
        <v>0</v>
      </c>
      <c r="G282" s="55">
        <v>0</v>
      </c>
      <c r="H282" s="55">
        <v>0</v>
      </c>
      <c r="I282" s="55">
        <v>0</v>
      </c>
      <c r="J282" s="55">
        <v>0</v>
      </c>
      <c r="K282" s="55">
        <v>0</v>
      </c>
      <c r="L282" s="55">
        <v>0</v>
      </c>
      <c r="M282" s="55">
        <v>0</v>
      </c>
      <c r="N282" s="55">
        <v>0</v>
      </c>
      <c r="O282" s="55">
        <v>0</v>
      </c>
      <c r="P282" s="55">
        <v>0</v>
      </c>
      <c r="Q282" s="55">
        <v>0</v>
      </c>
      <c r="R282" s="55">
        <v>0</v>
      </c>
      <c r="S282" s="56">
        <v>0</v>
      </c>
      <c r="BU282" s="5"/>
      <c r="BV282" s="5"/>
      <c r="BW282" s="5"/>
      <c r="BX282" s="5"/>
      <c r="BY282" s="5"/>
      <c r="BZ282" s="5"/>
      <c r="CA282" s="4"/>
      <c r="CB282" s="4"/>
      <c r="CC282" s="4"/>
      <c r="CD282" s="4"/>
      <c r="CE282" s="4"/>
      <c r="CU282" s="5"/>
      <c r="CV282" s="5"/>
      <c r="CW282" s="5"/>
      <c r="CX282" s="5"/>
      <c r="CY282" s="5"/>
      <c r="CZ282" s="5"/>
    </row>
    <row r="283" spans="1:104" s="6" customFormat="1" x14ac:dyDescent="0.2">
      <c r="A283" s="395" t="s">
        <v>246</v>
      </c>
      <c r="B283" s="284">
        <f t="shared" si="36"/>
        <v>0</v>
      </c>
      <c r="C283" s="55">
        <v>0</v>
      </c>
      <c r="D283" s="55">
        <v>0</v>
      </c>
      <c r="E283" s="55">
        <v>0</v>
      </c>
      <c r="F283" s="55">
        <v>0</v>
      </c>
      <c r="G283" s="55">
        <v>0</v>
      </c>
      <c r="H283" s="55">
        <v>0</v>
      </c>
      <c r="I283" s="55">
        <v>0</v>
      </c>
      <c r="J283" s="55">
        <v>0</v>
      </c>
      <c r="K283" s="55">
        <v>0</v>
      </c>
      <c r="L283" s="55">
        <v>0</v>
      </c>
      <c r="M283" s="55">
        <v>0</v>
      </c>
      <c r="N283" s="55">
        <v>0</v>
      </c>
      <c r="O283" s="55">
        <v>0</v>
      </c>
      <c r="P283" s="55">
        <v>0</v>
      </c>
      <c r="Q283" s="55">
        <v>0</v>
      </c>
      <c r="R283" s="55">
        <v>0</v>
      </c>
      <c r="S283" s="56">
        <v>0</v>
      </c>
      <c r="BU283" s="5"/>
      <c r="BV283" s="5"/>
      <c r="BW283" s="5"/>
      <c r="BX283" s="5"/>
      <c r="BY283" s="5"/>
      <c r="BZ283" s="5"/>
      <c r="CA283" s="4"/>
      <c r="CB283" s="4"/>
      <c r="CC283" s="4"/>
      <c r="CD283" s="4"/>
      <c r="CE283" s="4"/>
      <c r="CU283" s="5"/>
      <c r="CV283" s="5"/>
      <c r="CW283" s="5"/>
      <c r="CX283" s="5"/>
      <c r="CY283" s="5"/>
      <c r="CZ283" s="5"/>
    </row>
    <row r="284" spans="1:104" s="6" customFormat="1" x14ac:dyDescent="0.2">
      <c r="A284" s="395" t="s">
        <v>247</v>
      </c>
      <c r="B284" s="284">
        <f>SUM(C284:S284)</f>
        <v>0</v>
      </c>
      <c r="C284" s="55">
        <v>0</v>
      </c>
      <c r="D284" s="55">
        <v>0</v>
      </c>
      <c r="E284" s="55">
        <v>0</v>
      </c>
      <c r="F284" s="55">
        <v>0</v>
      </c>
      <c r="G284" s="55">
        <v>0</v>
      </c>
      <c r="H284" s="55">
        <v>0</v>
      </c>
      <c r="I284" s="55">
        <v>0</v>
      </c>
      <c r="J284" s="55">
        <v>0</v>
      </c>
      <c r="K284" s="55">
        <v>0</v>
      </c>
      <c r="L284" s="55">
        <v>0</v>
      </c>
      <c r="M284" s="55">
        <v>0</v>
      </c>
      <c r="N284" s="55">
        <v>0</v>
      </c>
      <c r="O284" s="55">
        <v>0</v>
      </c>
      <c r="P284" s="55">
        <v>0</v>
      </c>
      <c r="Q284" s="55">
        <v>0</v>
      </c>
      <c r="R284" s="55">
        <v>0</v>
      </c>
      <c r="S284" s="56">
        <v>0</v>
      </c>
      <c r="BU284" s="5"/>
      <c r="BV284" s="5"/>
      <c r="BW284" s="5"/>
      <c r="BX284" s="5"/>
      <c r="BY284" s="5"/>
      <c r="BZ284" s="5"/>
      <c r="CA284" s="4"/>
      <c r="CB284" s="4"/>
      <c r="CC284" s="4"/>
      <c r="CD284" s="4"/>
      <c r="CE284" s="4"/>
      <c r="CU284" s="5"/>
      <c r="CV284" s="5"/>
      <c r="CW284" s="5"/>
      <c r="CX284" s="5"/>
      <c r="CY284" s="5"/>
      <c r="CZ284" s="5"/>
    </row>
    <row r="285" spans="1:104" s="6" customFormat="1" x14ac:dyDescent="0.2">
      <c r="A285" s="397" t="s">
        <v>248</v>
      </c>
      <c r="B285" s="287">
        <f t="shared" si="36"/>
        <v>0</v>
      </c>
      <c r="C285" s="213">
        <v>0</v>
      </c>
      <c r="D285" s="213">
        <v>0</v>
      </c>
      <c r="E285" s="213">
        <v>0</v>
      </c>
      <c r="F285" s="213">
        <v>0</v>
      </c>
      <c r="G285" s="213">
        <v>0</v>
      </c>
      <c r="H285" s="213">
        <v>0</v>
      </c>
      <c r="I285" s="213">
        <v>0</v>
      </c>
      <c r="J285" s="213">
        <v>0</v>
      </c>
      <c r="K285" s="213">
        <v>0</v>
      </c>
      <c r="L285" s="213">
        <v>0</v>
      </c>
      <c r="M285" s="213">
        <v>0</v>
      </c>
      <c r="N285" s="213">
        <v>0</v>
      </c>
      <c r="O285" s="213">
        <v>0</v>
      </c>
      <c r="P285" s="213">
        <v>0</v>
      </c>
      <c r="Q285" s="213">
        <v>0</v>
      </c>
      <c r="R285" s="213">
        <v>0</v>
      </c>
      <c r="S285" s="78">
        <v>0</v>
      </c>
      <c r="BU285" s="5"/>
      <c r="BV285" s="5"/>
      <c r="BW285" s="5"/>
      <c r="BX285" s="5"/>
      <c r="BY285" s="5"/>
      <c r="BZ285" s="5"/>
      <c r="CA285" s="4"/>
      <c r="CB285" s="4"/>
      <c r="CC285" s="4"/>
      <c r="CD285" s="4"/>
      <c r="CE285" s="4"/>
      <c r="CU285" s="5"/>
      <c r="CV285" s="5"/>
      <c r="CW285" s="5"/>
      <c r="CX285" s="5"/>
      <c r="CY285" s="5"/>
      <c r="CZ285" s="5"/>
    </row>
    <row r="286" spans="1:104" s="6" customFormat="1" x14ac:dyDescent="0.2">
      <c r="A286" s="221" t="s">
        <v>249</v>
      </c>
      <c r="B286" s="221"/>
      <c r="BU286" s="5"/>
      <c r="BV286" s="5"/>
      <c r="BW286" s="5"/>
      <c r="BX286" s="5"/>
      <c r="BY286" s="15"/>
      <c r="BZ286" s="15"/>
      <c r="CA286" s="4"/>
      <c r="CB286" s="4"/>
      <c r="CC286" s="4"/>
      <c r="CD286" s="4"/>
      <c r="CE286" s="4"/>
      <c r="CU286" s="5"/>
      <c r="CV286" s="5"/>
      <c r="CW286" s="5"/>
      <c r="CX286" s="5"/>
      <c r="CY286" s="5"/>
      <c r="CZ286" s="5"/>
    </row>
    <row r="287" spans="1:104" s="6" customFormat="1" x14ac:dyDescent="0.2">
      <c r="A287" s="1928" t="s">
        <v>250</v>
      </c>
      <c r="B287" s="1962" t="s">
        <v>5</v>
      </c>
      <c r="C287" s="1945" t="s">
        <v>215</v>
      </c>
      <c r="D287" s="1963"/>
      <c r="E287" s="1963"/>
      <c r="F287" s="1963"/>
      <c r="G287" s="1963"/>
      <c r="H287" s="1963"/>
      <c r="I287" s="1963"/>
      <c r="J287" s="1963"/>
      <c r="K287" s="1963"/>
      <c r="L287" s="1963"/>
      <c r="M287" s="1963"/>
      <c r="N287" s="1963"/>
      <c r="O287" s="1963"/>
      <c r="P287" s="1963"/>
      <c r="Q287" s="1963"/>
      <c r="R287" s="1963"/>
      <c r="S287" s="1946"/>
      <c r="BU287" s="5"/>
      <c r="BV287" s="5"/>
      <c r="BW287" s="15"/>
      <c r="BX287" s="15"/>
      <c r="BY287" s="5"/>
      <c r="BZ287" s="5"/>
      <c r="CA287" s="4"/>
      <c r="CB287" s="4"/>
      <c r="CC287" s="4"/>
      <c r="CD287" s="4"/>
      <c r="CE287" s="4"/>
      <c r="CU287" s="5"/>
      <c r="CV287" s="5"/>
      <c r="CW287" s="5"/>
      <c r="CX287" s="5"/>
      <c r="CY287" s="5"/>
      <c r="CZ287" s="5"/>
    </row>
    <row r="288" spans="1:104" s="6" customFormat="1" x14ac:dyDescent="0.2">
      <c r="A288" s="1745"/>
      <c r="B288" s="1820"/>
      <c r="C288" s="876" t="s">
        <v>160</v>
      </c>
      <c r="D288" s="876" t="s">
        <v>161</v>
      </c>
      <c r="E288" s="876" t="s">
        <v>13</v>
      </c>
      <c r="F288" s="877" t="s">
        <v>14</v>
      </c>
      <c r="G288" s="877" t="s">
        <v>15</v>
      </c>
      <c r="H288" s="877" t="s">
        <v>16</v>
      </c>
      <c r="I288" s="877" t="s">
        <v>17</v>
      </c>
      <c r="J288" s="877" t="s">
        <v>18</v>
      </c>
      <c r="K288" s="877" t="s">
        <v>19</v>
      </c>
      <c r="L288" s="877" t="s">
        <v>20</v>
      </c>
      <c r="M288" s="877" t="s">
        <v>21</v>
      </c>
      <c r="N288" s="877" t="s">
        <v>22</v>
      </c>
      <c r="O288" s="877" t="s">
        <v>23</v>
      </c>
      <c r="P288" s="877" t="s">
        <v>24</v>
      </c>
      <c r="Q288" s="877" t="s">
        <v>25</v>
      </c>
      <c r="R288" s="877" t="s">
        <v>26</v>
      </c>
      <c r="S288" s="878" t="s">
        <v>27</v>
      </c>
      <c r="BB288" s="109"/>
      <c r="BC288" s="109"/>
      <c r="BU288" s="5"/>
      <c r="BV288" s="5"/>
      <c r="BW288" s="5"/>
      <c r="BX288" s="5"/>
      <c r="BY288" s="5"/>
      <c r="BZ288" s="5"/>
      <c r="CA288" s="4"/>
      <c r="CB288" s="4"/>
      <c r="CC288" s="4"/>
      <c r="CD288" s="4"/>
      <c r="CE288" s="4"/>
      <c r="CU288" s="5"/>
      <c r="CV288" s="5"/>
      <c r="CW288" s="5"/>
      <c r="CX288" s="5"/>
      <c r="CY288" s="5"/>
      <c r="CZ288" s="5"/>
    </row>
    <row r="289" spans="1:104" s="6" customFormat="1" x14ac:dyDescent="0.2">
      <c r="A289" s="882" t="s">
        <v>61</v>
      </c>
      <c r="B289" s="387">
        <f>SUM(C289:S289)</f>
        <v>0</v>
      </c>
      <c r="C289" s="43">
        <v>0</v>
      </c>
      <c r="D289" s="43">
        <v>0</v>
      </c>
      <c r="E289" s="43">
        <v>0</v>
      </c>
      <c r="F289" s="43">
        <v>0</v>
      </c>
      <c r="G289" s="43">
        <v>0</v>
      </c>
      <c r="H289" s="43">
        <v>0</v>
      </c>
      <c r="I289" s="43">
        <v>0</v>
      </c>
      <c r="J289" s="43">
        <v>0</v>
      </c>
      <c r="K289" s="43">
        <v>0</v>
      </c>
      <c r="L289" s="43">
        <v>0</v>
      </c>
      <c r="M289" s="43">
        <v>0</v>
      </c>
      <c r="N289" s="43">
        <v>0</v>
      </c>
      <c r="O289" s="43">
        <v>0</v>
      </c>
      <c r="P289" s="43">
        <v>0</v>
      </c>
      <c r="Q289" s="43">
        <v>0</v>
      </c>
      <c r="R289" s="43">
        <v>0</v>
      </c>
      <c r="S289" s="39">
        <v>0</v>
      </c>
      <c r="BB289" s="109"/>
      <c r="BC289" s="109"/>
      <c r="BU289" s="5"/>
      <c r="BV289" s="5"/>
      <c r="BW289" s="5"/>
      <c r="BX289" s="5"/>
      <c r="BY289" s="5"/>
      <c r="BZ289" s="5"/>
      <c r="CU289" s="5"/>
      <c r="CV289" s="5"/>
      <c r="CW289" s="5"/>
      <c r="CX289" s="5"/>
      <c r="CY289" s="5"/>
      <c r="CZ289" s="5"/>
    </row>
    <row r="290" spans="1:104" s="6" customFormat="1" x14ac:dyDescent="0.2">
      <c r="A290" s="152" t="s">
        <v>66</v>
      </c>
      <c r="B290" s="387">
        <f t="shared" ref="B290:B308" si="37">SUM(C290:S290)</f>
        <v>0</v>
      </c>
      <c r="C290" s="55">
        <v>0</v>
      </c>
      <c r="D290" s="55">
        <v>0</v>
      </c>
      <c r="E290" s="55">
        <v>0</v>
      </c>
      <c r="F290" s="55">
        <v>0</v>
      </c>
      <c r="G290" s="55">
        <v>0</v>
      </c>
      <c r="H290" s="55">
        <v>0</v>
      </c>
      <c r="I290" s="55">
        <v>0</v>
      </c>
      <c r="J290" s="55">
        <v>0</v>
      </c>
      <c r="K290" s="55">
        <v>0</v>
      </c>
      <c r="L290" s="55">
        <v>0</v>
      </c>
      <c r="M290" s="55">
        <v>0</v>
      </c>
      <c r="N290" s="55">
        <v>0</v>
      </c>
      <c r="O290" s="55">
        <v>0</v>
      </c>
      <c r="P290" s="55">
        <v>0</v>
      </c>
      <c r="Q290" s="55">
        <v>0</v>
      </c>
      <c r="R290" s="55">
        <v>0</v>
      </c>
      <c r="S290" s="56">
        <v>0</v>
      </c>
      <c r="BB290" s="109"/>
      <c r="BC290" s="109"/>
      <c r="BU290" s="5"/>
      <c r="BV290" s="5"/>
      <c r="BW290" s="5"/>
      <c r="BX290" s="5"/>
      <c r="BY290" s="5"/>
      <c r="BZ290" s="5"/>
      <c r="CU290" s="5"/>
      <c r="CV290" s="5"/>
      <c r="CW290" s="5"/>
      <c r="CX290" s="5"/>
      <c r="CY290" s="5"/>
      <c r="CZ290" s="5"/>
    </row>
    <row r="291" spans="1:104" s="6" customFormat="1" x14ac:dyDescent="0.2">
      <c r="A291" s="359" t="s">
        <v>62</v>
      </c>
      <c r="B291" s="387">
        <f t="shared" si="37"/>
        <v>1</v>
      </c>
      <c r="C291" s="55">
        <v>0</v>
      </c>
      <c r="D291" s="55">
        <v>0</v>
      </c>
      <c r="E291" s="55">
        <v>0</v>
      </c>
      <c r="F291" s="55">
        <v>0</v>
      </c>
      <c r="G291" s="55">
        <v>0</v>
      </c>
      <c r="H291" s="55">
        <v>0</v>
      </c>
      <c r="I291" s="55">
        <v>0</v>
      </c>
      <c r="J291" s="55">
        <v>0</v>
      </c>
      <c r="K291" s="55">
        <v>1</v>
      </c>
      <c r="L291" s="55">
        <v>0</v>
      </c>
      <c r="M291" s="55">
        <v>0</v>
      </c>
      <c r="N291" s="55">
        <v>0</v>
      </c>
      <c r="O291" s="55">
        <v>0</v>
      </c>
      <c r="P291" s="55">
        <v>0</v>
      </c>
      <c r="Q291" s="55">
        <v>0</v>
      </c>
      <c r="R291" s="55">
        <v>0</v>
      </c>
      <c r="S291" s="56">
        <v>0</v>
      </c>
      <c r="BB291" s="109"/>
      <c r="BC291" s="109"/>
      <c r="BU291" s="5"/>
      <c r="BV291" s="5"/>
      <c r="BW291" s="5"/>
      <c r="BX291" s="5"/>
      <c r="BY291" s="5"/>
      <c r="BZ291" s="5"/>
      <c r="CU291" s="5"/>
      <c r="CV291" s="5"/>
      <c r="CW291" s="5"/>
      <c r="CX291" s="5"/>
      <c r="CY291" s="5"/>
      <c r="CZ291" s="5"/>
    </row>
    <row r="292" spans="1:104" s="6" customFormat="1" x14ac:dyDescent="0.2">
      <c r="A292" s="359" t="s">
        <v>60</v>
      </c>
      <c r="B292" s="387">
        <f t="shared" si="37"/>
        <v>3</v>
      </c>
      <c r="C292" s="55">
        <v>0</v>
      </c>
      <c r="D292" s="55">
        <v>0</v>
      </c>
      <c r="E292" s="55">
        <v>0</v>
      </c>
      <c r="F292" s="55">
        <v>0</v>
      </c>
      <c r="G292" s="55">
        <v>0</v>
      </c>
      <c r="H292" s="55">
        <v>0</v>
      </c>
      <c r="I292" s="55">
        <v>0</v>
      </c>
      <c r="J292" s="55">
        <v>0</v>
      </c>
      <c r="K292" s="55">
        <v>0</v>
      </c>
      <c r="L292" s="55">
        <v>0</v>
      </c>
      <c r="M292" s="55">
        <v>0</v>
      </c>
      <c r="N292" s="55">
        <v>1</v>
      </c>
      <c r="O292" s="55">
        <v>0</v>
      </c>
      <c r="P292" s="55">
        <v>0</v>
      </c>
      <c r="Q292" s="55">
        <v>0</v>
      </c>
      <c r="R292" s="55">
        <v>2</v>
      </c>
      <c r="S292" s="56">
        <v>0</v>
      </c>
      <c r="BB292" s="109"/>
      <c r="BC292" s="109"/>
      <c r="BU292" s="5"/>
      <c r="BV292" s="5"/>
      <c r="BW292" s="5"/>
      <c r="BX292" s="5"/>
      <c r="BY292" s="5"/>
      <c r="BZ292" s="5"/>
      <c r="CU292" s="5"/>
      <c r="CV292" s="5"/>
      <c r="CW292" s="5"/>
      <c r="CX292" s="5"/>
      <c r="CY292" s="5"/>
      <c r="CZ292" s="5"/>
    </row>
    <row r="293" spans="1:104" s="6" customFormat="1" x14ac:dyDescent="0.2">
      <c r="A293" s="152" t="s">
        <v>171</v>
      </c>
      <c r="B293" s="387">
        <f t="shared" si="37"/>
        <v>0</v>
      </c>
      <c r="C293" s="55">
        <v>0</v>
      </c>
      <c r="D293" s="55">
        <v>0</v>
      </c>
      <c r="E293" s="55">
        <v>0</v>
      </c>
      <c r="F293" s="55">
        <v>0</v>
      </c>
      <c r="G293" s="55">
        <v>0</v>
      </c>
      <c r="H293" s="55">
        <v>0</v>
      </c>
      <c r="I293" s="55">
        <v>0</v>
      </c>
      <c r="J293" s="55">
        <v>0</v>
      </c>
      <c r="K293" s="55">
        <v>0</v>
      </c>
      <c r="L293" s="55">
        <v>0</v>
      </c>
      <c r="M293" s="55">
        <v>0</v>
      </c>
      <c r="N293" s="55">
        <v>0</v>
      </c>
      <c r="O293" s="55">
        <v>0</v>
      </c>
      <c r="P293" s="55">
        <v>0</v>
      </c>
      <c r="Q293" s="55">
        <v>0</v>
      </c>
      <c r="R293" s="55">
        <v>0</v>
      </c>
      <c r="S293" s="56">
        <v>0</v>
      </c>
      <c r="BB293" s="109"/>
      <c r="BC293" s="109"/>
      <c r="BU293" s="5"/>
      <c r="BV293" s="5"/>
      <c r="BW293" s="5"/>
      <c r="BX293" s="5"/>
      <c r="BY293" s="5"/>
      <c r="BZ293" s="5"/>
      <c r="CU293" s="5"/>
      <c r="CV293" s="5"/>
      <c r="CW293" s="5"/>
      <c r="CX293" s="5"/>
      <c r="CY293" s="5"/>
      <c r="CZ293" s="5"/>
    </row>
    <row r="294" spans="1:104" s="6" customFormat="1" x14ac:dyDescent="0.2">
      <c r="A294" s="155" t="s">
        <v>63</v>
      </c>
      <c r="B294" s="387">
        <f t="shared" si="37"/>
        <v>1</v>
      </c>
      <c r="C294" s="55">
        <v>0</v>
      </c>
      <c r="D294" s="55">
        <v>0</v>
      </c>
      <c r="E294" s="55">
        <v>0</v>
      </c>
      <c r="F294" s="55">
        <v>0</v>
      </c>
      <c r="G294" s="55">
        <v>0</v>
      </c>
      <c r="H294" s="55">
        <v>0</v>
      </c>
      <c r="I294" s="55">
        <v>0</v>
      </c>
      <c r="J294" s="55">
        <v>0</v>
      </c>
      <c r="K294" s="55">
        <v>0</v>
      </c>
      <c r="L294" s="55">
        <v>0</v>
      </c>
      <c r="M294" s="55">
        <v>0</v>
      </c>
      <c r="N294" s="55">
        <v>0</v>
      </c>
      <c r="O294" s="55">
        <v>1</v>
      </c>
      <c r="P294" s="55">
        <v>0</v>
      </c>
      <c r="Q294" s="55">
        <v>0</v>
      </c>
      <c r="R294" s="55">
        <v>0</v>
      </c>
      <c r="S294" s="56">
        <v>0</v>
      </c>
      <c r="BB294" s="109"/>
      <c r="BC294" s="109"/>
      <c r="BU294" s="5"/>
      <c r="BV294" s="5"/>
      <c r="BW294" s="5"/>
      <c r="BX294" s="5"/>
      <c r="BY294" s="5"/>
      <c r="BZ294" s="5"/>
      <c r="CU294" s="5"/>
      <c r="CV294" s="5"/>
      <c r="CW294" s="5"/>
      <c r="CX294" s="5"/>
      <c r="CY294" s="5"/>
      <c r="CZ294" s="5"/>
    </row>
    <row r="295" spans="1:104" s="6" customFormat="1" x14ac:dyDescent="0.2">
      <c r="A295" s="155" t="s">
        <v>251</v>
      </c>
      <c r="B295" s="387">
        <f t="shared" si="37"/>
        <v>0</v>
      </c>
      <c r="C295" s="55">
        <v>0</v>
      </c>
      <c r="D295" s="55">
        <v>0</v>
      </c>
      <c r="E295" s="55">
        <v>0</v>
      </c>
      <c r="F295" s="55">
        <v>0</v>
      </c>
      <c r="G295" s="55">
        <v>0</v>
      </c>
      <c r="H295" s="55">
        <v>0</v>
      </c>
      <c r="I295" s="55">
        <v>0</v>
      </c>
      <c r="J295" s="55">
        <v>0</v>
      </c>
      <c r="K295" s="55">
        <v>0</v>
      </c>
      <c r="L295" s="55">
        <v>0</v>
      </c>
      <c r="M295" s="55">
        <v>0</v>
      </c>
      <c r="N295" s="55">
        <v>0</v>
      </c>
      <c r="O295" s="55">
        <v>0</v>
      </c>
      <c r="P295" s="55">
        <v>0</v>
      </c>
      <c r="Q295" s="55">
        <v>0</v>
      </c>
      <c r="R295" s="55">
        <v>0</v>
      </c>
      <c r="S295" s="56">
        <v>0</v>
      </c>
      <c r="BU295" s="5"/>
      <c r="BV295" s="5"/>
      <c r="BW295" s="5"/>
      <c r="BX295" s="5"/>
      <c r="BY295" s="5"/>
      <c r="BZ295" s="5"/>
      <c r="CU295" s="5"/>
      <c r="CV295" s="5"/>
      <c r="CW295" s="5"/>
      <c r="CX295" s="5"/>
      <c r="CY295" s="5"/>
      <c r="CZ295" s="5"/>
    </row>
    <row r="296" spans="1:104" s="6" customFormat="1" x14ac:dyDescent="0.2">
      <c r="A296" s="155" t="s">
        <v>252</v>
      </c>
      <c r="B296" s="387">
        <f t="shared" si="37"/>
        <v>0</v>
      </c>
      <c r="C296" s="55">
        <v>0</v>
      </c>
      <c r="D296" s="55">
        <v>0</v>
      </c>
      <c r="E296" s="55">
        <v>0</v>
      </c>
      <c r="F296" s="55">
        <v>0</v>
      </c>
      <c r="G296" s="55">
        <v>0</v>
      </c>
      <c r="H296" s="55">
        <v>0</v>
      </c>
      <c r="I296" s="55">
        <v>0</v>
      </c>
      <c r="J296" s="55">
        <v>0</v>
      </c>
      <c r="K296" s="55">
        <v>0</v>
      </c>
      <c r="L296" s="55">
        <v>0</v>
      </c>
      <c r="M296" s="55">
        <v>0</v>
      </c>
      <c r="N296" s="55">
        <v>0</v>
      </c>
      <c r="O296" s="55">
        <v>0</v>
      </c>
      <c r="P296" s="55">
        <v>0</v>
      </c>
      <c r="Q296" s="55">
        <v>0</v>
      </c>
      <c r="R296" s="55">
        <v>0</v>
      </c>
      <c r="S296" s="56">
        <v>0</v>
      </c>
      <c r="BU296" s="5"/>
      <c r="BV296" s="5"/>
      <c r="BW296" s="5"/>
      <c r="BX296" s="5"/>
      <c r="BY296" s="5"/>
      <c r="BZ296" s="5"/>
      <c r="CU296" s="5"/>
      <c r="CV296" s="5"/>
      <c r="CW296" s="5"/>
      <c r="CX296" s="5"/>
      <c r="CY296" s="5"/>
      <c r="CZ296" s="5"/>
    </row>
    <row r="297" spans="1:104" s="6" customFormat="1" x14ac:dyDescent="0.2">
      <c r="A297" s="152" t="s">
        <v>176</v>
      </c>
      <c r="B297" s="387">
        <f t="shared" si="37"/>
        <v>0</v>
      </c>
      <c r="C297" s="55">
        <v>0</v>
      </c>
      <c r="D297" s="55">
        <v>0</v>
      </c>
      <c r="E297" s="55">
        <v>0</v>
      </c>
      <c r="F297" s="55">
        <v>0</v>
      </c>
      <c r="G297" s="55">
        <v>0</v>
      </c>
      <c r="H297" s="55">
        <v>0</v>
      </c>
      <c r="I297" s="55">
        <v>0</v>
      </c>
      <c r="J297" s="55">
        <v>0</v>
      </c>
      <c r="K297" s="55">
        <v>0</v>
      </c>
      <c r="L297" s="55">
        <v>0</v>
      </c>
      <c r="M297" s="55">
        <v>0</v>
      </c>
      <c r="N297" s="55">
        <v>0</v>
      </c>
      <c r="O297" s="55">
        <v>0</v>
      </c>
      <c r="P297" s="55">
        <v>0</v>
      </c>
      <c r="Q297" s="55">
        <v>0</v>
      </c>
      <c r="R297" s="55">
        <v>0</v>
      </c>
      <c r="S297" s="56">
        <v>0</v>
      </c>
      <c r="BU297" s="5"/>
      <c r="BV297" s="5"/>
      <c r="BW297" s="5"/>
      <c r="BX297" s="5"/>
      <c r="BY297" s="5"/>
      <c r="BZ297" s="5"/>
      <c r="CU297" s="5"/>
      <c r="CV297" s="5"/>
      <c r="CW297" s="5"/>
      <c r="CX297" s="5"/>
      <c r="CY297" s="5"/>
      <c r="CZ297" s="5"/>
    </row>
    <row r="298" spans="1:104" s="6" customFormat="1" x14ac:dyDescent="0.2">
      <c r="A298" s="155" t="s">
        <v>253</v>
      </c>
      <c r="B298" s="387">
        <f t="shared" si="37"/>
        <v>1</v>
      </c>
      <c r="C298" s="55">
        <v>0</v>
      </c>
      <c r="D298" s="55">
        <v>0</v>
      </c>
      <c r="E298" s="55">
        <v>0</v>
      </c>
      <c r="F298" s="55">
        <v>0</v>
      </c>
      <c r="G298" s="55">
        <v>0</v>
      </c>
      <c r="H298" s="55">
        <v>0</v>
      </c>
      <c r="I298" s="55">
        <v>0</v>
      </c>
      <c r="J298" s="55">
        <v>0</v>
      </c>
      <c r="K298" s="55">
        <v>0</v>
      </c>
      <c r="L298" s="55">
        <v>0</v>
      </c>
      <c r="M298" s="55">
        <v>0</v>
      </c>
      <c r="N298" s="55">
        <v>0</v>
      </c>
      <c r="O298" s="55">
        <v>0</v>
      </c>
      <c r="P298" s="55">
        <v>1</v>
      </c>
      <c r="Q298" s="55">
        <v>0</v>
      </c>
      <c r="R298" s="55">
        <v>0</v>
      </c>
      <c r="S298" s="56">
        <v>0</v>
      </c>
      <c r="BU298" s="5"/>
      <c r="BV298" s="5"/>
      <c r="BW298" s="5"/>
      <c r="BX298" s="5"/>
      <c r="BY298" s="5"/>
      <c r="BZ298" s="5"/>
      <c r="CU298" s="5"/>
      <c r="CV298" s="5"/>
      <c r="CW298" s="5"/>
      <c r="CX298" s="5"/>
      <c r="CY298" s="5"/>
      <c r="CZ298" s="5"/>
    </row>
    <row r="299" spans="1:104" s="6" customFormat="1" x14ac:dyDescent="0.2">
      <c r="A299" s="152" t="s">
        <v>68</v>
      </c>
      <c r="B299" s="387">
        <f t="shared" si="37"/>
        <v>3</v>
      </c>
      <c r="C299" s="55">
        <v>0</v>
      </c>
      <c r="D299" s="55">
        <v>0</v>
      </c>
      <c r="E299" s="55">
        <v>0</v>
      </c>
      <c r="F299" s="55">
        <v>0</v>
      </c>
      <c r="G299" s="55">
        <v>0</v>
      </c>
      <c r="H299" s="55">
        <v>0</v>
      </c>
      <c r="I299" s="55">
        <v>0</v>
      </c>
      <c r="J299" s="55">
        <v>0</v>
      </c>
      <c r="K299" s="55">
        <v>0</v>
      </c>
      <c r="L299" s="55">
        <v>0</v>
      </c>
      <c r="M299" s="55">
        <v>1</v>
      </c>
      <c r="N299" s="55">
        <v>0</v>
      </c>
      <c r="O299" s="55">
        <v>0</v>
      </c>
      <c r="P299" s="55">
        <v>1</v>
      </c>
      <c r="Q299" s="55">
        <v>0</v>
      </c>
      <c r="R299" s="55">
        <v>0</v>
      </c>
      <c r="S299" s="56">
        <v>1</v>
      </c>
      <c r="BU299" s="5"/>
      <c r="BV299" s="5"/>
      <c r="BW299" s="5"/>
      <c r="BX299" s="5"/>
      <c r="BY299" s="5"/>
      <c r="BZ299" s="5"/>
      <c r="CU299" s="5"/>
      <c r="CV299" s="5"/>
      <c r="CW299" s="5"/>
      <c r="CX299" s="5"/>
      <c r="CY299" s="5"/>
      <c r="CZ299" s="5"/>
    </row>
    <row r="300" spans="1:104" s="6" customFormat="1" x14ac:dyDescent="0.2">
      <c r="A300" s="155" t="s">
        <v>254</v>
      </c>
      <c r="B300" s="387">
        <f t="shared" si="37"/>
        <v>10</v>
      </c>
      <c r="C300" s="55">
        <v>0</v>
      </c>
      <c r="D300" s="55">
        <v>0</v>
      </c>
      <c r="E300" s="55">
        <v>0</v>
      </c>
      <c r="F300" s="55">
        <v>0</v>
      </c>
      <c r="G300" s="55">
        <v>0</v>
      </c>
      <c r="H300" s="55">
        <v>0</v>
      </c>
      <c r="I300" s="55">
        <v>0</v>
      </c>
      <c r="J300" s="55">
        <v>0</v>
      </c>
      <c r="K300" s="55">
        <v>0</v>
      </c>
      <c r="L300" s="55">
        <v>0</v>
      </c>
      <c r="M300" s="55">
        <v>0</v>
      </c>
      <c r="N300" s="55">
        <v>0</v>
      </c>
      <c r="O300" s="55">
        <v>0</v>
      </c>
      <c r="P300" s="55">
        <v>4</v>
      </c>
      <c r="Q300" s="55">
        <v>0</v>
      </c>
      <c r="R300" s="55">
        <v>2</v>
      </c>
      <c r="S300" s="56">
        <v>4</v>
      </c>
      <c r="BU300" s="5"/>
      <c r="BV300" s="5"/>
      <c r="BW300" s="5"/>
      <c r="BX300" s="5"/>
      <c r="BY300" s="5"/>
      <c r="BZ300" s="5"/>
      <c r="CU300" s="5"/>
      <c r="CV300" s="5"/>
      <c r="CW300" s="5"/>
      <c r="CX300" s="5"/>
      <c r="CY300" s="5"/>
      <c r="CZ300" s="5"/>
    </row>
    <row r="301" spans="1:104" s="6" customFormat="1" x14ac:dyDescent="0.2">
      <c r="A301" s="152" t="s">
        <v>69</v>
      </c>
      <c r="B301" s="387">
        <f t="shared" si="37"/>
        <v>0</v>
      </c>
      <c r="C301" s="43">
        <v>0</v>
      </c>
      <c r="D301" s="43">
        <v>0</v>
      </c>
      <c r="E301" s="43">
        <v>0</v>
      </c>
      <c r="F301" s="43">
        <v>0</v>
      </c>
      <c r="G301" s="43">
        <v>0</v>
      </c>
      <c r="H301" s="43">
        <v>0</v>
      </c>
      <c r="I301" s="43">
        <v>0</v>
      </c>
      <c r="J301" s="43">
        <v>0</v>
      </c>
      <c r="K301" s="43">
        <v>0</v>
      </c>
      <c r="L301" s="43">
        <v>0</v>
      </c>
      <c r="M301" s="43">
        <v>0</v>
      </c>
      <c r="N301" s="43">
        <v>0</v>
      </c>
      <c r="O301" s="43">
        <v>0</v>
      </c>
      <c r="P301" s="43">
        <v>0</v>
      </c>
      <c r="Q301" s="43">
        <v>0</v>
      </c>
      <c r="R301" s="43">
        <v>0</v>
      </c>
      <c r="S301" s="39">
        <v>0</v>
      </c>
      <c r="BU301" s="5"/>
      <c r="BV301" s="5"/>
      <c r="BW301" s="5"/>
      <c r="BX301" s="5"/>
      <c r="BY301" s="5"/>
      <c r="BZ301" s="5"/>
      <c r="CU301" s="5"/>
      <c r="CV301" s="5"/>
      <c r="CW301" s="5"/>
      <c r="CX301" s="5"/>
      <c r="CY301" s="5"/>
      <c r="CZ301" s="5"/>
    </row>
    <row r="302" spans="1:104" s="6" customFormat="1" ht="15" x14ac:dyDescent="0.25">
      <c r="A302" s="155" t="s">
        <v>255</v>
      </c>
      <c r="B302" s="387">
        <f t="shared" si="37"/>
        <v>63</v>
      </c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>
        <v>15</v>
      </c>
      <c r="Q302" s="43">
        <v>16</v>
      </c>
      <c r="R302" s="43">
        <v>13</v>
      </c>
      <c r="S302" s="39">
        <v>19</v>
      </c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3"/>
      <c r="BV302" s="3"/>
      <c r="BW302" s="3"/>
      <c r="BX302" s="3"/>
      <c r="BY302" s="5"/>
      <c r="BZ302" s="5"/>
      <c r="CU302" s="5"/>
      <c r="CV302" s="5"/>
      <c r="CW302" s="5"/>
      <c r="CX302" s="5"/>
      <c r="CY302" s="5"/>
      <c r="CZ302" s="5"/>
    </row>
    <row r="303" spans="1:104" s="6" customFormat="1" ht="15" x14ac:dyDescent="0.25">
      <c r="A303" s="155" t="s">
        <v>256</v>
      </c>
      <c r="B303" s="387">
        <f t="shared" si="37"/>
        <v>300</v>
      </c>
      <c r="C303" s="43">
        <v>2</v>
      </c>
      <c r="D303" s="43">
        <v>25</v>
      </c>
      <c r="E303" s="43">
        <v>27</v>
      </c>
      <c r="F303" s="43">
        <v>7</v>
      </c>
      <c r="G303" s="43">
        <v>0</v>
      </c>
      <c r="H303" s="43">
        <v>0</v>
      </c>
      <c r="I303" s="43">
        <v>2</v>
      </c>
      <c r="J303" s="43">
        <v>0</v>
      </c>
      <c r="K303" s="43">
        <v>0</v>
      </c>
      <c r="L303" s="43">
        <v>2</v>
      </c>
      <c r="M303" s="43">
        <v>3</v>
      </c>
      <c r="N303" s="43">
        <v>0</v>
      </c>
      <c r="O303" s="43">
        <v>5</v>
      </c>
      <c r="P303" s="43">
        <v>80</v>
      </c>
      <c r="Q303" s="43">
        <v>76</v>
      </c>
      <c r="R303" s="43">
        <v>35</v>
      </c>
      <c r="S303" s="39">
        <v>36</v>
      </c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3"/>
      <c r="BV303" s="3"/>
      <c r="BW303" s="3"/>
      <c r="BX303" s="3"/>
      <c r="BY303" s="5"/>
      <c r="BZ303" s="5"/>
      <c r="CU303" s="5"/>
      <c r="CV303" s="5"/>
      <c r="CW303" s="5"/>
      <c r="CX303" s="5"/>
      <c r="CY303" s="5"/>
      <c r="CZ303" s="5"/>
    </row>
    <row r="304" spans="1:104" s="6" customFormat="1" ht="15" x14ac:dyDescent="0.25">
      <c r="A304" s="152" t="s">
        <v>70</v>
      </c>
      <c r="B304" s="387">
        <f t="shared" si="37"/>
        <v>0</v>
      </c>
      <c r="C304" s="55">
        <v>0</v>
      </c>
      <c r="D304" s="55">
        <v>0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0</v>
      </c>
      <c r="P304" s="55">
        <v>0</v>
      </c>
      <c r="Q304" s="55">
        <v>0</v>
      </c>
      <c r="R304" s="55">
        <v>0</v>
      </c>
      <c r="S304" s="56">
        <v>0</v>
      </c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3"/>
      <c r="BV304" s="3"/>
      <c r="BW304" s="3"/>
      <c r="BX304" s="3"/>
      <c r="BY304" s="5"/>
      <c r="BZ304" s="5"/>
      <c r="CU304" s="5"/>
      <c r="CV304" s="5"/>
      <c r="CW304" s="5"/>
      <c r="CX304" s="5"/>
      <c r="CY304" s="5"/>
      <c r="CZ304" s="5"/>
    </row>
    <row r="305" spans="1:104" s="6" customFormat="1" ht="15" x14ac:dyDescent="0.25">
      <c r="A305" s="328" t="s">
        <v>173</v>
      </c>
      <c r="B305" s="387">
        <f t="shared" si="37"/>
        <v>1</v>
      </c>
      <c r="C305" s="55">
        <v>0</v>
      </c>
      <c r="D305" s="55">
        <v>0</v>
      </c>
      <c r="E305" s="55">
        <v>0</v>
      </c>
      <c r="F305" s="55">
        <v>0</v>
      </c>
      <c r="G305" s="55">
        <v>0</v>
      </c>
      <c r="H305" s="55">
        <v>0</v>
      </c>
      <c r="I305" s="55">
        <v>0</v>
      </c>
      <c r="J305" s="55">
        <v>0</v>
      </c>
      <c r="K305" s="55">
        <v>0</v>
      </c>
      <c r="L305" s="55">
        <v>0</v>
      </c>
      <c r="M305" s="55">
        <v>0</v>
      </c>
      <c r="N305" s="55">
        <v>0</v>
      </c>
      <c r="O305" s="55">
        <v>0</v>
      </c>
      <c r="P305" s="55">
        <v>1</v>
      </c>
      <c r="Q305" s="55">
        <v>0</v>
      </c>
      <c r="R305" s="55">
        <v>0</v>
      </c>
      <c r="S305" s="56">
        <v>0</v>
      </c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3"/>
      <c r="BV305" s="3"/>
      <c r="BW305" s="3"/>
      <c r="BX305" s="3"/>
      <c r="BY305" s="5"/>
      <c r="BZ305" s="5"/>
      <c r="CU305" s="5"/>
      <c r="CV305" s="5"/>
      <c r="CW305" s="5"/>
      <c r="CX305" s="5"/>
      <c r="CY305" s="5"/>
      <c r="CZ305" s="5"/>
    </row>
    <row r="306" spans="1:104" s="6" customFormat="1" ht="15" x14ac:dyDescent="0.25">
      <c r="A306" s="230" t="s">
        <v>257</v>
      </c>
      <c r="B306" s="387">
        <f t="shared" si="37"/>
        <v>11</v>
      </c>
      <c r="C306" s="55">
        <v>0</v>
      </c>
      <c r="D306" s="55">
        <v>0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1</v>
      </c>
      <c r="P306" s="55">
        <v>2</v>
      </c>
      <c r="Q306" s="55">
        <v>0</v>
      </c>
      <c r="R306" s="55">
        <v>1</v>
      </c>
      <c r="S306" s="56">
        <v>7</v>
      </c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3"/>
      <c r="BV306" s="3"/>
      <c r="BW306" s="3"/>
      <c r="BX306" s="3"/>
      <c r="BY306" s="5"/>
      <c r="BZ306" s="5"/>
      <c r="CU306" s="5"/>
      <c r="CV306" s="5"/>
      <c r="CW306" s="5"/>
      <c r="CX306" s="5"/>
      <c r="CY306" s="5"/>
      <c r="CZ306" s="5"/>
    </row>
    <row r="307" spans="1:104" s="6" customFormat="1" ht="15" x14ac:dyDescent="0.25">
      <c r="A307" s="230" t="s">
        <v>58</v>
      </c>
      <c r="B307" s="387">
        <f t="shared" si="37"/>
        <v>0</v>
      </c>
      <c r="C307" s="55">
        <v>0</v>
      </c>
      <c r="D307" s="55">
        <v>0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v>0</v>
      </c>
      <c r="R307" s="55">
        <v>0</v>
      </c>
      <c r="S307" s="56">
        <v>0</v>
      </c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3"/>
      <c r="BV307" s="3"/>
      <c r="BW307" s="3"/>
      <c r="BX307" s="3"/>
      <c r="BY307" s="5"/>
      <c r="BZ307" s="5"/>
      <c r="CU307" s="5"/>
      <c r="CV307" s="5"/>
      <c r="CW307" s="5"/>
      <c r="CX307" s="5"/>
      <c r="CY307" s="5"/>
      <c r="CZ307" s="5"/>
    </row>
    <row r="308" spans="1:104" s="6" customFormat="1" ht="15" x14ac:dyDescent="0.25">
      <c r="A308" s="230" t="s">
        <v>177</v>
      </c>
      <c r="B308" s="399">
        <f t="shared" si="37"/>
        <v>0</v>
      </c>
      <c r="C308" s="91">
        <v>0</v>
      </c>
      <c r="D308" s="91">
        <v>0</v>
      </c>
      <c r="E308" s="91">
        <v>0</v>
      </c>
      <c r="F308" s="91">
        <v>0</v>
      </c>
      <c r="G308" s="91">
        <v>0</v>
      </c>
      <c r="H308" s="91">
        <v>0</v>
      </c>
      <c r="I308" s="91">
        <v>0</v>
      </c>
      <c r="J308" s="91">
        <v>0</v>
      </c>
      <c r="K308" s="91">
        <v>0</v>
      </c>
      <c r="L308" s="91">
        <v>0</v>
      </c>
      <c r="M308" s="91">
        <v>0</v>
      </c>
      <c r="N308" s="91">
        <v>0</v>
      </c>
      <c r="O308" s="91">
        <v>0</v>
      </c>
      <c r="P308" s="91">
        <v>0</v>
      </c>
      <c r="Q308" s="91">
        <v>0</v>
      </c>
      <c r="R308" s="91">
        <v>0</v>
      </c>
      <c r="S308" s="86">
        <v>0</v>
      </c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3"/>
      <c r="BV308" s="3"/>
      <c r="BW308" s="3"/>
      <c r="BX308" s="3"/>
      <c r="BY308" s="5"/>
      <c r="BZ308" s="5"/>
      <c r="CU308" s="5"/>
      <c r="CV308" s="5"/>
      <c r="CW308" s="5"/>
      <c r="CX308" s="5"/>
      <c r="CY308" s="5"/>
      <c r="CZ308" s="5"/>
    </row>
    <row r="309" spans="1:104" s="6" customFormat="1" ht="15" x14ac:dyDescent="0.25">
      <c r="A309" s="429" t="s">
        <v>258</v>
      </c>
      <c r="B309" s="401">
        <f>SUM(C309:S309)</f>
        <v>35</v>
      </c>
      <c r="C309" s="213">
        <v>0</v>
      </c>
      <c r="D309" s="213">
        <v>0</v>
      </c>
      <c r="E309" s="213">
        <v>0</v>
      </c>
      <c r="F309" s="213">
        <v>0</v>
      </c>
      <c r="G309" s="213">
        <v>0</v>
      </c>
      <c r="H309" s="213">
        <v>0</v>
      </c>
      <c r="I309" s="213">
        <v>0</v>
      </c>
      <c r="J309" s="213">
        <v>0</v>
      </c>
      <c r="K309" s="213">
        <v>0</v>
      </c>
      <c r="L309" s="213">
        <v>0</v>
      </c>
      <c r="M309" s="213">
        <v>1</v>
      </c>
      <c r="N309" s="213">
        <v>2</v>
      </c>
      <c r="O309" s="213">
        <v>6</v>
      </c>
      <c r="P309" s="213">
        <v>8</v>
      </c>
      <c r="Q309" s="213">
        <v>4</v>
      </c>
      <c r="R309" s="213">
        <v>4</v>
      </c>
      <c r="S309" s="78">
        <v>10</v>
      </c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3"/>
      <c r="BV309" s="3"/>
      <c r="BW309" s="3"/>
      <c r="BX309" s="3"/>
      <c r="BY309" s="5"/>
      <c r="BZ309" s="5"/>
      <c r="CU309" s="5"/>
      <c r="CV309" s="5"/>
      <c r="CW309" s="5"/>
      <c r="CX309" s="5"/>
      <c r="CY309" s="5"/>
      <c r="CZ309" s="5"/>
    </row>
    <row r="310" spans="1:104" s="6" customFormat="1" ht="15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3"/>
      <c r="BV310" s="3"/>
      <c r="BW310" s="3"/>
      <c r="BX310" s="3"/>
      <c r="BY310" s="3"/>
      <c r="BZ310" s="3"/>
      <c r="CU310" s="3"/>
      <c r="CV310" s="3"/>
      <c r="CW310" s="3"/>
      <c r="CX310" s="3"/>
      <c r="CY310" s="3"/>
      <c r="CZ310" s="3"/>
    </row>
    <row r="311" spans="1:104" s="6" customFormat="1" x14ac:dyDescent="0.2">
      <c r="BU311" s="5"/>
      <c r="BV311" s="5"/>
      <c r="BW311" s="5"/>
      <c r="BX311" s="5"/>
      <c r="BY311" s="15"/>
      <c r="BZ311" s="15"/>
      <c r="CU311" s="15"/>
      <c r="CV311" s="15"/>
      <c r="CW311" s="15"/>
      <c r="CX311" s="15"/>
      <c r="CY311" s="15"/>
      <c r="CZ311" s="15"/>
    </row>
    <row r="312" spans="1:104" s="6" customFormat="1" x14ac:dyDescent="0.2">
      <c r="BU312" s="5"/>
      <c r="BV312" s="5"/>
      <c r="BW312" s="5"/>
      <c r="BX312" s="5"/>
      <c r="BY312" s="15"/>
      <c r="BZ312" s="15"/>
      <c r="CU312" s="15"/>
      <c r="CV312" s="15"/>
      <c r="CW312" s="15"/>
      <c r="CX312" s="15"/>
      <c r="CY312" s="15"/>
      <c r="CZ312" s="15"/>
    </row>
    <row r="313" spans="1:104" s="6" customFormat="1" x14ac:dyDescent="0.2">
      <c r="BU313" s="5"/>
      <c r="BV313" s="5"/>
      <c r="BW313" s="5"/>
      <c r="BX313" s="5"/>
      <c r="BY313" s="15"/>
      <c r="BZ313" s="15"/>
      <c r="CU313" s="15"/>
      <c r="CV313" s="15"/>
      <c r="CW313" s="15"/>
      <c r="CX313" s="15"/>
      <c r="CY313" s="15"/>
      <c r="CZ313" s="15"/>
    </row>
    <row r="314" spans="1:104" s="6" customFormat="1" x14ac:dyDescent="0.2">
      <c r="BU314" s="5"/>
      <c r="BV314" s="5"/>
      <c r="BW314" s="5"/>
      <c r="BX314" s="5"/>
      <c r="BY314" s="15"/>
      <c r="BZ314" s="15"/>
      <c r="CU314" s="15"/>
      <c r="CV314" s="15"/>
      <c r="CW314" s="15"/>
      <c r="CX314" s="15"/>
      <c r="CY314" s="15"/>
      <c r="CZ314" s="15"/>
    </row>
    <row r="315" spans="1:104" s="6" customFormat="1" x14ac:dyDescent="0.2">
      <c r="BU315" s="5"/>
      <c r="BV315" s="5"/>
      <c r="BW315" s="5"/>
      <c r="BX315" s="5"/>
      <c r="BY315" s="15"/>
      <c r="BZ315" s="15"/>
      <c r="CU315" s="15"/>
      <c r="CV315" s="15"/>
      <c r="CW315" s="15"/>
      <c r="CX315" s="15"/>
      <c r="CY315" s="15"/>
      <c r="CZ315" s="15"/>
    </row>
    <row r="316" spans="1:104" s="6" customFormat="1" x14ac:dyDescent="0.2">
      <c r="BU316" s="5"/>
      <c r="BV316" s="5"/>
      <c r="BW316" s="5"/>
      <c r="BX316" s="5"/>
      <c r="BY316" s="15"/>
      <c r="BZ316" s="15"/>
      <c r="CU316" s="15"/>
      <c r="CV316" s="15"/>
      <c r="CW316" s="15"/>
      <c r="CX316" s="15"/>
      <c r="CY316" s="15"/>
      <c r="CZ316" s="15"/>
    </row>
    <row r="317" spans="1:104" s="6" customFormat="1" x14ac:dyDescent="0.2">
      <c r="BU317" s="5"/>
      <c r="BV317" s="5"/>
      <c r="BW317" s="5"/>
      <c r="BX317" s="5"/>
      <c r="BY317" s="15"/>
      <c r="BZ317" s="15"/>
      <c r="CU317" s="15"/>
      <c r="CV317" s="15"/>
      <c r="CW317" s="15"/>
      <c r="CX317" s="15"/>
      <c r="CY317" s="15"/>
      <c r="CZ317" s="15"/>
    </row>
    <row r="318" spans="1:104" s="6" customFormat="1" x14ac:dyDescent="0.2">
      <c r="BU318" s="5"/>
      <c r="BV318" s="5"/>
      <c r="BW318" s="5"/>
      <c r="BX318" s="5"/>
      <c r="BY318" s="15"/>
      <c r="BZ318" s="15"/>
      <c r="CU318" s="15"/>
      <c r="CV318" s="15"/>
      <c r="CW318" s="15"/>
      <c r="CX318" s="15"/>
      <c r="CY318" s="15"/>
      <c r="CZ318" s="15"/>
    </row>
    <row r="319" spans="1:104" s="6" customFormat="1" x14ac:dyDescent="0.2">
      <c r="BU319" s="5"/>
      <c r="BV319" s="5"/>
      <c r="BW319" s="5"/>
      <c r="BX319" s="5"/>
      <c r="BY319" s="15"/>
      <c r="BZ319" s="15"/>
      <c r="CU319" s="15"/>
      <c r="CV319" s="15"/>
      <c r="CW319" s="15"/>
      <c r="CX319" s="15"/>
      <c r="CY319" s="15"/>
      <c r="CZ319" s="15"/>
    </row>
    <row r="320" spans="1:104" s="6" customFormat="1" x14ac:dyDescent="0.2">
      <c r="BU320" s="5"/>
      <c r="BV320" s="5"/>
      <c r="BW320" s="5"/>
      <c r="BX320" s="5"/>
      <c r="BY320" s="15"/>
      <c r="BZ320" s="15"/>
      <c r="CU320" s="15"/>
      <c r="CV320" s="15"/>
      <c r="CW320" s="15"/>
      <c r="CX320" s="15"/>
      <c r="CY320" s="15"/>
      <c r="CZ320" s="15"/>
    </row>
    <row r="321" spans="73:130" x14ac:dyDescent="0.2"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6"/>
      <c r="DY321" s="6"/>
      <c r="DZ321" s="6"/>
    </row>
    <row r="322" spans="73:130" x14ac:dyDescent="0.2"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</row>
    <row r="323" spans="73:130" x14ac:dyDescent="0.2"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</row>
    <row r="324" spans="73:130" x14ac:dyDescent="0.2">
      <c r="BU324" s="6"/>
      <c r="BV324" s="6"/>
      <c r="BW324" s="6"/>
      <c r="BX324" s="6"/>
      <c r="BY324" s="6"/>
      <c r="BZ324" s="6"/>
      <c r="CG324" s="9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</row>
    <row r="329" spans="73:130" x14ac:dyDescent="0.2">
      <c r="BU329" s="6"/>
      <c r="BV329" s="6"/>
      <c r="BW329" s="6"/>
      <c r="BX329" s="6"/>
      <c r="BY329" s="6"/>
      <c r="BZ329" s="6"/>
      <c r="CA329" s="32" t="str">
        <f t="shared" ref="CA329:CA340" si="38">IF(CG329=1,"*El Total de Beneficiarios no puede superar el Total por Sexo. ","")</f>
        <v/>
      </c>
      <c r="CG329" s="33">
        <f>IF(AR329&gt;C329,1,0)</f>
        <v>0</v>
      </c>
      <c r="CH329" s="9"/>
      <c r="CI329" s="9"/>
      <c r="CJ329" s="9"/>
      <c r="CK329" s="9"/>
      <c r="CL329" s="9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</row>
    <row r="330" spans="73:130" x14ac:dyDescent="0.2">
      <c r="BU330" s="6"/>
      <c r="BV330" s="6"/>
      <c r="BW330" s="6"/>
      <c r="BX330" s="6"/>
      <c r="BY330" s="6"/>
      <c r="BZ330" s="6"/>
      <c r="CA330" s="32" t="str">
        <f t="shared" si="38"/>
        <v/>
      </c>
      <c r="CG330" s="33">
        <f t="shared" ref="CG330:CG340" si="39">IF(AR330&gt;C330,1,0)</f>
        <v>0</v>
      </c>
      <c r="CH330" s="9"/>
      <c r="CI330" s="9"/>
      <c r="CJ330" s="9"/>
      <c r="CK330" s="9"/>
      <c r="CL330" s="9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</row>
    <row r="331" spans="73:130" x14ac:dyDescent="0.2">
      <c r="BU331" s="6"/>
      <c r="BV331" s="6"/>
      <c r="BW331" s="6"/>
      <c r="BX331" s="6"/>
      <c r="BY331" s="6"/>
      <c r="BZ331" s="6"/>
      <c r="CA331" s="32" t="str">
        <f t="shared" si="38"/>
        <v/>
      </c>
      <c r="CG331" s="33">
        <f t="shared" si="39"/>
        <v>0</v>
      </c>
      <c r="CH331" s="9"/>
      <c r="CI331" s="9"/>
      <c r="CJ331" s="9"/>
      <c r="CK331" s="9"/>
      <c r="CL331" s="9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</row>
    <row r="332" spans="73:130" x14ac:dyDescent="0.2">
      <c r="BU332" s="6"/>
      <c r="BV332" s="6"/>
      <c r="BW332" s="6"/>
      <c r="BX332" s="6"/>
      <c r="BY332" s="6"/>
      <c r="BZ332" s="6"/>
      <c r="CA332" s="32" t="str">
        <f t="shared" si="38"/>
        <v/>
      </c>
      <c r="CG332" s="33">
        <f t="shared" si="39"/>
        <v>0</v>
      </c>
      <c r="CH332" s="9"/>
      <c r="CI332" s="9"/>
      <c r="CJ332" s="9"/>
      <c r="CK332" s="9"/>
      <c r="CL332" s="9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</row>
    <row r="333" spans="73:130" x14ac:dyDescent="0.2">
      <c r="BU333" s="6"/>
      <c r="BV333" s="6"/>
      <c r="BW333" s="6"/>
      <c r="BX333" s="6"/>
      <c r="BY333" s="6"/>
      <c r="BZ333" s="6"/>
      <c r="CA333" s="32" t="str">
        <f t="shared" si="38"/>
        <v/>
      </c>
      <c r="CG333" s="33">
        <f t="shared" si="39"/>
        <v>0</v>
      </c>
      <c r="CH333" s="9"/>
      <c r="CI333" s="9"/>
      <c r="CJ333" s="9"/>
      <c r="CK333" s="9"/>
      <c r="CL333" s="9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</row>
    <row r="334" spans="73:130" x14ac:dyDescent="0.2">
      <c r="BU334" s="6"/>
      <c r="BV334" s="6"/>
      <c r="BW334" s="6"/>
      <c r="BX334" s="6"/>
      <c r="BY334" s="6"/>
      <c r="BZ334" s="6"/>
      <c r="CA334" s="32" t="str">
        <f t="shared" si="38"/>
        <v/>
      </c>
      <c r="CG334" s="33">
        <f t="shared" si="39"/>
        <v>0</v>
      </c>
      <c r="CH334" s="9"/>
      <c r="CI334" s="9"/>
      <c r="CJ334" s="9"/>
      <c r="CK334" s="9"/>
      <c r="CL334" s="9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</row>
    <row r="335" spans="73:130" x14ac:dyDescent="0.2">
      <c r="BU335" s="6"/>
      <c r="BV335" s="6"/>
      <c r="BW335" s="6"/>
      <c r="BX335" s="6"/>
      <c r="BY335" s="6"/>
      <c r="BZ335" s="6"/>
      <c r="CA335" s="32" t="str">
        <f t="shared" si="38"/>
        <v/>
      </c>
      <c r="CG335" s="33">
        <f t="shared" si="39"/>
        <v>0</v>
      </c>
      <c r="CH335" s="9"/>
      <c r="CI335" s="9"/>
      <c r="CJ335" s="9"/>
      <c r="CK335" s="9"/>
      <c r="CL335" s="9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</row>
    <row r="336" spans="73:130" x14ac:dyDescent="0.2">
      <c r="BU336" s="6"/>
      <c r="BV336" s="6"/>
      <c r="BW336" s="6"/>
      <c r="BX336" s="6"/>
      <c r="BY336" s="6"/>
      <c r="BZ336" s="6"/>
      <c r="CA336" s="32" t="str">
        <f t="shared" si="38"/>
        <v/>
      </c>
      <c r="CG336" s="33">
        <f t="shared" si="39"/>
        <v>0</v>
      </c>
      <c r="CH336" s="9"/>
      <c r="CI336" s="9"/>
      <c r="CJ336" s="9"/>
      <c r="CK336" s="9"/>
      <c r="CL336" s="9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</row>
    <row r="337" spans="1:130" x14ac:dyDescent="0.2">
      <c r="CA337" s="32" t="str">
        <f t="shared" si="38"/>
        <v/>
      </c>
      <c r="CG337" s="33">
        <f t="shared" si="39"/>
        <v>0</v>
      </c>
      <c r="CH337" s="9"/>
      <c r="CI337" s="9"/>
      <c r="CJ337" s="9"/>
      <c r="CK337" s="9"/>
      <c r="CL337" s="9"/>
    </row>
    <row r="338" spans="1:130" x14ac:dyDescent="0.2">
      <c r="CA338" s="32" t="str">
        <f t="shared" si="38"/>
        <v/>
      </c>
      <c r="CG338" s="33">
        <f t="shared" si="39"/>
        <v>0</v>
      </c>
      <c r="CH338" s="9"/>
      <c r="CI338" s="9"/>
      <c r="CJ338" s="9"/>
      <c r="CK338" s="9"/>
      <c r="CL338" s="9"/>
    </row>
    <row r="339" spans="1:130" x14ac:dyDescent="0.2">
      <c r="CA339" s="32" t="str">
        <f t="shared" si="38"/>
        <v/>
      </c>
      <c r="CG339" s="33">
        <f t="shared" si="39"/>
        <v>0</v>
      </c>
      <c r="CH339" s="9"/>
      <c r="CI339" s="9"/>
      <c r="CJ339" s="9"/>
      <c r="CK339" s="9"/>
      <c r="CL339" s="9"/>
    </row>
    <row r="340" spans="1:130" x14ac:dyDescent="0.2">
      <c r="CA340" s="32" t="str">
        <f t="shared" si="38"/>
        <v/>
      </c>
      <c r="CG340" s="33">
        <f t="shared" si="39"/>
        <v>0</v>
      </c>
      <c r="CH340" s="9"/>
      <c r="CI340" s="9"/>
      <c r="CJ340" s="9"/>
      <c r="CK340" s="9"/>
      <c r="CL340" s="9"/>
    </row>
    <row r="341" spans="1:130" x14ac:dyDescent="0.2">
      <c r="CG341" s="9"/>
      <c r="CH341" s="9"/>
      <c r="CI341" s="9"/>
      <c r="CJ341" s="9"/>
      <c r="CK341" s="9"/>
      <c r="CL341" s="9"/>
    </row>
    <row r="342" spans="1:130" x14ac:dyDescent="0.2">
      <c r="CG342" s="9"/>
      <c r="CH342" s="9"/>
      <c r="CI342" s="9"/>
      <c r="CJ342" s="9"/>
      <c r="CK342" s="9"/>
      <c r="CL342" s="9"/>
    </row>
    <row r="343" spans="1:130" x14ac:dyDescent="0.2">
      <c r="CG343" s="9"/>
      <c r="CH343" s="9"/>
      <c r="CI343" s="9"/>
      <c r="CJ343" s="9"/>
      <c r="CK343" s="9"/>
      <c r="CL343" s="9"/>
    </row>
    <row r="344" spans="1:130" x14ac:dyDescent="0.2">
      <c r="CG344" s="9"/>
      <c r="CH344" s="9"/>
      <c r="CI344" s="9"/>
      <c r="CJ344" s="9"/>
      <c r="CK344" s="9"/>
      <c r="CL344" s="9"/>
    </row>
    <row r="345" spans="1:130" x14ac:dyDescent="0.2">
      <c r="CA345" s="32" t="str">
        <f t="shared" ref="CA345:CA356" si="40">IF(CG345=1,"*El Total de Beneficiarios no puede superar el Total por Sexo. ","")</f>
        <v/>
      </c>
      <c r="CG345" s="33">
        <f t="shared" ref="CG345:CG356" si="41">IF(AR345&gt;C345,1,0)</f>
        <v>0</v>
      </c>
      <c r="CH345" s="9"/>
      <c r="CI345" s="9"/>
      <c r="CJ345" s="9"/>
      <c r="CK345" s="9"/>
      <c r="CL345" s="9"/>
    </row>
    <row r="346" spans="1:130" s="402" customFormat="1" ht="15" x14ac:dyDescent="0.25">
      <c r="A346" s="402">
        <f>SUM(B13:B24,C29:C50,B60,B68,B76,B96:E96,B104:E104,B112:E112,B116:B117,B121:B123,C127:L142,B148:B176,B177,B194,B205,B214,B217:B220,B248,B253:B255,B259:B285,B289:B309)</f>
        <v>16453</v>
      </c>
      <c r="B346" s="402">
        <f>SUM(CG6:CZ309)</f>
        <v>0</v>
      </c>
      <c r="BU346" s="403"/>
      <c r="BV346" s="403"/>
      <c r="BW346" s="403"/>
      <c r="BX346" s="403"/>
      <c r="BY346" s="404"/>
      <c r="BZ346" s="404"/>
      <c r="CA346" s="32" t="str">
        <f t="shared" si="40"/>
        <v/>
      </c>
      <c r="CB346" s="4"/>
      <c r="CC346" s="4"/>
      <c r="CD346" s="4"/>
      <c r="CE346" s="4"/>
      <c r="CF346" s="4"/>
      <c r="CG346" s="33">
        <f t="shared" si="41"/>
        <v>0</v>
      </c>
      <c r="CH346" s="9"/>
      <c r="CI346" s="9"/>
      <c r="CJ346" s="9"/>
      <c r="CK346" s="9"/>
      <c r="CL346" s="9"/>
      <c r="CM346" s="4"/>
      <c r="CN346" s="4"/>
      <c r="CO346" s="4"/>
      <c r="CP346" s="4"/>
      <c r="CQ346" s="4"/>
      <c r="CR346" s="4"/>
      <c r="CS346" s="4"/>
      <c r="CT346" s="4"/>
      <c r="CU346" s="404"/>
      <c r="CV346" s="404"/>
      <c r="CW346" s="404"/>
      <c r="CX346" s="404"/>
      <c r="CY346" s="404"/>
      <c r="CZ346" s="404"/>
      <c r="DA346" s="403"/>
      <c r="DB346" s="403"/>
      <c r="DC346" s="403"/>
      <c r="DD346" s="403"/>
      <c r="DE346" s="403"/>
      <c r="DF346" s="403"/>
      <c r="DG346" s="403"/>
      <c r="DH346" s="403"/>
      <c r="DI346" s="403"/>
      <c r="DJ346" s="403"/>
      <c r="DK346" s="403"/>
      <c r="DL346" s="403"/>
      <c r="DM346" s="403"/>
      <c r="DN346" s="403"/>
      <c r="DO346" s="403"/>
      <c r="DP346" s="403"/>
      <c r="DQ346" s="403"/>
      <c r="DR346" s="403"/>
      <c r="DS346" s="403"/>
      <c r="DT346" s="403"/>
      <c r="DU346" s="403"/>
      <c r="DV346" s="403"/>
      <c r="DW346" s="403"/>
      <c r="DX346" s="403"/>
      <c r="DY346" s="403"/>
      <c r="DZ346" s="403"/>
    </row>
    <row r="347" spans="1:130" x14ac:dyDescent="0.2">
      <c r="CA347" s="32" t="str">
        <f t="shared" si="40"/>
        <v/>
      </c>
      <c r="CG347" s="33">
        <f t="shared" si="41"/>
        <v>0</v>
      </c>
      <c r="CH347" s="9"/>
      <c r="CI347" s="9"/>
      <c r="CJ347" s="9"/>
      <c r="CK347" s="9"/>
      <c r="CL347" s="9"/>
    </row>
    <row r="348" spans="1:130" x14ac:dyDescent="0.2">
      <c r="CA348" s="32" t="str">
        <f t="shared" si="40"/>
        <v/>
      </c>
      <c r="CG348" s="33">
        <f t="shared" si="41"/>
        <v>0</v>
      </c>
      <c r="CH348" s="9"/>
      <c r="CI348" s="9"/>
      <c r="CJ348" s="9"/>
      <c r="CK348" s="9"/>
      <c r="CL348" s="9"/>
    </row>
    <row r="349" spans="1:130" x14ac:dyDescent="0.2">
      <c r="CA349" s="32" t="str">
        <f t="shared" si="40"/>
        <v/>
      </c>
      <c r="CG349" s="33">
        <f t="shared" si="41"/>
        <v>0</v>
      </c>
      <c r="CH349" s="9"/>
      <c r="CI349" s="9"/>
      <c r="CJ349" s="9"/>
      <c r="CK349" s="9"/>
      <c r="CL349" s="9"/>
    </row>
    <row r="350" spans="1:130" x14ac:dyDescent="0.2">
      <c r="CA350" s="32" t="str">
        <f t="shared" si="40"/>
        <v/>
      </c>
      <c r="CG350" s="33">
        <f t="shared" si="41"/>
        <v>0</v>
      </c>
      <c r="CH350" s="9"/>
      <c r="CI350" s="9"/>
      <c r="CJ350" s="9"/>
      <c r="CK350" s="9"/>
      <c r="CL350" s="9"/>
    </row>
    <row r="351" spans="1:130" x14ac:dyDescent="0.2">
      <c r="CA351" s="32" t="str">
        <f t="shared" si="40"/>
        <v/>
      </c>
      <c r="CG351" s="33">
        <f t="shared" si="41"/>
        <v>0</v>
      </c>
      <c r="CH351" s="9"/>
      <c r="CI351" s="9"/>
      <c r="CJ351" s="9"/>
      <c r="CK351" s="9"/>
      <c r="CL351" s="9"/>
    </row>
    <row r="352" spans="1:130" x14ac:dyDescent="0.2">
      <c r="CA352" s="32" t="str">
        <f t="shared" si="40"/>
        <v/>
      </c>
      <c r="CG352" s="33">
        <f t="shared" si="41"/>
        <v>0</v>
      </c>
      <c r="CH352" s="9"/>
      <c r="CI352" s="9"/>
      <c r="CJ352" s="9"/>
      <c r="CK352" s="9"/>
      <c r="CL352" s="9"/>
    </row>
    <row r="353" spans="79:90" s="6" customFormat="1" x14ac:dyDescent="0.2">
      <c r="CA353" s="32" t="str">
        <f t="shared" si="40"/>
        <v/>
      </c>
      <c r="CB353" s="4"/>
      <c r="CC353" s="4"/>
      <c r="CD353" s="4"/>
      <c r="CE353" s="4"/>
      <c r="CF353" s="4"/>
      <c r="CG353" s="33">
        <f t="shared" si="41"/>
        <v>0</v>
      </c>
      <c r="CH353" s="9"/>
      <c r="CI353" s="9"/>
      <c r="CJ353" s="9"/>
      <c r="CK353" s="9"/>
      <c r="CL353" s="9"/>
    </row>
    <row r="354" spans="79:90" s="6" customFormat="1" x14ac:dyDescent="0.2">
      <c r="CA354" s="32" t="str">
        <f t="shared" si="40"/>
        <v/>
      </c>
      <c r="CB354" s="4"/>
      <c r="CC354" s="4"/>
      <c r="CD354" s="4"/>
      <c r="CE354" s="4"/>
      <c r="CF354" s="4"/>
      <c r="CG354" s="33">
        <f t="shared" si="41"/>
        <v>0</v>
      </c>
      <c r="CH354" s="9"/>
      <c r="CI354" s="9"/>
      <c r="CJ354" s="9"/>
      <c r="CK354" s="9"/>
      <c r="CL354" s="9"/>
    </row>
    <row r="355" spans="79:90" s="6" customFormat="1" x14ac:dyDescent="0.2">
      <c r="CA355" s="32" t="str">
        <f t="shared" si="40"/>
        <v/>
      </c>
      <c r="CB355" s="4"/>
      <c r="CC355" s="4"/>
      <c r="CD355" s="4"/>
      <c r="CE355" s="4"/>
      <c r="CF355" s="4"/>
      <c r="CG355" s="33">
        <f t="shared" si="41"/>
        <v>0</v>
      </c>
      <c r="CH355" s="9"/>
      <c r="CI355" s="9"/>
      <c r="CJ355" s="9"/>
      <c r="CK355" s="9"/>
      <c r="CL355" s="9"/>
    </row>
    <row r="356" spans="79:90" s="6" customFormat="1" x14ac:dyDescent="0.2">
      <c r="CA356" s="32" t="str">
        <f t="shared" si="40"/>
        <v/>
      </c>
      <c r="CB356" s="4"/>
      <c r="CC356" s="4"/>
      <c r="CD356" s="4"/>
      <c r="CE356" s="4"/>
      <c r="CF356" s="4"/>
      <c r="CG356" s="33">
        <f t="shared" si="41"/>
        <v>0</v>
      </c>
      <c r="CH356" s="9"/>
      <c r="CI356" s="9"/>
      <c r="CJ356" s="9"/>
      <c r="CK356" s="9"/>
      <c r="CL356" s="9"/>
    </row>
    <row r="357" spans="79:90" s="6" customFormat="1" x14ac:dyDescent="0.2">
      <c r="CA357" s="4"/>
      <c r="CB357" s="4"/>
      <c r="CC357" s="4"/>
      <c r="CD357" s="4"/>
      <c r="CE357" s="4"/>
      <c r="CF357" s="4"/>
      <c r="CG357" s="9"/>
      <c r="CH357" s="9"/>
      <c r="CI357" s="9"/>
      <c r="CJ357" s="9"/>
      <c r="CK357" s="9"/>
      <c r="CL357" s="9"/>
    </row>
    <row r="358" spans="79:90" s="6" customFormat="1" x14ac:dyDescent="0.2">
      <c r="CA358" s="4"/>
      <c r="CB358" s="4"/>
      <c r="CC358" s="4"/>
      <c r="CD358" s="4"/>
      <c r="CE358" s="4"/>
      <c r="CF358" s="4"/>
      <c r="CG358" s="9"/>
      <c r="CH358" s="9"/>
      <c r="CI358" s="9"/>
      <c r="CJ358" s="9"/>
      <c r="CK358" s="9"/>
      <c r="CL358" s="9"/>
    </row>
    <row r="359" spans="79:90" s="6" customFormat="1" x14ac:dyDescent="0.2">
      <c r="CA359" s="4"/>
      <c r="CB359" s="4"/>
      <c r="CC359" s="4"/>
      <c r="CD359" s="4"/>
      <c r="CE359" s="4"/>
      <c r="CF359" s="4"/>
      <c r="CG359" s="9"/>
      <c r="CH359" s="9"/>
      <c r="CI359" s="9"/>
      <c r="CJ359" s="9"/>
      <c r="CK359" s="9"/>
      <c r="CL359" s="9"/>
    </row>
    <row r="360" spans="79:90" s="6" customFormat="1" x14ac:dyDescent="0.2">
      <c r="CA360" s="4"/>
      <c r="CB360" s="4"/>
      <c r="CC360" s="4"/>
      <c r="CD360" s="4"/>
      <c r="CE360" s="4"/>
      <c r="CF360" s="4"/>
      <c r="CG360" s="9"/>
      <c r="CH360" s="9"/>
      <c r="CI360" s="9"/>
      <c r="CJ360" s="9"/>
      <c r="CK360" s="9"/>
      <c r="CL360" s="9"/>
    </row>
    <row r="361" spans="79:90" s="6" customFormat="1" x14ac:dyDescent="0.2">
      <c r="CA361" s="32" t="str">
        <f>IF(CG361=1,"*El Total de Beneficiarios no puede superar el Total por Sexo. ","")</f>
        <v/>
      </c>
      <c r="CB361" s="4"/>
      <c r="CC361" s="4"/>
      <c r="CD361" s="4"/>
      <c r="CE361" s="4"/>
      <c r="CF361" s="4"/>
      <c r="CG361" s="33">
        <f>IF(AR361&gt;C361,1,0)</f>
        <v>0</v>
      </c>
      <c r="CH361" s="9"/>
      <c r="CI361" s="9"/>
      <c r="CJ361" s="9"/>
      <c r="CK361" s="9"/>
      <c r="CL361" s="9"/>
    </row>
    <row r="362" spans="79:90" s="6" customFormat="1" x14ac:dyDescent="0.2">
      <c r="CA362" s="32" t="str">
        <f>IF(CG362=1,"*El Total de Beneficiarios no puede superar el Total por Sexo. ","")</f>
        <v/>
      </c>
      <c r="CB362" s="4"/>
      <c r="CC362" s="4"/>
      <c r="CD362" s="4"/>
      <c r="CE362" s="4"/>
      <c r="CF362" s="4"/>
      <c r="CG362" s="33">
        <f>IF(AR362&gt;C362,1,0)</f>
        <v>0</v>
      </c>
      <c r="CH362" s="9"/>
      <c r="CI362" s="9"/>
      <c r="CJ362" s="9"/>
      <c r="CK362" s="9"/>
      <c r="CL362" s="9"/>
    </row>
    <row r="363" spans="79:90" s="6" customFormat="1" x14ac:dyDescent="0.2">
      <c r="CA363" s="32" t="str">
        <f>IF(CG363=1,"*El Total de Beneficiarios no puede superar el Total por Sexo. ","")</f>
        <v/>
      </c>
      <c r="CB363" s="4"/>
      <c r="CC363" s="4"/>
      <c r="CD363" s="4"/>
      <c r="CE363" s="4"/>
      <c r="CF363" s="4"/>
      <c r="CG363" s="33">
        <f>IF(AR363&gt;C363,1,0)</f>
        <v>0</v>
      </c>
      <c r="CH363" s="9"/>
      <c r="CI363" s="9"/>
      <c r="CJ363" s="9"/>
      <c r="CK363" s="9"/>
      <c r="CL363" s="9"/>
    </row>
    <row r="364" spans="79:90" s="6" customFormat="1" x14ac:dyDescent="0.2">
      <c r="CA364" s="32" t="str">
        <f>IF(CG364=1,"*El Total de Beneficiarios no puede superar el Total por Sexo. ","")</f>
        <v/>
      </c>
      <c r="CB364" s="4"/>
      <c r="CC364" s="4"/>
      <c r="CD364" s="4"/>
      <c r="CE364" s="4"/>
      <c r="CF364" s="4"/>
      <c r="CG364" s="33">
        <f>IF(AR364&gt;C364,1,0)</f>
        <v>0</v>
      </c>
      <c r="CH364" s="9"/>
      <c r="CI364" s="9"/>
      <c r="CJ364" s="9"/>
      <c r="CK364" s="9"/>
      <c r="CL364" s="9"/>
    </row>
    <row r="365" spans="79:90" s="6" customFormat="1" x14ac:dyDescent="0.2">
      <c r="CA365" s="4"/>
      <c r="CB365" s="4"/>
      <c r="CC365" s="4"/>
      <c r="CD365" s="4"/>
      <c r="CE365" s="4"/>
      <c r="CF365" s="4"/>
      <c r="CG365" s="9"/>
      <c r="CH365" s="9"/>
      <c r="CI365" s="9"/>
      <c r="CJ365" s="9"/>
      <c r="CK365" s="9"/>
      <c r="CL365" s="9"/>
    </row>
    <row r="366" spans="79:90" s="6" customFormat="1" x14ac:dyDescent="0.2">
      <c r="CA366" s="4"/>
      <c r="CB366" s="4"/>
      <c r="CC366" s="4"/>
      <c r="CD366" s="4"/>
      <c r="CE366" s="4"/>
      <c r="CF366" s="4"/>
      <c r="CG366" s="9"/>
      <c r="CH366" s="9"/>
      <c r="CI366" s="9"/>
      <c r="CJ366" s="9"/>
      <c r="CK366" s="9"/>
      <c r="CL366" s="9"/>
    </row>
    <row r="367" spans="79:90" s="6" customFormat="1" x14ac:dyDescent="0.2">
      <c r="CA367" s="4"/>
      <c r="CB367" s="4"/>
      <c r="CC367" s="4"/>
      <c r="CD367" s="4"/>
      <c r="CE367" s="4"/>
      <c r="CF367" s="4"/>
      <c r="CG367" s="9"/>
      <c r="CH367" s="9"/>
      <c r="CI367" s="9"/>
      <c r="CJ367" s="9"/>
      <c r="CK367" s="9"/>
      <c r="CL367" s="9"/>
    </row>
    <row r="368" spans="79:90" s="6" customFormat="1" x14ac:dyDescent="0.2">
      <c r="CA368" s="4"/>
      <c r="CB368" s="4"/>
      <c r="CC368" s="4"/>
      <c r="CD368" s="4"/>
      <c r="CE368" s="4"/>
      <c r="CF368" s="4"/>
      <c r="CG368" s="9"/>
      <c r="CH368" s="9"/>
      <c r="CI368" s="9"/>
      <c r="CJ368" s="9"/>
      <c r="CK368" s="9"/>
      <c r="CL368" s="9"/>
    </row>
    <row r="369" spans="73:130" x14ac:dyDescent="0.2"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9"/>
      <c r="CH369" s="9"/>
      <c r="CI369" s="9"/>
      <c r="CJ369" s="9"/>
      <c r="CK369" s="9"/>
      <c r="CL369" s="9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</row>
    <row r="370" spans="73:130" x14ac:dyDescent="0.2"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9"/>
      <c r="CH370" s="9"/>
      <c r="CI370" s="9"/>
      <c r="CJ370" s="9"/>
      <c r="CK370" s="9"/>
      <c r="CL370" s="9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</row>
    <row r="371" spans="73:130" x14ac:dyDescent="0.2"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9"/>
      <c r="CH371" s="9"/>
      <c r="CI371" s="9"/>
      <c r="CJ371" s="9"/>
      <c r="CK371" s="9"/>
      <c r="CL371" s="9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</row>
    <row r="372" spans="73:130" x14ac:dyDescent="0.2"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9"/>
      <c r="CH372" s="9"/>
      <c r="CI372" s="9"/>
      <c r="CJ372" s="9"/>
      <c r="CK372" s="9"/>
      <c r="CL372" s="9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</row>
    <row r="373" spans="73:130" x14ac:dyDescent="0.2"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9"/>
      <c r="CH373" s="9"/>
      <c r="CI373" s="9"/>
      <c r="CJ373" s="9"/>
      <c r="CK373" s="9"/>
      <c r="CL373" s="9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</row>
    <row r="374" spans="73:130" x14ac:dyDescent="0.2"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9"/>
      <c r="CH374" s="9"/>
      <c r="CI374" s="9"/>
      <c r="CJ374" s="9"/>
      <c r="CK374" s="9"/>
      <c r="CL374" s="9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</row>
    <row r="375" spans="73:130" x14ac:dyDescent="0.2"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9"/>
      <c r="CH375" s="9"/>
      <c r="CI375" s="9"/>
      <c r="CJ375" s="9"/>
      <c r="CK375" s="9"/>
      <c r="CL375" s="9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</row>
    <row r="376" spans="73:130" x14ac:dyDescent="0.2"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9"/>
      <c r="CH376" s="9"/>
      <c r="CI376" s="9"/>
      <c r="CJ376" s="9"/>
      <c r="CK376" s="9"/>
      <c r="CL376" s="9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</row>
    <row r="377" spans="73:130" x14ac:dyDescent="0.2"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9"/>
      <c r="CH377" s="9"/>
      <c r="CI377" s="9"/>
      <c r="CJ377" s="9"/>
      <c r="CK377" s="9"/>
      <c r="CL377" s="9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</row>
    <row r="378" spans="73:130" x14ac:dyDescent="0.2"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9"/>
      <c r="CH378" s="9"/>
      <c r="CI378" s="9"/>
      <c r="CJ378" s="9"/>
      <c r="CK378" s="9"/>
      <c r="CL378" s="9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</row>
    <row r="379" spans="73:130" x14ac:dyDescent="0.2"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9"/>
      <c r="CH379" s="9"/>
      <c r="CI379" s="9"/>
      <c r="CJ379" s="9"/>
      <c r="CK379" s="9"/>
      <c r="CL379" s="9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</row>
    <row r="380" spans="73:130" x14ac:dyDescent="0.2"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9"/>
      <c r="CH380" s="9"/>
      <c r="CI380" s="9"/>
      <c r="CJ380" s="9"/>
      <c r="CK380" s="9"/>
      <c r="CL380" s="9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</row>
    <row r="400" spans="73:130" ht="15" x14ac:dyDescent="0.25">
      <c r="BU400" s="6"/>
      <c r="BV400" s="6"/>
      <c r="BW400" s="6"/>
      <c r="BX400" s="6"/>
      <c r="BY400" s="6"/>
      <c r="BZ400" s="6"/>
      <c r="CA400" s="405"/>
      <c r="CB400" s="405"/>
      <c r="CC400" s="405"/>
      <c r="CD400" s="405"/>
      <c r="CE400" s="405"/>
      <c r="CF400" s="405"/>
      <c r="CG400" s="405"/>
      <c r="CH400" s="405"/>
      <c r="CI400" s="405"/>
      <c r="CJ400" s="405"/>
      <c r="CK400" s="405"/>
      <c r="CL400" s="405"/>
      <c r="CM400" s="405"/>
      <c r="CN400" s="405"/>
      <c r="CO400" s="405"/>
      <c r="CP400" s="405"/>
      <c r="CQ400" s="405"/>
      <c r="CR400" s="405"/>
      <c r="CS400" s="405"/>
      <c r="CT400" s="405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</row>
  </sheetData>
  <mergeCells count="147">
    <mergeCell ref="A287:A288"/>
    <mergeCell ref="B287:B288"/>
    <mergeCell ref="C287:S287"/>
    <mergeCell ref="A251:A252"/>
    <mergeCell ref="B251:B252"/>
    <mergeCell ref="C251:S251"/>
    <mergeCell ref="A257:A258"/>
    <mergeCell ref="B257:B258"/>
    <mergeCell ref="C257:S257"/>
    <mergeCell ref="A207:A209"/>
    <mergeCell ref="B207:B209"/>
    <mergeCell ref="C207:S208"/>
    <mergeCell ref="T207:X207"/>
    <mergeCell ref="T208:V208"/>
    <mergeCell ref="W208:X208"/>
    <mergeCell ref="A196:A198"/>
    <mergeCell ref="B196:B198"/>
    <mergeCell ref="C196:S197"/>
    <mergeCell ref="T196:X196"/>
    <mergeCell ref="T197:V197"/>
    <mergeCell ref="W197:X197"/>
    <mergeCell ref="A184:A186"/>
    <mergeCell ref="B184:B186"/>
    <mergeCell ref="C184:S185"/>
    <mergeCell ref="T184:X184"/>
    <mergeCell ref="T185:V185"/>
    <mergeCell ref="W185:X185"/>
    <mergeCell ref="AC146:AD146"/>
    <mergeCell ref="AE146:AF146"/>
    <mergeCell ref="AG146:AH146"/>
    <mergeCell ref="AM145:AO145"/>
    <mergeCell ref="E146:F146"/>
    <mergeCell ref="G146:H146"/>
    <mergeCell ref="I146:J146"/>
    <mergeCell ref="K146:L146"/>
    <mergeCell ref="M146:N146"/>
    <mergeCell ref="O146:P146"/>
    <mergeCell ref="Q146:R146"/>
    <mergeCell ref="S146:T146"/>
    <mergeCell ref="U146:V146"/>
    <mergeCell ref="AN146:AO146"/>
    <mergeCell ref="AI146:AJ146"/>
    <mergeCell ref="AK146:AL146"/>
    <mergeCell ref="AM146:AM147"/>
    <mergeCell ref="K125:L125"/>
    <mergeCell ref="A127:A130"/>
    <mergeCell ref="A131:A135"/>
    <mergeCell ref="A136:A141"/>
    <mergeCell ref="A145:A147"/>
    <mergeCell ref="B145:D146"/>
    <mergeCell ref="E145:AL145"/>
    <mergeCell ref="W146:X146"/>
    <mergeCell ref="Y146:Z146"/>
    <mergeCell ref="AA146:AB146"/>
    <mergeCell ref="A125:A126"/>
    <mergeCell ref="B125:B126"/>
    <mergeCell ref="C125:D125"/>
    <mergeCell ref="E125:F125"/>
    <mergeCell ref="G125:H125"/>
    <mergeCell ref="I125:J125"/>
    <mergeCell ref="A114:A115"/>
    <mergeCell ref="B114:B115"/>
    <mergeCell ref="C114:F114"/>
    <mergeCell ref="G114:H114"/>
    <mergeCell ref="A119:A120"/>
    <mergeCell ref="B119:B120"/>
    <mergeCell ref="C119:E119"/>
    <mergeCell ref="F119:F120"/>
    <mergeCell ref="G119:G120"/>
    <mergeCell ref="H119:K119"/>
    <mergeCell ref="J27:K27"/>
    <mergeCell ref="L27:M27"/>
    <mergeCell ref="T62:W62"/>
    <mergeCell ref="X62:Z62"/>
    <mergeCell ref="A70:A71"/>
    <mergeCell ref="B70:B71"/>
    <mergeCell ref="C70:S70"/>
    <mergeCell ref="T70:W70"/>
    <mergeCell ref="X70:Z70"/>
    <mergeCell ref="F53:F54"/>
    <mergeCell ref="G53:G54"/>
    <mergeCell ref="H53:H54"/>
    <mergeCell ref="A62:A63"/>
    <mergeCell ref="B62:B63"/>
    <mergeCell ref="C62:S62"/>
    <mergeCell ref="A29:B29"/>
    <mergeCell ref="A30:A48"/>
    <mergeCell ref="A52:A54"/>
    <mergeCell ref="B52:B54"/>
    <mergeCell ref="C52:F52"/>
    <mergeCell ref="G52:H52"/>
    <mergeCell ref="C53:C54"/>
    <mergeCell ref="D53:D54"/>
    <mergeCell ref="E53:E54"/>
    <mergeCell ref="AN27:AN28"/>
    <mergeCell ref="AO27:AO28"/>
    <mergeCell ref="AP27:AP28"/>
    <mergeCell ref="V27:W27"/>
    <mergeCell ref="X27:Y27"/>
    <mergeCell ref="Z27:AA27"/>
    <mergeCell ref="AB27:AC27"/>
    <mergeCell ref="AD27:AE27"/>
    <mergeCell ref="AF27:AG27"/>
    <mergeCell ref="N27:O27"/>
    <mergeCell ref="P27:Q27"/>
    <mergeCell ref="R27:S27"/>
    <mergeCell ref="T27:U27"/>
    <mergeCell ref="AN11:AN12"/>
    <mergeCell ref="AO11:AO12"/>
    <mergeCell ref="AP11:AP12"/>
    <mergeCell ref="A26:A28"/>
    <mergeCell ref="B26:B28"/>
    <mergeCell ref="C26:E27"/>
    <mergeCell ref="F26:AM26"/>
    <mergeCell ref="AN26:AQ26"/>
    <mergeCell ref="F27:G27"/>
    <mergeCell ref="H27:I27"/>
    <mergeCell ref="AC11:AD11"/>
    <mergeCell ref="AE11:AF11"/>
    <mergeCell ref="AG11:AH11"/>
    <mergeCell ref="AI11:AJ11"/>
    <mergeCell ref="AK11:AL11"/>
    <mergeCell ref="AM11:AM12"/>
    <mergeCell ref="AQ27:AQ28"/>
    <mergeCell ref="AH27:AI27"/>
    <mergeCell ref="AJ27:AK27"/>
    <mergeCell ref="AL27:AM27"/>
    <mergeCell ref="AR10:AR12"/>
    <mergeCell ref="AS10:AS12"/>
    <mergeCell ref="E11:F11"/>
    <mergeCell ref="G11:H11"/>
    <mergeCell ref="I11:J11"/>
    <mergeCell ref="K11:L11"/>
    <mergeCell ref="M11:N11"/>
    <mergeCell ref="O11:P11"/>
    <mergeCell ref="Q11:R11"/>
    <mergeCell ref="S11:T11"/>
    <mergeCell ref="A6:N6"/>
    <mergeCell ref="A10:A12"/>
    <mergeCell ref="B10:D11"/>
    <mergeCell ref="E10:AL10"/>
    <mergeCell ref="AM10:AP10"/>
    <mergeCell ref="AQ10:AQ12"/>
    <mergeCell ref="U11:V11"/>
    <mergeCell ref="W11:X11"/>
    <mergeCell ref="Y11:Z11"/>
    <mergeCell ref="AA11:AB11"/>
  </mergeCells>
  <dataValidations count="4">
    <dataValidation type="whole" operator="greaterThanOrEqual" allowBlank="1" showInputMessage="1" showErrorMessage="1" error="Valor no Permitido" sqref="C253:S255 B223:B247 C72:Z75 B79:E95 B99:E103 B107:E111 C116:H117 C121:K123 C127:L142 E13:AS24 F29:AQ50 C55:H59 C64:Z67 C289:S309 C187:X193 C199:X204 C210:X213 B217:B220 C259:S285 E148:AO182">
      <formula1>0</formula1>
    </dataValidation>
    <dataValidation allowBlank="1" showInputMessage="1" showErrorMessage="1" error="Valor no Permitido" sqref="T63 T71"/>
    <dataValidation allowBlank="1" sqref="CA1:CF52 BZ53:CE60 BZ114:CE117 CA61:CF113 BZ125:CE142 CA118:CF124 CT145:CY182 CA143:CF144 CA183:CF1048576"/>
    <dataValidation type="whole" allowBlank="1" showInputMessage="1" showErrorMessage="1" error="Valor no Permitido" sqref="F109 B130:B176 C60 F77:F80 CG118:CT124 F61 F69 CF53:CS60 CG1:CT52 W62 T76:Z76 CF114:CS117 CG61:CT113 CF125:CS142 E147:AL147 CG183:CT1048576 CZ145:DM182 CG143:CT144 C145:D176 C178:D182">
      <formula1>0</formula1>
      <formula2>1E+30</formula2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S400"/>
  <sheetViews>
    <sheetView topLeftCell="A185" workbookViewId="0">
      <selection activeCell="A6" sqref="A6:N6"/>
    </sheetView>
  </sheetViews>
  <sheetFormatPr baseColWidth="10" defaultColWidth="11.42578125" defaultRowHeight="14.25" x14ac:dyDescent="0.2"/>
  <cols>
    <col min="1" max="1" width="49.85546875" style="6" customWidth="1"/>
    <col min="2" max="2" width="43.7109375" style="6" customWidth="1"/>
    <col min="3" max="3" width="16.28515625" style="6" customWidth="1"/>
    <col min="4" max="38" width="19.28515625" style="6" customWidth="1"/>
    <col min="39" max="40" width="12.7109375" style="6" customWidth="1"/>
    <col min="41" max="41" width="14.42578125" style="6" customWidth="1"/>
    <col min="42" max="42" width="12.7109375" style="6" customWidth="1"/>
    <col min="43" max="43" width="14.42578125" style="6" customWidth="1"/>
    <col min="44" max="44" width="12.42578125" style="6" customWidth="1"/>
    <col min="45" max="45" width="11.42578125" style="6"/>
    <col min="46" max="46" width="13.28515625" style="6" customWidth="1"/>
    <col min="47" max="47" width="11.42578125" style="6"/>
    <col min="48" max="48" width="12.28515625" style="6" customWidth="1"/>
    <col min="49" max="72" width="11.42578125" style="6" customWidth="1"/>
    <col min="73" max="73" width="11.42578125" style="5" customWidth="1"/>
    <col min="74" max="76" width="11" style="5" customWidth="1"/>
    <col min="77" max="77" width="11" style="15" customWidth="1"/>
    <col min="78" max="78" width="13.28515625" style="15" customWidth="1"/>
    <col min="79" max="98" width="13.28515625" style="4" hidden="1" customWidth="1"/>
    <col min="99" max="104" width="13.28515625" style="15" hidden="1" customWidth="1"/>
    <col min="105" max="105" width="0" style="5" hidden="1" customWidth="1"/>
    <col min="106" max="130" width="11.42578125" style="5"/>
    <col min="131" max="16384" width="11.42578125" style="6"/>
  </cols>
  <sheetData>
    <row r="1" spans="1:104" s="6" customFormat="1" ht="1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3"/>
      <c r="BV1" s="3"/>
      <c r="BW1" s="3"/>
      <c r="BX1" s="3"/>
      <c r="BY1" s="3"/>
      <c r="BZ1" s="3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5"/>
      <c r="CV1" s="5"/>
      <c r="CW1" s="5"/>
      <c r="CX1" s="5"/>
      <c r="CY1" s="5"/>
      <c r="CZ1" s="5"/>
    </row>
    <row r="2" spans="1:104" s="6" customFormat="1" ht="15" x14ac:dyDescent="0.25">
      <c r="A2" s="1" t="str">
        <f>CONCATENATE("COMUNA: ",[6]NOMBRE!B2," - ","( ",[6]NOMBRE!C2,[6]NOMBRE!D2,[6]NOMBRE!E2,[6]NOMBRE!F2,[6]NOMBRE!G2," )")</f>
        <v>COMUNA: LINARES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3"/>
      <c r="BV2" s="3"/>
      <c r="BW2" s="3"/>
      <c r="BX2" s="3"/>
      <c r="BY2" s="3"/>
      <c r="BZ2" s="3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5"/>
      <c r="CV2" s="5"/>
      <c r="CW2" s="5"/>
      <c r="CX2" s="5"/>
      <c r="CY2" s="5"/>
      <c r="CZ2" s="5"/>
    </row>
    <row r="3" spans="1:104" s="6" customFormat="1" ht="15" x14ac:dyDescent="0.25">
      <c r="A3" s="1" t="str">
        <f>CONCATENATE("ESTABLECIMIENTO/ESTRATEGIA: ",[6]NOMBRE!B3," - ","( ",[6]NOMBRE!C3,[6]NOMBRE!D3,[6]NOMBRE!E3,[6]NOMBRE!F3,[6]NOMBRE!G3,[6]NOMBRE!H3," )")</f>
        <v>ESTABLECIMIENTO/ESTRATEGIA: HOSPITAL PRESIDENTE CARLOS IBAÑEZ DEL CAMPO - ( 116108 )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3"/>
      <c r="BV3" s="3"/>
      <c r="BW3" s="3"/>
      <c r="BX3" s="3"/>
      <c r="BY3" s="3"/>
      <c r="BZ3" s="3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5"/>
      <c r="CV3" s="5"/>
      <c r="CW3" s="5"/>
      <c r="CX3" s="5"/>
      <c r="CY3" s="5"/>
      <c r="CZ3" s="5"/>
    </row>
    <row r="4" spans="1:104" s="6" customFormat="1" ht="15" x14ac:dyDescent="0.25">
      <c r="A4" s="1" t="str">
        <f>CONCATENATE("MES: ",[6]NOMBRE!B6," - ","( ",[6]NOMBRE!C6,[6]NOMBRE!D6," )")</f>
        <v>MES: MAYO - ( 05 )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3"/>
      <c r="BV4" s="3"/>
      <c r="BW4" s="3"/>
      <c r="BX4" s="3"/>
      <c r="BY4" s="3"/>
      <c r="BZ4" s="3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5"/>
      <c r="CV4" s="5"/>
      <c r="CW4" s="5"/>
      <c r="CX4" s="5"/>
      <c r="CY4" s="5"/>
      <c r="CZ4" s="5"/>
    </row>
    <row r="5" spans="1:104" s="6" customFormat="1" ht="15" x14ac:dyDescent="0.25">
      <c r="A5" s="1" t="str">
        <f>CONCATENATE("AÑO: ",[6]NOMBRE!B7)</f>
        <v>AÑO: 2023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3"/>
      <c r="BV5" s="3"/>
      <c r="BW5" s="3"/>
      <c r="BX5" s="3"/>
      <c r="BY5" s="3"/>
      <c r="BZ5" s="3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5"/>
      <c r="CV5" s="5"/>
      <c r="CW5" s="5"/>
      <c r="CX5" s="5"/>
      <c r="CY5" s="5"/>
      <c r="CZ5" s="5"/>
    </row>
    <row r="6" spans="1:104" s="6" customFormat="1" ht="15" customHeight="1" x14ac:dyDescent="0.25">
      <c r="A6" s="1635" t="s">
        <v>1</v>
      </c>
      <c r="B6" s="1635"/>
      <c r="C6" s="1635"/>
      <c r="D6" s="1635"/>
      <c r="E6" s="1635"/>
      <c r="F6" s="1635"/>
      <c r="G6" s="1635"/>
      <c r="H6" s="1635"/>
      <c r="I6" s="1635"/>
      <c r="J6" s="1635"/>
      <c r="K6" s="1635"/>
      <c r="L6" s="1635"/>
      <c r="M6" s="1635"/>
      <c r="N6" s="1635"/>
      <c r="O6" s="7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3"/>
      <c r="BV6" s="3"/>
      <c r="BW6" s="3"/>
      <c r="BX6" s="3"/>
      <c r="BY6" s="3"/>
      <c r="BZ6" s="3"/>
      <c r="CA6" s="4"/>
      <c r="CB6" s="4"/>
      <c r="CC6" s="4"/>
      <c r="CD6" s="4"/>
      <c r="CE6" s="4"/>
      <c r="CF6" s="4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5"/>
      <c r="CV6" s="5"/>
      <c r="CW6" s="5"/>
      <c r="CX6" s="5"/>
      <c r="CY6" s="5"/>
      <c r="CZ6" s="5"/>
    </row>
    <row r="7" spans="1:104" s="6" customFormat="1" ht="15" x14ac:dyDescent="0.2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3"/>
      <c r="BV7" s="3"/>
      <c r="BW7" s="3"/>
      <c r="BX7" s="3"/>
      <c r="BY7" s="3"/>
      <c r="BZ7" s="3"/>
      <c r="CA7" s="4"/>
      <c r="CB7" s="4"/>
      <c r="CC7" s="4"/>
      <c r="CD7" s="4"/>
      <c r="CE7" s="4"/>
      <c r="CF7" s="4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5"/>
      <c r="CV7" s="5"/>
      <c r="CW7" s="5"/>
      <c r="CX7" s="5"/>
      <c r="CY7" s="5"/>
      <c r="CZ7" s="5"/>
    </row>
    <row r="8" spans="1:104" s="6" customFormat="1" ht="15" x14ac:dyDescent="0.25">
      <c r="A8" s="11" t="s">
        <v>2</v>
      </c>
      <c r="B8" s="10"/>
      <c r="C8" s="10"/>
      <c r="D8" s="10"/>
      <c r="E8" s="10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3"/>
      <c r="BV8" s="3"/>
      <c r="BW8" s="3"/>
      <c r="BX8" s="3"/>
      <c r="BY8" s="3"/>
      <c r="BZ8" s="3"/>
      <c r="CA8" s="4"/>
      <c r="CB8" s="4"/>
      <c r="CC8" s="4"/>
      <c r="CD8" s="4"/>
      <c r="CE8" s="4"/>
      <c r="CF8" s="4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5"/>
      <c r="CV8" s="5"/>
      <c r="CW8" s="5"/>
      <c r="CX8" s="5"/>
      <c r="CY8" s="5"/>
      <c r="CZ8" s="5"/>
    </row>
    <row r="9" spans="1:104" s="6" customFormat="1" ht="15" x14ac:dyDescent="0.25">
      <c r="A9" s="12" t="s">
        <v>3</v>
      </c>
      <c r="B9" s="13"/>
      <c r="C9" s="14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3"/>
      <c r="BV9" s="3"/>
      <c r="BW9" s="3"/>
      <c r="BX9" s="3"/>
      <c r="BY9" s="3"/>
      <c r="BZ9" s="3"/>
      <c r="CA9" s="4"/>
      <c r="CB9" s="4"/>
      <c r="CC9" s="4"/>
      <c r="CD9" s="4"/>
      <c r="CE9" s="4"/>
      <c r="CF9" s="4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5"/>
      <c r="CV9" s="5"/>
      <c r="CW9" s="5"/>
      <c r="CX9" s="5"/>
      <c r="CY9" s="5"/>
      <c r="CZ9" s="5"/>
    </row>
    <row r="10" spans="1:104" s="6" customFormat="1" ht="15" customHeight="1" x14ac:dyDescent="0.25">
      <c r="A10" s="1792" t="s">
        <v>4</v>
      </c>
      <c r="B10" s="1871" t="s">
        <v>5</v>
      </c>
      <c r="C10" s="1640"/>
      <c r="D10" s="1824"/>
      <c r="E10" s="1825" t="s">
        <v>6</v>
      </c>
      <c r="F10" s="1826"/>
      <c r="G10" s="1826"/>
      <c r="H10" s="1826"/>
      <c r="I10" s="1826"/>
      <c r="J10" s="1826"/>
      <c r="K10" s="1826"/>
      <c r="L10" s="1826"/>
      <c r="M10" s="1826"/>
      <c r="N10" s="1826"/>
      <c r="O10" s="1826"/>
      <c r="P10" s="1826"/>
      <c r="Q10" s="1826"/>
      <c r="R10" s="1826"/>
      <c r="S10" s="1826"/>
      <c r="T10" s="1826"/>
      <c r="U10" s="1826"/>
      <c r="V10" s="1826"/>
      <c r="W10" s="1826"/>
      <c r="X10" s="1826"/>
      <c r="Y10" s="1826"/>
      <c r="Z10" s="1826"/>
      <c r="AA10" s="1826"/>
      <c r="AB10" s="1826"/>
      <c r="AC10" s="1826"/>
      <c r="AD10" s="1826"/>
      <c r="AE10" s="1826"/>
      <c r="AF10" s="1826"/>
      <c r="AG10" s="1826"/>
      <c r="AH10" s="1826"/>
      <c r="AI10" s="1826"/>
      <c r="AJ10" s="1826"/>
      <c r="AK10" s="1826"/>
      <c r="AL10" s="1827"/>
      <c r="AM10" s="1964" t="s">
        <v>7</v>
      </c>
      <c r="AN10" s="1826"/>
      <c r="AO10" s="1826"/>
      <c r="AP10" s="1829"/>
      <c r="AQ10" s="1792" t="s">
        <v>8</v>
      </c>
      <c r="AR10" s="1792" t="s">
        <v>9</v>
      </c>
      <c r="AS10" s="1792" t="s">
        <v>10</v>
      </c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3"/>
      <c r="BV10" s="3"/>
      <c r="BW10" s="15"/>
      <c r="BX10" s="15"/>
      <c r="BY10" s="15"/>
      <c r="BZ10" s="15"/>
      <c r="CA10" s="4"/>
      <c r="CB10" s="4"/>
      <c r="CC10" s="4"/>
      <c r="CD10" s="4"/>
      <c r="CE10" s="4"/>
      <c r="CF10" s="4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5"/>
      <c r="CV10" s="5"/>
      <c r="CW10" s="5"/>
      <c r="CX10" s="5"/>
      <c r="CY10" s="5"/>
      <c r="CZ10" s="5"/>
    </row>
    <row r="11" spans="1:104" s="6" customFormat="1" ht="15" customHeight="1" x14ac:dyDescent="0.25">
      <c r="A11" s="1637"/>
      <c r="B11" s="1642"/>
      <c r="C11" s="1643"/>
      <c r="D11" s="1644"/>
      <c r="E11" s="1793" t="s">
        <v>11</v>
      </c>
      <c r="F11" s="1794"/>
      <c r="G11" s="1793" t="s">
        <v>12</v>
      </c>
      <c r="H11" s="1794"/>
      <c r="I11" s="1793" t="s">
        <v>13</v>
      </c>
      <c r="J11" s="1794"/>
      <c r="K11" s="1793" t="s">
        <v>14</v>
      </c>
      <c r="L11" s="1794"/>
      <c r="M11" s="1793" t="s">
        <v>15</v>
      </c>
      <c r="N11" s="1794"/>
      <c r="O11" s="1793" t="s">
        <v>16</v>
      </c>
      <c r="P11" s="1794"/>
      <c r="Q11" s="1793" t="s">
        <v>17</v>
      </c>
      <c r="R11" s="1794"/>
      <c r="S11" s="1793" t="s">
        <v>18</v>
      </c>
      <c r="T11" s="1794"/>
      <c r="U11" s="1793" t="s">
        <v>19</v>
      </c>
      <c r="V11" s="1794"/>
      <c r="W11" s="1793" t="s">
        <v>20</v>
      </c>
      <c r="X11" s="1794"/>
      <c r="Y11" s="1793" t="s">
        <v>21</v>
      </c>
      <c r="Z11" s="1794"/>
      <c r="AA11" s="1793" t="s">
        <v>22</v>
      </c>
      <c r="AB11" s="1794"/>
      <c r="AC11" s="1793" t="s">
        <v>23</v>
      </c>
      <c r="AD11" s="1794"/>
      <c r="AE11" s="1793" t="s">
        <v>24</v>
      </c>
      <c r="AF11" s="1794"/>
      <c r="AG11" s="1793" t="s">
        <v>25</v>
      </c>
      <c r="AH11" s="1794"/>
      <c r="AI11" s="1793" t="s">
        <v>26</v>
      </c>
      <c r="AJ11" s="1794"/>
      <c r="AK11" s="1825" t="s">
        <v>27</v>
      </c>
      <c r="AL11" s="1827"/>
      <c r="AM11" s="1637" t="s">
        <v>28</v>
      </c>
      <c r="AN11" s="1652" t="s">
        <v>29</v>
      </c>
      <c r="AO11" s="1654" t="s">
        <v>30</v>
      </c>
      <c r="AP11" s="1643" t="s">
        <v>31</v>
      </c>
      <c r="AQ11" s="1637"/>
      <c r="AR11" s="1637"/>
      <c r="AS11" s="1637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3"/>
      <c r="BV11" s="3"/>
      <c r="BW11" s="15"/>
      <c r="BX11" s="15"/>
      <c r="BY11" s="15"/>
      <c r="BZ11" s="15"/>
      <c r="CA11" s="4"/>
      <c r="CB11" s="4"/>
      <c r="CC11" s="4"/>
      <c r="CD11" s="4"/>
      <c r="CE11" s="4"/>
      <c r="CF11" s="4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5"/>
      <c r="CV11" s="5"/>
      <c r="CW11" s="5"/>
      <c r="CX11" s="5"/>
      <c r="CY11" s="5"/>
      <c r="CZ11" s="5"/>
    </row>
    <row r="12" spans="1:104" s="6" customFormat="1" ht="15" x14ac:dyDescent="0.25">
      <c r="A12" s="1922"/>
      <c r="B12" s="552" t="s">
        <v>32</v>
      </c>
      <c r="C12" s="883" t="s">
        <v>33</v>
      </c>
      <c r="D12" s="741" t="s">
        <v>34</v>
      </c>
      <c r="E12" s="552" t="s">
        <v>33</v>
      </c>
      <c r="F12" s="741" t="s">
        <v>34</v>
      </c>
      <c r="G12" s="552" t="s">
        <v>33</v>
      </c>
      <c r="H12" s="741" t="s">
        <v>34</v>
      </c>
      <c r="I12" s="552" t="s">
        <v>33</v>
      </c>
      <c r="J12" s="741" t="s">
        <v>34</v>
      </c>
      <c r="K12" s="552" t="s">
        <v>33</v>
      </c>
      <c r="L12" s="741" t="s">
        <v>34</v>
      </c>
      <c r="M12" s="552" t="s">
        <v>33</v>
      </c>
      <c r="N12" s="741" t="s">
        <v>34</v>
      </c>
      <c r="O12" s="552" t="s">
        <v>33</v>
      </c>
      <c r="P12" s="741" t="s">
        <v>34</v>
      </c>
      <c r="Q12" s="552" t="s">
        <v>33</v>
      </c>
      <c r="R12" s="741" t="s">
        <v>34</v>
      </c>
      <c r="S12" s="552" t="s">
        <v>33</v>
      </c>
      <c r="T12" s="741" t="s">
        <v>34</v>
      </c>
      <c r="U12" s="552" t="s">
        <v>33</v>
      </c>
      <c r="V12" s="741" t="s">
        <v>34</v>
      </c>
      <c r="W12" s="552" t="s">
        <v>33</v>
      </c>
      <c r="X12" s="741" t="s">
        <v>34</v>
      </c>
      <c r="Y12" s="552" t="s">
        <v>33</v>
      </c>
      <c r="Z12" s="741" t="s">
        <v>34</v>
      </c>
      <c r="AA12" s="552" t="s">
        <v>33</v>
      </c>
      <c r="AB12" s="741" t="s">
        <v>34</v>
      </c>
      <c r="AC12" s="552" t="s">
        <v>33</v>
      </c>
      <c r="AD12" s="741" t="s">
        <v>34</v>
      </c>
      <c r="AE12" s="552" t="s">
        <v>33</v>
      </c>
      <c r="AF12" s="741" t="s">
        <v>34</v>
      </c>
      <c r="AG12" s="552" t="s">
        <v>33</v>
      </c>
      <c r="AH12" s="741" t="s">
        <v>34</v>
      </c>
      <c r="AI12" s="552" t="s">
        <v>33</v>
      </c>
      <c r="AJ12" s="741" t="s">
        <v>34</v>
      </c>
      <c r="AK12" s="552" t="s">
        <v>33</v>
      </c>
      <c r="AL12" s="743" t="s">
        <v>34</v>
      </c>
      <c r="AM12" s="1922"/>
      <c r="AN12" s="1965"/>
      <c r="AO12" s="1966"/>
      <c r="AP12" s="1933"/>
      <c r="AQ12" s="1922"/>
      <c r="AR12" s="1922"/>
      <c r="AS12" s="1922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3"/>
      <c r="BV12" s="3"/>
      <c r="BW12" s="15"/>
      <c r="BX12" s="15"/>
      <c r="BY12" s="15"/>
      <c r="BZ12" s="15"/>
      <c r="CA12" s="4"/>
      <c r="CB12" s="4"/>
      <c r="CC12" s="4"/>
      <c r="CD12" s="4"/>
      <c r="CE12" s="4"/>
      <c r="CF12" s="4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5"/>
      <c r="CV12" s="5"/>
      <c r="CW12" s="5"/>
      <c r="CX12" s="5"/>
      <c r="CY12" s="5"/>
      <c r="CZ12" s="5"/>
    </row>
    <row r="13" spans="1:104" s="6" customFormat="1" ht="15" x14ac:dyDescent="0.25">
      <c r="A13" s="575" t="s">
        <v>35</v>
      </c>
      <c r="B13" s="576">
        <f>SUM(C13:D13)</f>
        <v>0</v>
      </c>
      <c r="C13" s="884">
        <f>SUM(E13,G13,I13,K13,M13,O13,Q13,S13,U13,W13,Y13,AA13,AC13,AE13,AG13,AI13,AK13)</f>
        <v>0</v>
      </c>
      <c r="D13" s="577">
        <f>SUM(F13,H13,J13,L13,N13,P13,R13,T13,V13,X13,Z13,AB13,AD13,AF13,AH13,AJ13,AL13)</f>
        <v>0</v>
      </c>
      <c r="E13" s="563"/>
      <c r="F13" s="564"/>
      <c r="G13" s="563"/>
      <c r="H13" s="497"/>
      <c r="I13" s="563"/>
      <c r="J13" s="497"/>
      <c r="K13" s="563"/>
      <c r="L13" s="497"/>
      <c r="M13" s="563"/>
      <c r="N13" s="497"/>
      <c r="O13" s="563"/>
      <c r="P13" s="497"/>
      <c r="Q13" s="563"/>
      <c r="R13" s="497"/>
      <c r="S13" s="563"/>
      <c r="T13" s="497"/>
      <c r="U13" s="563"/>
      <c r="V13" s="497"/>
      <c r="W13" s="563"/>
      <c r="X13" s="497"/>
      <c r="Y13" s="563"/>
      <c r="Z13" s="497"/>
      <c r="AA13" s="563"/>
      <c r="AB13" s="497"/>
      <c r="AC13" s="563"/>
      <c r="AD13" s="497"/>
      <c r="AE13" s="563"/>
      <c r="AF13" s="497"/>
      <c r="AG13" s="563"/>
      <c r="AH13" s="497"/>
      <c r="AI13" s="563"/>
      <c r="AJ13" s="497"/>
      <c r="AK13" s="563"/>
      <c r="AL13" s="498"/>
      <c r="AM13" s="497"/>
      <c r="AN13" s="661"/>
      <c r="AO13" s="885"/>
      <c r="AP13" s="564"/>
      <c r="AQ13" s="497"/>
      <c r="AR13" s="497"/>
      <c r="AS13" s="497"/>
      <c r="AT13" s="30" t="str">
        <f>CA13&amp;CB13&amp;CC13&amp;CD13</f>
        <v/>
      </c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5"/>
      <c r="BF13" s="5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3"/>
      <c r="BV13" s="3"/>
      <c r="BW13" s="15"/>
      <c r="BX13" s="15"/>
      <c r="BY13" s="5"/>
      <c r="BZ13" s="5"/>
      <c r="CA13" s="32" t="str">
        <f t="shared" ref="CA13:CA18" si="0">IF(CG13=1,"* Total Ingresos debe ser igual a la suma de los Tipos de Estrategia. ","")</f>
        <v/>
      </c>
      <c r="CB13" s="32" t="str">
        <f t="shared" ref="CB13:CB18" si="1">IF(CH13=1," * El Número de personas con discapacidad NO DEBE superar el total de ingresos. ","")</f>
        <v/>
      </c>
      <c r="CC13" s="32" t="str">
        <f t="shared" ref="CC13:CC18" si="2">IF(CI13=1," * El Número de personas de pueblos originarios NO DEBE superar el total de ingresos. ","")</f>
        <v/>
      </c>
      <c r="CD13" s="32" t="str">
        <f t="shared" ref="CD13:CD18" si="3">IF(CJ13=1," * El Número de personas migrantes NO DEBE superar el total de ingresos. ","")</f>
        <v/>
      </c>
      <c r="CE13" s="32"/>
      <c r="CF13" s="32"/>
      <c r="CG13" s="33">
        <f>IF(B13&lt;&gt;SUM(AM13:AP13),1,0)</f>
        <v>0</v>
      </c>
      <c r="CH13" s="33">
        <f>IF(B13&lt;AQ13,1,0)</f>
        <v>0</v>
      </c>
      <c r="CI13" s="33">
        <f>IF(C13&lt;AR13,1,0)</f>
        <v>0</v>
      </c>
      <c r="CJ13" s="33">
        <f>IF(D13&lt;AS13,1,0)</f>
        <v>0</v>
      </c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5"/>
      <c r="CV13" s="5"/>
      <c r="CW13" s="5"/>
      <c r="CX13" s="5"/>
      <c r="CY13" s="5"/>
      <c r="CZ13" s="5"/>
    </row>
    <row r="14" spans="1:104" s="6" customFormat="1" ht="15" x14ac:dyDescent="0.25">
      <c r="A14" s="34" t="s">
        <v>36</v>
      </c>
      <c r="B14" s="35">
        <f t="shared" ref="B14:B24" si="4">SUM(C14:D14)</f>
        <v>0</v>
      </c>
      <c r="C14" s="36">
        <f t="shared" ref="C14:D24" si="5">SUM(E14,G14,I14,K14,M14,O14,Q14,S14,U14,W14,Y14,AA14,AC14,AE14,AG14,AI14,AK14)</f>
        <v>0</v>
      </c>
      <c r="D14" s="37">
        <f t="shared" si="5"/>
        <v>0</v>
      </c>
      <c r="E14" s="38"/>
      <c r="F14" s="39"/>
      <c r="G14" s="38"/>
      <c r="H14" s="40"/>
      <c r="I14" s="38"/>
      <c r="J14" s="40"/>
      <c r="K14" s="38"/>
      <c r="L14" s="40"/>
      <c r="M14" s="38"/>
      <c r="N14" s="40"/>
      <c r="O14" s="38"/>
      <c r="P14" s="40"/>
      <c r="Q14" s="38"/>
      <c r="R14" s="40"/>
      <c r="S14" s="38"/>
      <c r="T14" s="40"/>
      <c r="U14" s="38"/>
      <c r="V14" s="40"/>
      <c r="W14" s="38"/>
      <c r="X14" s="40"/>
      <c r="Y14" s="38"/>
      <c r="Z14" s="40"/>
      <c r="AA14" s="38"/>
      <c r="AB14" s="40"/>
      <c r="AC14" s="38"/>
      <c r="AD14" s="40"/>
      <c r="AE14" s="38"/>
      <c r="AF14" s="40"/>
      <c r="AG14" s="38"/>
      <c r="AH14" s="40"/>
      <c r="AI14" s="38"/>
      <c r="AJ14" s="40"/>
      <c r="AK14" s="38"/>
      <c r="AL14" s="41"/>
      <c r="AM14" s="40"/>
      <c r="AN14" s="42"/>
      <c r="AO14" s="43"/>
      <c r="AP14" s="39"/>
      <c r="AQ14" s="40"/>
      <c r="AR14" s="40"/>
      <c r="AS14" s="40"/>
      <c r="AT14" s="30" t="str">
        <f t="shared" ref="AT14:AT24" si="6">CA14&amp;CB14&amp;CC14&amp;CD14</f>
        <v/>
      </c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5"/>
      <c r="BF14" s="5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3"/>
      <c r="BV14" s="3"/>
      <c r="BW14" s="15"/>
      <c r="BX14" s="15"/>
      <c r="BY14" s="5"/>
      <c r="BZ14" s="5"/>
      <c r="CA14" s="32" t="str">
        <f t="shared" si="0"/>
        <v/>
      </c>
      <c r="CB14" s="32" t="str">
        <f t="shared" si="1"/>
        <v/>
      </c>
      <c r="CC14" s="32" t="str">
        <f t="shared" si="2"/>
        <v/>
      </c>
      <c r="CD14" s="32" t="str">
        <f t="shared" si="3"/>
        <v/>
      </c>
      <c r="CE14" s="32"/>
      <c r="CF14" s="32"/>
      <c r="CG14" s="33">
        <f t="shared" ref="CG14:CG24" si="7">IF(B14&lt;&gt;SUM(AM14:AP14),1,0)</f>
        <v>0</v>
      </c>
      <c r="CH14" s="33">
        <f t="shared" ref="CH14:CJ24" si="8">IF(B14&lt;AQ14,1,0)</f>
        <v>0</v>
      </c>
      <c r="CI14" s="33">
        <f t="shared" si="8"/>
        <v>0</v>
      </c>
      <c r="CJ14" s="33">
        <f t="shared" si="8"/>
        <v>0</v>
      </c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5"/>
      <c r="CV14" s="5"/>
      <c r="CW14" s="5"/>
      <c r="CX14" s="5"/>
      <c r="CY14" s="5"/>
      <c r="CZ14" s="5"/>
    </row>
    <row r="15" spans="1:104" s="6" customFormat="1" ht="21" x14ac:dyDescent="0.25">
      <c r="A15" s="44" t="s">
        <v>37</v>
      </c>
      <c r="B15" s="45">
        <f t="shared" si="4"/>
        <v>0</v>
      </c>
      <c r="C15" s="46">
        <f t="shared" si="5"/>
        <v>0</v>
      </c>
      <c r="D15" s="47">
        <f t="shared" si="5"/>
        <v>0</v>
      </c>
      <c r="E15" s="48"/>
      <c r="F15" s="49"/>
      <c r="G15" s="48"/>
      <c r="H15" s="50"/>
      <c r="I15" s="48"/>
      <c r="J15" s="50"/>
      <c r="K15" s="48"/>
      <c r="L15" s="50"/>
      <c r="M15" s="38"/>
      <c r="N15" s="40"/>
      <c r="O15" s="38"/>
      <c r="P15" s="40"/>
      <c r="Q15" s="51"/>
      <c r="R15" s="52"/>
      <c r="S15" s="51"/>
      <c r="T15" s="52"/>
      <c r="U15" s="51"/>
      <c r="V15" s="52"/>
      <c r="W15" s="51"/>
      <c r="X15" s="52"/>
      <c r="Y15" s="51"/>
      <c r="Z15" s="52"/>
      <c r="AA15" s="51"/>
      <c r="AB15" s="52"/>
      <c r="AC15" s="51"/>
      <c r="AD15" s="52"/>
      <c r="AE15" s="51"/>
      <c r="AF15" s="52"/>
      <c r="AG15" s="51"/>
      <c r="AH15" s="52"/>
      <c r="AI15" s="51"/>
      <c r="AJ15" s="52"/>
      <c r="AK15" s="51"/>
      <c r="AL15" s="53"/>
      <c r="AM15" s="52"/>
      <c r="AN15" s="54"/>
      <c r="AO15" s="55"/>
      <c r="AP15" s="56"/>
      <c r="AQ15" s="52"/>
      <c r="AR15" s="52"/>
      <c r="AS15" s="52"/>
      <c r="AT15" s="30" t="str">
        <f t="shared" si="6"/>
        <v/>
      </c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5"/>
      <c r="BF15" s="5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3"/>
      <c r="BV15" s="3"/>
      <c r="BW15" s="15"/>
      <c r="BX15" s="15"/>
      <c r="BY15" s="5"/>
      <c r="BZ15" s="5"/>
      <c r="CA15" s="32" t="str">
        <f t="shared" si="0"/>
        <v/>
      </c>
      <c r="CB15" s="32" t="str">
        <f t="shared" si="1"/>
        <v/>
      </c>
      <c r="CC15" s="32" t="str">
        <f t="shared" si="2"/>
        <v/>
      </c>
      <c r="CD15" s="32" t="str">
        <f t="shared" si="3"/>
        <v/>
      </c>
      <c r="CE15" s="32"/>
      <c r="CF15" s="32"/>
      <c r="CG15" s="33">
        <f t="shared" si="7"/>
        <v>0</v>
      </c>
      <c r="CH15" s="33">
        <f t="shared" si="8"/>
        <v>0</v>
      </c>
      <c r="CI15" s="33">
        <f t="shared" si="8"/>
        <v>0</v>
      </c>
      <c r="CJ15" s="33">
        <f t="shared" si="8"/>
        <v>0</v>
      </c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5"/>
      <c r="CV15" s="5"/>
      <c r="CW15" s="5"/>
      <c r="CX15" s="5"/>
      <c r="CY15" s="5"/>
      <c r="CZ15" s="5"/>
    </row>
    <row r="16" spans="1:104" s="6" customFormat="1" ht="15" x14ac:dyDescent="0.25">
      <c r="A16" s="57" t="s">
        <v>38</v>
      </c>
      <c r="B16" s="58">
        <f t="shared" si="4"/>
        <v>0</v>
      </c>
      <c r="C16" s="59">
        <f t="shared" si="5"/>
        <v>0</v>
      </c>
      <c r="D16" s="60">
        <f t="shared" si="5"/>
        <v>0</v>
      </c>
      <c r="E16" s="51"/>
      <c r="F16" s="56"/>
      <c r="G16" s="51"/>
      <c r="H16" s="52"/>
      <c r="I16" s="51"/>
      <c r="J16" s="52"/>
      <c r="K16" s="51"/>
      <c r="L16" s="52"/>
      <c r="M16" s="51"/>
      <c r="N16" s="52"/>
      <c r="O16" s="51"/>
      <c r="P16" s="52"/>
      <c r="Q16" s="51"/>
      <c r="R16" s="52"/>
      <c r="S16" s="51"/>
      <c r="T16" s="52"/>
      <c r="U16" s="51"/>
      <c r="V16" s="52"/>
      <c r="W16" s="51"/>
      <c r="X16" s="52"/>
      <c r="Y16" s="51"/>
      <c r="Z16" s="52"/>
      <c r="AA16" s="51"/>
      <c r="AB16" s="52"/>
      <c r="AC16" s="51"/>
      <c r="AD16" s="52"/>
      <c r="AE16" s="51"/>
      <c r="AF16" s="52"/>
      <c r="AG16" s="51"/>
      <c r="AH16" s="52"/>
      <c r="AI16" s="51"/>
      <c r="AJ16" s="52"/>
      <c r="AK16" s="51"/>
      <c r="AL16" s="53"/>
      <c r="AM16" s="52"/>
      <c r="AN16" s="54"/>
      <c r="AO16" s="55"/>
      <c r="AP16" s="56"/>
      <c r="AQ16" s="52"/>
      <c r="AR16" s="52"/>
      <c r="AS16" s="52"/>
      <c r="AT16" s="30" t="str">
        <f t="shared" si="6"/>
        <v/>
      </c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5"/>
      <c r="BF16" s="5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3"/>
      <c r="BV16" s="3"/>
      <c r="BW16" s="15"/>
      <c r="BX16" s="15"/>
      <c r="BY16" s="5"/>
      <c r="BZ16" s="5"/>
      <c r="CA16" s="32" t="str">
        <f t="shared" si="0"/>
        <v/>
      </c>
      <c r="CB16" s="32" t="str">
        <f t="shared" si="1"/>
        <v/>
      </c>
      <c r="CC16" s="32" t="str">
        <f t="shared" si="2"/>
        <v/>
      </c>
      <c r="CD16" s="32" t="str">
        <f t="shared" si="3"/>
        <v/>
      </c>
      <c r="CE16" s="32"/>
      <c r="CF16" s="32"/>
      <c r="CG16" s="33">
        <f t="shared" si="7"/>
        <v>0</v>
      </c>
      <c r="CH16" s="33">
        <f t="shared" si="8"/>
        <v>0</v>
      </c>
      <c r="CI16" s="33">
        <f t="shared" si="8"/>
        <v>0</v>
      </c>
      <c r="CJ16" s="33">
        <f t="shared" si="8"/>
        <v>0</v>
      </c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5"/>
      <c r="CV16" s="5"/>
      <c r="CW16" s="5"/>
      <c r="CX16" s="5"/>
      <c r="CY16" s="5"/>
      <c r="CZ16" s="5"/>
    </row>
    <row r="17" spans="1:104" s="6" customFormat="1" ht="15" x14ac:dyDescent="0.25">
      <c r="A17" s="44" t="s">
        <v>39</v>
      </c>
      <c r="B17" s="61">
        <f t="shared" si="4"/>
        <v>0</v>
      </c>
      <c r="C17" s="62">
        <f t="shared" si="5"/>
        <v>0</v>
      </c>
      <c r="D17" s="60">
        <f t="shared" si="5"/>
        <v>0</v>
      </c>
      <c r="E17" s="63"/>
      <c r="F17" s="52"/>
      <c r="G17" s="51"/>
      <c r="H17" s="52"/>
      <c r="I17" s="51"/>
      <c r="J17" s="52"/>
      <c r="K17" s="51"/>
      <c r="L17" s="52"/>
      <c r="M17" s="51"/>
      <c r="N17" s="52"/>
      <c r="O17" s="51"/>
      <c r="P17" s="52"/>
      <c r="Q17" s="51"/>
      <c r="R17" s="52"/>
      <c r="S17" s="51"/>
      <c r="T17" s="52"/>
      <c r="U17" s="51"/>
      <c r="V17" s="52"/>
      <c r="W17" s="51"/>
      <c r="X17" s="52"/>
      <c r="Y17" s="51"/>
      <c r="Z17" s="52"/>
      <c r="AA17" s="51"/>
      <c r="AB17" s="52"/>
      <c r="AC17" s="51"/>
      <c r="AD17" s="52"/>
      <c r="AE17" s="51"/>
      <c r="AF17" s="52"/>
      <c r="AG17" s="51"/>
      <c r="AH17" s="52"/>
      <c r="AI17" s="51"/>
      <c r="AJ17" s="52"/>
      <c r="AK17" s="51"/>
      <c r="AL17" s="53"/>
      <c r="AM17" s="64"/>
      <c r="AN17" s="54"/>
      <c r="AO17" s="55"/>
      <c r="AP17" s="56"/>
      <c r="AQ17" s="64"/>
      <c r="AR17" s="64"/>
      <c r="AS17" s="64"/>
      <c r="AT17" s="30" t="str">
        <f t="shared" si="6"/>
        <v/>
      </c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5"/>
      <c r="BF17" s="5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3"/>
      <c r="BV17" s="3"/>
      <c r="BW17" s="15"/>
      <c r="BX17" s="15"/>
      <c r="BY17" s="5"/>
      <c r="BZ17" s="5"/>
      <c r="CA17" s="32" t="str">
        <f t="shared" si="0"/>
        <v/>
      </c>
      <c r="CB17" s="32" t="str">
        <f t="shared" si="1"/>
        <v/>
      </c>
      <c r="CC17" s="32" t="str">
        <f t="shared" si="2"/>
        <v/>
      </c>
      <c r="CD17" s="32" t="str">
        <f t="shared" si="3"/>
        <v/>
      </c>
      <c r="CE17" s="32"/>
      <c r="CF17" s="32"/>
      <c r="CG17" s="33">
        <f t="shared" si="7"/>
        <v>0</v>
      </c>
      <c r="CH17" s="33">
        <f t="shared" si="8"/>
        <v>0</v>
      </c>
      <c r="CI17" s="33">
        <f t="shared" si="8"/>
        <v>0</v>
      </c>
      <c r="CJ17" s="33">
        <f t="shared" si="8"/>
        <v>0</v>
      </c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5"/>
      <c r="CV17" s="5"/>
      <c r="CW17" s="5"/>
      <c r="CX17" s="5"/>
      <c r="CY17" s="5"/>
      <c r="CZ17" s="5"/>
    </row>
    <row r="18" spans="1:104" s="6" customFormat="1" ht="15" x14ac:dyDescent="0.25">
      <c r="A18" s="44" t="s">
        <v>40</v>
      </c>
      <c r="B18" s="65">
        <f t="shared" si="4"/>
        <v>0</v>
      </c>
      <c r="C18" s="886">
        <f t="shared" si="5"/>
        <v>0</v>
      </c>
      <c r="D18" s="67">
        <f t="shared" si="5"/>
        <v>0</v>
      </c>
      <c r="E18" s="68"/>
      <c r="F18" s="887"/>
      <c r="G18" s="888"/>
      <c r="H18" s="889"/>
      <c r="I18" s="888"/>
      <c r="J18" s="889"/>
      <c r="K18" s="51"/>
      <c r="L18" s="52"/>
      <c r="M18" s="51"/>
      <c r="N18" s="52"/>
      <c r="O18" s="890"/>
      <c r="P18" s="891"/>
      <c r="Q18" s="890"/>
      <c r="R18" s="891"/>
      <c r="S18" s="890"/>
      <c r="T18" s="891"/>
      <c r="U18" s="890"/>
      <c r="V18" s="891"/>
      <c r="W18" s="890"/>
      <c r="X18" s="891"/>
      <c r="Y18" s="890"/>
      <c r="Z18" s="891"/>
      <c r="AA18" s="890"/>
      <c r="AB18" s="891"/>
      <c r="AC18" s="890"/>
      <c r="AD18" s="891"/>
      <c r="AE18" s="890"/>
      <c r="AF18" s="891"/>
      <c r="AG18" s="890"/>
      <c r="AH18" s="891"/>
      <c r="AI18" s="890"/>
      <c r="AJ18" s="891"/>
      <c r="AK18" s="890"/>
      <c r="AL18" s="892"/>
      <c r="AM18" s="75"/>
      <c r="AN18" s="802"/>
      <c r="AO18" s="893"/>
      <c r="AP18" s="78"/>
      <c r="AQ18" s="75"/>
      <c r="AR18" s="75"/>
      <c r="AS18" s="75"/>
      <c r="AT18" s="30" t="str">
        <f t="shared" si="6"/>
        <v/>
      </c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5"/>
      <c r="BF18" s="5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3"/>
      <c r="BV18" s="3"/>
      <c r="BW18" s="15"/>
      <c r="BX18" s="15"/>
      <c r="BY18" s="5"/>
      <c r="BZ18" s="5"/>
      <c r="CA18" s="32" t="str">
        <f t="shared" si="0"/>
        <v/>
      </c>
      <c r="CB18" s="32" t="str">
        <f t="shared" si="1"/>
        <v/>
      </c>
      <c r="CC18" s="32" t="str">
        <f t="shared" si="2"/>
        <v/>
      </c>
      <c r="CD18" s="32" t="str">
        <f t="shared" si="3"/>
        <v/>
      </c>
      <c r="CE18" s="32"/>
      <c r="CF18" s="32"/>
      <c r="CG18" s="33">
        <f t="shared" si="7"/>
        <v>0</v>
      </c>
      <c r="CH18" s="33">
        <f t="shared" si="8"/>
        <v>0</v>
      </c>
      <c r="CI18" s="33">
        <f t="shared" si="8"/>
        <v>0</v>
      </c>
      <c r="CJ18" s="33">
        <f t="shared" si="8"/>
        <v>0</v>
      </c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5"/>
      <c r="CV18" s="5"/>
      <c r="CW18" s="5"/>
      <c r="CX18" s="5"/>
      <c r="CY18" s="5"/>
      <c r="CZ18" s="5"/>
    </row>
    <row r="19" spans="1:104" s="6" customFormat="1" ht="15" x14ac:dyDescent="0.25">
      <c r="A19" s="575" t="s">
        <v>41</v>
      </c>
      <c r="B19" s="65">
        <f t="shared" si="4"/>
        <v>0</v>
      </c>
      <c r="C19" s="79">
        <f t="shared" si="5"/>
        <v>0</v>
      </c>
      <c r="D19" s="577">
        <f t="shared" si="5"/>
        <v>0</v>
      </c>
      <c r="E19" s="576">
        <f>SUM(E20:E24)</f>
        <v>0</v>
      </c>
      <c r="F19" s="577">
        <f t="shared" ref="F19:AS19" si="9">SUM(F20:F24)</f>
        <v>0</v>
      </c>
      <c r="G19" s="576">
        <f t="shared" si="9"/>
        <v>0</v>
      </c>
      <c r="H19" s="503">
        <f t="shared" si="9"/>
        <v>0</v>
      </c>
      <c r="I19" s="576">
        <f t="shared" si="9"/>
        <v>0</v>
      </c>
      <c r="J19" s="503">
        <f t="shared" si="9"/>
        <v>0</v>
      </c>
      <c r="K19" s="576">
        <f t="shared" si="9"/>
        <v>0</v>
      </c>
      <c r="L19" s="503">
        <f t="shared" si="9"/>
        <v>0</v>
      </c>
      <c r="M19" s="576">
        <f t="shared" si="9"/>
        <v>0</v>
      </c>
      <c r="N19" s="503">
        <f t="shared" si="9"/>
        <v>0</v>
      </c>
      <c r="O19" s="576">
        <f t="shared" si="9"/>
        <v>0</v>
      </c>
      <c r="P19" s="503">
        <f t="shared" si="9"/>
        <v>0</v>
      </c>
      <c r="Q19" s="576">
        <f t="shared" si="9"/>
        <v>0</v>
      </c>
      <c r="R19" s="503">
        <f t="shared" si="9"/>
        <v>0</v>
      </c>
      <c r="S19" s="576">
        <f t="shared" si="9"/>
        <v>0</v>
      </c>
      <c r="T19" s="503">
        <f t="shared" si="9"/>
        <v>0</v>
      </c>
      <c r="U19" s="576">
        <f t="shared" si="9"/>
        <v>0</v>
      </c>
      <c r="V19" s="503">
        <f t="shared" si="9"/>
        <v>0</v>
      </c>
      <c r="W19" s="576">
        <f t="shared" si="9"/>
        <v>0</v>
      </c>
      <c r="X19" s="503">
        <f t="shared" si="9"/>
        <v>0</v>
      </c>
      <c r="Y19" s="576">
        <f t="shared" si="9"/>
        <v>0</v>
      </c>
      <c r="Z19" s="503">
        <f t="shared" si="9"/>
        <v>0</v>
      </c>
      <c r="AA19" s="576">
        <f t="shared" si="9"/>
        <v>0</v>
      </c>
      <c r="AB19" s="503">
        <f t="shared" si="9"/>
        <v>0</v>
      </c>
      <c r="AC19" s="576">
        <f t="shared" si="9"/>
        <v>0</v>
      </c>
      <c r="AD19" s="503">
        <f t="shared" si="9"/>
        <v>0</v>
      </c>
      <c r="AE19" s="576">
        <f t="shared" si="9"/>
        <v>0</v>
      </c>
      <c r="AF19" s="503">
        <f t="shared" si="9"/>
        <v>0</v>
      </c>
      <c r="AG19" s="576">
        <f t="shared" si="9"/>
        <v>0</v>
      </c>
      <c r="AH19" s="503">
        <f t="shared" si="9"/>
        <v>0</v>
      </c>
      <c r="AI19" s="576">
        <f t="shared" si="9"/>
        <v>0</v>
      </c>
      <c r="AJ19" s="503">
        <f t="shared" si="9"/>
        <v>0</v>
      </c>
      <c r="AK19" s="576">
        <f t="shared" si="9"/>
        <v>0</v>
      </c>
      <c r="AL19" s="472">
        <f t="shared" si="9"/>
        <v>0</v>
      </c>
      <c r="AM19" s="503">
        <f t="shared" si="9"/>
        <v>0</v>
      </c>
      <c r="AN19" s="664">
        <f t="shared" si="9"/>
        <v>0</v>
      </c>
      <c r="AO19" s="884">
        <f t="shared" si="9"/>
        <v>0</v>
      </c>
      <c r="AP19" s="577">
        <f t="shared" si="9"/>
        <v>0</v>
      </c>
      <c r="AQ19" s="503">
        <f t="shared" si="9"/>
        <v>0</v>
      </c>
      <c r="AR19" s="503">
        <f t="shared" si="9"/>
        <v>0</v>
      </c>
      <c r="AS19" s="503">
        <f t="shared" si="9"/>
        <v>0</v>
      </c>
      <c r="AT19" s="30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3"/>
      <c r="BV19" s="3"/>
      <c r="BW19" s="15"/>
      <c r="BX19" s="15"/>
      <c r="BY19" s="5"/>
      <c r="BZ19" s="5"/>
      <c r="CA19" s="32"/>
      <c r="CB19" s="32"/>
      <c r="CC19" s="32"/>
      <c r="CD19" s="32"/>
      <c r="CE19" s="32"/>
      <c r="CF19" s="32"/>
      <c r="CG19" s="33"/>
      <c r="CH19" s="33"/>
      <c r="CI19" s="33"/>
      <c r="CJ19" s="33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5"/>
      <c r="CV19" s="5"/>
      <c r="CW19" s="5"/>
      <c r="CX19" s="5"/>
      <c r="CY19" s="5"/>
      <c r="CZ19" s="5"/>
    </row>
    <row r="20" spans="1:104" s="6" customFormat="1" ht="15" x14ac:dyDescent="0.25">
      <c r="A20" s="894" t="s">
        <v>42</v>
      </c>
      <c r="B20" s="61">
        <f t="shared" si="4"/>
        <v>0</v>
      </c>
      <c r="C20" s="59">
        <f t="shared" si="5"/>
        <v>0</v>
      </c>
      <c r="D20" s="895">
        <f t="shared" si="5"/>
        <v>0</v>
      </c>
      <c r="E20" s="85"/>
      <c r="F20" s="86"/>
      <c r="G20" s="85"/>
      <c r="H20" s="87"/>
      <c r="I20" s="85"/>
      <c r="J20" s="87"/>
      <c r="K20" s="85"/>
      <c r="L20" s="87"/>
      <c r="M20" s="85"/>
      <c r="N20" s="87"/>
      <c r="O20" s="85"/>
      <c r="P20" s="87"/>
      <c r="Q20" s="85"/>
      <c r="R20" s="87"/>
      <c r="S20" s="85"/>
      <c r="T20" s="87"/>
      <c r="U20" s="85"/>
      <c r="V20" s="87"/>
      <c r="W20" s="85"/>
      <c r="X20" s="87"/>
      <c r="Y20" s="85"/>
      <c r="Z20" s="87"/>
      <c r="AA20" s="85"/>
      <c r="AB20" s="87"/>
      <c r="AC20" s="85"/>
      <c r="AD20" s="87"/>
      <c r="AE20" s="85"/>
      <c r="AF20" s="87"/>
      <c r="AG20" s="85"/>
      <c r="AH20" s="87"/>
      <c r="AI20" s="85"/>
      <c r="AJ20" s="87"/>
      <c r="AK20" s="85"/>
      <c r="AL20" s="88"/>
      <c r="AM20" s="579"/>
      <c r="AN20" s="90"/>
      <c r="AO20" s="91"/>
      <c r="AP20" s="86"/>
      <c r="AQ20" s="579"/>
      <c r="AR20" s="579"/>
      <c r="AS20" s="579"/>
      <c r="AT20" s="30" t="str">
        <f t="shared" si="6"/>
        <v/>
      </c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5"/>
      <c r="BF20" s="5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3"/>
      <c r="BV20" s="3"/>
      <c r="BW20" s="15"/>
      <c r="BX20" s="15"/>
      <c r="BY20" s="5"/>
      <c r="BZ20" s="5"/>
      <c r="CA20" s="32" t="str">
        <f>IF(CG20=1,"* Total Egresos debe ser igual a la suma de los Tipos de Estrategia. ","")</f>
        <v/>
      </c>
      <c r="CB20" s="32" t="str">
        <f>IF(CH20=1," * El Número de personas con discapacidad NO DEBE superar el total de egresos. ","")</f>
        <v/>
      </c>
      <c r="CC20" s="32" t="str">
        <f>IF(CI20=1," * El Número de personas de pueblos originarios NO DEBE superar el total de egresos. ","")</f>
        <v/>
      </c>
      <c r="CD20" s="32" t="str">
        <f>IF(CJ20=1," * El Número de personas migrantes NO DEBE superar el total de egresos. ","")</f>
        <v/>
      </c>
      <c r="CE20" s="32"/>
      <c r="CF20" s="32"/>
      <c r="CG20" s="33">
        <f t="shared" si="7"/>
        <v>0</v>
      </c>
      <c r="CH20" s="33">
        <f t="shared" si="8"/>
        <v>0</v>
      </c>
      <c r="CI20" s="33">
        <f t="shared" si="8"/>
        <v>0</v>
      </c>
      <c r="CJ20" s="33">
        <f t="shared" si="8"/>
        <v>0</v>
      </c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5"/>
      <c r="CV20" s="5"/>
      <c r="CW20" s="5"/>
      <c r="CX20" s="5"/>
      <c r="CY20" s="5"/>
      <c r="CZ20" s="5"/>
    </row>
    <row r="21" spans="1:104" s="6" customFormat="1" ht="15" x14ac:dyDescent="0.25">
      <c r="A21" s="44" t="s">
        <v>43</v>
      </c>
      <c r="B21" s="58">
        <f t="shared" si="4"/>
        <v>0</v>
      </c>
      <c r="C21" s="62">
        <f t="shared" si="5"/>
        <v>0</v>
      </c>
      <c r="D21" s="47">
        <f t="shared" si="5"/>
        <v>0</v>
      </c>
      <c r="E21" s="51"/>
      <c r="F21" s="56"/>
      <c r="G21" s="51"/>
      <c r="H21" s="52"/>
      <c r="I21" s="51"/>
      <c r="J21" s="52"/>
      <c r="K21" s="51"/>
      <c r="L21" s="52"/>
      <c r="M21" s="51"/>
      <c r="N21" s="52"/>
      <c r="O21" s="51"/>
      <c r="P21" s="52"/>
      <c r="Q21" s="51"/>
      <c r="R21" s="52"/>
      <c r="S21" s="51"/>
      <c r="T21" s="52"/>
      <c r="U21" s="51"/>
      <c r="V21" s="52"/>
      <c r="W21" s="51"/>
      <c r="X21" s="52"/>
      <c r="Y21" s="51"/>
      <c r="Z21" s="52"/>
      <c r="AA21" s="51"/>
      <c r="AB21" s="52"/>
      <c r="AC21" s="51"/>
      <c r="AD21" s="52"/>
      <c r="AE21" s="51"/>
      <c r="AF21" s="52"/>
      <c r="AG21" s="51"/>
      <c r="AH21" s="52"/>
      <c r="AI21" s="51"/>
      <c r="AJ21" s="52"/>
      <c r="AK21" s="51"/>
      <c r="AL21" s="53"/>
      <c r="AM21" s="92"/>
      <c r="AN21" s="54"/>
      <c r="AO21" s="55"/>
      <c r="AP21" s="56"/>
      <c r="AQ21" s="92"/>
      <c r="AR21" s="92"/>
      <c r="AS21" s="92"/>
      <c r="AT21" s="30" t="str">
        <f t="shared" si="6"/>
        <v/>
      </c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5"/>
      <c r="BF21" s="5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3"/>
      <c r="BV21" s="3"/>
      <c r="BW21" s="15"/>
      <c r="BX21" s="15"/>
      <c r="BY21" s="5"/>
      <c r="BZ21" s="5"/>
      <c r="CA21" s="32" t="str">
        <f>IF(CG21=1,"* Total Egresos debe ser igual a la suma de los Tipos de Estrategia. ","")</f>
        <v/>
      </c>
      <c r="CB21" s="32" t="str">
        <f>IF(CH21=1," * El Número de personas con discapacidad NO DEBE superar el total de egresos. ","")</f>
        <v/>
      </c>
      <c r="CC21" s="32" t="str">
        <f>IF(CI21=1," * El Número de personas de pueblos originarios NO DEBE superar el total de egresos. ","")</f>
        <v/>
      </c>
      <c r="CD21" s="32" t="str">
        <f>IF(CJ21=1," * El Número de personas migrantes NO DEBE superar el total de egresos. ","")</f>
        <v/>
      </c>
      <c r="CE21" s="32"/>
      <c r="CF21" s="32"/>
      <c r="CG21" s="33">
        <f t="shared" si="7"/>
        <v>0</v>
      </c>
      <c r="CH21" s="33">
        <f t="shared" si="8"/>
        <v>0</v>
      </c>
      <c r="CI21" s="33">
        <f t="shared" si="8"/>
        <v>0</v>
      </c>
      <c r="CJ21" s="33">
        <f t="shared" si="8"/>
        <v>0</v>
      </c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5"/>
      <c r="CV21" s="5"/>
      <c r="CW21" s="5"/>
      <c r="CX21" s="5"/>
      <c r="CY21" s="5"/>
      <c r="CZ21" s="5"/>
    </row>
    <row r="22" spans="1:104" s="6" customFormat="1" ht="15" x14ac:dyDescent="0.25">
      <c r="A22" s="93" t="s">
        <v>44</v>
      </c>
      <c r="B22" s="94">
        <f t="shared" si="4"/>
        <v>0</v>
      </c>
      <c r="C22" s="95">
        <f t="shared" si="5"/>
        <v>0</v>
      </c>
      <c r="D22" s="96">
        <f t="shared" si="5"/>
        <v>0</v>
      </c>
      <c r="E22" s="63"/>
      <c r="F22" s="97"/>
      <c r="G22" s="63"/>
      <c r="H22" s="98"/>
      <c r="I22" s="63"/>
      <c r="J22" s="98"/>
      <c r="K22" s="63"/>
      <c r="L22" s="98"/>
      <c r="M22" s="63"/>
      <c r="N22" s="98"/>
      <c r="O22" s="63"/>
      <c r="P22" s="98"/>
      <c r="Q22" s="63"/>
      <c r="R22" s="98"/>
      <c r="S22" s="63"/>
      <c r="T22" s="98"/>
      <c r="U22" s="63"/>
      <c r="V22" s="98"/>
      <c r="W22" s="63"/>
      <c r="X22" s="98"/>
      <c r="Y22" s="63"/>
      <c r="Z22" s="98"/>
      <c r="AA22" s="63"/>
      <c r="AB22" s="98"/>
      <c r="AC22" s="63"/>
      <c r="AD22" s="98"/>
      <c r="AE22" s="63"/>
      <c r="AF22" s="98"/>
      <c r="AG22" s="63"/>
      <c r="AH22" s="98"/>
      <c r="AI22" s="63"/>
      <c r="AJ22" s="98"/>
      <c r="AK22" s="63"/>
      <c r="AL22" s="99"/>
      <c r="AM22" s="100"/>
      <c r="AN22" s="101"/>
      <c r="AO22" s="102"/>
      <c r="AP22" s="97"/>
      <c r="AQ22" s="100"/>
      <c r="AR22" s="100"/>
      <c r="AS22" s="100"/>
      <c r="AT22" s="30" t="str">
        <f t="shared" si="6"/>
        <v/>
      </c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5"/>
      <c r="BF22" s="5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3"/>
      <c r="BV22" s="3"/>
      <c r="BW22" s="15"/>
      <c r="BX22" s="15"/>
      <c r="BY22" s="5"/>
      <c r="BZ22" s="5"/>
      <c r="CA22" s="32" t="str">
        <f>IF(CG22=1,"* Total Egresos debe ser igual a la suma de los Tipos de Estrategia. ","")</f>
        <v/>
      </c>
      <c r="CB22" s="32" t="str">
        <f>IF(CH22=1," * El Número de personas con discapacidad NO DEBE superar el total de egresos. ","")</f>
        <v/>
      </c>
      <c r="CC22" s="32" t="str">
        <f>IF(CI22=1," * El Número de personas de pueblos originarios NO DEBE superar el total de egresos. ","")</f>
        <v/>
      </c>
      <c r="CD22" s="32" t="str">
        <f>IF(CJ22=1," * El Número de personas migrantes NO DEBE superar el total de egresos. ","")</f>
        <v/>
      </c>
      <c r="CE22" s="32"/>
      <c r="CF22" s="32"/>
      <c r="CG22" s="33">
        <f t="shared" si="7"/>
        <v>0</v>
      </c>
      <c r="CH22" s="33">
        <f t="shared" si="8"/>
        <v>0</v>
      </c>
      <c r="CI22" s="33">
        <f t="shared" si="8"/>
        <v>0</v>
      </c>
      <c r="CJ22" s="33">
        <f t="shared" si="8"/>
        <v>0</v>
      </c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5"/>
      <c r="CV22" s="5"/>
      <c r="CW22" s="5"/>
      <c r="CX22" s="5"/>
      <c r="CY22" s="5"/>
      <c r="CZ22" s="5"/>
    </row>
    <row r="23" spans="1:104" s="6" customFormat="1" ht="15" x14ac:dyDescent="0.25">
      <c r="A23" s="103" t="s">
        <v>45</v>
      </c>
      <c r="B23" s="58">
        <f t="shared" si="4"/>
        <v>0</v>
      </c>
      <c r="C23" s="62">
        <f t="shared" si="5"/>
        <v>0</v>
      </c>
      <c r="D23" s="47">
        <f t="shared" si="5"/>
        <v>0</v>
      </c>
      <c r="E23" s="51"/>
      <c r="F23" s="56"/>
      <c r="G23" s="51"/>
      <c r="H23" s="52"/>
      <c r="I23" s="51"/>
      <c r="J23" s="52"/>
      <c r="K23" s="51"/>
      <c r="L23" s="52"/>
      <c r="M23" s="51"/>
      <c r="N23" s="52"/>
      <c r="O23" s="51"/>
      <c r="P23" s="52"/>
      <c r="Q23" s="51"/>
      <c r="R23" s="52"/>
      <c r="S23" s="51"/>
      <c r="T23" s="52"/>
      <c r="U23" s="51"/>
      <c r="V23" s="52"/>
      <c r="W23" s="51"/>
      <c r="X23" s="52"/>
      <c r="Y23" s="51"/>
      <c r="Z23" s="52"/>
      <c r="AA23" s="51"/>
      <c r="AB23" s="52"/>
      <c r="AC23" s="51"/>
      <c r="AD23" s="52"/>
      <c r="AE23" s="51"/>
      <c r="AF23" s="52"/>
      <c r="AG23" s="51"/>
      <c r="AH23" s="52"/>
      <c r="AI23" s="51"/>
      <c r="AJ23" s="52"/>
      <c r="AK23" s="51"/>
      <c r="AL23" s="53"/>
      <c r="AM23" s="92"/>
      <c r="AN23" s="54"/>
      <c r="AO23" s="55"/>
      <c r="AP23" s="56"/>
      <c r="AQ23" s="92"/>
      <c r="AR23" s="92"/>
      <c r="AS23" s="92"/>
      <c r="AT23" s="30" t="str">
        <f t="shared" si="6"/>
        <v/>
      </c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5"/>
      <c r="BF23" s="5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3"/>
      <c r="BV23" s="3"/>
      <c r="BW23" s="15"/>
      <c r="BX23" s="15"/>
      <c r="BY23" s="5"/>
      <c r="BZ23" s="5"/>
      <c r="CA23" s="32" t="str">
        <f>IF(CG23=1,"* Total Egresos debe ser igual a la suma de los Tipos de Estrategia. ","")</f>
        <v/>
      </c>
      <c r="CB23" s="32" t="str">
        <f>IF(CH23=1," * El Número de personas con discapacidad NO DEBE superar el total de egresos. ","")</f>
        <v/>
      </c>
      <c r="CC23" s="32" t="str">
        <f>IF(CI23=1," * El Número de personas de pueblos originarios NO DEBE superar el total de egresos. ","")</f>
        <v/>
      </c>
      <c r="CD23" s="32" t="str">
        <f>IF(CJ23=1," * El Número de personas migrantes NO DEBE superar el total de egresos. ","")</f>
        <v/>
      </c>
      <c r="CE23" s="32"/>
      <c r="CF23" s="32"/>
      <c r="CG23" s="33">
        <f t="shared" si="7"/>
        <v>0</v>
      </c>
      <c r="CH23" s="33">
        <f t="shared" si="8"/>
        <v>0</v>
      </c>
      <c r="CI23" s="33">
        <f t="shared" si="8"/>
        <v>0</v>
      </c>
      <c r="CJ23" s="33">
        <f t="shared" si="8"/>
        <v>0</v>
      </c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5"/>
      <c r="CV23" s="5"/>
      <c r="CW23" s="5"/>
      <c r="CX23" s="5"/>
      <c r="CY23" s="5"/>
      <c r="CZ23" s="5"/>
    </row>
    <row r="24" spans="1:104" s="6" customFormat="1" ht="15" x14ac:dyDescent="0.25">
      <c r="A24" s="104" t="s">
        <v>46</v>
      </c>
      <c r="B24" s="65">
        <f t="shared" si="4"/>
        <v>0</v>
      </c>
      <c r="C24" s="79">
        <f t="shared" si="5"/>
        <v>0</v>
      </c>
      <c r="D24" s="867">
        <f t="shared" si="5"/>
        <v>0</v>
      </c>
      <c r="E24" s="890"/>
      <c r="F24" s="803"/>
      <c r="G24" s="890"/>
      <c r="H24" s="891"/>
      <c r="I24" s="890"/>
      <c r="J24" s="891"/>
      <c r="K24" s="890"/>
      <c r="L24" s="891"/>
      <c r="M24" s="890"/>
      <c r="N24" s="891"/>
      <c r="O24" s="890"/>
      <c r="P24" s="891"/>
      <c r="Q24" s="890"/>
      <c r="R24" s="891"/>
      <c r="S24" s="890"/>
      <c r="T24" s="891"/>
      <c r="U24" s="890"/>
      <c r="V24" s="891"/>
      <c r="W24" s="890"/>
      <c r="X24" s="891"/>
      <c r="Y24" s="890"/>
      <c r="Z24" s="891"/>
      <c r="AA24" s="890"/>
      <c r="AB24" s="891"/>
      <c r="AC24" s="890"/>
      <c r="AD24" s="891"/>
      <c r="AE24" s="890"/>
      <c r="AF24" s="891"/>
      <c r="AG24" s="890"/>
      <c r="AH24" s="891"/>
      <c r="AI24" s="890"/>
      <c r="AJ24" s="891"/>
      <c r="AK24" s="890"/>
      <c r="AL24" s="892"/>
      <c r="AM24" s="891"/>
      <c r="AN24" s="802"/>
      <c r="AO24" s="893"/>
      <c r="AP24" s="803"/>
      <c r="AQ24" s="891"/>
      <c r="AR24" s="891"/>
      <c r="AS24" s="891"/>
      <c r="AT24" s="30" t="str">
        <f t="shared" si="6"/>
        <v/>
      </c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5"/>
      <c r="BF24" s="5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3"/>
      <c r="BV24" s="3"/>
      <c r="BW24" s="15"/>
      <c r="BX24" s="15"/>
      <c r="BY24" s="5"/>
      <c r="BZ24" s="5"/>
      <c r="CA24" s="32" t="str">
        <f>IF(CG24=1,"* Total Egresos debe ser igual a la suma de los Tipos de Estrategia. ","")</f>
        <v/>
      </c>
      <c r="CB24" s="32" t="str">
        <f>IF(CH24=1," * El Número de personas con discapacidad NO DEBE superar el total de egresos. ","")</f>
        <v/>
      </c>
      <c r="CC24" s="32" t="str">
        <f>IF(CI24=1," * El Número de personas de pueblos originarios NO DEBE superar el total de egresos. ","")</f>
        <v/>
      </c>
      <c r="CD24" s="32" t="str">
        <f>IF(CJ24=1," * El Número de personas migrantes NO DEBE superar el total de egresos. ","")</f>
        <v/>
      </c>
      <c r="CE24" s="32"/>
      <c r="CF24" s="32"/>
      <c r="CG24" s="33">
        <f t="shared" si="7"/>
        <v>0</v>
      </c>
      <c r="CH24" s="33">
        <f t="shared" si="8"/>
        <v>0</v>
      </c>
      <c r="CI24" s="33">
        <f t="shared" si="8"/>
        <v>0</v>
      </c>
      <c r="CJ24" s="33">
        <f t="shared" si="8"/>
        <v>0</v>
      </c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5"/>
      <c r="CV24" s="5"/>
      <c r="CW24" s="5"/>
      <c r="CX24" s="5"/>
      <c r="CY24" s="5"/>
      <c r="CZ24" s="5"/>
    </row>
    <row r="25" spans="1:104" s="6" customFormat="1" ht="15" x14ac:dyDescent="0.25">
      <c r="A25" s="107" t="s">
        <v>47</v>
      </c>
      <c r="B25" s="108"/>
      <c r="C25" s="5"/>
      <c r="D25" s="108"/>
      <c r="E25" s="108"/>
      <c r="F25" s="5"/>
      <c r="G25" s="5"/>
      <c r="H25" s="5"/>
      <c r="I25" s="5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3"/>
      <c r="BV25" s="3"/>
      <c r="BW25" s="3"/>
      <c r="BX25" s="3"/>
      <c r="BY25" s="3"/>
      <c r="BZ25" s="3"/>
      <c r="CA25" s="32"/>
      <c r="CB25" s="32"/>
      <c r="CC25" s="32"/>
      <c r="CD25" s="32"/>
      <c r="CE25" s="32"/>
      <c r="CF25" s="32"/>
      <c r="CG25" s="33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3"/>
      <c r="CV25" s="5"/>
      <c r="CW25" s="5"/>
      <c r="CX25" s="5"/>
      <c r="CY25" s="5"/>
      <c r="CZ25" s="5"/>
    </row>
    <row r="26" spans="1:104" s="6" customFormat="1" ht="15" x14ac:dyDescent="0.25">
      <c r="A26" s="1816" t="s">
        <v>48</v>
      </c>
      <c r="B26" s="1792" t="s">
        <v>49</v>
      </c>
      <c r="C26" s="1871" t="s">
        <v>5</v>
      </c>
      <c r="D26" s="1640"/>
      <c r="E26" s="1824"/>
      <c r="F26" s="1825" t="s">
        <v>6</v>
      </c>
      <c r="G26" s="1826"/>
      <c r="H26" s="1826"/>
      <c r="I26" s="1826"/>
      <c r="J26" s="1826"/>
      <c r="K26" s="1826"/>
      <c r="L26" s="1826"/>
      <c r="M26" s="1826"/>
      <c r="N26" s="1826"/>
      <c r="O26" s="1826"/>
      <c r="P26" s="1826"/>
      <c r="Q26" s="1826"/>
      <c r="R26" s="1826"/>
      <c r="S26" s="1826"/>
      <c r="T26" s="1826"/>
      <c r="U26" s="1826"/>
      <c r="V26" s="1826"/>
      <c r="W26" s="1826"/>
      <c r="X26" s="1826"/>
      <c r="Y26" s="1826"/>
      <c r="Z26" s="1826"/>
      <c r="AA26" s="1826"/>
      <c r="AB26" s="1826"/>
      <c r="AC26" s="1826"/>
      <c r="AD26" s="1826"/>
      <c r="AE26" s="1826"/>
      <c r="AF26" s="1826"/>
      <c r="AG26" s="1826"/>
      <c r="AH26" s="1826"/>
      <c r="AI26" s="1826"/>
      <c r="AJ26" s="1826"/>
      <c r="AK26" s="1826"/>
      <c r="AL26" s="1826"/>
      <c r="AM26" s="1827"/>
      <c r="AN26" s="1964" t="s">
        <v>7</v>
      </c>
      <c r="AO26" s="1826"/>
      <c r="AP26" s="1826"/>
      <c r="AQ26" s="1829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109"/>
      <c r="BS26" s="109"/>
      <c r="BT26" s="109"/>
      <c r="BU26" s="15"/>
      <c r="BV26" s="15"/>
      <c r="BW26" s="15"/>
      <c r="BX26" s="15"/>
      <c r="BY26" s="15"/>
      <c r="BZ26" s="15"/>
      <c r="CA26" s="32"/>
      <c r="CB26" s="32"/>
      <c r="CC26" s="32"/>
      <c r="CD26" s="32"/>
      <c r="CE26" s="32"/>
      <c r="CF26" s="32"/>
      <c r="CG26" s="33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5"/>
      <c r="CV26" s="5"/>
      <c r="CW26" s="5"/>
      <c r="CX26" s="5"/>
      <c r="CY26" s="5"/>
      <c r="CZ26" s="5"/>
    </row>
    <row r="27" spans="1:104" s="6" customFormat="1" ht="15" customHeight="1" x14ac:dyDescent="0.25">
      <c r="A27" s="1658"/>
      <c r="B27" s="1637"/>
      <c r="C27" s="1932"/>
      <c r="D27" s="1933"/>
      <c r="E27" s="1934"/>
      <c r="F27" s="1793" t="s">
        <v>11</v>
      </c>
      <c r="G27" s="1794"/>
      <c r="H27" s="1793" t="s">
        <v>12</v>
      </c>
      <c r="I27" s="1794"/>
      <c r="J27" s="1793" t="s">
        <v>13</v>
      </c>
      <c r="K27" s="1794"/>
      <c r="L27" s="1793" t="s">
        <v>14</v>
      </c>
      <c r="M27" s="1794"/>
      <c r="N27" s="1793" t="s">
        <v>15</v>
      </c>
      <c r="O27" s="1794"/>
      <c r="P27" s="1793" t="s">
        <v>16</v>
      </c>
      <c r="Q27" s="1794"/>
      <c r="R27" s="1793" t="s">
        <v>17</v>
      </c>
      <c r="S27" s="1794"/>
      <c r="T27" s="1793" t="s">
        <v>18</v>
      </c>
      <c r="U27" s="1794"/>
      <c r="V27" s="1793" t="s">
        <v>19</v>
      </c>
      <c r="W27" s="1794"/>
      <c r="X27" s="1793" t="s">
        <v>20</v>
      </c>
      <c r="Y27" s="1794"/>
      <c r="Z27" s="1793" t="s">
        <v>21</v>
      </c>
      <c r="AA27" s="1794"/>
      <c r="AB27" s="1793" t="s">
        <v>22</v>
      </c>
      <c r="AC27" s="1794"/>
      <c r="AD27" s="1793" t="s">
        <v>23</v>
      </c>
      <c r="AE27" s="1794"/>
      <c r="AF27" s="1793" t="s">
        <v>24</v>
      </c>
      <c r="AG27" s="1794"/>
      <c r="AH27" s="1793" t="s">
        <v>25</v>
      </c>
      <c r="AI27" s="1794"/>
      <c r="AJ27" s="1793" t="s">
        <v>26</v>
      </c>
      <c r="AK27" s="1794"/>
      <c r="AL27" s="1825" t="s">
        <v>27</v>
      </c>
      <c r="AM27" s="1826"/>
      <c r="AN27" s="1664" t="s">
        <v>50</v>
      </c>
      <c r="AO27" s="1666" t="s">
        <v>29</v>
      </c>
      <c r="AP27" s="1668" t="s">
        <v>30</v>
      </c>
      <c r="AQ27" s="1662" t="s">
        <v>31</v>
      </c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109"/>
      <c r="BS27" s="109"/>
      <c r="BT27" s="109"/>
      <c r="BU27" s="15"/>
      <c r="BV27" s="15"/>
      <c r="BW27" s="15"/>
      <c r="BX27" s="15"/>
      <c r="BY27" s="15"/>
      <c r="BZ27" s="15"/>
      <c r="CA27" s="4"/>
      <c r="CB27" s="4"/>
      <c r="CC27" s="4"/>
      <c r="CD27" s="4"/>
      <c r="CE27" s="4"/>
      <c r="CF27" s="4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5"/>
      <c r="CV27" s="5"/>
      <c r="CW27" s="5"/>
      <c r="CX27" s="5"/>
      <c r="CY27" s="5"/>
      <c r="CZ27" s="5"/>
    </row>
    <row r="28" spans="1:104" s="6" customFormat="1" ht="15" x14ac:dyDescent="0.25">
      <c r="A28" s="1960"/>
      <c r="B28" s="1922"/>
      <c r="C28" s="738" t="s">
        <v>32</v>
      </c>
      <c r="D28" s="738" t="s">
        <v>33</v>
      </c>
      <c r="E28" s="738" t="s">
        <v>34</v>
      </c>
      <c r="F28" s="552" t="s">
        <v>33</v>
      </c>
      <c r="G28" s="741" t="s">
        <v>34</v>
      </c>
      <c r="H28" s="552" t="s">
        <v>33</v>
      </c>
      <c r="I28" s="741" t="s">
        <v>34</v>
      </c>
      <c r="J28" s="552" t="s">
        <v>33</v>
      </c>
      <c r="K28" s="741" t="s">
        <v>34</v>
      </c>
      <c r="L28" s="552" t="s">
        <v>33</v>
      </c>
      <c r="M28" s="741" t="s">
        <v>34</v>
      </c>
      <c r="N28" s="668" t="s">
        <v>33</v>
      </c>
      <c r="O28" s="741" t="s">
        <v>34</v>
      </c>
      <c r="P28" s="552" t="s">
        <v>33</v>
      </c>
      <c r="Q28" s="741" t="s">
        <v>34</v>
      </c>
      <c r="R28" s="552" t="s">
        <v>33</v>
      </c>
      <c r="S28" s="741" t="s">
        <v>34</v>
      </c>
      <c r="T28" s="552" t="s">
        <v>33</v>
      </c>
      <c r="U28" s="741" t="s">
        <v>34</v>
      </c>
      <c r="V28" s="552" t="s">
        <v>33</v>
      </c>
      <c r="W28" s="741" t="s">
        <v>34</v>
      </c>
      <c r="X28" s="552" t="s">
        <v>33</v>
      </c>
      <c r="Y28" s="741" t="s">
        <v>34</v>
      </c>
      <c r="Z28" s="552" t="s">
        <v>33</v>
      </c>
      <c r="AA28" s="741" t="s">
        <v>34</v>
      </c>
      <c r="AB28" s="552" t="s">
        <v>33</v>
      </c>
      <c r="AC28" s="741" t="s">
        <v>34</v>
      </c>
      <c r="AD28" s="552" t="s">
        <v>33</v>
      </c>
      <c r="AE28" s="741" t="s">
        <v>34</v>
      </c>
      <c r="AF28" s="552" t="s">
        <v>33</v>
      </c>
      <c r="AG28" s="741" t="s">
        <v>34</v>
      </c>
      <c r="AH28" s="552" t="s">
        <v>33</v>
      </c>
      <c r="AI28" s="741" t="s">
        <v>34</v>
      </c>
      <c r="AJ28" s="552" t="s">
        <v>33</v>
      </c>
      <c r="AK28" s="741" t="s">
        <v>34</v>
      </c>
      <c r="AL28" s="552" t="s">
        <v>33</v>
      </c>
      <c r="AM28" s="742" t="s">
        <v>34</v>
      </c>
      <c r="AN28" s="1968"/>
      <c r="AO28" s="1969"/>
      <c r="AP28" s="1970"/>
      <c r="AQ28" s="1967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109"/>
      <c r="BS28" s="109"/>
      <c r="BT28" s="109"/>
      <c r="BU28" s="15"/>
      <c r="BV28" s="15"/>
      <c r="BW28" s="15"/>
      <c r="BX28" s="15"/>
      <c r="BY28" s="15"/>
      <c r="BZ28" s="15"/>
      <c r="CA28" s="4"/>
      <c r="CB28" s="4"/>
      <c r="CC28" s="4"/>
      <c r="CD28" s="4"/>
      <c r="CE28" s="4"/>
      <c r="CF28" s="4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5"/>
      <c r="CV28" s="5"/>
      <c r="CW28" s="5"/>
      <c r="CX28" s="5"/>
      <c r="CY28" s="5"/>
      <c r="CZ28" s="5"/>
    </row>
    <row r="29" spans="1:104" s="6" customFormat="1" ht="15" x14ac:dyDescent="0.25">
      <c r="A29" s="1825" t="s">
        <v>51</v>
      </c>
      <c r="B29" s="1829"/>
      <c r="C29" s="580">
        <f>SUM(D29:E29)</f>
        <v>0</v>
      </c>
      <c r="D29" s="896">
        <f>+F29+H29+J29+L29+N29+P29+R29+T29+V29+X29+Z29+AB29+AD29+AF29+AH29+AJ29+AL29</f>
        <v>0</v>
      </c>
      <c r="E29" s="896">
        <f>+G29+I29+K29+M29+O29+Q29+S29+U29+W29+Y29+AA29+AC29+AE29+AG29+AI29+AK29+AM29</f>
        <v>0</v>
      </c>
      <c r="F29" s="581"/>
      <c r="G29" s="514"/>
      <c r="H29" s="581"/>
      <c r="I29" s="582"/>
      <c r="J29" s="581"/>
      <c r="K29" s="582"/>
      <c r="L29" s="581"/>
      <c r="M29" s="514"/>
      <c r="N29" s="674"/>
      <c r="O29" s="582"/>
      <c r="P29" s="674"/>
      <c r="Q29" s="582"/>
      <c r="R29" s="674"/>
      <c r="S29" s="582"/>
      <c r="T29" s="674"/>
      <c r="U29" s="582"/>
      <c r="V29" s="674"/>
      <c r="W29" s="582"/>
      <c r="X29" s="674"/>
      <c r="Y29" s="582"/>
      <c r="Z29" s="674"/>
      <c r="AA29" s="582"/>
      <c r="AB29" s="674"/>
      <c r="AC29" s="582"/>
      <c r="AD29" s="674"/>
      <c r="AE29" s="582"/>
      <c r="AF29" s="674"/>
      <c r="AG29" s="582"/>
      <c r="AH29" s="674"/>
      <c r="AI29" s="582"/>
      <c r="AJ29" s="674"/>
      <c r="AK29" s="582"/>
      <c r="AL29" s="674"/>
      <c r="AM29" s="583"/>
      <c r="AN29" s="676"/>
      <c r="AO29" s="674"/>
      <c r="AP29" s="674"/>
      <c r="AQ29" s="582"/>
      <c r="AR29" s="30" t="str">
        <f>CA29&amp;CB29&amp;CC29&amp;CD29</f>
        <v/>
      </c>
      <c r="AS29" s="31"/>
      <c r="AT29" s="31"/>
      <c r="AU29" s="31"/>
      <c r="AV29" s="31"/>
      <c r="AW29" s="31"/>
      <c r="AX29" s="31"/>
      <c r="AY29" s="31"/>
      <c r="AZ29" s="31"/>
      <c r="BA29" s="5"/>
      <c r="BB29" s="5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109"/>
      <c r="BS29" s="109"/>
      <c r="BT29" s="109"/>
      <c r="BU29" s="5"/>
      <c r="BV29" s="5"/>
      <c r="BW29" s="5"/>
      <c r="BX29" s="5"/>
      <c r="BY29" s="5"/>
      <c r="BZ29" s="5"/>
      <c r="CA29" s="32" t="str">
        <f>IF(CG29=1,"* Existen patologías que son mayores al Total de Ingresos-Persona. ","")</f>
        <v/>
      </c>
      <c r="CB29" s="32" t="str">
        <f>IF(CH29=1,"* EN Rehabilitación Infantil Existen Patologías que son Mayores a los Ingresos-Personas. ","")</f>
        <v/>
      </c>
      <c r="CC29" s="32" t="str">
        <f>IF(CI29=1,"* En RBC existen Patologías que son mayores a los Ingresos-Personas. ","")</f>
        <v/>
      </c>
      <c r="CD29" s="32" t="str">
        <f>IF(CJ29=1,"* En RI Existen Patologías que son mayores a los Ingresos-Personas. ","")</f>
        <v/>
      </c>
      <c r="CE29" s="32" t="str">
        <f>IF(CK29=1,"* En RR existen patologías que son mayores a los Ingresos-Persona. ","")</f>
        <v/>
      </c>
      <c r="CF29" s="32"/>
      <c r="CG29" s="33">
        <f>IF(C29&lt;MAX(C30:C48),1,0)</f>
        <v>0</v>
      </c>
      <c r="CH29" s="33">
        <f>IF(AN29&lt;MAX(AN30:AN48),1,0)</f>
        <v>0</v>
      </c>
      <c r="CI29" s="33">
        <f>IF(AO29&lt;MAX(AO30:AO48),1,0)</f>
        <v>0</v>
      </c>
      <c r="CJ29" s="33">
        <f>IF(AP29&lt;MAX(AP30:AP48),1,0)</f>
        <v>0</v>
      </c>
      <c r="CK29" s="33">
        <f>IF(AQ29&lt;MAX(AQ30:AQ48),1,0)</f>
        <v>0</v>
      </c>
      <c r="CL29" s="33"/>
      <c r="CM29" s="9"/>
      <c r="CN29" s="9"/>
      <c r="CO29" s="9"/>
      <c r="CP29" s="9"/>
      <c r="CQ29" s="9"/>
      <c r="CR29" s="9"/>
      <c r="CS29" s="9"/>
      <c r="CT29" s="9"/>
      <c r="CU29" s="5"/>
      <c r="CV29" s="5"/>
      <c r="CW29" s="5"/>
      <c r="CX29" s="5"/>
      <c r="CY29" s="5"/>
      <c r="CZ29" s="5"/>
    </row>
    <row r="30" spans="1:104" s="6" customFormat="1" ht="15" x14ac:dyDescent="0.25">
      <c r="A30" s="1791" t="s">
        <v>52</v>
      </c>
      <c r="B30" s="121" t="s">
        <v>53</v>
      </c>
      <c r="C30" s="122">
        <f>SUM(D30:E30)</f>
        <v>0</v>
      </c>
      <c r="D30" s="897">
        <f t="shared" ref="D30:E50" si="10">+F30+H30+J30+L30+N30+P30+R30+T30+V30+X30+Z30+AB30+AD30+AF30+AH30+AJ30+AL30</f>
        <v>0</v>
      </c>
      <c r="E30" s="897">
        <f t="shared" si="10"/>
        <v>0</v>
      </c>
      <c r="F30" s="124"/>
      <c r="G30" s="125"/>
      <c r="H30" s="124"/>
      <c r="I30" s="126"/>
      <c r="J30" s="124"/>
      <c r="K30" s="126"/>
      <c r="L30" s="124"/>
      <c r="M30" s="125"/>
      <c r="N30" s="127"/>
      <c r="O30" s="126"/>
      <c r="P30" s="127"/>
      <c r="Q30" s="126"/>
      <c r="R30" s="127"/>
      <c r="S30" s="126"/>
      <c r="T30" s="127"/>
      <c r="U30" s="126"/>
      <c r="V30" s="127"/>
      <c r="W30" s="126"/>
      <c r="X30" s="127"/>
      <c r="Y30" s="126"/>
      <c r="Z30" s="127"/>
      <c r="AA30" s="126"/>
      <c r="AB30" s="127"/>
      <c r="AC30" s="126"/>
      <c r="AD30" s="127"/>
      <c r="AE30" s="126"/>
      <c r="AF30" s="127"/>
      <c r="AG30" s="126"/>
      <c r="AH30" s="127"/>
      <c r="AI30" s="126"/>
      <c r="AJ30" s="127"/>
      <c r="AK30" s="126"/>
      <c r="AL30" s="127"/>
      <c r="AM30" s="128"/>
      <c r="AN30" s="129"/>
      <c r="AO30" s="127"/>
      <c r="AP30" s="127"/>
      <c r="AQ30" s="126"/>
      <c r="AR30" s="30" t="str">
        <f t="shared" ref="AR30:AR50" si="11">CA30&amp;CB30&amp;CC30&amp;CD30</f>
        <v/>
      </c>
      <c r="AS30" s="31"/>
      <c r="AT30" s="31"/>
      <c r="AU30" s="31"/>
      <c r="AV30" s="31"/>
      <c r="AW30" s="31"/>
      <c r="AX30" s="31"/>
      <c r="AY30" s="31"/>
      <c r="AZ30" s="31"/>
      <c r="BA30" s="5"/>
      <c r="BB30" s="5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109"/>
      <c r="BS30" s="109"/>
      <c r="BT30" s="109"/>
      <c r="BU30" s="5"/>
      <c r="BV30" s="15"/>
      <c r="BW30" s="15"/>
      <c r="BX30" s="15"/>
      <c r="BY30" s="15"/>
      <c r="BZ30" s="15"/>
      <c r="CA30" s="32" t="str">
        <f>IF(CG30=1," * El total de Ingresos debe ser igual a la suma de los Tipos de Estrategia. ","")</f>
        <v/>
      </c>
      <c r="CB30" s="4"/>
      <c r="CC30" s="4"/>
      <c r="CD30" s="4"/>
      <c r="CE30" s="4"/>
      <c r="CF30" s="4"/>
      <c r="CG30" s="33">
        <f>IF(SUM(AN30:AQ30)=C30,0,1)</f>
        <v>0</v>
      </c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5"/>
      <c r="CV30" s="5"/>
      <c r="CW30" s="5"/>
      <c r="CX30" s="5"/>
      <c r="CY30" s="5"/>
      <c r="CZ30" s="5"/>
    </row>
    <row r="31" spans="1:104" s="6" customFormat="1" ht="15" x14ac:dyDescent="0.25">
      <c r="A31" s="1680"/>
      <c r="B31" s="121" t="s">
        <v>54</v>
      </c>
      <c r="C31" s="130">
        <f t="shared" ref="C31:C48" si="12">SUM(D31:E31)</f>
        <v>0</v>
      </c>
      <c r="D31" s="131">
        <f t="shared" si="10"/>
        <v>0</v>
      </c>
      <c r="E31" s="131">
        <f t="shared" si="10"/>
        <v>0</v>
      </c>
      <c r="F31" s="132"/>
      <c r="G31" s="133"/>
      <c r="H31" s="132"/>
      <c r="I31" s="134"/>
      <c r="J31" s="132"/>
      <c r="K31" s="134"/>
      <c r="L31" s="132"/>
      <c r="M31" s="133"/>
      <c r="N31" s="135"/>
      <c r="O31" s="134"/>
      <c r="P31" s="135"/>
      <c r="Q31" s="134"/>
      <c r="R31" s="135"/>
      <c r="S31" s="134"/>
      <c r="T31" s="135"/>
      <c r="U31" s="134"/>
      <c r="V31" s="135"/>
      <c r="W31" s="134"/>
      <c r="X31" s="135"/>
      <c r="Y31" s="134"/>
      <c r="Z31" s="135"/>
      <c r="AA31" s="134"/>
      <c r="AB31" s="135"/>
      <c r="AC31" s="134"/>
      <c r="AD31" s="135"/>
      <c r="AE31" s="134"/>
      <c r="AF31" s="135"/>
      <c r="AG31" s="134"/>
      <c r="AH31" s="135"/>
      <c r="AI31" s="134"/>
      <c r="AJ31" s="135"/>
      <c r="AK31" s="134"/>
      <c r="AL31" s="135"/>
      <c r="AM31" s="136"/>
      <c r="AN31" s="137"/>
      <c r="AO31" s="135"/>
      <c r="AP31" s="135"/>
      <c r="AQ31" s="134"/>
      <c r="AR31" s="30" t="str">
        <f t="shared" si="11"/>
        <v/>
      </c>
      <c r="AS31" s="31"/>
      <c r="AT31" s="31"/>
      <c r="AU31" s="31"/>
      <c r="AV31" s="31"/>
      <c r="AW31" s="31"/>
      <c r="AX31" s="31"/>
      <c r="AY31" s="31"/>
      <c r="AZ31" s="31"/>
      <c r="BA31" s="5"/>
      <c r="BB31" s="5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109"/>
      <c r="BS31" s="109"/>
      <c r="BT31" s="109"/>
      <c r="BU31" s="5"/>
      <c r="BV31" s="15"/>
      <c r="BW31" s="15"/>
      <c r="BX31" s="15"/>
      <c r="BY31" s="15"/>
      <c r="BZ31" s="15"/>
      <c r="CA31" s="32" t="str">
        <f t="shared" ref="CA31:CA52" si="13">IF(CG31=1," * El total de Ingresos debe ser igual a la suma de los Tipos de Estrategia. ","")</f>
        <v/>
      </c>
      <c r="CB31" s="4"/>
      <c r="CC31" s="4"/>
      <c r="CD31" s="4"/>
      <c r="CE31" s="4"/>
      <c r="CF31" s="4"/>
      <c r="CG31" s="33">
        <f t="shared" ref="CG31:CG50" si="14">IF(SUM(AN31:AQ31)=C31,0,1)</f>
        <v>0</v>
      </c>
      <c r="CH31" s="9"/>
      <c r="CI31" s="9"/>
      <c r="CJ31" s="9"/>
      <c r="CK31" s="9"/>
      <c r="CL31" s="33"/>
      <c r="CM31" s="33"/>
      <c r="CN31" s="33"/>
      <c r="CO31" s="33"/>
      <c r="CP31" s="33"/>
      <c r="CQ31" s="33"/>
      <c r="CR31" s="33"/>
      <c r="CS31" s="33"/>
      <c r="CT31" s="33"/>
      <c r="CU31" s="5"/>
      <c r="CV31" s="5"/>
      <c r="CW31" s="5"/>
      <c r="CX31" s="5"/>
      <c r="CY31" s="5"/>
      <c r="CZ31" s="5"/>
    </row>
    <row r="32" spans="1:104" s="6" customFormat="1" ht="15" x14ac:dyDescent="0.25">
      <c r="A32" s="1680"/>
      <c r="B32" s="138" t="s">
        <v>55</v>
      </c>
      <c r="C32" s="139">
        <f t="shared" si="12"/>
        <v>0</v>
      </c>
      <c r="D32" s="131">
        <f t="shared" si="10"/>
        <v>0</v>
      </c>
      <c r="E32" s="131">
        <f t="shared" si="10"/>
        <v>0</v>
      </c>
      <c r="F32" s="132"/>
      <c r="G32" s="133"/>
      <c r="H32" s="132"/>
      <c r="I32" s="134"/>
      <c r="J32" s="132"/>
      <c r="K32" s="134"/>
      <c r="L32" s="132"/>
      <c r="M32" s="133"/>
      <c r="N32" s="135"/>
      <c r="O32" s="134"/>
      <c r="P32" s="135"/>
      <c r="Q32" s="134"/>
      <c r="R32" s="135"/>
      <c r="S32" s="134"/>
      <c r="T32" s="135"/>
      <c r="U32" s="134"/>
      <c r="V32" s="135"/>
      <c r="W32" s="134"/>
      <c r="X32" s="135"/>
      <c r="Y32" s="134"/>
      <c r="Z32" s="135"/>
      <c r="AA32" s="134"/>
      <c r="AB32" s="135"/>
      <c r="AC32" s="134"/>
      <c r="AD32" s="135"/>
      <c r="AE32" s="134"/>
      <c r="AF32" s="135"/>
      <c r="AG32" s="134"/>
      <c r="AH32" s="135"/>
      <c r="AI32" s="134"/>
      <c r="AJ32" s="135"/>
      <c r="AK32" s="134"/>
      <c r="AL32" s="135"/>
      <c r="AM32" s="136"/>
      <c r="AN32" s="137"/>
      <c r="AO32" s="135"/>
      <c r="AP32" s="135"/>
      <c r="AQ32" s="134"/>
      <c r="AR32" s="30" t="str">
        <f t="shared" si="11"/>
        <v/>
      </c>
      <c r="AS32" s="31"/>
      <c r="AT32" s="31"/>
      <c r="AU32" s="31"/>
      <c r="AV32" s="31"/>
      <c r="AW32" s="31"/>
      <c r="AX32" s="31"/>
      <c r="AY32" s="31"/>
      <c r="AZ32" s="31"/>
      <c r="BA32" s="5"/>
      <c r="BB32" s="5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109"/>
      <c r="BS32" s="109"/>
      <c r="BT32" s="109"/>
      <c r="BU32" s="5"/>
      <c r="BV32" s="15"/>
      <c r="BW32" s="15"/>
      <c r="BX32" s="15"/>
      <c r="BY32" s="15"/>
      <c r="BZ32" s="15"/>
      <c r="CA32" s="32" t="str">
        <f t="shared" si="13"/>
        <v/>
      </c>
      <c r="CB32" s="4"/>
      <c r="CC32" s="4"/>
      <c r="CD32" s="4"/>
      <c r="CE32" s="4"/>
      <c r="CF32" s="4"/>
      <c r="CG32" s="33">
        <f t="shared" si="14"/>
        <v>0</v>
      </c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5"/>
      <c r="CV32" s="5"/>
      <c r="CW32" s="5"/>
      <c r="CX32" s="5"/>
      <c r="CY32" s="5"/>
      <c r="CZ32" s="5"/>
    </row>
    <row r="33" spans="1:104" s="6" customFormat="1" x14ac:dyDescent="0.2">
      <c r="A33" s="1680"/>
      <c r="B33" s="138" t="s">
        <v>56</v>
      </c>
      <c r="C33" s="139">
        <f t="shared" si="12"/>
        <v>0</v>
      </c>
      <c r="D33" s="131">
        <f t="shared" si="10"/>
        <v>0</v>
      </c>
      <c r="E33" s="131">
        <f t="shared" si="10"/>
        <v>0</v>
      </c>
      <c r="F33" s="132"/>
      <c r="G33" s="133"/>
      <c r="H33" s="132"/>
      <c r="I33" s="134"/>
      <c r="J33" s="132"/>
      <c r="K33" s="134"/>
      <c r="L33" s="132"/>
      <c r="M33" s="133"/>
      <c r="N33" s="135"/>
      <c r="O33" s="134"/>
      <c r="P33" s="135"/>
      <c r="Q33" s="134"/>
      <c r="R33" s="135"/>
      <c r="S33" s="134"/>
      <c r="T33" s="135"/>
      <c r="U33" s="134"/>
      <c r="V33" s="135"/>
      <c r="W33" s="134"/>
      <c r="X33" s="135"/>
      <c r="Y33" s="134"/>
      <c r="Z33" s="135"/>
      <c r="AA33" s="134"/>
      <c r="AB33" s="135"/>
      <c r="AC33" s="134"/>
      <c r="AD33" s="135"/>
      <c r="AE33" s="134"/>
      <c r="AF33" s="135"/>
      <c r="AG33" s="134"/>
      <c r="AH33" s="135"/>
      <c r="AI33" s="134"/>
      <c r="AJ33" s="135"/>
      <c r="AK33" s="134"/>
      <c r="AL33" s="135"/>
      <c r="AM33" s="136"/>
      <c r="AN33" s="137"/>
      <c r="AO33" s="135"/>
      <c r="AP33" s="135"/>
      <c r="AQ33" s="134"/>
      <c r="AR33" s="30" t="str">
        <f t="shared" si="11"/>
        <v/>
      </c>
      <c r="AS33" s="5"/>
      <c r="AT33" s="5"/>
      <c r="AU33" s="5"/>
      <c r="AV33" s="5"/>
      <c r="AW33" s="5"/>
      <c r="AX33" s="5"/>
      <c r="AY33" s="5"/>
      <c r="AZ33" s="5"/>
      <c r="BA33" s="5"/>
      <c r="BB33" s="5"/>
      <c r="BR33" s="109"/>
      <c r="BS33" s="109"/>
      <c r="BT33" s="109"/>
      <c r="BU33" s="5"/>
      <c r="BV33" s="15"/>
      <c r="BW33" s="15"/>
      <c r="BX33" s="15"/>
      <c r="BY33" s="15"/>
      <c r="BZ33" s="15"/>
      <c r="CA33" s="32" t="str">
        <f t="shared" si="13"/>
        <v/>
      </c>
      <c r="CB33" s="4"/>
      <c r="CC33" s="4"/>
      <c r="CD33" s="4"/>
      <c r="CE33" s="4"/>
      <c r="CF33" s="4"/>
      <c r="CG33" s="33">
        <f t="shared" si="14"/>
        <v>0</v>
      </c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5"/>
      <c r="CV33" s="5"/>
      <c r="CW33" s="5"/>
      <c r="CX33" s="5"/>
      <c r="CY33" s="5"/>
      <c r="CZ33" s="5"/>
    </row>
    <row r="34" spans="1:104" s="6" customFormat="1" x14ac:dyDescent="0.2">
      <c r="A34" s="1680"/>
      <c r="B34" s="138" t="s">
        <v>57</v>
      </c>
      <c r="C34" s="139">
        <f t="shared" si="12"/>
        <v>0</v>
      </c>
      <c r="D34" s="131">
        <f t="shared" si="10"/>
        <v>0</v>
      </c>
      <c r="E34" s="131">
        <f t="shared" si="10"/>
        <v>0</v>
      </c>
      <c r="F34" s="132"/>
      <c r="G34" s="133"/>
      <c r="H34" s="132"/>
      <c r="I34" s="134"/>
      <c r="J34" s="132"/>
      <c r="K34" s="134"/>
      <c r="L34" s="132"/>
      <c r="M34" s="133"/>
      <c r="N34" s="135"/>
      <c r="O34" s="134"/>
      <c r="P34" s="135"/>
      <c r="Q34" s="134"/>
      <c r="R34" s="135"/>
      <c r="S34" s="134"/>
      <c r="T34" s="135"/>
      <c r="U34" s="134"/>
      <c r="V34" s="135"/>
      <c r="W34" s="134"/>
      <c r="X34" s="135"/>
      <c r="Y34" s="134"/>
      <c r="Z34" s="135"/>
      <c r="AA34" s="134"/>
      <c r="AB34" s="135"/>
      <c r="AC34" s="134"/>
      <c r="AD34" s="135"/>
      <c r="AE34" s="134"/>
      <c r="AF34" s="135"/>
      <c r="AG34" s="134"/>
      <c r="AH34" s="135"/>
      <c r="AI34" s="134"/>
      <c r="AJ34" s="135"/>
      <c r="AK34" s="134"/>
      <c r="AL34" s="135"/>
      <c r="AM34" s="136"/>
      <c r="AN34" s="137"/>
      <c r="AO34" s="135"/>
      <c r="AP34" s="135"/>
      <c r="AQ34" s="134"/>
      <c r="AR34" s="30" t="str">
        <f t="shared" si="11"/>
        <v/>
      </c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S34" s="109"/>
      <c r="BT34" s="109"/>
      <c r="BU34" s="5"/>
      <c r="BV34" s="15"/>
      <c r="BW34" s="15"/>
      <c r="BX34" s="15"/>
      <c r="BY34" s="15"/>
      <c r="BZ34" s="15"/>
      <c r="CA34" s="32" t="str">
        <f t="shared" si="13"/>
        <v/>
      </c>
      <c r="CB34" s="4"/>
      <c r="CC34" s="4"/>
      <c r="CD34" s="4"/>
      <c r="CE34" s="4"/>
      <c r="CF34" s="4"/>
      <c r="CG34" s="33">
        <f t="shared" si="14"/>
        <v>0</v>
      </c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5"/>
      <c r="CV34" s="5"/>
      <c r="CW34" s="5"/>
      <c r="CX34" s="5"/>
      <c r="CY34" s="5"/>
      <c r="CZ34" s="5"/>
    </row>
    <row r="35" spans="1:104" s="6" customFormat="1" x14ac:dyDescent="0.2">
      <c r="A35" s="1680"/>
      <c r="B35" s="138" t="s">
        <v>58</v>
      </c>
      <c r="C35" s="139">
        <f t="shared" si="12"/>
        <v>0</v>
      </c>
      <c r="D35" s="131">
        <f t="shared" si="10"/>
        <v>0</v>
      </c>
      <c r="E35" s="131">
        <f t="shared" si="10"/>
        <v>0</v>
      </c>
      <c r="F35" s="132"/>
      <c r="G35" s="133"/>
      <c r="H35" s="132"/>
      <c r="I35" s="134"/>
      <c r="J35" s="132"/>
      <c r="K35" s="134"/>
      <c r="L35" s="132"/>
      <c r="M35" s="133"/>
      <c r="N35" s="135"/>
      <c r="O35" s="134"/>
      <c r="P35" s="135"/>
      <c r="Q35" s="134"/>
      <c r="R35" s="135"/>
      <c r="S35" s="134"/>
      <c r="T35" s="135"/>
      <c r="U35" s="134"/>
      <c r="V35" s="135"/>
      <c r="W35" s="134"/>
      <c r="X35" s="135"/>
      <c r="Y35" s="134"/>
      <c r="Z35" s="135"/>
      <c r="AA35" s="134"/>
      <c r="AB35" s="135"/>
      <c r="AC35" s="134"/>
      <c r="AD35" s="135"/>
      <c r="AE35" s="134"/>
      <c r="AF35" s="135"/>
      <c r="AG35" s="134"/>
      <c r="AH35" s="135"/>
      <c r="AI35" s="134"/>
      <c r="AJ35" s="135"/>
      <c r="AK35" s="134"/>
      <c r="AL35" s="135"/>
      <c r="AM35" s="136"/>
      <c r="AN35" s="137"/>
      <c r="AO35" s="135"/>
      <c r="AP35" s="135"/>
      <c r="AQ35" s="134"/>
      <c r="AR35" s="30" t="str">
        <f t="shared" si="11"/>
        <v/>
      </c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S35" s="109"/>
      <c r="BT35" s="109"/>
      <c r="BU35" s="5"/>
      <c r="BV35" s="15"/>
      <c r="BW35" s="15"/>
      <c r="BX35" s="15"/>
      <c r="BY35" s="15"/>
      <c r="BZ35" s="15"/>
      <c r="CA35" s="32" t="str">
        <f t="shared" si="13"/>
        <v/>
      </c>
      <c r="CB35" s="4"/>
      <c r="CC35" s="4"/>
      <c r="CD35" s="4"/>
      <c r="CE35" s="4"/>
      <c r="CF35" s="4"/>
      <c r="CG35" s="33">
        <f t="shared" si="14"/>
        <v>0</v>
      </c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5"/>
      <c r="CV35" s="5"/>
      <c r="CW35" s="5"/>
      <c r="CX35" s="5"/>
      <c r="CY35" s="5"/>
      <c r="CZ35" s="5"/>
    </row>
    <row r="36" spans="1:104" s="6" customFormat="1" x14ac:dyDescent="0.2">
      <c r="A36" s="1680"/>
      <c r="B36" s="140" t="s">
        <v>59</v>
      </c>
      <c r="C36" s="141">
        <f t="shared" si="12"/>
        <v>0</v>
      </c>
      <c r="D36" s="131">
        <f t="shared" si="10"/>
        <v>0</v>
      </c>
      <c r="E36" s="131">
        <f t="shared" si="10"/>
        <v>0</v>
      </c>
      <c r="F36" s="132"/>
      <c r="G36" s="133"/>
      <c r="H36" s="132"/>
      <c r="I36" s="134"/>
      <c r="J36" s="132"/>
      <c r="K36" s="134"/>
      <c r="L36" s="132"/>
      <c r="M36" s="133"/>
      <c r="N36" s="135"/>
      <c r="O36" s="134"/>
      <c r="P36" s="135"/>
      <c r="Q36" s="134"/>
      <c r="R36" s="135"/>
      <c r="S36" s="134"/>
      <c r="T36" s="135"/>
      <c r="U36" s="134"/>
      <c r="V36" s="135"/>
      <c r="W36" s="134"/>
      <c r="X36" s="135"/>
      <c r="Y36" s="134"/>
      <c r="Z36" s="135"/>
      <c r="AA36" s="134"/>
      <c r="AB36" s="135"/>
      <c r="AC36" s="134"/>
      <c r="AD36" s="135"/>
      <c r="AE36" s="134"/>
      <c r="AF36" s="135"/>
      <c r="AG36" s="134"/>
      <c r="AH36" s="135"/>
      <c r="AI36" s="134"/>
      <c r="AJ36" s="135"/>
      <c r="AK36" s="134"/>
      <c r="AL36" s="135"/>
      <c r="AM36" s="136"/>
      <c r="AN36" s="137"/>
      <c r="AO36" s="135"/>
      <c r="AP36" s="135"/>
      <c r="AQ36" s="134"/>
      <c r="AR36" s="30" t="str">
        <f t="shared" si="11"/>
        <v/>
      </c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S36" s="109"/>
      <c r="BT36" s="109"/>
      <c r="BU36" s="5"/>
      <c r="BV36" s="15"/>
      <c r="BW36" s="15"/>
      <c r="BX36" s="15"/>
      <c r="BY36" s="15"/>
      <c r="BZ36" s="15"/>
      <c r="CA36" s="32" t="str">
        <f t="shared" si="13"/>
        <v/>
      </c>
      <c r="CB36" s="4"/>
      <c r="CC36" s="4"/>
      <c r="CD36" s="4"/>
      <c r="CE36" s="4"/>
      <c r="CF36" s="4"/>
      <c r="CG36" s="33">
        <f t="shared" si="14"/>
        <v>0</v>
      </c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5"/>
      <c r="CV36" s="5"/>
      <c r="CW36" s="5"/>
      <c r="CX36" s="5"/>
      <c r="CY36" s="5"/>
      <c r="CZ36" s="5"/>
    </row>
    <row r="37" spans="1:104" s="6" customFormat="1" x14ac:dyDescent="0.2">
      <c r="A37" s="1680"/>
      <c r="B37" s="142" t="s">
        <v>60</v>
      </c>
      <c r="C37" s="143">
        <f t="shared" si="12"/>
        <v>0</v>
      </c>
      <c r="D37" s="131">
        <f t="shared" si="10"/>
        <v>0</v>
      </c>
      <c r="E37" s="131">
        <f t="shared" si="10"/>
        <v>0</v>
      </c>
      <c r="F37" s="132"/>
      <c r="G37" s="133"/>
      <c r="H37" s="132"/>
      <c r="I37" s="134"/>
      <c r="J37" s="132"/>
      <c r="K37" s="134"/>
      <c r="L37" s="132"/>
      <c r="M37" s="133"/>
      <c r="N37" s="135"/>
      <c r="O37" s="134"/>
      <c r="P37" s="135"/>
      <c r="Q37" s="134"/>
      <c r="R37" s="135"/>
      <c r="S37" s="134"/>
      <c r="T37" s="135"/>
      <c r="U37" s="134"/>
      <c r="V37" s="135"/>
      <c r="W37" s="134"/>
      <c r="X37" s="135"/>
      <c r="Y37" s="134"/>
      <c r="Z37" s="135"/>
      <c r="AA37" s="134"/>
      <c r="AB37" s="135"/>
      <c r="AC37" s="134"/>
      <c r="AD37" s="135"/>
      <c r="AE37" s="134"/>
      <c r="AF37" s="135"/>
      <c r="AG37" s="134"/>
      <c r="AH37" s="135"/>
      <c r="AI37" s="134"/>
      <c r="AJ37" s="135"/>
      <c r="AK37" s="134"/>
      <c r="AL37" s="135"/>
      <c r="AM37" s="136"/>
      <c r="AN37" s="137"/>
      <c r="AO37" s="135"/>
      <c r="AP37" s="135"/>
      <c r="AQ37" s="134"/>
      <c r="AR37" s="30" t="str">
        <f t="shared" si="11"/>
        <v/>
      </c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S37" s="109"/>
      <c r="BT37" s="109"/>
      <c r="BU37" s="5"/>
      <c r="BV37" s="15"/>
      <c r="BW37" s="15"/>
      <c r="BX37" s="15"/>
      <c r="BY37" s="15"/>
      <c r="BZ37" s="15"/>
      <c r="CA37" s="32" t="str">
        <f t="shared" si="13"/>
        <v/>
      </c>
      <c r="CB37" s="4"/>
      <c r="CC37" s="4"/>
      <c r="CD37" s="4"/>
      <c r="CE37" s="4"/>
      <c r="CF37" s="4"/>
      <c r="CG37" s="33">
        <f t="shared" si="14"/>
        <v>0</v>
      </c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5"/>
      <c r="CV37" s="5"/>
      <c r="CW37" s="5"/>
      <c r="CX37" s="5"/>
      <c r="CY37" s="5"/>
      <c r="CZ37" s="5"/>
    </row>
    <row r="38" spans="1:104" s="6" customFormat="1" x14ac:dyDescent="0.2">
      <c r="A38" s="1680"/>
      <c r="B38" s="144" t="s">
        <v>61</v>
      </c>
      <c r="C38" s="145">
        <f t="shared" si="12"/>
        <v>0</v>
      </c>
      <c r="D38" s="131">
        <f t="shared" si="10"/>
        <v>0</v>
      </c>
      <c r="E38" s="131">
        <f t="shared" si="10"/>
        <v>0</v>
      </c>
      <c r="F38" s="132"/>
      <c r="G38" s="133"/>
      <c r="H38" s="132"/>
      <c r="I38" s="134"/>
      <c r="J38" s="132"/>
      <c r="K38" s="134"/>
      <c r="L38" s="132"/>
      <c r="M38" s="133"/>
      <c r="N38" s="135"/>
      <c r="O38" s="134"/>
      <c r="P38" s="135"/>
      <c r="Q38" s="134"/>
      <c r="R38" s="135"/>
      <c r="S38" s="134"/>
      <c r="T38" s="135"/>
      <c r="U38" s="134"/>
      <c r="V38" s="135"/>
      <c r="W38" s="134"/>
      <c r="X38" s="135"/>
      <c r="Y38" s="134"/>
      <c r="Z38" s="135"/>
      <c r="AA38" s="134"/>
      <c r="AB38" s="135"/>
      <c r="AC38" s="134"/>
      <c r="AD38" s="135"/>
      <c r="AE38" s="134"/>
      <c r="AF38" s="135"/>
      <c r="AG38" s="134"/>
      <c r="AH38" s="135"/>
      <c r="AI38" s="134"/>
      <c r="AJ38" s="135"/>
      <c r="AK38" s="134"/>
      <c r="AL38" s="135"/>
      <c r="AM38" s="136"/>
      <c r="AN38" s="137"/>
      <c r="AO38" s="135"/>
      <c r="AP38" s="135"/>
      <c r="AQ38" s="134"/>
      <c r="AR38" s="30" t="str">
        <f t="shared" si="11"/>
        <v/>
      </c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S38" s="109"/>
      <c r="BT38" s="109"/>
      <c r="BU38" s="5"/>
      <c r="BV38" s="15"/>
      <c r="BW38" s="15"/>
      <c r="BX38" s="15"/>
      <c r="BY38" s="15"/>
      <c r="BZ38" s="15"/>
      <c r="CA38" s="32" t="str">
        <f t="shared" si="13"/>
        <v/>
      </c>
      <c r="CB38" s="4"/>
      <c r="CC38" s="4"/>
      <c r="CD38" s="4"/>
      <c r="CE38" s="4"/>
      <c r="CF38" s="4"/>
      <c r="CG38" s="33">
        <f t="shared" si="14"/>
        <v>0</v>
      </c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5"/>
      <c r="CV38" s="5"/>
      <c r="CW38" s="5"/>
      <c r="CX38" s="5"/>
      <c r="CY38" s="5"/>
      <c r="CZ38" s="5"/>
    </row>
    <row r="39" spans="1:104" s="6" customFormat="1" x14ac:dyDescent="0.2">
      <c r="A39" s="1680"/>
      <c r="B39" s="142" t="s">
        <v>62</v>
      </c>
      <c r="C39" s="143">
        <f t="shared" si="12"/>
        <v>0</v>
      </c>
      <c r="D39" s="131">
        <f t="shared" si="10"/>
        <v>0</v>
      </c>
      <c r="E39" s="131">
        <f t="shared" si="10"/>
        <v>0</v>
      </c>
      <c r="F39" s="132"/>
      <c r="G39" s="133"/>
      <c r="H39" s="132"/>
      <c r="I39" s="134"/>
      <c r="J39" s="132"/>
      <c r="K39" s="134"/>
      <c r="L39" s="132"/>
      <c r="M39" s="133"/>
      <c r="N39" s="135"/>
      <c r="O39" s="134"/>
      <c r="P39" s="135"/>
      <c r="Q39" s="134"/>
      <c r="R39" s="135"/>
      <c r="S39" s="134"/>
      <c r="T39" s="135"/>
      <c r="U39" s="134"/>
      <c r="V39" s="135"/>
      <c r="W39" s="134"/>
      <c r="X39" s="135"/>
      <c r="Y39" s="134"/>
      <c r="Z39" s="135"/>
      <c r="AA39" s="134"/>
      <c r="AB39" s="135"/>
      <c r="AC39" s="134"/>
      <c r="AD39" s="135"/>
      <c r="AE39" s="134"/>
      <c r="AF39" s="135"/>
      <c r="AG39" s="134"/>
      <c r="AH39" s="135"/>
      <c r="AI39" s="134"/>
      <c r="AJ39" s="135"/>
      <c r="AK39" s="134"/>
      <c r="AL39" s="135"/>
      <c r="AM39" s="136"/>
      <c r="AN39" s="137"/>
      <c r="AO39" s="135"/>
      <c r="AP39" s="135"/>
      <c r="AQ39" s="134"/>
      <c r="AR39" s="30" t="str">
        <f t="shared" si="11"/>
        <v/>
      </c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S39" s="109"/>
      <c r="BT39" s="109"/>
      <c r="BU39" s="5"/>
      <c r="BV39" s="15"/>
      <c r="BW39" s="15"/>
      <c r="BX39" s="15"/>
      <c r="BY39" s="15"/>
      <c r="BZ39" s="15"/>
      <c r="CA39" s="32" t="str">
        <f t="shared" si="13"/>
        <v/>
      </c>
      <c r="CB39" s="4"/>
      <c r="CC39" s="4"/>
      <c r="CD39" s="4"/>
      <c r="CE39" s="4"/>
      <c r="CF39" s="4"/>
      <c r="CG39" s="33">
        <f t="shared" si="14"/>
        <v>0</v>
      </c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5"/>
      <c r="CV39" s="5"/>
      <c r="CW39" s="5"/>
      <c r="CX39" s="5"/>
      <c r="CY39" s="5"/>
      <c r="CZ39" s="5"/>
    </row>
    <row r="40" spans="1:104" s="6" customFormat="1" x14ac:dyDescent="0.2">
      <c r="A40" s="1680"/>
      <c r="B40" s="142" t="s">
        <v>63</v>
      </c>
      <c r="C40" s="143">
        <f t="shared" si="12"/>
        <v>0</v>
      </c>
      <c r="D40" s="131">
        <f t="shared" si="10"/>
        <v>0</v>
      </c>
      <c r="E40" s="131">
        <f t="shared" si="10"/>
        <v>0</v>
      </c>
      <c r="F40" s="132"/>
      <c r="G40" s="133"/>
      <c r="H40" s="132"/>
      <c r="I40" s="134"/>
      <c r="J40" s="132"/>
      <c r="K40" s="134"/>
      <c r="L40" s="132"/>
      <c r="M40" s="133"/>
      <c r="N40" s="135"/>
      <c r="O40" s="134"/>
      <c r="P40" s="135"/>
      <c r="Q40" s="134"/>
      <c r="R40" s="135"/>
      <c r="S40" s="134"/>
      <c r="T40" s="135"/>
      <c r="U40" s="134"/>
      <c r="V40" s="135"/>
      <c r="W40" s="134"/>
      <c r="X40" s="135"/>
      <c r="Y40" s="134"/>
      <c r="Z40" s="135"/>
      <c r="AA40" s="134"/>
      <c r="AB40" s="135"/>
      <c r="AC40" s="134"/>
      <c r="AD40" s="135"/>
      <c r="AE40" s="134"/>
      <c r="AF40" s="135"/>
      <c r="AG40" s="134"/>
      <c r="AH40" s="135"/>
      <c r="AI40" s="134"/>
      <c r="AJ40" s="135"/>
      <c r="AK40" s="134"/>
      <c r="AL40" s="135"/>
      <c r="AM40" s="136"/>
      <c r="AN40" s="137"/>
      <c r="AO40" s="135"/>
      <c r="AP40" s="135"/>
      <c r="AQ40" s="134"/>
      <c r="AR40" s="30" t="str">
        <f t="shared" si="11"/>
        <v/>
      </c>
      <c r="BS40" s="109"/>
      <c r="BT40" s="109"/>
      <c r="BU40" s="5"/>
      <c r="BV40" s="15"/>
      <c r="BW40" s="15"/>
      <c r="BX40" s="15"/>
      <c r="BY40" s="15"/>
      <c r="BZ40" s="15"/>
      <c r="CA40" s="32" t="str">
        <f t="shared" si="13"/>
        <v/>
      </c>
      <c r="CB40" s="4"/>
      <c r="CC40" s="4"/>
      <c r="CD40" s="4"/>
      <c r="CE40" s="4"/>
      <c r="CF40" s="4"/>
      <c r="CG40" s="33">
        <f t="shared" si="14"/>
        <v>0</v>
      </c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5"/>
      <c r="CV40" s="5"/>
      <c r="CW40" s="5"/>
      <c r="CX40" s="5"/>
      <c r="CY40" s="5"/>
      <c r="CZ40" s="5"/>
    </row>
    <row r="41" spans="1:104" s="6" customFormat="1" x14ac:dyDescent="0.2">
      <c r="A41" s="1680"/>
      <c r="B41" s="146" t="s">
        <v>64</v>
      </c>
      <c r="C41" s="147">
        <f t="shared" si="12"/>
        <v>0</v>
      </c>
      <c r="D41" s="131">
        <f t="shared" si="10"/>
        <v>0</v>
      </c>
      <c r="E41" s="131">
        <f t="shared" si="10"/>
        <v>0</v>
      </c>
      <c r="F41" s="132"/>
      <c r="G41" s="133"/>
      <c r="H41" s="132"/>
      <c r="I41" s="134"/>
      <c r="J41" s="132"/>
      <c r="K41" s="134"/>
      <c r="L41" s="132"/>
      <c r="M41" s="133"/>
      <c r="N41" s="135"/>
      <c r="O41" s="134"/>
      <c r="P41" s="135"/>
      <c r="Q41" s="134"/>
      <c r="R41" s="135"/>
      <c r="S41" s="134"/>
      <c r="T41" s="135"/>
      <c r="U41" s="134"/>
      <c r="V41" s="135"/>
      <c r="W41" s="134"/>
      <c r="X41" s="135"/>
      <c r="Y41" s="134"/>
      <c r="Z41" s="135"/>
      <c r="AA41" s="134"/>
      <c r="AB41" s="135"/>
      <c r="AC41" s="134"/>
      <c r="AD41" s="135"/>
      <c r="AE41" s="134"/>
      <c r="AF41" s="135"/>
      <c r="AG41" s="134"/>
      <c r="AH41" s="135"/>
      <c r="AI41" s="134"/>
      <c r="AJ41" s="135"/>
      <c r="AK41" s="134"/>
      <c r="AL41" s="135"/>
      <c r="AM41" s="136"/>
      <c r="AN41" s="137"/>
      <c r="AO41" s="135"/>
      <c r="AP41" s="135"/>
      <c r="AQ41" s="134"/>
      <c r="AR41" s="30" t="str">
        <f t="shared" si="11"/>
        <v/>
      </c>
      <c r="BS41" s="109"/>
      <c r="BT41" s="109"/>
      <c r="BU41" s="5"/>
      <c r="BV41" s="15"/>
      <c r="BW41" s="15"/>
      <c r="BX41" s="15"/>
      <c r="BY41" s="15"/>
      <c r="BZ41" s="15"/>
      <c r="CA41" s="32" t="str">
        <f t="shared" si="13"/>
        <v/>
      </c>
      <c r="CB41" s="4"/>
      <c r="CC41" s="4"/>
      <c r="CD41" s="4"/>
      <c r="CE41" s="4"/>
      <c r="CF41" s="4"/>
      <c r="CG41" s="33">
        <f t="shared" si="14"/>
        <v>0</v>
      </c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5"/>
      <c r="CV41" s="5"/>
      <c r="CW41" s="5"/>
      <c r="CX41" s="5"/>
      <c r="CY41" s="5"/>
      <c r="CZ41" s="5"/>
    </row>
    <row r="42" spans="1:104" s="6" customFormat="1" x14ac:dyDescent="0.2">
      <c r="A42" s="1680"/>
      <c r="B42" s="140" t="s">
        <v>65</v>
      </c>
      <c r="C42" s="148">
        <f t="shared" si="12"/>
        <v>0</v>
      </c>
      <c r="D42" s="149">
        <f t="shared" si="10"/>
        <v>0</v>
      </c>
      <c r="E42" s="149">
        <f t="shared" si="10"/>
        <v>0</v>
      </c>
      <c r="F42" s="132"/>
      <c r="G42" s="133"/>
      <c r="H42" s="132"/>
      <c r="I42" s="133"/>
      <c r="J42" s="132"/>
      <c r="K42" s="134"/>
      <c r="L42" s="132"/>
      <c r="M42" s="133"/>
      <c r="N42" s="135"/>
      <c r="O42" s="133"/>
      <c r="P42" s="150"/>
      <c r="Q42" s="133"/>
      <c r="R42" s="150"/>
      <c r="S42" s="133"/>
      <c r="T42" s="150"/>
      <c r="U42" s="133"/>
      <c r="V42" s="150"/>
      <c r="W42" s="133"/>
      <c r="X42" s="150"/>
      <c r="Y42" s="133"/>
      <c r="Z42" s="150"/>
      <c r="AA42" s="133"/>
      <c r="AB42" s="150"/>
      <c r="AC42" s="133"/>
      <c r="AD42" s="150"/>
      <c r="AE42" s="133"/>
      <c r="AF42" s="150"/>
      <c r="AG42" s="133"/>
      <c r="AH42" s="150"/>
      <c r="AI42" s="133"/>
      <c r="AJ42" s="150"/>
      <c r="AK42" s="133"/>
      <c r="AL42" s="150"/>
      <c r="AM42" s="151"/>
      <c r="AN42" s="137"/>
      <c r="AO42" s="135"/>
      <c r="AP42" s="150"/>
      <c r="AQ42" s="133"/>
      <c r="AR42" s="30" t="str">
        <f t="shared" si="11"/>
        <v/>
      </c>
      <c r="BS42" s="109"/>
      <c r="BT42" s="109"/>
      <c r="BU42" s="5"/>
      <c r="BV42" s="15"/>
      <c r="BW42" s="15"/>
      <c r="BX42" s="15"/>
      <c r="BY42" s="15"/>
      <c r="BZ42" s="15"/>
      <c r="CA42" s="32" t="str">
        <f t="shared" si="13"/>
        <v/>
      </c>
      <c r="CB42" s="4"/>
      <c r="CC42" s="4"/>
      <c r="CD42" s="4"/>
      <c r="CE42" s="4"/>
      <c r="CF42" s="4"/>
      <c r="CG42" s="33">
        <f t="shared" si="14"/>
        <v>0</v>
      </c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5"/>
      <c r="CV42" s="5"/>
      <c r="CW42" s="5"/>
      <c r="CX42" s="5"/>
      <c r="CY42" s="5"/>
      <c r="CZ42" s="5"/>
    </row>
    <row r="43" spans="1:104" s="6" customFormat="1" x14ac:dyDescent="0.2">
      <c r="A43" s="1680"/>
      <c r="B43" s="152" t="s">
        <v>66</v>
      </c>
      <c r="C43" s="153">
        <f t="shared" si="12"/>
        <v>0</v>
      </c>
      <c r="D43" s="154">
        <f t="shared" si="10"/>
        <v>0</v>
      </c>
      <c r="E43" s="154">
        <f t="shared" si="10"/>
        <v>0</v>
      </c>
      <c r="F43" s="132"/>
      <c r="G43" s="133"/>
      <c r="H43" s="132"/>
      <c r="I43" s="133"/>
      <c r="J43" s="132"/>
      <c r="K43" s="134"/>
      <c r="L43" s="132"/>
      <c r="M43" s="133"/>
      <c r="N43" s="135"/>
      <c r="O43" s="133"/>
      <c r="P43" s="150"/>
      <c r="Q43" s="133"/>
      <c r="R43" s="150"/>
      <c r="S43" s="133"/>
      <c r="T43" s="150"/>
      <c r="U43" s="133"/>
      <c r="V43" s="150"/>
      <c r="W43" s="133"/>
      <c r="X43" s="150"/>
      <c r="Y43" s="133"/>
      <c r="Z43" s="150"/>
      <c r="AA43" s="133"/>
      <c r="AB43" s="150"/>
      <c r="AC43" s="133"/>
      <c r="AD43" s="150"/>
      <c r="AE43" s="133"/>
      <c r="AF43" s="150"/>
      <c r="AG43" s="133"/>
      <c r="AH43" s="150"/>
      <c r="AI43" s="133"/>
      <c r="AJ43" s="150"/>
      <c r="AK43" s="133"/>
      <c r="AL43" s="150"/>
      <c r="AM43" s="151"/>
      <c r="AN43" s="137"/>
      <c r="AO43" s="135"/>
      <c r="AP43" s="150"/>
      <c r="AQ43" s="133"/>
      <c r="AR43" s="30" t="str">
        <f t="shared" si="11"/>
        <v/>
      </c>
      <c r="BS43" s="109"/>
      <c r="BT43" s="109"/>
      <c r="BU43" s="5"/>
      <c r="BV43" s="15"/>
      <c r="BW43" s="15"/>
      <c r="BX43" s="15"/>
      <c r="BY43" s="15"/>
      <c r="BZ43" s="15"/>
      <c r="CA43" s="32" t="str">
        <f t="shared" si="13"/>
        <v/>
      </c>
      <c r="CB43" s="4"/>
      <c r="CC43" s="4"/>
      <c r="CD43" s="4"/>
      <c r="CE43" s="4"/>
      <c r="CF43" s="4"/>
      <c r="CG43" s="33">
        <f t="shared" si="14"/>
        <v>0</v>
      </c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5"/>
      <c r="CV43" s="5"/>
      <c r="CW43" s="5"/>
      <c r="CX43" s="5"/>
      <c r="CY43" s="5"/>
      <c r="CZ43" s="5"/>
    </row>
    <row r="44" spans="1:104" s="6" customFormat="1" x14ac:dyDescent="0.2">
      <c r="A44" s="1680"/>
      <c r="B44" s="155" t="s">
        <v>67</v>
      </c>
      <c r="C44" s="153">
        <f t="shared" si="12"/>
        <v>0</v>
      </c>
      <c r="D44" s="154">
        <f t="shared" si="10"/>
        <v>0</v>
      </c>
      <c r="E44" s="154">
        <f t="shared" si="10"/>
        <v>0</v>
      </c>
      <c r="F44" s="132"/>
      <c r="G44" s="133"/>
      <c r="H44" s="132"/>
      <c r="I44" s="133"/>
      <c r="J44" s="132"/>
      <c r="K44" s="134"/>
      <c r="L44" s="132"/>
      <c r="M44" s="133"/>
      <c r="N44" s="135"/>
      <c r="O44" s="133"/>
      <c r="P44" s="150"/>
      <c r="Q44" s="133"/>
      <c r="R44" s="150"/>
      <c r="S44" s="133"/>
      <c r="T44" s="150"/>
      <c r="U44" s="133"/>
      <c r="V44" s="150"/>
      <c r="W44" s="133"/>
      <c r="X44" s="150"/>
      <c r="Y44" s="133"/>
      <c r="Z44" s="150"/>
      <c r="AA44" s="133"/>
      <c r="AB44" s="150"/>
      <c r="AC44" s="133"/>
      <c r="AD44" s="150"/>
      <c r="AE44" s="133"/>
      <c r="AF44" s="150"/>
      <c r="AG44" s="133"/>
      <c r="AH44" s="150"/>
      <c r="AI44" s="133"/>
      <c r="AJ44" s="150"/>
      <c r="AK44" s="133"/>
      <c r="AL44" s="150"/>
      <c r="AM44" s="151"/>
      <c r="AN44" s="137"/>
      <c r="AO44" s="135"/>
      <c r="AP44" s="150"/>
      <c r="AQ44" s="133"/>
      <c r="AR44" s="30" t="str">
        <f t="shared" si="11"/>
        <v/>
      </c>
      <c r="BS44" s="109"/>
      <c r="BT44" s="109"/>
      <c r="BU44" s="5"/>
      <c r="BV44" s="15"/>
      <c r="BW44" s="15"/>
      <c r="BX44" s="15"/>
      <c r="BY44" s="15"/>
      <c r="BZ44" s="15"/>
      <c r="CA44" s="32" t="str">
        <f t="shared" si="13"/>
        <v/>
      </c>
      <c r="CB44" s="4"/>
      <c r="CC44" s="4"/>
      <c r="CD44" s="4"/>
      <c r="CE44" s="4"/>
      <c r="CF44" s="4"/>
      <c r="CG44" s="33">
        <f t="shared" si="14"/>
        <v>0</v>
      </c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5"/>
      <c r="CV44" s="5"/>
      <c r="CW44" s="5"/>
      <c r="CX44" s="5"/>
      <c r="CY44" s="5"/>
      <c r="CZ44" s="5"/>
    </row>
    <row r="45" spans="1:104" s="6" customFormat="1" x14ac:dyDescent="0.2">
      <c r="A45" s="1680"/>
      <c r="B45" s="152" t="s">
        <v>68</v>
      </c>
      <c r="C45" s="153">
        <f t="shared" si="12"/>
        <v>0</v>
      </c>
      <c r="D45" s="154">
        <f t="shared" si="10"/>
        <v>0</v>
      </c>
      <c r="E45" s="154">
        <f t="shared" si="10"/>
        <v>0</v>
      </c>
      <c r="F45" s="132"/>
      <c r="G45" s="133"/>
      <c r="H45" s="132"/>
      <c r="I45" s="133"/>
      <c r="J45" s="132"/>
      <c r="K45" s="134"/>
      <c r="L45" s="132"/>
      <c r="M45" s="133"/>
      <c r="N45" s="135"/>
      <c r="O45" s="133"/>
      <c r="P45" s="150"/>
      <c r="Q45" s="133"/>
      <c r="R45" s="150"/>
      <c r="S45" s="133"/>
      <c r="T45" s="150"/>
      <c r="U45" s="133"/>
      <c r="V45" s="150"/>
      <c r="W45" s="133"/>
      <c r="X45" s="150"/>
      <c r="Y45" s="133"/>
      <c r="Z45" s="150"/>
      <c r="AA45" s="133"/>
      <c r="AB45" s="150"/>
      <c r="AC45" s="133"/>
      <c r="AD45" s="150"/>
      <c r="AE45" s="133"/>
      <c r="AF45" s="150"/>
      <c r="AG45" s="133"/>
      <c r="AH45" s="150"/>
      <c r="AI45" s="133"/>
      <c r="AJ45" s="150"/>
      <c r="AK45" s="133"/>
      <c r="AL45" s="150"/>
      <c r="AM45" s="151"/>
      <c r="AN45" s="137"/>
      <c r="AO45" s="135"/>
      <c r="AP45" s="150"/>
      <c r="AQ45" s="133"/>
      <c r="AR45" s="30" t="str">
        <f t="shared" si="11"/>
        <v/>
      </c>
      <c r="BS45" s="109"/>
      <c r="BT45" s="109"/>
      <c r="BU45" s="5"/>
      <c r="BV45" s="15"/>
      <c r="BW45" s="15"/>
      <c r="BX45" s="15"/>
      <c r="BY45" s="15"/>
      <c r="BZ45" s="15"/>
      <c r="CA45" s="32" t="str">
        <f t="shared" si="13"/>
        <v/>
      </c>
      <c r="CB45" s="4"/>
      <c r="CC45" s="4"/>
      <c r="CD45" s="4"/>
      <c r="CE45" s="4"/>
      <c r="CF45" s="4"/>
      <c r="CG45" s="33">
        <f t="shared" si="14"/>
        <v>0</v>
      </c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5"/>
      <c r="CV45" s="5"/>
      <c r="CW45" s="5"/>
      <c r="CX45" s="5"/>
      <c r="CY45" s="5"/>
      <c r="CZ45" s="5"/>
    </row>
    <row r="46" spans="1:104" s="6" customFormat="1" x14ac:dyDescent="0.2">
      <c r="A46" s="1680"/>
      <c r="B46" s="152" t="s">
        <v>69</v>
      </c>
      <c r="C46" s="153">
        <f t="shared" si="12"/>
        <v>0</v>
      </c>
      <c r="D46" s="154">
        <f t="shared" si="10"/>
        <v>0</v>
      </c>
      <c r="E46" s="154">
        <f t="shared" si="10"/>
        <v>0</v>
      </c>
      <c r="F46" s="132"/>
      <c r="G46" s="133"/>
      <c r="H46" s="132"/>
      <c r="I46" s="133"/>
      <c r="J46" s="132"/>
      <c r="K46" s="134"/>
      <c r="L46" s="132"/>
      <c r="M46" s="133"/>
      <c r="N46" s="135"/>
      <c r="O46" s="133"/>
      <c r="P46" s="150"/>
      <c r="Q46" s="133"/>
      <c r="R46" s="150"/>
      <c r="S46" s="133"/>
      <c r="T46" s="150"/>
      <c r="U46" s="133"/>
      <c r="V46" s="150"/>
      <c r="W46" s="133"/>
      <c r="X46" s="150"/>
      <c r="Y46" s="133"/>
      <c r="Z46" s="150"/>
      <c r="AA46" s="133"/>
      <c r="AB46" s="150"/>
      <c r="AC46" s="133"/>
      <c r="AD46" s="150"/>
      <c r="AE46" s="133"/>
      <c r="AF46" s="150"/>
      <c r="AG46" s="133"/>
      <c r="AH46" s="150"/>
      <c r="AI46" s="133"/>
      <c r="AJ46" s="150"/>
      <c r="AK46" s="133"/>
      <c r="AL46" s="150"/>
      <c r="AM46" s="151"/>
      <c r="AN46" s="137"/>
      <c r="AO46" s="135"/>
      <c r="AP46" s="150"/>
      <c r="AQ46" s="133"/>
      <c r="AR46" s="30" t="str">
        <f t="shared" si="11"/>
        <v/>
      </c>
      <c r="BS46" s="109"/>
      <c r="BT46" s="109"/>
      <c r="BU46" s="5"/>
      <c r="BV46" s="15"/>
      <c r="BW46" s="15"/>
      <c r="BX46" s="15"/>
      <c r="BY46" s="15"/>
      <c r="BZ46" s="15"/>
      <c r="CA46" s="32" t="str">
        <f t="shared" si="13"/>
        <v/>
      </c>
      <c r="CB46" s="4"/>
      <c r="CC46" s="4"/>
      <c r="CD46" s="4"/>
      <c r="CE46" s="4"/>
      <c r="CF46" s="4"/>
      <c r="CG46" s="33">
        <f t="shared" si="14"/>
        <v>0</v>
      </c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5"/>
      <c r="CV46" s="5"/>
      <c r="CW46" s="5"/>
      <c r="CX46" s="5"/>
      <c r="CY46" s="5"/>
      <c r="CZ46" s="5"/>
    </row>
    <row r="47" spans="1:104" s="6" customFormat="1" x14ac:dyDescent="0.2">
      <c r="A47" s="1680"/>
      <c r="B47" s="152" t="s">
        <v>70</v>
      </c>
      <c r="C47" s="156">
        <f t="shared" si="12"/>
        <v>0</v>
      </c>
      <c r="D47" s="157">
        <f t="shared" si="10"/>
        <v>0</v>
      </c>
      <c r="E47" s="157">
        <f t="shared" si="10"/>
        <v>0</v>
      </c>
      <c r="F47" s="158"/>
      <c r="G47" s="159"/>
      <c r="H47" s="158"/>
      <c r="I47" s="159"/>
      <c r="J47" s="158"/>
      <c r="K47" s="160"/>
      <c r="L47" s="158"/>
      <c r="M47" s="159"/>
      <c r="N47" s="161"/>
      <c r="O47" s="159"/>
      <c r="P47" s="162"/>
      <c r="Q47" s="159"/>
      <c r="R47" s="162"/>
      <c r="S47" s="159"/>
      <c r="T47" s="162"/>
      <c r="U47" s="159"/>
      <c r="V47" s="162"/>
      <c r="W47" s="159"/>
      <c r="X47" s="162"/>
      <c r="Y47" s="159"/>
      <c r="Z47" s="162"/>
      <c r="AA47" s="159"/>
      <c r="AB47" s="162"/>
      <c r="AC47" s="159"/>
      <c r="AD47" s="162"/>
      <c r="AE47" s="159"/>
      <c r="AF47" s="162"/>
      <c r="AG47" s="159"/>
      <c r="AH47" s="162"/>
      <c r="AI47" s="159"/>
      <c r="AJ47" s="162"/>
      <c r="AK47" s="159"/>
      <c r="AL47" s="162"/>
      <c r="AM47" s="163"/>
      <c r="AN47" s="164"/>
      <c r="AO47" s="161"/>
      <c r="AP47" s="162"/>
      <c r="AQ47" s="159"/>
      <c r="AR47" s="30" t="str">
        <f t="shared" si="11"/>
        <v/>
      </c>
      <c r="BS47" s="109"/>
      <c r="BT47" s="109"/>
      <c r="BU47" s="5"/>
      <c r="BV47" s="15"/>
      <c r="BW47" s="15"/>
      <c r="BX47" s="15"/>
      <c r="BY47" s="15"/>
      <c r="BZ47" s="15"/>
      <c r="CA47" s="32" t="str">
        <f t="shared" si="13"/>
        <v/>
      </c>
      <c r="CB47" s="4"/>
      <c r="CC47" s="4"/>
      <c r="CD47" s="4"/>
      <c r="CE47" s="4"/>
      <c r="CF47" s="4"/>
      <c r="CG47" s="33">
        <f t="shared" si="14"/>
        <v>0</v>
      </c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5"/>
      <c r="CV47" s="5"/>
      <c r="CW47" s="5"/>
      <c r="CX47" s="5"/>
      <c r="CY47" s="5"/>
      <c r="CZ47" s="5"/>
    </row>
    <row r="48" spans="1:104" s="6" customFormat="1" x14ac:dyDescent="0.2">
      <c r="A48" s="1921"/>
      <c r="B48" s="165" t="s">
        <v>71</v>
      </c>
      <c r="C48" s="166">
        <f t="shared" si="12"/>
        <v>0</v>
      </c>
      <c r="D48" s="167">
        <f t="shared" si="10"/>
        <v>0</v>
      </c>
      <c r="E48" s="167">
        <f t="shared" si="10"/>
        <v>0</v>
      </c>
      <c r="F48" s="168"/>
      <c r="G48" s="169"/>
      <c r="H48" s="168"/>
      <c r="I48" s="169"/>
      <c r="J48" s="168"/>
      <c r="K48" s="170"/>
      <c r="L48" s="168"/>
      <c r="M48" s="169"/>
      <c r="N48" s="171"/>
      <c r="O48" s="169"/>
      <c r="P48" s="172"/>
      <c r="Q48" s="169"/>
      <c r="R48" s="172"/>
      <c r="S48" s="169"/>
      <c r="T48" s="172"/>
      <c r="U48" s="169"/>
      <c r="V48" s="172"/>
      <c r="W48" s="169"/>
      <c r="X48" s="172"/>
      <c r="Y48" s="169"/>
      <c r="Z48" s="172"/>
      <c r="AA48" s="169"/>
      <c r="AB48" s="172"/>
      <c r="AC48" s="169"/>
      <c r="AD48" s="172"/>
      <c r="AE48" s="169"/>
      <c r="AF48" s="172"/>
      <c r="AG48" s="169"/>
      <c r="AH48" s="172"/>
      <c r="AI48" s="169"/>
      <c r="AJ48" s="172"/>
      <c r="AK48" s="169"/>
      <c r="AL48" s="172"/>
      <c r="AM48" s="173"/>
      <c r="AN48" s="174"/>
      <c r="AO48" s="171"/>
      <c r="AP48" s="172"/>
      <c r="AQ48" s="169"/>
      <c r="AR48" s="30" t="str">
        <f t="shared" si="11"/>
        <v/>
      </c>
      <c r="BS48" s="109"/>
      <c r="BT48" s="109"/>
      <c r="BU48" s="5"/>
      <c r="BV48" s="15"/>
      <c r="BW48" s="15"/>
      <c r="BX48" s="15"/>
      <c r="BY48" s="15"/>
      <c r="BZ48" s="15"/>
      <c r="CA48" s="32" t="str">
        <f t="shared" si="13"/>
        <v/>
      </c>
      <c r="CB48" s="4"/>
      <c r="CC48" s="4"/>
      <c r="CD48" s="4"/>
      <c r="CE48" s="4"/>
      <c r="CF48" s="4"/>
      <c r="CG48" s="33">
        <f t="shared" si="14"/>
        <v>0</v>
      </c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5"/>
      <c r="CV48" s="5"/>
      <c r="CW48" s="5"/>
      <c r="CX48" s="5"/>
      <c r="CY48" s="5"/>
      <c r="CZ48" s="5"/>
    </row>
    <row r="49" spans="1:130" x14ac:dyDescent="0.2">
      <c r="A49" s="774" t="s">
        <v>72</v>
      </c>
      <c r="B49" s="176"/>
      <c r="C49" s="177">
        <f>SUM(D49:E49)</f>
        <v>0</v>
      </c>
      <c r="D49" s="149">
        <f t="shared" si="10"/>
        <v>0</v>
      </c>
      <c r="E49" s="149">
        <f t="shared" si="10"/>
        <v>0</v>
      </c>
      <c r="F49" s="124"/>
      <c r="G49" s="125"/>
      <c r="H49" s="124"/>
      <c r="I49" s="126"/>
      <c r="J49" s="124"/>
      <c r="K49" s="126"/>
      <c r="L49" s="124"/>
      <c r="M49" s="125"/>
      <c r="N49" s="127"/>
      <c r="O49" s="126"/>
      <c r="P49" s="127"/>
      <c r="Q49" s="126"/>
      <c r="R49" s="127"/>
      <c r="S49" s="126"/>
      <c r="T49" s="127"/>
      <c r="U49" s="126"/>
      <c r="V49" s="127"/>
      <c r="W49" s="126"/>
      <c r="X49" s="127"/>
      <c r="Y49" s="126"/>
      <c r="Z49" s="127"/>
      <c r="AA49" s="126"/>
      <c r="AB49" s="127"/>
      <c r="AC49" s="126"/>
      <c r="AD49" s="127"/>
      <c r="AE49" s="126"/>
      <c r="AF49" s="127"/>
      <c r="AG49" s="126"/>
      <c r="AH49" s="127"/>
      <c r="AI49" s="126"/>
      <c r="AJ49" s="127"/>
      <c r="AK49" s="126"/>
      <c r="AL49" s="127"/>
      <c r="AM49" s="128"/>
      <c r="AN49" s="129"/>
      <c r="AO49" s="127"/>
      <c r="AP49" s="127"/>
      <c r="AQ49" s="126"/>
      <c r="AR49" s="30" t="str">
        <f t="shared" si="11"/>
        <v/>
      </c>
      <c r="BS49" s="109"/>
      <c r="BT49" s="109"/>
      <c r="BV49" s="15"/>
      <c r="BW49" s="15"/>
      <c r="BX49" s="15"/>
      <c r="CA49" s="32" t="str">
        <f t="shared" si="13"/>
        <v/>
      </c>
      <c r="CG49" s="33">
        <f t="shared" si="14"/>
        <v>0</v>
      </c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5"/>
      <c r="CV49" s="5"/>
      <c r="CW49" s="5"/>
      <c r="CX49" s="5"/>
      <c r="CY49" s="5"/>
      <c r="CZ49" s="5"/>
    </row>
    <row r="50" spans="1:130" x14ac:dyDescent="0.2">
      <c r="A50" s="178" t="s">
        <v>73</v>
      </c>
      <c r="B50" s="179"/>
      <c r="C50" s="180">
        <f>SUM(D50:E50)</f>
        <v>0</v>
      </c>
      <c r="D50" s="181">
        <f t="shared" si="10"/>
        <v>0</v>
      </c>
      <c r="E50" s="181">
        <f t="shared" si="10"/>
        <v>0</v>
      </c>
      <c r="F50" s="168"/>
      <c r="G50" s="169"/>
      <c r="H50" s="168"/>
      <c r="I50" s="170"/>
      <c r="J50" s="168"/>
      <c r="K50" s="170"/>
      <c r="L50" s="168"/>
      <c r="M50" s="169"/>
      <c r="N50" s="171"/>
      <c r="O50" s="170"/>
      <c r="P50" s="171"/>
      <c r="Q50" s="170"/>
      <c r="R50" s="171"/>
      <c r="S50" s="170"/>
      <c r="T50" s="171"/>
      <c r="U50" s="170"/>
      <c r="V50" s="171"/>
      <c r="W50" s="170"/>
      <c r="X50" s="171"/>
      <c r="Y50" s="170"/>
      <c r="Z50" s="171"/>
      <c r="AA50" s="170"/>
      <c r="AB50" s="171"/>
      <c r="AC50" s="170"/>
      <c r="AD50" s="171"/>
      <c r="AE50" s="170"/>
      <c r="AF50" s="171"/>
      <c r="AG50" s="170"/>
      <c r="AH50" s="171"/>
      <c r="AI50" s="170"/>
      <c r="AJ50" s="171"/>
      <c r="AK50" s="170"/>
      <c r="AL50" s="171"/>
      <c r="AM50" s="182"/>
      <c r="AN50" s="174"/>
      <c r="AO50" s="171"/>
      <c r="AP50" s="171"/>
      <c r="AQ50" s="170"/>
      <c r="AR50" s="30" t="str">
        <f t="shared" si="11"/>
        <v/>
      </c>
      <c r="BS50" s="109"/>
      <c r="BT50" s="109"/>
      <c r="BV50" s="15"/>
      <c r="BW50" s="15"/>
      <c r="BX50" s="15"/>
      <c r="CA50" s="32" t="str">
        <f t="shared" si="13"/>
        <v/>
      </c>
      <c r="CG50" s="33">
        <f t="shared" si="14"/>
        <v>0</v>
      </c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5"/>
      <c r="CV50" s="5"/>
      <c r="CW50" s="5"/>
      <c r="CX50" s="5"/>
      <c r="CY50" s="5"/>
      <c r="CZ50" s="5"/>
    </row>
    <row r="51" spans="1:130" x14ac:dyDescent="0.2">
      <c r="A51" s="107" t="s">
        <v>74</v>
      </c>
      <c r="B51" s="11"/>
      <c r="C51" s="183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CA51" s="32" t="str">
        <f t="shared" si="13"/>
        <v/>
      </c>
      <c r="CG51" s="33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5"/>
      <c r="CV51" s="5"/>
      <c r="CW51" s="5"/>
      <c r="CX51" s="5"/>
      <c r="CY51" s="5"/>
      <c r="CZ51" s="5"/>
    </row>
    <row r="52" spans="1:130" x14ac:dyDescent="0.2">
      <c r="A52" s="1791" t="s">
        <v>75</v>
      </c>
      <c r="B52" s="1792" t="s">
        <v>76</v>
      </c>
      <c r="C52" s="1826" t="s">
        <v>7</v>
      </c>
      <c r="D52" s="1826"/>
      <c r="E52" s="1826"/>
      <c r="F52" s="1827"/>
      <c r="G52" s="1973" t="s">
        <v>77</v>
      </c>
      <c r="H52" s="1786"/>
      <c r="I52" s="184"/>
      <c r="AI52" s="109"/>
      <c r="AJ52" s="109"/>
      <c r="BY52" s="5"/>
      <c r="CA52" s="32" t="str">
        <f t="shared" si="13"/>
        <v/>
      </c>
      <c r="CG52" s="33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5"/>
      <c r="CV52" s="5"/>
      <c r="CW52" s="5"/>
      <c r="CX52" s="5"/>
      <c r="CY52" s="5"/>
      <c r="CZ52" s="5"/>
    </row>
    <row r="53" spans="1:130" ht="14.25" customHeight="1" x14ac:dyDescent="0.2">
      <c r="A53" s="1680"/>
      <c r="B53" s="1637"/>
      <c r="C53" s="1644" t="s">
        <v>50</v>
      </c>
      <c r="D53" s="1683" t="s">
        <v>29</v>
      </c>
      <c r="E53" s="1654" t="s">
        <v>30</v>
      </c>
      <c r="F53" s="1675" t="s">
        <v>31</v>
      </c>
      <c r="G53" s="1833" t="s">
        <v>78</v>
      </c>
      <c r="H53" s="1834" t="s">
        <v>79</v>
      </c>
      <c r="AH53" s="109"/>
      <c r="AI53" s="109"/>
      <c r="BT53" s="5"/>
      <c r="BZ53" s="32"/>
      <c r="CF53" s="33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5"/>
      <c r="CU53" s="5"/>
      <c r="CV53" s="5"/>
      <c r="CW53" s="5"/>
      <c r="CX53" s="5"/>
      <c r="CY53" s="5"/>
      <c r="CZ53" s="5"/>
      <c r="DZ53" s="6"/>
    </row>
    <row r="54" spans="1:130" x14ac:dyDescent="0.2">
      <c r="A54" s="1921"/>
      <c r="B54" s="1922"/>
      <c r="C54" s="1934"/>
      <c r="D54" s="1974"/>
      <c r="E54" s="1966"/>
      <c r="F54" s="1972"/>
      <c r="G54" s="1833"/>
      <c r="H54" s="1834"/>
      <c r="AH54" s="109"/>
      <c r="AI54" s="109"/>
      <c r="BT54" s="5"/>
      <c r="BZ54" s="32"/>
      <c r="CF54" s="33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5"/>
      <c r="CU54" s="5"/>
      <c r="CV54" s="5"/>
      <c r="CW54" s="5"/>
      <c r="CX54" s="5"/>
      <c r="CY54" s="5"/>
      <c r="CZ54" s="5"/>
      <c r="DZ54" s="6"/>
    </row>
    <row r="55" spans="1:130" x14ac:dyDescent="0.2">
      <c r="A55" s="185" t="s">
        <v>80</v>
      </c>
      <c r="B55" s="186">
        <f>SUM(C55:F55)</f>
        <v>0</v>
      </c>
      <c r="C55" s="187"/>
      <c r="D55" s="188"/>
      <c r="E55" s="189"/>
      <c r="F55" s="190"/>
      <c r="G55" s="187"/>
      <c r="H55" s="187"/>
      <c r="AH55" s="109"/>
      <c r="AI55" s="109"/>
      <c r="BT55" s="5"/>
      <c r="BY55" s="5"/>
      <c r="BZ55" s="32" t="str">
        <f>IF(CF55=1," * El total de Ingresos debe ser igual a la suma de los Tipos de Estrategia. ","")</f>
        <v/>
      </c>
      <c r="CF55" s="33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5"/>
      <c r="CU55" s="5"/>
      <c r="CV55" s="5"/>
      <c r="CW55" s="5"/>
      <c r="CX55" s="5"/>
      <c r="CY55" s="5"/>
      <c r="CZ55" s="5"/>
      <c r="DZ55" s="6"/>
    </row>
    <row r="56" spans="1:130" x14ac:dyDescent="0.2">
      <c r="A56" s="155" t="s">
        <v>81</v>
      </c>
      <c r="B56" s="186">
        <f>SUM(C56:F56)</f>
        <v>0</v>
      </c>
      <c r="C56" s="191"/>
      <c r="D56" s="188"/>
      <c r="E56" s="189"/>
      <c r="F56" s="192"/>
      <c r="G56" s="191"/>
      <c r="H56" s="191"/>
      <c r="AH56" s="109"/>
      <c r="AI56" s="109"/>
      <c r="BT56" s="5"/>
      <c r="BY56" s="5"/>
      <c r="BZ56" s="32" t="str">
        <f>IF(CF56=1," * El total de Ingresos debe ser igual a la suma de los Tipos de Estrategia. ","")</f>
        <v/>
      </c>
      <c r="CF56" s="33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5"/>
      <c r="CU56" s="5"/>
      <c r="CV56" s="5"/>
      <c r="CW56" s="5"/>
      <c r="CX56" s="5"/>
      <c r="CY56" s="5"/>
      <c r="CZ56" s="5"/>
      <c r="DZ56" s="6"/>
    </row>
    <row r="57" spans="1:130" x14ac:dyDescent="0.2">
      <c r="A57" s="155" t="s">
        <v>82</v>
      </c>
      <c r="B57" s="186">
        <f>SUM(C57:F57)</f>
        <v>0</v>
      </c>
      <c r="C57" s="191"/>
      <c r="D57" s="188"/>
      <c r="E57" s="189"/>
      <c r="F57" s="192"/>
      <c r="G57" s="191"/>
      <c r="H57" s="191"/>
      <c r="AH57" s="109"/>
      <c r="AI57" s="109"/>
      <c r="BT57" s="5"/>
      <c r="BY57" s="5"/>
      <c r="BZ57" s="4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5"/>
      <c r="CU57" s="5"/>
      <c r="CV57" s="5"/>
      <c r="CW57" s="5"/>
      <c r="CX57" s="5"/>
      <c r="CY57" s="5"/>
      <c r="CZ57" s="5"/>
      <c r="DZ57" s="6"/>
    </row>
    <row r="58" spans="1:130" x14ac:dyDescent="0.2">
      <c r="A58" s="155" t="s">
        <v>83</v>
      </c>
      <c r="B58" s="186">
        <f>SUM(C58:F58)</f>
        <v>0</v>
      </c>
      <c r="C58" s="191"/>
      <c r="D58" s="188"/>
      <c r="E58" s="189"/>
      <c r="F58" s="192"/>
      <c r="G58" s="191"/>
      <c r="H58" s="191"/>
      <c r="AH58" s="109"/>
      <c r="AI58" s="109"/>
      <c r="BT58" s="5"/>
      <c r="BY58" s="5"/>
      <c r="BZ58" s="4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5"/>
      <c r="CU58" s="5"/>
      <c r="CV58" s="5"/>
      <c r="CW58" s="5"/>
      <c r="CX58" s="5"/>
      <c r="CY58" s="5"/>
      <c r="CZ58" s="5"/>
      <c r="DZ58" s="6"/>
    </row>
    <row r="59" spans="1:130" x14ac:dyDescent="0.2">
      <c r="A59" s="155" t="s">
        <v>84</v>
      </c>
      <c r="B59" s="186">
        <f>SUM(C59:F59)</f>
        <v>0</v>
      </c>
      <c r="C59" s="193"/>
      <c r="D59" s="194"/>
      <c r="E59" s="195"/>
      <c r="F59" s="196"/>
      <c r="G59" s="193"/>
      <c r="H59" s="193"/>
      <c r="AH59" s="109"/>
      <c r="AI59" s="109"/>
      <c r="BT59" s="5"/>
      <c r="BY59" s="5"/>
      <c r="BZ59" s="4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5"/>
      <c r="CU59" s="5"/>
      <c r="CV59" s="5"/>
      <c r="CW59" s="5"/>
      <c r="CX59" s="5"/>
      <c r="CY59" s="5"/>
      <c r="CZ59" s="5"/>
      <c r="DZ59" s="6"/>
    </row>
    <row r="60" spans="1:130" x14ac:dyDescent="0.2">
      <c r="A60" s="585" t="s">
        <v>5</v>
      </c>
      <c r="B60" s="586">
        <f t="shared" ref="B60:G60" si="15">SUM(B55:B59)</f>
        <v>0</v>
      </c>
      <c r="C60" s="199">
        <f t="shared" si="15"/>
        <v>0</v>
      </c>
      <c r="D60" s="200">
        <f t="shared" si="15"/>
        <v>0</v>
      </c>
      <c r="E60" s="201">
        <f t="shared" si="15"/>
        <v>0</v>
      </c>
      <c r="F60" s="202">
        <f t="shared" si="15"/>
        <v>0</v>
      </c>
      <c r="G60" s="199">
        <f t="shared" si="15"/>
        <v>0</v>
      </c>
      <c r="H60" s="199">
        <f>SUM(H55:H59)</f>
        <v>0</v>
      </c>
      <c r="AH60" s="109"/>
      <c r="AI60" s="109"/>
      <c r="BT60" s="5"/>
      <c r="BZ60" s="4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5"/>
      <c r="CU60" s="5"/>
      <c r="CV60" s="5"/>
      <c r="CW60" s="5"/>
      <c r="CX60" s="5"/>
      <c r="CY60" s="5"/>
      <c r="CZ60" s="5"/>
      <c r="DZ60" s="6"/>
    </row>
    <row r="61" spans="1:130" x14ac:dyDescent="0.2">
      <c r="A61" s="107" t="s">
        <v>85</v>
      </c>
      <c r="D61" s="11"/>
      <c r="E61" s="11"/>
      <c r="F61" s="11"/>
      <c r="G61" s="11"/>
      <c r="H61" s="11"/>
      <c r="I61" s="11"/>
      <c r="J61" s="11"/>
      <c r="K61" s="11"/>
      <c r="CA61" s="32"/>
      <c r="CB61" s="32"/>
      <c r="CC61" s="32"/>
      <c r="CD61" s="32"/>
      <c r="CE61" s="32"/>
      <c r="CF61" s="32"/>
      <c r="CG61" s="33"/>
      <c r="CH61" s="33"/>
      <c r="CI61" s="33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5"/>
      <c r="CV61" s="5"/>
      <c r="CW61" s="5"/>
      <c r="CX61" s="5"/>
      <c r="CY61" s="5"/>
      <c r="CZ61" s="5"/>
    </row>
    <row r="62" spans="1:130" x14ac:dyDescent="0.2">
      <c r="A62" s="1816" t="s">
        <v>75</v>
      </c>
      <c r="B62" s="1824" t="s">
        <v>76</v>
      </c>
      <c r="C62" s="1832" t="s">
        <v>6</v>
      </c>
      <c r="D62" s="1832"/>
      <c r="E62" s="1832"/>
      <c r="F62" s="1832"/>
      <c r="G62" s="1832"/>
      <c r="H62" s="1832"/>
      <c r="I62" s="1832"/>
      <c r="J62" s="1832"/>
      <c r="K62" s="1832"/>
      <c r="L62" s="1832"/>
      <c r="M62" s="1832"/>
      <c r="N62" s="1832"/>
      <c r="O62" s="1832"/>
      <c r="P62" s="1832"/>
      <c r="Q62" s="1832"/>
      <c r="R62" s="1832"/>
      <c r="S62" s="1971"/>
      <c r="T62" s="1826" t="s">
        <v>7</v>
      </c>
      <c r="U62" s="1826"/>
      <c r="V62" s="1826"/>
      <c r="W62" s="1829"/>
      <c r="X62" s="1830" t="s">
        <v>86</v>
      </c>
      <c r="Y62" s="1831"/>
      <c r="Z62" s="1786"/>
      <c r="AA62" s="11"/>
      <c r="AB62" s="11"/>
      <c r="BY62" s="5"/>
      <c r="BZ62" s="5"/>
      <c r="CA62" s="32"/>
      <c r="CB62" s="32"/>
      <c r="CC62" s="32"/>
      <c r="CD62" s="32"/>
      <c r="CE62" s="32"/>
      <c r="CF62" s="32"/>
      <c r="CG62" s="33"/>
      <c r="CH62" s="33"/>
      <c r="CI62" s="33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</row>
    <row r="63" spans="1:130" ht="21" x14ac:dyDescent="0.2">
      <c r="A63" s="1960"/>
      <c r="B63" s="1934"/>
      <c r="C63" s="744" t="s">
        <v>11</v>
      </c>
      <c r="D63" s="744" t="s">
        <v>12</v>
      </c>
      <c r="E63" s="744" t="s">
        <v>13</v>
      </c>
      <c r="F63" s="744" t="s">
        <v>14</v>
      </c>
      <c r="G63" s="744" t="s">
        <v>15</v>
      </c>
      <c r="H63" s="744" t="s">
        <v>16</v>
      </c>
      <c r="I63" s="744" t="s">
        <v>17</v>
      </c>
      <c r="J63" s="744" t="s">
        <v>18</v>
      </c>
      <c r="K63" s="744" t="s">
        <v>19</v>
      </c>
      <c r="L63" s="744" t="s">
        <v>20</v>
      </c>
      <c r="M63" s="744" t="s">
        <v>21</v>
      </c>
      <c r="N63" s="744" t="s">
        <v>22</v>
      </c>
      <c r="O63" s="744" t="s">
        <v>23</v>
      </c>
      <c r="P63" s="744" t="s">
        <v>24</v>
      </c>
      <c r="Q63" s="744" t="s">
        <v>25</v>
      </c>
      <c r="R63" s="744" t="s">
        <v>26</v>
      </c>
      <c r="S63" s="860" t="s">
        <v>27</v>
      </c>
      <c r="T63" s="552" t="s">
        <v>50</v>
      </c>
      <c r="U63" s="668" t="s">
        <v>29</v>
      </c>
      <c r="V63" s="746" t="s">
        <v>87</v>
      </c>
      <c r="W63" s="746" t="s">
        <v>31</v>
      </c>
      <c r="X63" s="745" t="s">
        <v>88</v>
      </c>
      <c r="Y63" s="741" t="s">
        <v>89</v>
      </c>
      <c r="Z63" s="741" t="s">
        <v>79</v>
      </c>
      <c r="AA63" s="8"/>
      <c r="BK63" s="8"/>
      <c r="BY63" s="5"/>
      <c r="BZ63" s="5"/>
      <c r="CA63" s="32"/>
      <c r="CB63" s="32"/>
      <c r="CC63" s="32"/>
      <c r="CD63" s="32"/>
      <c r="CE63" s="32"/>
      <c r="CF63" s="32"/>
      <c r="CG63" s="33"/>
      <c r="CH63" s="33"/>
      <c r="CI63" s="33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DA63" s="15"/>
      <c r="DB63" s="15"/>
      <c r="DC63" s="15"/>
      <c r="DD63" s="15"/>
      <c r="DE63" s="15"/>
      <c r="DF63" s="15"/>
      <c r="DG63" s="15"/>
      <c r="DH63" s="15"/>
      <c r="DI63" s="15"/>
      <c r="DJ63" s="15"/>
    </row>
    <row r="64" spans="1:130" x14ac:dyDescent="0.2">
      <c r="A64" s="185" t="s">
        <v>81</v>
      </c>
      <c r="B64" s="206">
        <f>SUM(C64:S64)</f>
        <v>0</v>
      </c>
      <c r="C64" s="207"/>
      <c r="D64" s="191"/>
      <c r="E64" s="191"/>
      <c r="F64" s="191"/>
      <c r="G64" s="191"/>
      <c r="H64" s="191"/>
      <c r="I64" s="191"/>
      <c r="J64" s="191"/>
      <c r="K64" s="191"/>
      <c r="L64" s="191"/>
      <c r="M64" s="191"/>
      <c r="N64" s="191"/>
      <c r="O64" s="191"/>
      <c r="P64" s="191"/>
      <c r="Q64" s="191"/>
      <c r="R64" s="191"/>
      <c r="S64" s="208"/>
      <c r="T64" s="42"/>
      <c r="U64" s="43"/>
      <c r="V64" s="43"/>
      <c r="W64" s="39"/>
      <c r="X64" s="209"/>
      <c r="Y64" s="209"/>
      <c r="Z64" s="209"/>
      <c r="AA64" s="8"/>
      <c r="BK64" s="8"/>
      <c r="BY64" s="5"/>
      <c r="BZ64" s="5"/>
      <c r="CA64" s="32"/>
      <c r="CB64" s="32"/>
      <c r="CC64" s="32"/>
      <c r="CD64" s="32"/>
      <c r="CE64" s="32"/>
      <c r="CF64" s="32"/>
      <c r="CG64" s="33"/>
      <c r="CH64" s="33"/>
      <c r="CI64" s="33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DA64" s="15"/>
      <c r="DB64" s="15"/>
      <c r="DC64" s="15"/>
      <c r="DD64" s="15"/>
      <c r="DE64" s="15"/>
      <c r="DF64" s="15"/>
      <c r="DG64" s="15"/>
      <c r="DH64" s="15"/>
      <c r="DI64" s="15"/>
      <c r="DJ64" s="15"/>
    </row>
    <row r="65" spans="1:115" s="6" customFormat="1" x14ac:dyDescent="0.2">
      <c r="A65" s="155" t="s">
        <v>82</v>
      </c>
      <c r="B65" s="210">
        <f>SUM(C65:S65)</f>
        <v>0</v>
      </c>
      <c r="C65" s="207"/>
      <c r="D65" s="191"/>
      <c r="E65" s="191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208"/>
      <c r="T65" s="54"/>
      <c r="U65" s="55"/>
      <c r="V65" s="55"/>
      <c r="W65" s="56"/>
      <c r="X65" s="92"/>
      <c r="Y65" s="92"/>
      <c r="Z65" s="92"/>
      <c r="AA65" s="8"/>
      <c r="BK65" s="8"/>
      <c r="BU65" s="5"/>
      <c r="BV65" s="5"/>
      <c r="BW65" s="5"/>
      <c r="BX65" s="5"/>
      <c r="BY65" s="5"/>
      <c r="BZ65" s="5"/>
      <c r="CA65" s="32"/>
      <c r="CB65" s="32"/>
      <c r="CC65" s="32"/>
      <c r="CD65" s="32"/>
      <c r="CE65" s="32"/>
      <c r="CF65" s="32"/>
      <c r="CG65" s="33"/>
      <c r="CH65" s="33"/>
      <c r="CI65" s="33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5"/>
    </row>
    <row r="66" spans="1:115" s="6" customFormat="1" x14ac:dyDescent="0.2">
      <c r="A66" s="155" t="s">
        <v>83</v>
      </c>
      <c r="B66" s="210">
        <f>SUM(C66:S66)</f>
        <v>0</v>
      </c>
      <c r="C66" s="207"/>
      <c r="D66" s="191"/>
      <c r="E66" s="191"/>
      <c r="F66" s="191"/>
      <c r="G66" s="191"/>
      <c r="H66" s="191"/>
      <c r="I66" s="191"/>
      <c r="J66" s="191"/>
      <c r="K66" s="191"/>
      <c r="L66" s="191"/>
      <c r="M66" s="191"/>
      <c r="N66" s="191"/>
      <c r="O66" s="191"/>
      <c r="P66" s="191"/>
      <c r="Q66" s="191"/>
      <c r="R66" s="191"/>
      <c r="S66" s="208"/>
      <c r="T66" s="54"/>
      <c r="U66" s="55"/>
      <c r="V66" s="55"/>
      <c r="W66" s="56"/>
      <c r="X66" s="92"/>
      <c r="Y66" s="92"/>
      <c r="Z66" s="92"/>
      <c r="AA66" s="8"/>
      <c r="BK66" s="8"/>
      <c r="BU66" s="5"/>
      <c r="BV66" s="5"/>
      <c r="BW66" s="5"/>
      <c r="BX66" s="5"/>
      <c r="BY66" s="5"/>
      <c r="BZ66" s="5"/>
      <c r="CA66" s="4"/>
      <c r="CB66" s="4"/>
      <c r="CC66" s="4"/>
      <c r="CD66" s="4"/>
      <c r="CE66" s="4"/>
      <c r="CF66" s="4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5"/>
    </row>
    <row r="67" spans="1:115" s="6" customFormat="1" x14ac:dyDescent="0.2">
      <c r="A67" s="155" t="s">
        <v>84</v>
      </c>
      <c r="B67" s="211">
        <f>SUM(C67:S67)</f>
        <v>0</v>
      </c>
      <c r="C67" s="207"/>
      <c r="D67" s="191"/>
      <c r="E67" s="19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208"/>
      <c r="T67" s="212"/>
      <c r="U67" s="213"/>
      <c r="V67" s="213"/>
      <c r="W67" s="78"/>
      <c r="X67" s="75"/>
      <c r="Y67" s="75"/>
      <c r="Z67" s="75"/>
      <c r="AA67" s="8"/>
      <c r="BK67" s="8"/>
      <c r="BU67" s="5"/>
      <c r="BV67" s="5"/>
      <c r="BW67" s="5"/>
      <c r="BX67" s="5"/>
      <c r="BY67" s="5"/>
      <c r="BZ67" s="5"/>
      <c r="CA67" s="4"/>
      <c r="CB67" s="4"/>
      <c r="CC67" s="4"/>
      <c r="CD67" s="4"/>
      <c r="CE67" s="4"/>
      <c r="CF67" s="4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5"/>
    </row>
    <row r="68" spans="1:115" s="6" customFormat="1" x14ac:dyDescent="0.2">
      <c r="A68" s="589" t="s">
        <v>5</v>
      </c>
      <c r="B68" s="590">
        <f>SUM(B64:B67)</f>
        <v>0</v>
      </c>
      <c r="C68" s="591">
        <f>SUM(C64:C67)</f>
        <v>0</v>
      </c>
      <c r="D68" s="591">
        <f t="shared" ref="D68:Z68" si="16">SUM(D64:D67)</f>
        <v>0</v>
      </c>
      <c r="E68" s="591">
        <f t="shared" si="16"/>
        <v>0</v>
      </c>
      <c r="F68" s="591">
        <f t="shared" si="16"/>
        <v>0</v>
      </c>
      <c r="G68" s="591">
        <f t="shared" si="16"/>
        <v>0</v>
      </c>
      <c r="H68" s="591">
        <f t="shared" si="16"/>
        <v>0</v>
      </c>
      <c r="I68" s="591">
        <f t="shared" si="16"/>
        <v>0</v>
      </c>
      <c r="J68" s="591">
        <f t="shared" si="16"/>
        <v>0</v>
      </c>
      <c r="K68" s="591">
        <f t="shared" si="16"/>
        <v>0</v>
      </c>
      <c r="L68" s="591">
        <f t="shared" si="16"/>
        <v>0</v>
      </c>
      <c r="M68" s="591">
        <f t="shared" si="16"/>
        <v>0</v>
      </c>
      <c r="N68" s="591">
        <f t="shared" si="16"/>
        <v>0</v>
      </c>
      <c r="O68" s="591">
        <f t="shared" si="16"/>
        <v>0</v>
      </c>
      <c r="P68" s="591">
        <f t="shared" si="16"/>
        <v>0</v>
      </c>
      <c r="Q68" s="591">
        <f t="shared" si="16"/>
        <v>0</v>
      </c>
      <c r="R68" s="591">
        <f t="shared" si="16"/>
        <v>0</v>
      </c>
      <c r="S68" s="866">
        <f t="shared" si="16"/>
        <v>0</v>
      </c>
      <c r="T68" s="782">
        <f t="shared" si="16"/>
        <v>0</v>
      </c>
      <c r="U68" s="591">
        <f t="shared" si="16"/>
        <v>0</v>
      </c>
      <c r="V68" s="591">
        <f t="shared" si="16"/>
        <v>0</v>
      </c>
      <c r="W68" s="591">
        <f t="shared" si="16"/>
        <v>0</v>
      </c>
      <c r="X68" s="591">
        <f t="shared" si="16"/>
        <v>0</v>
      </c>
      <c r="Y68" s="591">
        <f t="shared" si="16"/>
        <v>0</v>
      </c>
      <c r="Z68" s="866">
        <f t="shared" si="16"/>
        <v>0</v>
      </c>
      <c r="AA68" s="8"/>
      <c r="BK68" s="8"/>
      <c r="BU68" s="5"/>
      <c r="BV68" s="5"/>
      <c r="BW68" s="5"/>
      <c r="BX68" s="5"/>
      <c r="BY68" s="5"/>
      <c r="BZ68" s="5"/>
      <c r="CA68" s="4"/>
      <c r="CB68" s="4"/>
      <c r="CC68" s="4"/>
      <c r="CD68" s="4"/>
      <c r="CE68" s="4"/>
      <c r="CF68" s="4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5"/>
    </row>
    <row r="69" spans="1:115" s="6" customFormat="1" x14ac:dyDescent="0.2">
      <c r="A69" s="107" t="s">
        <v>90</v>
      </c>
      <c r="D69" s="8"/>
      <c r="E69" s="8"/>
      <c r="F69" s="8"/>
      <c r="G69" s="8"/>
      <c r="H69" s="8"/>
      <c r="I69" s="8"/>
      <c r="J69" s="8"/>
      <c r="K69" s="8"/>
      <c r="AU69" s="8"/>
      <c r="BU69" s="5"/>
      <c r="BV69" s="5"/>
      <c r="BW69" s="5"/>
      <c r="BX69" s="5"/>
      <c r="BY69" s="15"/>
      <c r="BZ69" s="15"/>
      <c r="CA69" s="4"/>
      <c r="CB69" s="4"/>
      <c r="CC69" s="4"/>
      <c r="CD69" s="4"/>
      <c r="CE69" s="4"/>
      <c r="CF69" s="4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</row>
    <row r="70" spans="1:115" s="6" customFormat="1" x14ac:dyDescent="0.2">
      <c r="A70" s="1816" t="s">
        <v>75</v>
      </c>
      <c r="B70" s="1792" t="s">
        <v>76</v>
      </c>
      <c r="C70" s="1832" t="s">
        <v>6</v>
      </c>
      <c r="D70" s="1832"/>
      <c r="E70" s="1832"/>
      <c r="F70" s="1832"/>
      <c r="G70" s="1832"/>
      <c r="H70" s="1832"/>
      <c r="I70" s="1832"/>
      <c r="J70" s="1832"/>
      <c r="K70" s="1832"/>
      <c r="L70" s="1832"/>
      <c r="M70" s="1832"/>
      <c r="N70" s="1832"/>
      <c r="O70" s="1832"/>
      <c r="P70" s="1832"/>
      <c r="Q70" s="1832"/>
      <c r="R70" s="1832"/>
      <c r="S70" s="1971"/>
      <c r="T70" s="1825" t="s">
        <v>7</v>
      </c>
      <c r="U70" s="1826"/>
      <c r="V70" s="1826"/>
      <c r="W70" s="1829"/>
      <c r="X70" s="1830" t="s">
        <v>86</v>
      </c>
      <c r="Y70" s="1831"/>
      <c r="Z70" s="1786"/>
      <c r="AA70" s="8"/>
      <c r="AB70" s="8"/>
      <c r="BL70" s="8"/>
      <c r="BU70" s="5"/>
      <c r="BV70" s="5"/>
      <c r="BW70" s="5"/>
      <c r="BX70" s="5"/>
      <c r="BY70" s="5"/>
      <c r="BZ70" s="5"/>
      <c r="CA70" s="4"/>
      <c r="CB70" s="4"/>
      <c r="CC70" s="4"/>
      <c r="CD70" s="4"/>
      <c r="CE70" s="4"/>
      <c r="CF70" s="4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</row>
    <row r="71" spans="1:115" s="6" customFormat="1" ht="21" x14ac:dyDescent="0.2">
      <c r="A71" s="1960"/>
      <c r="B71" s="1922"/>
      <c r="C71" s="744" t="s">
        <v>11</v>
      </c>
      <c r="D71" s="744" t="s">
        <v>12</v>
      </c>
      <c r="E71" s="744" t="s">
        <v>13</v>
      </c>
      <c r="F71" s="744" t="s">
        <v>14</v>
      </c>
      <c r="G71" s="744" t="s">
        <v>15</v>
      </c>
      <c r="H71" s="744" t="s">
        <v>16</v>
      </c>
      <c r="I71" s="744" t="s">
        <v>17</v>
      </c>
      <c r="J71" s="744" t="s">
        <v>18</v>
      </c>
      <c r="K71" s="744" t="s">
        <v>19</v>
      </c>
      <c r="L71" s="744" t="s">
        <v>20</v>
      </c>
      <c r="M71" s="744" t="s">
        <v>21</v>
      </c>
      <c r="N71" s="744" t="s">
        <v>22</v>
      </c>
      <c r="O71" s="744" t="s">
        <v>23</v>
      </c>
      <c r="P71" s="744" t="s">
        <v>24</v>
      </c>
      <c r="Q71" s="744" t="s">
        <v>25</v>
      </c>
      <c r="R71" s="744" t="s">
        <v>26</v>
      </c>
      <c r="S71" s="860" t="s">
        <v>27</v>
      </c>
      <c r="T71" s="552" t="s">
        <v>50</v>
      </c>
      <c r="U71" s="668" t="s">
        <v>29</v>
      </c>
      <c r="V71" s="746" t="s">
        <v>87</v>
      </c>
      <c r="W71" s="746" t="s">
        <v>31</v>
      </c>
      <c r="X71" s="745" t="s">
        <v>88</v>
      </c>
      <c r="Y71" s="741" t="s">
        <v>89</v>
      </c>
      <c r="Z71" s="741" t="s">
        <v>79</v>
      </c>
      <c r="AA71" s="8"/>
      <c r="BK71" s="8"/>
      <c r="BU71" s="5"/>
      <c r="BV71" s="5"/>
      <c r="BW71" s="5"/>
      <c r="BX71" s="5"/>
      <c r="BY71" s="5"/>
      <c r="BZ71" s="5"/>
      <c r="CA71" s="4"/>
      <c r="CB71" s="4"/>
      <c r="CC71" s="4"/>
      <c r="CD71" s="4"/>
      <c r="CE71" s="4"/>
      <c r="CF71" s="4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5"/>
    </row>
    <row r="72" spans="1:115" s="6" customFormat="1" x14ac:dyDescent="0.2">
      <c r="A72" s="185" t="s">
        <v>81</v>
      </c>
      <c r="B72" s="206">
        <f>SUM(C72:S72)</f>
        <v>0</v>
      </c>
      <c r="C72" s="207"/>
      <c r="D72" s="191"/>
      <c r="E72" s="191"/>
      <c r="F72" s="191"/>
      <c r="G72" s="191"/>
      <c r="H72" s="191"/>
      <c r="I72" s="191"/>
      <c r="J72" s="191"/>
      <c r="K72" s="191"/>
      <c r="L72" s="191"/>
      <c r="M72" s="191"/>
      <c r="N72" s="191"/>
      <c r="O72" s="191"/>
      <c r="P72" s="191"/>
      <c r="Q72" s="191"/>
      <c r="R72" s="191"/>
      <c r="S72" s="208"/>
      <c r="T72" s="38"/>
      <c r="U72" s="42"/>
      <c r="V72" s="43"/>
      <c r="W72" s="43"/>
      <c r="X72" s="209"/>
      <c r="Y72" s="209"/>
      <c r="Z72" s="209"/>
      <c r="AA72" s="8"/>
      <c r="BK72" s="8"/>
      <c r="BU72" s="5"/>
      <c r="BV72" s="5"/>
      <c r="BW72" s="5"/>
      <c r="BX72" s="5"/>
      <c r="BY72" s="5"/>
      <c r="BZ72" s="5"/>
      <c r="CA72" s="4"/>
      <c r="CB72" s="4"/>
      <c r="CC72" s="4"/>
      <c r="CD72" s="4"/>
      <c r="CE72" s="4"/>
      <c r="CF72" s="4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5"/>
    </row>
    <row r="73" spans="1:115" s="6" customFormat="1" x14ac:dyDescent="0.2">
      <c r="A73" s="155" t="s">
        <v>82</v>
      </c>
      <c r="B73" s="210">
        <f>SUM(C73:S73)</f>
        <v>0</v>
      </c>
      <c r="C73" s="207"/>
      <c r="D73" s="191"/>
      <c r="E73" s="19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208"/>
      <c r="T73" s="51"/>
      <c r="U73" s="54"/>
      <c r="V73" s="55"/>
      <c r="W73" s="55"/>
      <c r="X73" s="92"/>
      <c r="Y73" s="92"/>
      <c r="Z73" s="92"/>
      <c r="AA73" s="8"/>
      <c r="BK73" s="8"/>
      <c r="BU73" s="5"/>
      <c r="BV73" s="5"/>
      <c r="BW73" s="5"/>
      <c r="BX73" s="5"/>
      <c r="BY73" s="5"/>
      <c r="BZ73" s="5"/>
      <c r="CA73" s="4"/>
      <c r="CB73" s="4"/>
      <c r="CC73" s="4"/>
      <c r="CD73" s="4"/>
      <c r="CE73" s="4"/>
      <c r="CF73" s="4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5"/>
    </row>
    <row r="74" spans="1:115" s="6" customFormat="1" x14ac:dyDescent="0.2">
      <c r="A74" s="155" t="s">
        <v>83</v>
      </c>
      <c r="B74" s="210">
        <f>SUM(C74:S74)</f>
        <v>0</v>
      </c>
      <c r="C74" s="207"/>
      <c r="D74" s="191"/>
      <c r="E74" s="191"/>
      <c r="F74" s="191"/>
      <c r="G74" s="191"/>
      <c r="H74" s="191"/>
      <c r="I74" s="191"/>
      <c r="J74" s="191"/>
      <c r="K74" s="191"/>
      <c r="L74" s="191"/>
      <c r="M74" s="191"/>
      <c r="N74" s="191"/>
      <c r="O74" s="191"/>
      <c r="P74" s="191"/>
      <c r="Q74" s="191"/>
      <c r="R74" s="191"/>
      <c r="S74" s="208"/>
      <c r="T74" s="51"/>
      <c r="U74" s="54"/>
      <c r="V74" s="55"/>
      <c r="W74" s="55"/>
      <c r="X74" s="92"/>
      <c r="Y74" s="92"/>
      <c r="Z74" s="92"/>
      <c r="AA74" s="8"/>
      <c r="BK74" s="8"/>
      <c r="BU74" s="5"/>
      <c r="BV74" s="5"/>
      <c r="BW74" s="5"/>
      <c r="BX74" s="5"/>
      <c r="BY74" s="5"/>
      <c r="BZ74" s="5"/>
      <c r="CA74" s="4"/>
      <c r="CB74" s="4"/>
      <c r="CC74" s="4"/>
      <c r="CD74" s="4"/>
      <c r="CE74" s="4"/>
      <c r="CF74" s="4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5"/>
    </row>
    <row r="75" spans="1:115" s="6" customFormat="1" x14ac:dyDescent="0.2">
      <c r="A75" s="155" t="s">
        <v>84</v>
      </c>
      <c r="B75" s="211">
        <f>SUM(C75:S75)</f>
        <v>0</v>
      </c>
      <c r="C75" s="207"/>
      <c r="D75" s="191"/>
      <c r="E75" s="191"/>
      <c r="F75" s="191"/>
      <c r="G75" s="191"/>
      <c r="H75" s="191"/>
      <c r="I75" s="191"/>
      <c r="J75" s="191"/>
      <c r="K75" s="191"/>
      <c r="L75" s="191"/>
      <c r="M75" s="191"/>
      <c r="N75" s="191"/>
      <c r="O75" s="191"/>
      <c r="P75" s="191"/>
      <c r="Q75" s="191"/>
      <c r="R75" s="191"/>
      <c r="S75" s="208"/>
      <c r="T75" s="219"/>
      <c r="U75" s="212"/>
      <c r="V75" s="213"/>
      <c r="W75" s="213"/>
      <c r="X75" s="75"/>
      <c r="Y75" s="75"/>
      <c r="Z75" s="75"/>
      <c r="AA75" s="8"/>
      <c r="BK75" s="8"/>
      <c r="BU75" s="5"/>
      <c r="BV75" s="5"/>
      <c r="BW75" s="5"/>
      <c r="BX75" s="5"/>
      <c r="BY75" s="5"/>
      <c r="BZ75" s="5"/>
      <c r="CA75" s="4"/>
      <c r="CB75" s="4"/>
      <c r="CC75" s="4"/>
      <c r="CD75" s="4"/>
      <c r="CE75" s="4"/>
      <c r="CF75" s="4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5"/>
    </row>
    <row r="76" spans="1:115" s="6" customFormat="1" x14ac:dyDescent="0.2">
      <c r="A76" s="589" t="s">
        <v>5</v>
      </c>
      <c r="B76" s="590">
        <f>SUM(B72:B75)</f>
        <v>0</v>
      </c>
      <c r="C76" s="591">
        <f>SUM(C72:C75)</f>
        <v>0</v>
      </c>
      <c r="D76" s="591">
        <f t="shared" ref="D76:R76" si="17">SUM(D72:D75)</f>
        <v>0</v>
      </c>
      <c r="E76" s="591">
        <f t="shared" si="17"/>
        <v>0</v>
      </c>
      <c r="F76" s="591">
        <f t="shared" si="17"/>
        <v>0</v>
      </c>
      <c r="G76" s="591">
        <f t="shared" si="17"/>
        <v>0</v>
      </c>
      <c r="H76" s="591">
        <f t="shared" si="17"/>
        <v>0</v>
      </c>
      <c r="I76" s="591">
        <f t="shared" si="17"/>
        <v>0</v>
      </c>
      <c r="J76" s="591">
        <f t="shared" si="17"/>
        <v>0</v>
      </c>
      <c r="K76" s="591">
        <f t="shared" si="17"/>
        <v>0</v>
      </c>
      <c r="L76" s="591">
        <f t="shared" si="17"/>
        <v>0</v>
      </c>
      <c r="M76" s="591">
        <f t="shared" si="17"/>
        <v>0</v>
      </c>
      <c r="N76" s="591">
        <f t="shared" si="17"/>
        <v>0</v>
      </c>
      <c r="O76" s="591">
        <f t="shared" si="17"/>
        <v>0</v>
      </c>
      <c r="P76" s="591">
        <f t="shared" si="17"/>
        <v>0</v>
      </c>
      <c r="Q76" s="591">
        <f t="shared" si="17"/>
        <v>0</v>
      </c>
      <c r="R76" s="591">
        <f t="shared" si="17"/>
        <v>0</v>
      </c>
      <c r="S76" s="866">
        <f>SUM(S72:S75)</f>
        <v>0</v>
      </c>
      <c r="T76" s="592">
        <f>SUM(T72:T75)</f>
        <v>0</v>
      </c>
      <c r="U76" s="592">
        <f t="shared" ref="U76:Z76" si="18">SUM(U72:U75)</f>
        <v>0</v>
      </c>
      <c r="V76" s="592">
        <f t="shared" si="18"/>
        <v>0</v>
      </c>
      <c r="W76" s="592">
        <f t="shared" si="18"/>
        <v>0</v>
      </c>
      <c r="X76" s="592">
        <f t="shared" si="18"/>
        <v>0</v>
      </c>
      <c r="Y76" s="592">
        <f t="shared" si="18"/>
        <v>0</v>
      </c>
      <c r="Z76" s="592">
        <f t="shared" si="18"/>
        <v>0</v>
      </c>
      <c r="AA76" s="8"/>
      <c r="BK76" s="8"/>
      <c r="BU76" s="5"/>
      <c r="BV76" s="5"/>
      <c r="BW76" s="5"/>
      <c r="BX76" s="5"/>
      <c r="BY76" s="5"/>
      <c r="BZ76" s="5"/>
      <c r="CA76" s="4"/>
      <c r="CB76" s="4"/>
      <c r="CC76" s="4"/>
      <c r="CD76" s="4"/>
      <c r="CE76" s="4"/>
      <c r="CF76" s="4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5"/>
    </row>
    <row r="77" spans="1:115" s="6" customFormat="1" x14ac:dyDescent="0.2">
      <c r="A77" s="221" t="s">
        <v>91</v>
      </c>
      <c r="B77" s="222"/>
      <c r="C77" s="223"/>
      <c r="D77" s="224"/>
      <c r="F77" s="8"/>
      <c r="G77" s="8"/>
      <c r="I77" s="8"/>
      <c r="J77" s="8"/>
      <c r="K77" s="8"/>
      <c r="AU77" s="8"/>
      <c r="BU77" s="5"/>
      <c r="BV77" s="5"/>
      <c r="BW77" s="5"/>
      <c r="BX77" s="5"/>
      <c r="BY77" s="15"/>
      <c r="BZ77" s="15"/>
      <c r="CA77" s="4"/>
      <c r="CB77" s="4"/>
      <c r="CC77" s="4"/>
      <c r="CD77" s="4"/>
      <c r="CE77" s="4"/>
      <c r="CF77" s="4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</row>
    <row r="78" spans="1:115" s="6" customFormat="1" ht="31.5" x14ac:dyDescent="0.2">
      <c r="A78" s="739" t="s">
        <v>92</v>
      </c>
      <c r="B78" s="552" t="s">
        <v>50</v>
      </c>
      <c r="C78" s="690" t="s">
        <v>93</v>
      </c>
      <c r="D78" s="786" t="s">
        <v>94</v>
      </c>
      <c r="E78" s="787" t="s">
        <v>95</v>
      </c>
      <c r="F78" s="8"/>
      <c r="H78" s="8"/>
      <c r="I78" s="8"/>
      <c r="J78" s="8"/>
      <c r="AT78" s="8"/>
      <c r="BU78" s="5"/>
      <c r="BV78" s="5"/>
      <c r="BW78" s="5"/>
      <c r="BX78" s="15"/>
      <c r="BY78" s="15"/>
      <c r="BZ78" s="15"/>
      <c r="CA78" s="4"/>
      <c r="CB78" s="4"/>
      <c r="CC78" s="4"/>
      <c r="CD78" s="4"/>
      <c r="CE78" s="4"/>
      <c r="CF78" s="4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</row>
    <row r="79" spans="1:115" s="6" customFormat="1" x14ac:dyDescent="0.2">
      <c r="A79" s="229" t="s">
        <v>96</v>
      </c>
      <c r="B79" s="38"/>
      <c r="C79" s="42"/>
      <c r="D79" s="43"/>
      <c r="E79" s="40"/>
      <c r="F79" s="8"/>
      <c r="H79" s="8"/>
      <c r="I79" s="8"/>
      <c r="J79" s="8"/>
      <c r="AT79" s="8"/>
      <c r="BU79" s="5"/>
      <c r="BV79" s="5"/>
      <c r="BW79" s="5"/>
      <c r="BX79" s="15"/>
      <c r="BY79" s="15"/>
      <c r="BZ79" s="15"/>
      <c r="CA79" s="4"/>
      <c r="CB79" s="4"/>
      <c r="CC79" s="4"/>
      <c r="CD79" s="4"/>
      <c r="CE79" s="4"/>
      <c r="CF79" s="4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</row>
    <row r="80" spans="1:115" s="6" customFormat="1" x14ac:dyDescent="0.2">
      <c r="A80" s="229" t="s">
        <v>97</v>
      </c>
      <c r="B80" s="51"/>
      <c r="C80" s="54"/>
      <c r="D80" s="55"/>
      <c r="E80" s="52"/>
      <c r="F80" s="8"/>
      <c r="H80" s="8"/>
      <c r="I80" s="8"/>
      <c r="J80" s="8"/>
      <c r="AT80" s="8"/>
      <c r="BU80" s="5"/>
      <c r="BV80" s="5"/>
      <c r="BW80" s="5"/>
      <c r="BX80" s="15"/>
      <c r="BY80" s="15"/>
      <c r="BZ80" s="15"/>
      <c r="CA80" s="4"/>
      <c r="CB80" s="4"/>
      <c r="CC80" s="4"/>
      <c r="CD80" s="4"/>
      <c r="CE80" s="4"/>
      <c r="CF80" s="4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</row>
    <row r="81" spans="1:104" s="6" customFormat="1" x14ac:dyDescent="0.2">
      <c r="A81" s="229" t="s">
        <v>98</v>
      </c>
      <c r="B81" s="51"/>
      <c r="C81" s="54"/>
      <c r="D81" s="55"/>
      <c r="E81" s="52"/>
      <c r="F81" s="8"/>
      <c r="H81" s="8"/>
      <c r="I81" s="8"/>
      <c r="J81" s="8"/>
      <c r="AT81" s="8"/>
      <c r="BU81" s="5"/>
      <c r="BV81" s="5"/>
      <c r="BW81" s="5"/>
      <c r="BX81" s="15"/>
      <c r="BY81" s="15"/>
      <c r="BZ81" s="15"/>
      <c r="CA81" s="4"/>
      <c r="CB81" s="4"/>
      <c r="CC81" s="4"/>
      <c r="CD81" s="4"/>
      <c r="CE81" s="4"/>
      <c r="CF81" s="4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5"/>
      <c r="CV81" s="5"/>
      <c r="CW81" s="5"/>
      <c r="CX81" s="5"/>
      <c r="CY81" s="5"/>
      <c r="CZ81" s="5"/>
    </row>
    <row r="82" spans="1:104" s="6" customFormat="1" ht="21" x14ac:dyDescent="0.2">
      <c r="A82" s="230" t="s">
        <v>99</v>
      </c>
      <c r="B82" s="51"/>
      <c r="C82" s="54"/>
      <c r="D82" s="55"/>
      <c r="E82" s="52"/>
      <c r="F82" s="8"/>
      <c r="H82" s="8"/>
      <c r="I82" s="8"/>
      <c r="J82" s="8"/>
      <c r="AT82" s="8"/>
      <c r="BU82" s="5"/>
      <c r="BV82" s="5"/>
      <c r="BW82" s="5"/>
      <c r="BX82" s="15"/>
      <c r="BY82" s="15"/>
      <c r="BZ82" s="15"/>
      <c r="CA82" s="4"/>
      <c r="CB82" s="4"/>
      <c r="CC82" s="4"/>
      <c r="CD82" s="4"/>
      <c r="CE82" s="4"/>
      <c r="CF82" s="4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5"/>
      <c r="CV82" s="5"/>
      <c r="CW82" s="5"/>
      <c r="CX82" s="5"/>
      <c r="CY82" s="5"/>
      <c r="CZ82" s="5"/>
    </row>
    <row r="83" spans="1:104" s="6" customFormat="1" x14ac:dyDescent="0.2">
      <c r="A83" s="229" t="s">
        <v>100</v>
      </c>
      <c r="B83" s="85"/>
      <c r="C83" s="101"/>
      <c r="D83" s="91"/>
      <c r="E83" s="87"/>
      <c r="F83" s="8"/>
      <c r="H83" s="8"/>
      <c r="I83" s="8"/>
      <c r="J83" s="8"/>
      <c r="AT83" s="8"/>
      <c r="BU83" s="5"/>
      <c r="BV83" s="5"/>
      <c r="BW83" s="5"/>
      <c r="BX83" s="15"/>
      <c r="BY83" s="15"/>
      <c r="BZ83" s="15"/>
      <c r="CA83" s="4"/>
      <c r="CB83" s="4"/>
      <c r="CC83" s="4"/>
      <c r="CD83" s="4"/>
      <c r="CE83" s="4"/>
      <c r="CF83" s="4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5"/>
      <c r="CV83" s="5"/>
      <c r="CW83" s="5"/>
      <c r="CX83" s="5"/>
      <c r="CY83" s="5"/>
      <c r="CZ83" s="5"/>
    </row>
    <row r="84" spans="1:104" s="6" customFormat="1" x14ac:dyDescent="0.2">
      <c r="A84" s="229" t="s">
        <v>101</v>
      </c>
      <c r="B84" s="85"/>
      <c r="C84" s="54"/>
      <c r="D84" s="91"/>
      <c r="E84" s="87"/>
      <c r="F84" s="8"/>
      <c r="H84" s="8"/>
      <c r="I84" s="8"/>
      <c r="J84" s="8"/>
      <c r="AT84" s="8"/>
      <c r="BU84" s="5"/>
      <c r="BV84" s="5"/>
      <c r="BW84" s="5"/>
      <c r="BX84" s="15"/>
      <c r="BY84" s="15"/>
      <c r="BZ84" s="15"/>
      <c r="CA84" s="4"/>
      <c r="CB84" s="4"/>
      <c r="CC84" s="4"/>
      <c r="CD84" s="4"/>
      <c r="CE84" s="4"/>
      <c r="CF84" s="4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5"/>
      <c r="CV84" s="5"/>
      <c r="CW84" s="5"/>
      <c r="CX84" s="5"/>
      <c r="CY84" s="5"/>
      <c r="CZ84" s="5"/>
    </row>
    <row r="85" spans="1:104" s="6" customFormat="1" x14ac:dyDescent="0.2">
      <c r="A85" s="229" t="s">
        <v>102</v>
      </c>
      <c r="B85" s="85"/>
      <c r="C85" s="54"/>
      <c r="D85" s="91"/>
      <c r="E85" s="87"/>
      <c r="F85" s="8"/>
      <c r="H85" s="8"/>
      <c r="I85" s="8"/>
      <c r="J85" s="8"/>
      <c r="AT85" s="8"/>
      <c r="BU85" s="5"/>
      <c r="BV85" s="5"/>
      <c r="BW85" s="5"/>
      <c r="BX85" s="15"/>
      <c r="BY85" s="15"/>
      <c r="BZ85" s="15"/>
      <c r="CA85" s="4"/>
      <c r="CB85" s="4"/>
      <c r="CC85" s="4"/>
      <c r="CD85" s="4"/>
      <c r="CE85" s="4"/>
      <c r="CF85" s="4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5"/>
      <c r="CV85" s="5"/>
      <c r="CW85" s="5"/>
      <c r="CX85" s="5"/>
      <c r="CY85" s="5"/>
      <c r="CZ85" s="5"/>
    </row>
    <row r="86" spans="1:104" s="6" customFormat="1" x14ac:dyDescent="0.2">
      <c r="A86" s="229" t="s">
        <v>103</v>
      </c>
      <c r="B86" s="85"/>
      <c r="C86" s="54"/>
      <c r="D86" s="91"/>
      <c r="E86" s="87"/>
      <c r="F86" s="8"/>
      <c r="H86" s="8"/>
      <c r="I86" s="8"/>
      <c r="J86" s="8"/>
      <c r="AT86" s="8"/>
      <c r="BU86" s="5"/>
      <c r="BV86" s="5"/>
      <c r="BW86" s="5"/>
      <c r="BX86" s="15"/>
      <c r="BY86" s="15"/>
      <c r="BZ86" s="15"/>
      <c r="CA86" s="4"/>
      <c r="CB86" s="4"/>
      <c r="CC86" s="4"/>
      <c r="CD86" s="4"/>
      <c r="CE86" s="4"/>
      <c r="CF86" s="4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5"/>
      <c r="CV86" s="5"/>
      <c r="CW86" s="5"/>
      <c r="CX86" s="5"/>
      <c r="CY86" s="5"/>
      <c r="CZ86" s="5"/>
    </row>
    <row r="87" spans="1:104" s="6" customFormat="1" x14ac:dyDescent="0.2">
      <c r="A87" s="229" t="s">
        <v>104</v>
      </c>
      <c r="B87" s="85"/>
      <c r="C87" s="54"/>
      <c r="D87" s="91"/>
      <c r="E87" s="87"/>
      <c r="F87" s="8"/>
      <c r="H87" s="8"/>
      <c r="I87" s="8"/>
      <c r="J87" s="8"/>
      <c r="AT87" s="8"/>
      <c r="BU87" s="5"/>
      <c r="BV87" s="5"/>
      <c r="BW87" s="5"/>
      <c r="BX87" s="15"/>
      <c r="BY87" s="15"/>
      <c r="BZ87" s="15"/>
      <c r="CA87" s="4"/>
      <c r="CB87" s="4"/>
      <c r="CC87" s="4"/>
      <c r="CD87" s="4"/>
      <c r="CE87" s="4"/>
      <c r="CF87" s="4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5"/>
      <c r="CV87" s="5"/>
      <c r="CW87" s="5"/>
      <c r="CX87" s="5"/>
      <c r="CY87" s="5"/>
      <c r="CZ87" s="5"/>
    </row>
    <row r="88" spans="1:104" s="6" customFormat="1" x14ac:dyDescent="0.2">
      <c r="A88" s="231" t="s">
        <v>105</v>
      </c>
      <c r="B88" s="85"/>
      <c r="C88" s="54"/>
      <c r="D88" s="91"/>
      <c r="E88" s="87"/>
      <c r="F88" s="8"/>
      <c r="H88" s="8"/>
      <c r="I88" s="8"/>
      <c r="J88" s="8"/>
      <c r="AT88" s="8"/>
      <c r="BU88" s="5"/>
      <c r="BV88" s="5"/>
      <c r="BW88" s="5"/>
      <c r="BX88" s="15"/>
      <c r="BY88" s="15"/>
      <c r="BZ88" s="15"/>
      <c r="CA88" s="4"/>
      <c r="CB88" s="4"/>
      <c r="CC88" s="4"/>
      <c r="CD88" s="4"/>
      <c r="CE88" s="4"/>
      <c r="CF88" s="4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5"/>
      <c r="CV88" s="5"/>
      <c r="CW88" s="5"/>
      <c r="CX88" s="5"/>
      <c r="CY88" s="5"/>
      <c r="CZ88" s="5"/>
    </row>
    <row r="89" spans="1:104" s="6" customFormat="1" x14ac:dyDescent="0.2">
      <c r="A89" s="229" t="s">
        <v>106</v>
      </c>
      <c r="B89" s="85"/>
      <c r="C89" s="54"/>
      <c r="D89" s="91"/>
      <c r="E89" s="87"/>
      <c r="F89" s="8"/>
      <c r="H89" s="8"/>
      <c r="I89" s="8"/>
      <c r="J89" s="8"/>
      <c r="AT89" s="8"/>
      <c r="BU89" s="5"/>
      <c r="BV89" s="5"/>
      <c r="BW89" s="5"/>
      <c r="BX89" s="15"/>
      <c r="BY89" s="15"/>
      <c r="BZ89" s="15"/>
      <c r="CA89" s="4"/>
      <c r="CB89" s="4"/>
      <c r="CC89" s="4"/>
      <c r="CD89" s="4"/>
      <c r="CE89" s="4"/>
      <c r="CF89" s="4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5"/>
      <c r="CV89" s="5"/>
      <c r="CW89" s="5"/>
      <c r="CX89" s="5"/>
      <c r="CY89" s="5"/>
      <c r="CZ89" s="5"/>
    </row>
    <row r="90" spans="1:104" s="6" customFormat="1" x14ac:dyDescent="0.2">
      <c r="A90" s="229" t="s">
        <v>107</v>
      </c>
      <c r="B90" s="85"/>
      <c r="C90" s="54"/>
      <c r="D90" s="91"/>
      <c r="E90" s="87"/>
      <c r="F90" s="8"/>
      <c r="H90" s="8"/>
      <c r="I90" s="8"/>
      <c r="J90" s="8"/>
      <c r="AT90" s="8"/>
      <c r="BU90" s="5"/>
      <c r="BV90" s="5"/>
      <c r="BW90" s="5"/>
      <c r="BX90" s="15"/>
      <c r="BY90" s="15"/>
      <c r="BZ90" s="15"/>
      <c r="CA90" s="4"/>
      <c r="CB90" s="4"/>
      <c r="CC90" s="4"/>
      <c r="CD90" s="4"/>
      <c r="CE90" s="4"/>
      <c r="CF90" s="4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5"/>
      <c r="CV90" s="5"/>
      <c r="CW90" s="5"/>
      <c r="CX90" s="5"/>
      <c r="CY90" s="5"/>
      <c r="CZ90" s="5"/>
    </row>
    <row r="91" spans="1:104" s="6" customFormat="1" x14ac:dyDescent="0.2">
      <c r="A91" s="230" t="s">
        <v>108</v>
      </c>
      <c r="B91" s="85"/>
      <c r="C91" s="54"/>
      <c r="D91" s="91"/>
      <c r="E91" s="87"/>
      <c r="F91" s="8"/>
      <c r="H91" s="8"/>
      <c r="I91" s="8"/>
      <c r="J91" s="8"/>
      <c r="AT91" s="8"/>
      <c r="BU91" s="5"/>
      <c r="BV91" s="5"/>
      <c r="BW91" s="5"/>
      <c r="BX91" s="15"/>
      <c r="BY91" s="15"/>
      <c r="BZ91" s="15"/>
      <c r="CA91" s="4"/>
      <c r="CB91" s="4"/>
      <c r="CC91" s="4"/>
      <c r="CD91" s="4"/>
      <c r="CE91" s="4"/>
      <c r="CF91" s="4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5"/>
      <c r="CV91" s="5"/>
      <c r="CW91" s="5"/>
      <c r="CX91" s="5"/>
      <c r="CY91" s="5"/>
      <c r="CZ91" s="5"/>
    </row>
    <row r="92" spans="1:104" s="6" customFormat="1" x14ac:dyDescent="0.2">
      <c r="A92" s="232" t="s">
        <v>109</v>
      </c>
      <c r="B92" s="85"/>
      <c r="C92" s="54"/>
      <c r="D92" s="91"/>
      <c r="E92" s="87"/>
      <c r="F92" s="8"/>
      <c r="H92" s="8"/>
      <c r="I92" s="8"/>
      <c r="J92" s="8"/>
      <c r="AT92" s="8"/>
      <c r="BU92" s="5"/>
      <c r="BV92" s="5"/>
      <c r="BW92" s="5"/>
      <c r="BX92" s="15"/>
      <c r="BY92" s="15"/>
      <c r="BZ92" s="15"/>
      <c r="CA92" s="4"/>
      <c r="CB92" s="4"/>
      <c r="CC92" s="4"/>
      <c r="CD92" s="4"/>
      <c r="CE92" s="4"/>
      <c r="CF92" s="4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5"/>
      <c r="CV92" s="5"/>
      <c r="CW92" s="5"/>
      <c r="CX92" s="5"/>
      <c r="CY92" s="5"/>
      <c r="CZ92" s="5"/>
    </row>
    <row r="93" spans="1:104" s="6" customFormat="1" x14ac:dyDescent="0.2">
      <c r="A93" s="233" t="s">
        <v>110</v>
      </c>
      <c r="B93" s="85"/>
      <c r="C93" s="54"/>
      <c r="D93" s="91"/>
      <c r="E93" s="87"/>
      <c r="F93" s="8"/>
      <c r="H93" s="8"/>
      <c r="I93" s="8"/>
      <c r="J93" s="8"/>
      <c r="AT93" s="8"/>
      <c r="BU93" s="5"/>
      <c r="BV93" s="5"/>
      <c r="BW93" s="5"/>
      <c r="BX93" s="15"/>
      <c r="BY93" s="15"/>
      <c r="BZ93" s="15"/>
      <c r="CA93" s="4"/>
      <c r="CB93" s="4"/>
      <c r="CC93" s="4"/>
      <c r="CD93" s="4"/>
      <c r="CE93" s="4"/>
      <c r="CF93" s="4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5"/>
      <c r="CV93" s="5"/>
      <c r="CW93" s="5"/>
      <c r="CX93" s="5"/>
      <c r="CY93" s="5"/>
      <c r="CZ93" s="5"/>
    </row>
    <row r="94" spans="1:104" s="6" customFormat="1" ht="21.75" x14ac:dyDescent="0.2">
      <c r="A94" s="229" t="s">
        <v>111</v>
      </c>
      <c r="B94" s="85"/>
      <c r="C94" s="54"/>
      <c r="D94" s="91"/>
      <c r="E94" s="87"/>
      <c r="F94" s="8"/>
      <c r="H94" s="8"/>
      <c r="I94" s="8"/>
      <c r="J94" s="8"/>
      <c r="AT94" s="8"/>
      <c r="BU94" s="5"/>
      <c r="BV94" s="5"/>
      <c r="BW94" s="5"/>
      <c r="BX94" s="15"/>
      <c r="BY94" s="15"/>
      <c r="BZ94" s="15"/>
      <c r="CA94" s="4"/>
      <c r="CB94" s="4"/>
      <c r="CC94" s="4"/>
      <c r="CD94" s="4"/>
      <c r="CE94" s="4"/>
      <c r="CF94" s="4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5"/>
      <c r="CV94" s="5"/>
      <c r="CW94" s="5"/>
      <c r="CX94" s="5"/>
      <c r="CY94" s="5"/>
      <c r="CZ94" s="5"/>
    </row>
    <row r="95" spans="1:104" s="6" customFormat="1" x14ac:dyDescent="0.2">
      <c r="A95" s="229" t="s">
        <v>112</v>
      </c>
      <c r="B95" s="85"/>
      <c r="C95" s="54"/>
      <c r="D95" s="91"/>
      <c r="E95" s="87"/>
      <c r="F95" s="8"/>
      <c r="H95" s="8"/>
      <c r="I95" s="8"/>
      <c r="J95" s="8"/>
      <c r="AT95" s="8"/>
      <c r="BU95" s="5"/>
      <c r="BV95" s="5"/>
      <c r="BW95" s="5"/>
      <c r="BX95" s="15"/>
      <c r="BY95" s="15"/>
      <c r="BZ95" s="15"/>
      <c r="CA95" s="4"/>
      <c r="CB95" s="4"/>
      <c r="CC95" s="4"/>
      <c r="CD95" s="4"/>
      <c r="CE95" s="4"/>
      <c r="CF95" s="4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5"/>
      <c r="CV95" s="5"/>
      <c r="CW95" s="5"/>
      <c r="CX95" s="5"/>
      <c r="CY95" s="5"/>
      <c r="CZ95" s="5"/>
    </row>
    <row r="96" spans="1:104" s="6" customFormat="1" x14ac:dyDescent="0.2">
      <c r="A96" s="593" t="s">
        <v>5</v>
      </c>
      <c r="B96" s="592">
        <f>SUM(B79:B95)</f>
        <v>0</v>
      </c>
      <c r="C96" s="694">
        <f>SUM(C79:C95)</f>
        <v>0</v>
      </c>
      <c r="D96" s="790">
        <f>SUM(D79:D95)</f>
        <v>0</v>
      </c>
      <c r="E96" s="791">
        <f>SUM(E79:E95)</f>
        <v>0</v>
      </c>
      <c r="F96" s="8"/>
      <c r="H96" s="8"/>
      <c r="I96" s="8"/>
      <c r="J96" s="8"/>
      <c r="AT96" s="8"/>
      <c r="BU96" s="5"/>
      <c r="BV96" s="5"/>
      <c r="BW96" s="5"/>
      <c r="BX96" s="15"/>
      <c r="BY96" s="15"/>
      <c r="BZ96" s="15"/>
      <c r="CA96" s="4"/>
      <c r="CB96" s="4"/>
      <c r="CC96" s="4"/>
      <c r="CD96" s="4"/>
      <c r="CE96" s="4"/>
      <c r="CF96" s="4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5"/>
      <c r="CV96" s="5"/>
      <c r="CW96" s="5"/>
      <c r="CX96" s="5"/>
      <c r="CY96" s="5"/>
      <c r="CZ96" s="5"/>
    </row>
    <row r="97" spans="1:104" s="6" customFormat="1" x14ac:dyDescent="0.2">
      <c r="A97" s="238" t="s">
        <v>113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BU97" s="5"/>
      <c r="BV97" s="5"/>
      <c r="BW97" s="5"/>
      <c r="BX97" s="15"/>
      <c r="BY97" s="15"/>
      <c r="BZ97" s="15"/>
      <c r="CA97" s="4"/>
      <c r="CB97" s="4"/>
      <c r="CC97" s="4"/>
      <c r="CD97" s="4"/>
      <c r="CE97" s="4"/>
      <c r="CF97" s="4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5"/>
      <c r="CV97" s="5"/>
      <c r="CW97" s="5"/>
      <c r="CX97" s="5"/>
      <c r="CY97" s="5"/>
      <c r="CZ97" s="5"/>
    </row>
    <row r="98" spans="1:104" s="6" customFormat="1" ht="31.5" x14ac:dyDescent="0.3">
      <c r="A98" s="594" t="s">
        <v>75</v>
      </c>
      <c r="B98" s="746" t="s">
        <v>50</v>
      </c>
      <c r="C98" s="690" t="s">
        <v>93</v>
      </c>
      <c r="D98" s="786" t="s">
        <v>94</v>
      </c>
      <c r="E98" s="787" t="s">
        <v>95</v>
      </c>
      <c r="F98" s="240"/>
      <c r="G98" s="10"/>
      <c r="H98" s="10"/>
      <c r="I98" s="10"/>
      <c r="J98" s="10"/>
      <c r="K98" s="10"/>
      <c r="L98" s="10"/>
      <c r="M98" s="10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BU98" s="5"/>
      <c r="BV98" s="5"/>
      <c r="BW98" s="5"/>
      <c r="BX98" s="15"/>
      <c r="BY98" s="15"/>
      <c r="BZ98" s="15"/>
      <c r="CA98" s="4"/>
      <c r="CB98" s="4"/>
      <c r="CC98" s="4"/>
      <c r="CD98" s="4"/>
      <c r="CE98" s="4"/>
      <c r="CF98" s="4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5"/>
      <c r="CV98" s="5"/>
      <c r="CW98" s="5"/>
      <c r="CX98" s="5"/>
      <c r="CY98" s="5"/>
      <c r="CZ98" s="5"/>
    </row>
    <row r="99" spans="1:104" s="6" customFormat="1" x14ac:dyDescent="0.2">
      <c r="A99" s="898" t="s">
        <v>81</v>
      </c>
      <c r="B99" s="55"/>
      <c r="C99" s="54"/>
      <c r="D99" s="55"/>
      <c r="E99" s="52"/>
      <c r="F99" s="10"/>
      <c r="G99" s="10"/>
      <c r="H99" s="10"/>
      <c r="I99" s="10"/>
      <c r="J99" s="10"/>
      <c r="K99" s="10"/>
      <c r="L99" s="10"/>
      <c r="M99" s="10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BU99" s="5"/>
      <c r="BV99" s="5"/>
      <c r="BW99" s="5"/>
      <c r="BX99" s="15"/>
      <c r="BY99" s="15"/>
      <c r="BZ99" s="15"/>
      <c r="CA99" s="4"/>
      <c r="CB99" s="4"/>
      <c r="CC99" s="4"/>
      <c r="CD99" s="4"/>
      <c r="CE99" s="4"/>
      <c r="CF99" s="4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5"/>
      <c r="CV99" s="5"/>
      <c r="CW99" s="5"/>
      <c r="CX99" s="5"/>
      <c r="CY99" s="5"/>
      <c r="CZ99" s="5"/>
    </row>
    <row r="100" spans="1:104" s="6" customFormat="1" x14ac:dyDescent="0.2">
      <c r="A100" s="242" t="s">
        <v>82</v>
      </c>
      <c r="B100" s="55"/>
      <c r="C100" s="54"/>
      <c r="D100" s="55"/>
      <c r="E100" s="52"/>
      <c r="F100" s="10"/>
      <c r="G100" s="10"/>
      <c r="H100" s="10"/>
      <c r="I100" s="10"/>
      <c r="J100" s="10"/>
      <c r="K100" s="10"/>
      <c r="L100" s="10"/>
      <c r="M100" s="10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BU100" s="5"/>
      <c r="BV100" s="5"/>
      <c r="BW100" s="5"/>
      <c r="BX100" s="15"/>
      <c r="BY100" s="15"/>
      <c r="BZ100" s="15"/>
      <c r="CA100" s="4"/>
      <c r="CB100" s="4"/>
      <c r="CC100" s="4"/>
      <c r="CD100" s="4"/>
      <c r="CE100" s="4"/>
      <c r="CF100" s="4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5"/>
      <c r="CV100" s="5"/>
      <c r="CW100" s="5"/>
      <c r="CX100" s="5"/>
      <c r="CY100" s="5"/>
      <c r="CZ100" s="5"/>
    </row>
    <row r="101" spans="1:104" s="6" customFormat="1" x14ac:dyDescent="0.2">
      <c r="A101" s="242" t="s">
        <v>83</v>
      </c>
      <c r="B101" s="55"/>
      <c r="C101" s="54"/>
      <c r="D101" s="55"/>
      <c r="E101" s="52"/>
      <c r="F101" s="10"/>
      <c r="G101" s="10"/>
      <c r="H101" s="10"/>
      <c r="I101" s="10"/>
      <c r="J101" s="10"/>
      <c r="K101" s="10"/>
      <c r="L101" s="10"/>
      <c r="M101" s="10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BU101" s="5"/>
      <c r="BV101" s="5"/>
      <c r="BW101" s="5"/>
      <c r="BX101" s="15"/>
      <c r="BY101" s="15"/>
      <c r="BZ101" s="15"/>
      <c r="CA101" s="4"/>
      <c r="CB101" s="4"/>
      <c r="CC101" s="4"/>
      <c r="CD101" s="4"/>
      <c r="CE101" s="4"/>
      <c r="CF101" s="4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5"/>
      <c r="CV101" s="5"/>
      <c r="CW101" s="5"/>
      <c r="CX101" s="5"/>
      <c r="CY101" s="5"/>
      <c r="CZ101" s="5"/>
    </row>
    <row r="102" spans="1:104" s="6" customFormat="1" x14ac:dyDescent="0.2">
      <c r="A102" s="242" t="s">
        <v>84</v>
      </c>
      <c r="B102" s="55"/>
      <c r="C102" s="54"/>
      <c r="D102" s="55"/>
      <c r="E102" s="52"/>
      <c r="F102" s="10"/>
      <c r="G102" s="10"/>
      <c r="H102" s="10"/>
      <c r="I102" s="10"/>
      <c r="J102" s="10"/>
      <c r="K102" s="10"/>
      <c r="L102" s="10"/>
      <c r="M102" s="10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BU102" s="5"/>
      <c r="BV102" s="5"/>
      <c r="BW102" s="5"/>
      <c r="BX102" s="15"/>
      <c r="BY102" s="15"/>
      <c r="BZ102" s="15"/>
      <c r="CA102" s="4"/>
      <c r="CB102" s="4"/>
      <c r="CC102" s="4"/>
      <c r="CD102" s="4"/>
      <c r="CE102" s="4"/>
      <c r="CF102" s="4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5"/>
      <c r="CV102" s="5"/>
      <c r="CW102" s="5"/>
      <c r="CX102" s="5"/>
      <c r="CY102" s="5"/>
      <c r="CZ102" s="5"/>
    </row>
    <row r="103" spans="1:104" s="6" customFormat="1" x14ac:dyDescent="0.2">
      <c r="A103" s="243" t="s">
        <v>114</v>
      </c>
      <c r="B103" s="213"/>
      <c r="C103" s="212"/>
      <c r="D103" s="213"/>
      <c r="E103" s="244"/>
      <c r="F103" s="10"/>
      <c r="G103" s="10"/>
      <c r="H103" s="10"/>
      <c r="I103" s="10"/>
      <c r="J103" s="10"/>
      <c r="K103" s="10"/>
      <c r="L103" s="10"/>
      <c r="M103" s="10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BU103" s="5"/>
      <c r="BV103" s="5"/>
      <c r="BW103" s="5"/>
      <c r="BX103" s="15"/>
      <c r="BY103" s="15"/>
      <c r="BZ103" s="15"/>
      <c r="CA103" s="4"/>
      <c r="CB103" s="4"/>
      <c r="CC103" s="4"/>
      <c r="CD103" s="4"/>
      <c r="CE103" s="4"/>
      <c r="CF103" s="4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5"/>
      <c r="CV103" s="5"/>
      <c r="CW103" s="5"/>
      <c r="CX103" s="5"/>
      <c r="CY103" s="5"/>
      <c r="CZ103" s="5"/>
    </row>
    <row r="104" spans="1:104" s="6" customFormat="1" x14ac:dyDescent="0.2">
      <c r="A104" s="585" t="s">
        <v>5</v>
      </c>
      <c r="B104" s="790">
        <f>SUM(B99:B103)</f>
        <v>0</v>
      </c>
      <c r="C104" s="694">
        <f>SUM(C99:C103)</f>
        <v>0</v>
      </c>
      <c r="D104" s="790">
        <f>SUM(D99:D103)</f>
        <v>0</v>
      </c>
      <c r="E104" s="791">
        <f>SUM(E99:E103)</f>
        <v>0</v>
      </c>
      <c r="F104" s="10"/>
      <c r="G104" s="10"/>
      <c r="H104" s="10"/>
      <c r="I104" s="10"/>
      <c r="J104" s="10"/>
      <c r="K104" s="10"/>
      <c r="L104" s="10"/>
      <c r="M104" s="10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BU104" s="5"/>
      <c r="BV104" s="5"/>
      <c r="BW104" s="5"/>
      <c r="BX104" s="15"/>
      <c r="BY104" s="15"/>
      <c r="BZ104" s="15"/>
      <c r="CA104" s="4"/>
      <c r="CB104" s="4"/>
      <c r="CC104" s="4"/>
      <c r="CD104" s="4"/>
      <c r="CE104" s="4"/>
      <c r="CF104" s="4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5"/>
      <c r="CV104" s="5"/>
      <c r="CW104" s="5"/>
      <c r="CX104" s="5"/>
      <c r="CY104" s="5"/>
      <c r="CZ104" s="5"/>
    </row>
    <row r="105" spans="1:104" s="6" customFormat="1" x14ac:dyDescent="0.2">
      <c r="A105" s="238" t="s">
        <v>115</v>
      </c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BU105" s="5"/>
      <c r="BV105" s="5"/>
      <c r="BW105" s="5"/>
      <c r="BX105" s="5"/>
      <c r="BY105" s="15"/>
      <c r="BZ105" s="15"/>
      <c r="CA105" s="4"/>
      <c r="CB105" s="4"/>
      <c r="CC105" s="4"/>
      <c r="CD105" s="4"/>
      <c r="CE105" s="4"/>
      <c r="CF105" s="4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5"/>
      <c r="CV105" s="5"/>
      <c r="CW105" s="5"/>
      <c r="CX105" s="5"/>
      <c r="CY105" s="5"/>
      <c r="CZ105" s="5"/>
    </row>
    <row r="106" spans="1:104" s="6" customFormat="1" ht="31.5" x14ac:dyDescent="0.2">
      <c r="A106" s="594" t="s">
        <v>75</v>
      </c>
      <c r="B106" s="746" t="s">
        <v>50</v>
      </c>
      <c r="C106" s="690" t="s">
        <v>93</v>
      </c>
      <c r="D106" s="786" t="s">
        <v>94</v>
      </c>
      <c r="E106" s="787" t="s">
        <v>95</v>
      </c>
      <c r="F106" s="10"/>
      <c r="G106" s="10"/>
      <c r="H106" s="10"/>
      <c r="I106" s="10"/>
      <c r="J106" s="10"/>
      <c r="K106" s="10"/>
      <c r="L106" s="10"/>
      <c r="M106" s="10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BU106" s="5"/>
      <c r="BV106" s="5"/>
      <c r="BW106" s="5"/>
      <c r="BX106" s="15"/>
      <c r="BY106" s="15"/>
      <c r="BZ106" s="15"/>
      <c r="CA106" s="4"/>
      <c r="CB106" s="4"/>
      <c r="CC106" s="4"/>
      <c r="CD106" s="4"/>
      <c r="CE106" s="4"/>
      <c r="CF106" s="4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5"/>
      <c r="CV106" s="5"/>
      <c r="CW106" s="5"/>
      <c r="CX106" s="5"/>
      <c r="CY106" s="5"/>
      <c r="CZ106" s="5"/>
    </row>
    <row r="107" spans="1:104" s="6" customFormat="1" x14ac:dyDescent="0.2">
      <c r="A107" s="898" t="s">
        <v>116</v>
      </c>
      <c r="B107" s="55"/>
      <c r="C107" s="54"/>
      <c r="D107" s="55"/>
      <c r="E107" s="52"/>
      <c r="F107" s="10"/>
      <c r="G107" s="10"/>
      <c r="H107" s="10"/>
      <c r="I107" s="10"/>
      <c r="J107" s="10"/>
      <c r="K107" s="10"/>
      <c r="L107" s="10"/>
      <c r="M107" s="10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BU107" s="5"/>
      <c r="BV107" s="5"/>
      <c r="BW107" s="5"/>
      <c r="BX107" s="15"/>
      <c r="BY107" s="15"/>
      <c r="BZ107" s="15"/>
      <c r="CA107" s="4"/>
      <c r="CB107" s="4"/>
      <c r="CC107" s="4"/>
      <c r="CD107" s="4"/>
      <c r="CE107" s="4"/>
      <c r="CF107" s="4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5"/>
      <c r="CV107" s="5"/>
      <c r="CW107" s="5"/>
      <c r="CX107" s="5"/>
      <c r="CY107" s="5"/>
      <c r="CZ107" s="5"/>
    </row>
    <row r="108" spans="1:104" s="6" customFormat="1" x14ac:dyDescent="0.2">
      <c r="A108" s="242" t="s">
        <v>82</v>
      </c>
      <c r="B108" s="55"/>
      <c r="C108" s="54"/>
      <c r="D108" s="55"/>
      <c r="E108" s="52"/>
      <c r="F108" s="10"/>
      <c r="G108" s="10"/>
      <c r="H108" s="10"/>
      <c r="I108" s="10"/>
      <c r="J108" s="10"/>
      <c r="K108" s="10"/>
      <c r="L108" s="10"/>
      <c r="M108" s="10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BU108" s="5"/>
      <c r="BV108" s="5"/>
      <c r="BW108" s="5"/>
      <c r="BX108" s="15"/>
      <c r="BY108" s="15"/>
      <c r="BZ108" s="15"/>
      <c r="CA108" s="4"/>
      <c r="CB108" s="4"/>
      <c r="CC108" s="4"/>
      <c r="CD108" s="4"/>
      <c r="CE108" s="4"/>
      <c r="CF108" s="4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5"/>
      <c r="CV108" s="5"/>
      <c r="CW108" s="5"/>
      <c r="CX108" s="5"/>
      <c r="CY108" s="5"/>
      <c r="CZ108" s="5"/>
    </row>
    <row r="109" spans="1:104" s="6" customFormat="1" x14ac:dyDescent="0.2">
      <c r="A109" s="242" t="s">
        <v>117</v>
      </c>
      <c r="B109" s="55"/>
      <c r="C109" s="54"/>
      <c r="D109" s="55"/>
      <c r="E109" s="52"/>
      <c r="F109" s="10"/>
      <c r="G109" s="10"/>
      <c r="H109" s="10"/>
      <c r="I109" s="10"/>
      <c r="J109" s="10"/>
      <c r="K109" s="10"/>
      <c r="L109" s="10"/>
      <c r="M109" s="10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BU109" s="5"/>
      <c r="BV109" s="5"/>
      <c r="BW109" s="5"/>
      <c r="BX109" s="15"/>
      <c r="BY109" s="15"/>
      <c r="BZ109" s="15"/>
      <c r="CA109" s="4"/>
      <c r="CB109" s="4"/>
      <c r="CC109" s="4"/>
      <c r="CD109" s="4"/>
      <c r="CE109" s="4"/>
      <c r="CF109" s="4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5"/>
      <c r="CV109" s="5"/>
      <c r="CW109" s="5"/>
      <c r="CX109" s="5"/>
      <c r="CY109" s="5"/>
      <c r="CZ109" s="5"/>
    </row>
    <row r="110" spans="1:104" s="6" customFormat="1" x14ac:dyDescent="0.2">
      <c r="A110" s="242" t="s">
        <v>84</v>
      </c>
      <c r="B110" s="55"/>
      <c r="C110" s="54"/>
      <c r="D110" s="55"/>
      <c r="E110" s="52"/>
      <c r="F110" s="10"/>
      <c r="G110" s="10"/>
      <c r="H110" s="10"/>
      <c r="I110" s="10"/>
      <c r="J110" s="10"/>
      <c r="K110" s="10"/>
      <c r="L110" s="10"/>
      <c r="M110" s="10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BU110" s="5"/>
      <c r="BV110" s="5"/>
      <c r="BW110" s="5"/>
      <c r="BX110" s="15"/>
      <c r="BY110" s="15"/>
      <c r="BZ110" s="15"/>
      <c r="CA110" s="4"/>
      <c r="CB110" s="4"/>
      <c r="CC110" s="4"/>
      <c r="CD110" s="4"/>
      <c r="CE110" s="4"/>
      <c r="CF110" s="4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5"/>
      <c r="CV110" s="5"/>
      <c r="CW110" s="5"/>
      <c r="CX110" s="5"/>
      <c r="CY110" s="5"/>
      <c r="CZ110" s="5"/>
    </row>
    <row r="111" spans="1:104" s="6" customFormat="1" x14ac:dyDescent="0.2">
      <c r="A111" s="243" t="s">
        <v>118</v>
      </c>
      <c r="B111" s="213"/>
      <c r="C111" s="212"/>
      <c r="D111" s="213"/>
      <c r="E111" s="244"/>
      <c r="F111" s="10"/>
      <c r="G111" s="10"/>
      <c r="H111" s="10"/>
      <c r="I111" s="10"/>
      <c r="J111" s="10"/>
      <c r="K111" s="10"/>
      <c r="L111" s="10"/>
      <c r="M111" s="10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BU111" s="5"/>
      <c r="BV111" s="5"/>
      <c r="BW111" s="5"/>
      <c r="BX111" s="15"/>
      <c r="BY111" s="15"/>
      <c r="BZ111" s="15"/>
      <c r="CA111" s="4"/>
      <c r="CB111" s="4"/>
      <c r="CC111" s="4"/>
      <c r="CD111" s="4"/>
      <c r="CE111" s="4"/>
      <c r="CF111" s="4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5"/>
      <c r="CV111" s="5"/>
      <c r="CW111" s="5"/>
      <c r="CX111" s="5"/>
      <c r="CY111" s="5"/>
      <c r="CZ111" s="5"/>
    </row>
    <row r="112" spans="1:104" s="6" customFormat="1" ht="15" x14ac:dyDescent="0.25">
      <c r="A112" s="589" t="s">
        <v>5</v>
      </c>
      <c r="B112" s="790">
        <f>SUM(B107:B111)</f>
        <v>0</v>
      </c>
      <c r="C112" s="694">
        <f>SUM(C107:C111)</f>
        <v>0</v>
      </c>
      <c r="D112" s="790">
        <f>SUM(D107:D111)</f>
        <v>0</v>
      </c>
      <c r="E112" s="791">
        <f>SUM(E107:E111)</f>
        <v>0</v>
      </c>
      <c r="F112" s="10"/>
      <c r="G112" s="10"/>
      <c r="H112" s="10"/>
      <c r="I112" s="10"/>
      <c r="J112" s="10"/>
      <c r="K112" s="10"/>
      <c r="L112" s="10"/>
      <c r="M112" s="10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3"/>
      <c r="BV112" s="3"/>
      <c r="BW112" s="3"/>
      <c r="BX112" s="15"/>
      <c r="BY112" s="3"/>
      <c r="BZ112" s="15"/>
      <c r="CA112" s="4"/>
      <c r="CB112" s="4"/>
      <c r="CC112" s="4"/>
      <c r="CD112" s="4"/>
      <c r="CE112" s="4"/>
      <c r="CF112" s="4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5"/>
      <c r="CV112" s="5"/>
      <c r="CW112" s="5"/>
      <c r="CX112" s="5"/>
      <c r="CY112" s="5"/>
      <c r="CZ112" s="5"/>
    </row>
    <row r="113" spans="1:130" ht="15" x14ac:dyDescent="0.25">
      <c r="A113" s="221" t="s">
        <v>119</v>
      </c>
      <c r="B113" s="2"/>
      <c r="C113" s="2"/>
      <c r="D113" s="245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3"/>
      <c r="BV113" s="3"/>
      <c r="BW113" s="3"/>
      <c r="BX113" s="3"/>
      <c r="BY113" s="5"/>
      <c r="BZ113" s="5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3"/>
      <c r="CV113" s="3"/>
      <c r="CW113" s="3"/>
      <c r="CX113" s="3"/>
      <c r="CY113" s="3"/>
      <c r="CZ113" s="3"/>
    </row>
    <row r="114" spans="1:130" x14ac:dyDescent="0.2">
      <c r="A114" s="1835" t="s">
        <v>120</v>
      </c>
      <c r="B114" s="1837" t="s">
        <v>5</v>
      </c>
      <c r="C114" s="1825" t="s">
        <v>7</v>
      </c>
      <c r="D114" s="1826"/>
      <c r="E114" s="1826"/>
      <c r="F114" s="1827"/>
      <c r="G114" s="1973" t="s">
        <v>121</v>
      </c>
      <c r="H114" s="1786"/>
      <c r="I114" s="10"/>
      <c r="J114" s="10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T114" s="5"/>
      <c r="BW114" s="432"/>
      <c r="BX114" s="432"/>
      <c r="BZ114" s="4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433"/>
      <c r="CU114" s="433"/>
      <c r="CV114" s="433"/>
      <c r="CW114" s="433"/>
      <c r="CX114" s="433"/>
      <c r="CY114" s="432"/>
      <c r="CZ114" s="5"/>
      <c r="DZ114" s="6"/>
    </row>
    <row r="115" spans="1:130" ht="21" x14ac:dyDescent="0.25">
      <c r="A115" s="1779"/>
      <c r="B115" s="1781"/>
      <c r="C115" s="552" t="s">
        <v>50</v>
      </c>
      <c r="D115" s="668" t="s">
        <v>29</v>
      </c>
      <c r="E115" s="746" t="s">
        <v>30</v>
      </c>
      <c r="F115" s="718" t="s">
        <v>31</v>
      </c>
      <c r="G115" s="741" t="s">
        <v>88</v>
      </c>
      <c r="H115" s="741" t="s">
        <v>89</v>
      </c>
      <c r="I115" s="10"/>
      <c r="J115" s="10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3"/>
      <c r="BU115" s="3"/>
      <c r="BV115" s="3"/>
      <c r="BW115" s="15"/>
      <c r="BX115" s="3"/>
      <c r="BZ115" s="4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3"/>
      <c r="CU115" s="3"/>
      <c r="CV115" s="3"/>
      <c r="CW115" s="3"/>
      <c r="CX115" s="3"/>
      <c r="CY115" s="5"/>
      <c r="CZ115" s="5"/>
      <c r="DZ115" s="6"/>
    </row>
    <row r="116" spans="1:130" ht="15" x14ac:dyDescent="0.25">
      <c r="A116" s="796" t="s">
        <v>122</v>
      </c>
      <c r="B116" s="899">
        <f>SUM(C116:F116)</f>
        <v>0</v>
      </c>
      <c r="C116" s="900"/>
      <c r="D116" s="736"/>
      <c r="E116" s="385"/>
      <c r="F116" s="901"/>
      <c r="G116" s="817"/>
      <c r="H116" s="902"/>
      <c r="I116" s="10"/>
      <c r="J116" s="10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903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3"/>
      <c r="BU116" s="15"/>
      <c r="BV116" s="15"/>
      <c r="BW116" s="15"/>
      <c r="BX116" s="3"/>
      <c r="BZ116" s="4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3"/>
      <c r="CU116" s="3"/>
      <c r="CV116" s="3"/>
      <c r="CW116" s="3"/>
      <c r="CX116" s="3"/>
      <c r="CY116" s="5"/>
      <c r="CZ116" s="5"/>
      <c r="DZ116" s="6"/>
    </row>
    <row r="117" spans="1:130" ht="15" x14ac:dyDescent="0.25">
      <c r="A117" s="545" t="s">
        <v>123</v>
      </c>
      <c r="B117" s="546">
        <f>SUM(C117:F117)</f>
        <v>0</v>
      </c>
      <c r="C117" s="434"/>
      <c r="D117" s="431"/>
      <c r="E117" s="435"/>
      <c r="F117" s="418"/>
      <c r="G117" s="421"/>
      <c r="H117" s="419"/>
      <c r="I117" s="266"/>
      <c r="J117" s="266"/>
      <c r="K117" s="267"/>
      <c r="L117" s="267"/>
      <c r="M117" s="267"/>
      <c r="N117" s="267"/>
      <c r="O117" s="267"/>
      <c r="P117" s="267"/>
      <c r="Q117" s="267"/>
      <c r="R117" s="267"/>
      <c r="S117" s="267"/>
      <c r="T117" s="267"/>
      <c r="U117" s="267"/>
      <c r="V117" s="267"/>
      <c r="W117" s="267"/>
      <c r="X117" s="267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3"/>
      <c r="BU117" s="15"/>
      <c r="BV117" s="15"/>
      <c r="BW117" s="15"/>
      <c r="BX117" s="3"/>
      <c r="BZ117" s="4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3"/>
      <c r="CU117" s="3"/>
      <c r="CV117" s="3"/>
      <c r="CW117" s="3"/>
      <c r="CX117" s="3"/>
      <c r="CY117" s="5"/>
      <c r="CZ117" s="5"/>
      <c r="DZ117" s="6"/>
    </row>
    <row r="118" spans="1:130" ht="15" x14ac:dyDescent="0.25">
      <c r="A118" s="13" t="s">
        <v>124</v>
      </c>
      <c r="B118" s="2"/>
      <c r="C118" s="2"/>
      <c r="D118" s="268"/>
      <c r="E118" s="904"/>
      <c r="F118" s="905"/>
      <c r="G118" s="906"/>
      <c r="H118" s="907"/>
      <c r="I118" s="273"/>
      <c r="J118" s="273"/>
      <c r="K118" s="273"/>
      <c r="L118" s="273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5"/>
      <c r="BG118" s="5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3"/>
      <c r="BV118" s="3"/>
      <c r="BW118" s="3"/>
      <c r="BX118" s="3"/>
      <c r="BY118" s="3"/>
      <c r="BZ118" s="3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3"/>
      <c r="CV118" s="3"/>
      <c r="CW118" s="3"/>
      <c r="CX118" s="3"/>
      <c r="CY118" s="3"/>
      <c r="CZ118" s="3"/>
    </row>
    <row r="119" spans="1:130" ht="15" x14ac:dyDescent="0.25">
      <c r="A119" s="1975" t="s">
        <v>125</v>
      </c>
      <c r="B119" s="1976" t="s">
        <v>5</v>
      </c>
      <c r="C119" s="1793" t="s">
        <v>126</v>
      </c>
      <c r="D119" s="1977"/>
      <c r="E119" s="1978"/>
      <c r="F119" s="1787" t="s">
        <v>127</v>
      </c>
      <c r="G119" s="1979" t="s">
        <v>128</v>
      </c>
      <c r="H119" s="1964" t="s">
        <v>7</v>
      </c>
      <c r="I119" s="1980"/>
      <c r="J119" s="1980"/>
      <c r="K119" s="1981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5"/>
      <c r="BF119" s="5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3"/>
      <c r="BV119" s="3"/>
      <c r="BW119" s="3"/>
      <c r="BX119" s="15"/>
      <c r="BY119" s="3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3"/>
      <c r="CV119" s="3"/>
      <c r="CW119" s="3"/>
      <c r="CX119" s="3"/>
      <c r="CY119" s="3"/>
      <c r="CZ119" s="5"/>
    </row>
    <row r="120" spans="1:130" ht="42" x14ac:dyDescent="0.25">
      <c r="A120" s="1775"/>
      <c r="B120" s="1745"/>
      <c r="C120" s="909" t="s">
        <v>129</v>
      </c>
      <c r="D120" s="910" t="s">
        <v>130</v>
      </c>
      <c r="E120" s="911" t="s">
        <v>131</v>
      </c>
      <c r="F120" s="1787"/>
      <c r="G120" s="1979"/>
      <c r="H120" s="738" t="s">
        <v>50</v>
      </c>
      <c r="I120" s="911" t="s">
        <v>29</v>
      </c>
      <c r="J120" s="738" t="s">
        <v>30</v>
      </c>
      <c r="K120" s="738" t="s">
        <v>31</v>
      </c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5"/>
      <c r="BF120" s="5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3"/>
      <c r="BV120" s="3"/>
      <c r="BW120" s="3"/>
      <c r="BX120" s="15"/>
      <c r="BY120" s="3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3"/>
      <c r="CV120" s="3"/>
      <c r="CW120" s="3"/>
      <c r="CX120" s="3"/>
      <c r="CY120" s="3"/>
      <c r="CZ120" s="5"/>
    </row>
    <row r="121" spans="1:130" ht="15" x14ac:dyDescent="0.25">
      <c r="A121" s="815" t="s">
        <v>52</v>
      </c>
      <c r="B121" s="912">
        <f>SUM(C121:G121)</f>
        <v>0</v>
      </c>
      <c r="C121" s="900"/>
      <c r="D121" s="913"/>
      <c r="E121" s="817"/>
      <c r="F121" s="913"/>
      <c r="G121" s="810"/>
      <c r="H121" s="913"/>
      <c r="I121" s="817"/>
      <c r="J121" s="913"/>
      <c r="K121" s="913"/>
      <c r="L121" s="283" t="str">
        <f>CA121</f>
        <v/>
      </c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5"/>
      <c r="X121" s="5"/>
      <c r="Y121" s="5"/>
      <c r="Z121" s="5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5"/>
      <c r="BF121" s="5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3"/>
      <c r="BV121" s="3"/>
      <c r="BW121" s="3"/>
      <c r="BX121" s="15"/>
      <c r="BY121" s="3"/>
      <c r="BZ121" s="5"/>
      <c r="CA121" s="32" t="str">
        <f>IF(CG121=1,"* Total Personas debe ser igual que según Tipo estrategia. ","")</f>
        <v/>
      </c>
      <c r="CB121" s="32"/>
      <c r="CC121" s="32"/>
      <c r="CD121" s="32"/>
      <c r="CE121" s="32"/>
      <c r="CF121" s="32"/>
      <c r="CG121" s="33">
        <f>IF(B121&lt;&gt;SUM(H121:K121),1,0)</f>
        <v>0</v>
      </c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3"/>
      <c r="CV121" s="3"/>
      <c r="CW121" s="3"/>
      <c r="CX121" s="3"/>
      <c r="CY121" s="3"/>
      <c r="CZ121" s="5"/>
    </row>
    <row r="122" spans="1:130" ht="15" x14ac:dyDescent="0.25">
      <c r="A122" s="230" t="s">
        <v>72</v>
      </c>
      <c r="B122" s="284">
        <f>SUM(C122:G122)</f>
        <v>0</v>
      </c>
      <c r="C122" s="51"/>
      <c r="D122" s="92"/>
      <c r="E122" s="56"/>
      <c r="F122" s="92"/>
      <c r="G122" s="285"/>
      <c r="H122" s="92"/>
      <c r="I122" s="56"/>
      <c r="J122" s="92"/>
      <c r="K122" s="92"/>
      <c r="L122" s="283" t="str">
        <f>CA122</f>
        <v/>
      </c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5"/>
      <c r="X122" s="5"/>
      <c r="Y122" s="5"/>
      <c r="Z122" s="5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5"/>
      <c r="BF122" s="5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3"/>
      <c r="BV122" s="3"/>
      <c r="BW122" s="3"/>
      <c r="BX122" s="15"/>
      <c r="BY122" s="3"/>
      <c r="BZ122" s="5"/>
      <c r="CA122" s="32" t="str">
        <f>IF(CG122=1,"* Total Personas debe ser igual que según Tipo estrategia. ","")</f>
        <v/>
      </c>
      <c r="CB122" s="32"/>
      <c r="CC122" s="32"/>
      <c r="CD122" s="32"/>
      <c r="CE122" s="32"/>
      <c r="CF122" s="32"/>
      <c r="CG122" s="33">
        <f>IF(B122&lt;&gt;SUM(H122:K122),1,0)</f>
        <v>0</v>
      </c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3"/>
      <c r="CV122" s="3"/>
      <c r="CW122" s="3"/>
      <c r="CX122" s="3"/>
      <c r="CY122" s="3"/>
      <c r="CZ122" s="5"/>
    </row>
    <row r="123" spans="1:130" ht="15" x14ac:dyDescent="0.25">
      <c r="A123" s="286" t="s">
        <v>73</v>
      </c>
      <c r="B123" s="287">
        <f>SUM(C123:G123)</f>
        <v>0</v>
      </c>
      <c r="C123" s="219"/>
      <c r="D123" s="75"/>
      <c r="E123" s="78"/>
      <c r="F123" s="75"/>
      <c r="G123" s="288"/>
      <c r="H123" s="75"/>
      <c r="I123" s="78"/>
      <c r="J123" s="75"/>
      <c r="K123" s="75"/>
      <c r="L123" s="283" t="str">
        <f>CA123</f>
        <v/>
      </c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5"/>
      <c r="X123" s="5"/>
      <c r="Y123" s="5"/>
      <c r="Z123" s="5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5"/>
      <c r="BF123" s="5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3"/>
      <c r="BV123" s="3"/>
      <c r="BW123" s="3"/>
      <c r="BX123" s="15"/>
      <c r="BY123" s="3"/>
      <c r="BZ123" s="5"/>
      <c r="CA123" s="32" t="str">
        <f>IF(CG123=1,"* Total Personas debe ser igual que según Tipo estrategia. ","")</f>
        <v/>
      </c>
      <c r="CB123" s="32"/>
      <c r="CC123" s="32"/>
      <c r="CD123" s="32"/>
      <c r="CE123" s="32"/>
      <c r="CF123" s="32"/>
      <c r="CG123" s="33">
        <f>IF(B123&lt;&gt;SUM(H123:K123),1,0)</f>
        <v>0</v>
      </c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3"/>
      <c r="CV123" s="3"/>
      <c r="CW123" s="3"/>
      <c r="CX123" s="3"/>
      <c r="CY123" s="3"/>
      <c r="CZ123" s="5"/>
    </row>
    <row r="124" spans="1:130" ht="15" x14ac:dyDescent="0.25">
      <c r="A124" s="238" t="s">
        <v>132</v>
      </c>
      <c r="B124" s="2"/>
      <c r="C124" s="2"/>
      <c r="D124" s="245"/>
      <c r="E124" s="245"/>
      <c r="F124" s="245"/>
      <c r="G124" s="245"/>
      <c r="H124" s="245"/>
      <c r="I124" s="245"/>
      <c r="J124" s="245"/>
      <c r="K124" s="245"/>
      <c r="L124" s="24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5"/>
      <c r="BG124" s="5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3"/>
      <c r="BV124" s="3"/>
      <c r="BW124" s="3"/>
      <c r="BX124" s="3"/>
      <c r="BY124" s="3"/>
      <c r="BZ124" s="3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5"/>
      <c r="CV124" s="5"/>
      <c r="CW124" s="5"/>
      <c r="CX124" s="5"/>
      <c r="CY124" s="5"/>
      <c r="CZ124" s="5"/>
    </row>
    <row r="125" spans="1:130" ht="15" customHeight="1" x14ac:dyDescent="0.25">
      <c r="A125" s="1975" t="s">
        <v>133</v>
      </c>
      <c r="B125" s="1976" t="s">
        <v>134</v>
      </c>
      <c r="C125" s="1793" t="s">
        <v>135</v>
      </c>
      <c r="D125" s="1978"/>
      <c r="E125" s="1793" t="s">
        <v>136</v>
      </c>
      <c r="F125" s="1978"/>
      <c r="G125" s="1977" t="s">
        <v>137</v>
      </c>
      <c r="H125" s="1978"/>
      <c r="I125" s="1793" t="s">
        <v>138</v>
      </c>
      <c r="J125" s="1796"/>
      <c r="K125" s="1973" t="s">
        <v>139</v>
      </c>
      <c r="L125" s="1982"/>
      <c r="M125" s="267"/>
      <c r="N125" s="267"/>
      <c r="O125" s="267"/>
      <c r="P125" s="267"/>
      <c r="Q125" s="267"/>
      <c r="R125" s="267"/>
      <c r="S125" s="267"/>
      <c r="T125" s="267"/>
      <c r="U125" s="267"/>
      <c r="V125" s="267"/>
      <c r="W125" s="267"/>
      <c r="X125" s="267"/>
      <c r="Y125" s="267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5"/>
      <c r="BD125" s="5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3"/>
      <c r="BU125" s="3"/>
      <c r="BV125" s="15"/>
      <c r="BW125" s="15"/>
      <c r="BX125" s="15"/>
      <c r="BZ125" s="4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5"/>
      <c r="CU125" s="5"/>
      <c r="CV125" s="5"/>
      <c r="CW125" s="5"/>
      <c r="CX125" s="5"/>
      <c r="CY125" s="5"/>
      <c r="CZ125" s="5"/>
      <c r="DZ125" s="6"/>
    </row>
    <row r="126" spans="1:130" s="436" customFormat="1" ht="21" x14ac:dyDescent="0.25">
      <c r="A126" s="1775"/>
      <c r="B126" s="1745"/>
      <c r="C126" s="552" t="s">
        <v>140</v>
      </c>
      <c r="D126" s="911" t="s">
        <v>141</v>
      </c>
      <c r="E126" s="552" t="s">
        <v>140</v>
      </c>
      <c r="F126" s="911" t="s">
        <v>141</v>
      </c>
      <c r="G126" s="552" t="s">
        <v>140</v>
      </c>
      <c r="H126" s="914" t="s">
        <v>141</v>
      </c>
      <c r="I126" s="552" t="s">
        <v>140</v>
      </c>
      <c r="J126" s="743" t="s">
        <v>141</v>
      </c>
      <c r="K126" s="911" t="s">
        <v>88</v>
      </c>
      <c r="L126" s="911" t="s">
        <v>89</v>
      </c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5"/>
      <c r="BD126" s="5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3"/>
      <c r="BU126" s="3"/>
      <c r="BV126" s="15"/>
      <c r="BW126" s="15"/>
      <c r="BX126" s="15"/>
      <c r="BY126" s="15"/>
      <c r="BZ126" s="4"/>
      <c r="CA126" s="4"/>
      <c r="CB126" s="4"/>
      <c r="CC126" s="4"/>
      <c r="CD126" s="4"/>
      <c r="CE126" s="4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5"/>
      <c r="CU126" s="5"/>
      <c r="CV126" s="5"/>
      <c r="CW126" s="5"/>
      <c r="CX126" s="5"/>
      <c r="CY126" s="5"/>
      <c r="CZ126" s="432"/>
      <c r="DA126" s="432"/>
      <c r="DB126" s="432"/>
      <c r="DC126" s="432"/>
      <c r="DD126" s="432"/>
      <c r="DE126" s="432"/>
      <c r="DF126" s="432"/>
      <c r="DG126" s="432"/>
      <c r="DH126" s="432"/>
      <c r="DI126" s="432"/>
      <c r="DJ126" s="432"/>
      <c r="DK126" s="432"/>
      <c r="DL126" s="432"/>
      <c r="DM126" s="432"/>
      <c r="DN126" s="432"/>
      <c r="DO126" s="432"/>
      <c r="DP126" s="432"/>
      <c r="DQ126" s="432"/>
      <c r="DR126" s="432"/>
      <c r="DS126" s="432"/>
      <c r="DT126" s="432"/>
      <c r="DU126" s="432"/>
      <c r="DV126" s="432"/>
      <c r="DW126" s="432"/>
      <c r="DX126" s="432"/>
      <c r="DY126" s="432"/>
    </row>
    <row r="127" spans="1:130" ht="15" x14ac:dyDescent="0.25">
      <c r="A127" s="1976" t="s">
        <v>142</v>
      </c>
      <c r="B127" s="815" t="s">
        <v>143</v>
      </c>
      <c r="C127" s="900"/>
      <c r="D127" s="817"/>
      <c r="E127" s="900"/>
      <c r="F127" s="817"/>
      <c r="G127" s="900"/>
      <c r="H127" s="817"/>
      <c r="I127" s="900"/>
      <c r="J127" s="818"/>
      <c r="K127" s="56"/>
      <c r="L127" s="817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5"/>
      <c r="BD127" s="5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3"/>
      <c r="BU127" s="3"/>
      <c r="BV127" s="15"/>
      <c r="BW127" s="15"/>
      <c r="BX127" s="15"/>
      <c r="BZ127" s="4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5"/>
      <c r="CU127" s="5"/>
      <c r="CV127" s="5"/>
      <c r="CW127" s="5"/>
      <c r="CX127" s="5"/>
      <c r="CY127" s="5"/>
      <c r="CZ127" s="5"/>
      <c r="DZ127" s="6"/>
    </row>
    <row r="128" spans="1:130" ht="21" x14ac:dyDescent="0.2">
      <c r="A128" s="1637"/>
      <c r="B128" s="230" t="s">
        <v>144</v>
      </c>
      <c r="C128" s="51"/>
      <c r="D128" s="56"/>
      <c r="E128" s="51"/>
      <c r="F128" s="56"/>
      <c r="G128" s="51"/>
      <c r="H128" s="56"/>
      <c r="I128" s="51"/>
      <c r="J128" s="298"/>
      <c r="K128" s="56"/>
      <c r="L128" s="56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5"/>
      <c r="BD128" s="5"/>
      <c r="BT128" s="5"/>
      <c r="BV128" s="15"/>
      <c r="BW128" s="15"/>
      <c r="BX128" s="15"/>
      <c r="BZ128" s="4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15"/>
      <c r="CY128" s="5"/>
      <c r="CZ128" s="5"/>
      <c r="DZ128" s="6"/>
    </row>
    <row r="129" spans="1:130" x14ac:dyDescent="0.2">
      <c r="A129" s="1637"/>
      <c r="B129" s="230" t="s">
        <v>145</v>
      </c>
      <c r="C129" s="51"/>
      <c r="D129" s="56"/>
      <c r="E129" s="51"/>
      <c r="F129" s="56"/>
      <c r="G129" s="51"/>
      <c r="H129" s="56"/>
      <c r="I129" s="51"/>
      <c r="J129" s="298"/>
      <c r="K129" s="56"/>
      <c r="L129" s="56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5"/>
      <c r="BD129" s="5"/>
      <c r="BT129" s="5"/>
      <c r="BV129" s="15"/>
      <c r="BW129" s="15"/>
      <c r="BX129" s="15"/>
      <c r="BZ129" s="4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15"/>
      <c r="CY129" s="5"/>
      <c r="CZ129" s="5"/>
      <c r="DZ129" s="6"/>
    </row>
    <row r="130" spans="1:130" x14ac:dyDescent="0.2">
      <c r="A130" s="1745"/>
      <c r="B130" s="230" t="s">
        <v>146</v>
      </c>
      <c r="C130" s="219"/>
      <c r="D130" s="78"/>
      <c r="E130" s="219"/>
      <c r="F130" s="78"/>
      <c r="G130" s="219"/>
      <c r="H130" s="78"/>
      <c r="I130" s="219"/>
      <c r="J130" s="299"/>
      <c r="K130" s="78"/>
      <c r="L130" s="7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5"/>
      <c r="BD130" s="5"/>
      <c r="BT130" s="5"/>
      <c r="BV130" s="15"/>
      <c r="BW130" s="15"/>
      <c r="BX130" s="15"/>
      <c r="BZ130" s="4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15"/>
      <c r="CZ130" s="5"/>
      <c r="DZ130" s="6"/>
    </row>
    <row r="131" spans="1:130" x14ac:dyDescent="0.2">
      <c r="A131" s="1787" t="s">
        <v>147</v>
      </c>
      <c r="B131" s="815" t="s">
        <v>148</v>
      </c>
      <c r="C131" s="900"/>
      <c r="D131" s="817"/>
      <c r="E131" s="900"/>
      <c r="F131" s="817"/>
      <c r="G131" s="900"/>
      <c r="H131" s="817"/>
      <c r="I131" s="900"/>
      <c r="J131" s="818"/>
      <c r="K131" s="817"/>
      <c r="L131" s="817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5"/>
      <c r="BD131" s="5"/>
      <c r="BT131" s="5"/>
      <c r="BV131" s="15"/>
      <c r="BW131" s="15"/>
      <c r="BX131" s="15"/>
      <c r="BZ131" s="4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15"/>
      <c r="CY131" s="5"/>
      <c r="CZ131" s="5"/>
      <c r="DZ131" s="6"/>
    </row>
    <row r="132" spans="1:130" x14ac:dyDescent="0.2">
      <c r="A132" s="1788"/>
      <c r="B132" s="230" t="s">
        <v>149</v>
      </c>
      <c r="C132" s="51"/>
      <c r="D132" s="56"/>
      <c r="E132" s="51"/>
      <c r="F132" s="56"/>
      <c r="G132" s="51"/>
      <c r="H132" s="56"/>
      <c r="I132" s="51"/>
      <c r="J132" s="298"/>
      <c r="K132" s="56"/>
      <c r="L132" s="56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5"/>
      <c r="BD132" s="5"/>
      <c r="BT132" s="5"/>
      <c r="BV132" s="15"/>
      <c r="BW132" s="15"/>
      <c r="BX132" s="15"/>
      <c r="BZ132" s="4"/>
      <c r="CF132" s="9"/>
      <c r="CG132" s="437"/>
      <c r="CH132" s="437"/>
      <c r="CI132" s="437"/>
      <c r="CJ132" s="437"/>
      <c r="CK132" s="437"/>
      <c r="CL132" s="437"/>
      <c r="CM132" s="437"/>
      <c r="CN132" s="437"/>
      <c r="CO132" s="437"/>
      <c r="CP132" s="437"/>
      <c r="CQ132" s="437"/>
      <c r="CR132" s="437"/>
      <c r="CS132" s="437"/>
      <c r="CT132" s="15"/>
      <c r="CY132" s="5"/>
      <c r="CZ132" s="5"/>
      <c r="DZ132" s="6"/>
    </row>
    <row r="133" spans="1:130" x14ac:dyDescent="0.2">
      <c r="A133" s="1788"/>
      <c r="B133" s="230" t="s">
        <v>146</v>
      </c>
      <c r="C133" s="51"/>
      <c r="D133" s="56"/>
      <c r="E133" s="51"/>
      <c r="F133" s="56"/>
      <c r="G133" s="51"/>
      <c r="H133" s="56"/>
      <c r="I133" s="51"/>
      <c r="J133" s="298"/>
      <c r="K133" s="56"/>
      <c r="L133" s="56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5"/>
      <c r="BD133" s="5"/>
      <c r="BT133" s="5"/>
      <c r="BV133" s="15"/>
      <c r="BW133" s="15"/>
      <c r="BX133" s="15"/>
      <c r="BZ133" s="4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15"/>
      <c r="CY133" s="5"/>
      <c r="CZ133" s="5"/>
      <c r="DZ133" s="6"/>
    </row>
    <row r="134" spans="1:130" x14ac:dyDescent="0.2">
      <c r="A134" s="1788"/>
      <c r="B134" s="301" t="s">
        <v>150</v>
      </c>
      <c r="C134" s="85"/>
      <c r="D134" s="86"/>
      <c r="E134" s="85"/>
      <c r="F134" s="86"/>
      <c r="G134" s="85"/>
      <c r="H134" s="86"/>
      <c r="I134" s="85"/>
      <c r="J134" s="302"/>
      <c r="K134" s="86"/>
      <c r="L134" s="86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5"/>
      <c r="BD134" s="5"/>
      <c r="BT134" s="5"/>
      <c r="BV134" s="15"/>
      <c r="BW134" s="15"/>
      <c r="BX134" s="15"/>
      <c r="BZ134" s="4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15"/>
      <c r="CY134" s="5"/>
      <c r="CZ134" s="5"/>
      <c r="DZ134" s="6"/>
    </row>
    <row r="135" spans="1:130" x14ac:dyDescent="0.2">
      <c r="A135" s="1788"/>
      <c r="B135" s="286" t="s">
        <v>151</v>
      </c>
      <c r="C135" s="219"/>
      <c r="D135" s="78"/>
      <c r="E135" s="219"/>
      <c r="F135" s="78"/>
      <c r="G135" s="219"/>
      <c r="H135" s="78"/>
      <c r="I135" s="219"/>
      <c r="J135" s="299"/>
      <c r="K135" s="78"/>
      <c r="L135" s="7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5"/>
      <c r="BD135" s="5"/>
      <c r="BT135" s="5"/>
      <c r="BV135" s="15"/>
      <c r="BW135" s="15"/>
      <c r="BX135" s="15"/>
      <c r="BZ135" s="4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15"/>
      <c r="CY135" s="5"/>
      <c r="CZ135" s="5"/>
      <c r="DZ135" s="6"/>
    </row>
    <row r="136" spans="1:130" ht="14.25" customHeight="1" x14ac:dyDescent="0.2">
      <c r="A136" s="1976" t="s">
        <v>152</v>
      </c>
      <c r="B136" s="815" t="s">
        <v>153</v>
      </c>
      <c r="C136" s="900"/>
      <c r="D136" s="817"/>
      <c r="E136" s="900"/>
      <c r="F136" s="817"/>
      <c r="G136" s="900"/>
      <c r="H136" s="817"/>
      <c r="I136" s="900"/>
      <c r="J136" s="818"/>
      <c r="K136" s="817"/>
      <c r="L136" s="817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5"/>
      <c r="BD136" s="5"/>
      <c r="BT136" s="5"/>
      <c r="BV136" s="15"/>
      <c r="BW136" s="15"/>
      <c r="BX136" s="15"/>
      <c r="BZ136" s="4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5"/>
      <c r="CU136" s="5"/>
      <c r="CV136" s="5"/>
      <c r="CW136" s="5"/>
      <c r="CX136" s="5"/>
      <c r="CY136" s="5"/>
      <c r="CZ136" s="5"/>
      <c r="DZ136" s="6"/>
    </row>
    <row r="137" spans="1:130" x14ac:dyDescent="0.2">
      <c r="A137" s="1637"/>
      <c r="B137" s="230" t="s">
        <v>149</v>
      </c>
      <c r="C137" s="51"/>
      <c r="D137" s="56"/>
      <c r="E137" s="51"/>
      <c r="F137" s="56"/>
      <c r="G137" s="51"/>
      <c r="H137" s="56"/>
      <c r="I137" s="51"/>
      <c r="J137" s="298"/>
      <c r="K137" s="56"/>
      <c r="L137" s="56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5"/>
      <c r="BD137" s="5"/>
      <c r="BT137" s="5"/>
      <c r="BV137" s="15"/>
      <c r="BW137" s="15"/>
      <c r="BX137" s="15"/>
      <c r="BZ137" s="4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5"/>
      <c r="CU137" s="5"/>
      <c r="CV137" s="5"/>
      <c r="CW137" s="5"/>
      <c r="CX137" s="5"/>
      <c r="CY137" s="5"/>
      <c r="CZ137" s="5"/>
      <c r="DZ137" s="6"/>
    </row>
    <row r="138" spans="1:130" x14ac:dyDescent="0.2">
      <c r="A138" s="1637"/>
      <c r="B138" s="230" t="s">
        <v>146</v>
      </c>
      <c r="C138" s="51"/>
      <c r="D138" s="56"/>
      <c r="E138" s="51"/>
      <c r="F138" s="56"/>
      <c r="G138" s="51"/>
      <c r="H138" s="56"/>
      <c r="I138" s="51"/>
      <c r="J138" s="298"/>
      <c r="K138" s="56"/>
      <c r="L138" s="56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5"/>
      <c r="BD138" s="5"/>
      <c r="BT138" s="5"/>
      <c r="BV138" s="15"/>
      <c r="BW138" s="15"/>
      <c r="BX138" s="15"/>
      <c r="BZ138" s="4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5"/>
      <c r="CU138" s="5"/>
      <c r="CV138" s="5"/>
      <c r="CW138" s="5"/>
      <c r="CX138" s="5"/>
      <c r="CY138" s="5"/>
      <c r="CZ138" s="5"/>
      <c r="DZ138" s="6"/>
    </row>
    <row r="139" spans="1:130" x14ac:dyDescent="0.2">
      <c r="A139" s="1637"/>
      <c r="B139" s="230" t="s">
        <v>154</v>
      </c>
      <c r="C139" s="51"/>
      <c r="D139" s="56"/>
      <c r="E139" s="51"/>
      <c r="F139" s="56"/>
      <c r="G139" s="51"/>
      <c r="H139" s="56"/>
      <c r="I139" s="51"/>
      <c r="J139" s="298"/>
      <c r="K139" s="56"/>
      <c r="L139" s="56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5"/>
      <c r="BD139" s="5"/>
      <c r="BT139" s="5"/>
      <c r="BV139" s="15"/>
      <c r="BW139" s="15"/>
      <c r="BX139" s="15"/>
      <c r="BZ139" s="32"/>
      <c r="CA139" s="32"/>
      <c r="CB139" s="32"/>
      <c r="CC139" s="32"/>
      <c r="CD139" s="32"/>
      <c r="CE139" s="32"/>
      <c r="CF139" s="33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5"/>
      <c r="CU139" s="5"/>
      <c r="CV139" s="5"/>
      <c r="CW139" s="5"/>
      <c r="CX139" s="5"/>
      <c r="CY139" s="5"/>
      <c r="CZ139" s="5"/>
      <c r="DZ139" s="6"/>
    </row>
    <row r="140" spans="1:130" x14ac:dyDescent="0.2">
      <c r="A140" s="1637"/>
      <c r="B140" s="230" t="s">
        <v>150</v>
      </c>
      <c r="C140" s="51"/>
      <c r="D140" s="56"/>
      <c r="E140" s="51"/>
      <c r="F140" s="56"/>
      <c r="G140" s="51"/>
      <c r="H140" s="56"/>
      <c r="I140" s="51"/>
      <c r="J140" s="298"/>
      <c r="K140" s="56"/>
      <c r="L140" s="56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5"/>
      <c r="BD140" s="5"/>
      <c r="BT140" s="5"/>
      <c r="BV140" s="15"/>
      <c r="BW140" s="15"/>
      <c r="BX140" s="15"/>
      <c r="BZ140" s="32"/>
      <c r="CA140" s="32"/>
      <c r="CB140" s="32"/>
      <c r="CC140" s="32"/>
      <c r="CD140" s="32"/>
      <c r="CE140" s="32"/>
      <c r="CF140" s="33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5"/>
      <c r="CU140" s="5"/>
      <c r="CV140" s="5"/>
      <c r="CW140" s="5"/>
      <c r="CX140" s="5"/>
      <c r="CY140" s="5"/>
      <c r="CZ140" s="5"/>
      <c r="DZ140" s="6"/>
    </row>
    <row r="141" spans="1:130" x14ac:dyDescent="0.2">
      <c r="A141" s="1745"/>
      <c r="B141" s="286" t="s">
        <v>151</v>
      </c>
      <c r="C141" s="63"/>
      <c r="D141" s="97"/>
      <c r="E141" s="63"/>
      <c r="F141" s="97"/>
      <c r="G141" s="63"/>
      <c r="H141" s="97"/>
      <c r="I141" s="63"/>
      <c r="J141" s="303"/>
      <c r="K141" s="97"/>
      <c r="L141" s="97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5"/>
      <c r="BD141" s="5"/>
      <c r="BT141" s="5"/>
      <c r="BV141" s="15"/>
      <c r="BW141" s="15"/>
      <c r="BX141" s="15"/>
      <c r="BZ141" s="32"/>
      <c r="CA141" s="32"/>
      <c r="CB141" s="32"/>
      <c r="CC141" s="32"/>
      <c r="CD141" s="32"/>
      <c r="CE141" s="32"/>
      <c r="CF141" s="33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5"/>
      <c r="CU141" s="5"/>
      <c r="CV141" s="5"/>
      <c r="CW141" s="5"/>
      <c r="CX141" s="5"/>
      <c r="CY141" s="5"/>
      <c r="CZ141" s="5"/>
      <c r="DZ141" s="6"/>
    </row>
    <row r="142" spans="1:130" x14ac:dyDescent="0.2">
      <c r="A142" s="738" t="s">
        <v>155</v>
      </c>
      <c r="B142" s="562" t="s">
        <v>145</v>
      </c>
      <c r="C142" s="563"/>
      <c r="D142" s="915"/>
      <c r="E142" s="563"/>
      <c r="F142" s="915"/>
      <c r="G142" s="563"/>
      <c r="H142" s="915"/>
      <c r="I142" s="563"/>
      <c r="J142" s="565"/>
      <c r="K142" s="915"/>
      <c r="L142" s="915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5"/>
      <c r="BD142" s="5"/>
      <c r="BT142" s="5"/>
      <c r="BV142" s="15"/>
      <c r="BW142" s="15"/>
      <c r="BX142" s="15"/>
      <c r="BZ142" s="4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5"/>
      <c r="CU142" s="5"/>
      <c r="CV142" s="5"/>
      <c r="CW142" s="5"/>
      <c r="CX142" s="5"/>
      <c r="CY142" s="5"/>
      <c r="CZ142" s="5"/>
      <c r="DZ142" s="6"/>
    </row>
    <row r="143" spans="1:130" x14ac:dyDescent="0.2">
      <c r="A143" s="11" t="s">
        <v>156</v>
      </c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5"/>
      <c r="CV143" s="5"/>
      <c r="CW143" s="5"/>
      <c r="CX143" s="5"/>
      <c r="CY143" s="5"/>
      <c r="CZ143" s="5"/>
    </row>
    <row r="144" spans="1:130" x14ac:dyDescent="0.2">
      <c r="A144" s="107" t="s">
        <v>157</v>
      </c>
      <c r="B144" s="309"/>
      <c r="C144" s="10"/>
      <c r="D144" s="310"/>
      <c r="E144" s="411"/>
      <c r="F144" s="310"/>
      <c r="G144" s="411"/>
      <c r="H144" s="411"/>
      <c r="I144" s="310"/>
      <c r="J144" s="412"/>
      <c r="K144" s="412"/>
      <c r="L144" s="412"/>
      <c r="M144" s="412"/>
      <c r="N144" s="412"/>
      <c r="O144" s="413"/>
      <c r="P144" s="413"/>
      <c r="Q144" s="413"/>
      <c r="R144" s="414"/>
      <c r="S144" s="14"/>
      <c r="T144" s="413"/>
      <c r="U144" s="413"/>
      <c r="V144" s="414"/>
      <c r="W144" s="415"/>
      <c r="X144" s="14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CA144" s="32"/>
      <c r="CB144" s="32"/>
      <c r="CC144" s="32"/>
      <c r="CD144" s="32"/>
      <c r="CE144" s="32"/>
      <c r="CF144" s="32"/>
      <c r="CG144" s="33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5"/>
      <c r="CV144" s="5"/>
      <c r="CW144" s="5"/>
      <c r="CX144" s="5"/>
      <c r="CY144" s="5"/>
      <c r="CZ144" s="5"/>
    </row>
    <row r="145" spans="1:149" ht="15" customHeight="1" x14ac:dyDescent="0.2">
      <c r="A145" s="1983" t="s">
        <v>35</v>
      </c>
      <c r="B145" s="1984" t="s">
        <v>5</v>
      </c>
      <c r="C145" s="1640"/>
      <c r="D145" s="1985"/>
      <c r="E145" s="1986" t="s">
        <v>158</v>
      </c>
      <c r="F145" s="1705"/>
      <c r="G145" s="1705"/>
      <c r="H145" s="1705"/>
      <c r="I145" s="1705"/>
      <c r="J145" s="1705"/>
      <c r="K145" s="1705"/>
      <c r="L145" s="1705"/>
      <c r="M145" s="1705"/>
      <c r="N145" s="1705"/>
      <c r="O145" s="1705"/>
      <c r="P145" s="1705"/>
      <c r="Q145" s="1705"/>
      <c r="R145" s="1705"/>
      <c r="S145" s="1705"/>
      <c r="T145" s="1705"/>
      <c r="U145" s="1705"/>
      <c r="V145" s="1705"/>
      <c r="W145" s="1705"/>
      <c r="X145" s="1705"/>
      <c r="Y145" s="1705"/>
      <c r="Z145" s="1705"/>
      <c r="AA145" s="1705"/>
      <c r="AB145" s="1705"/>
      <c r="AC145" s="1705"/>
      <c r="AD145" s="1705"/>
      <c r="AE145" s="1705"/>
      <c r="AF145" s="1705"/>
      <c r="AG145" s="1705"/>
      <c r="AH145" s="1705"/>
      <c r="AI145" s="1705"/>
      <c r="AJ145" s="1705"/>
      <c r="AK145" s="1705"/>
      <c r="AL145" s="1705"/>
      <c r="AM145" s="1987" t="s">
        <v>159</v>
      </c>
      <c r="AN145" s="1988"/>
      <c r="AO145" s="1989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U145" s="109"/>
      <c r="BV145" s="109"/>
      <c r="BW145" s="15"/>
      <c r="BX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5"/>
      <c r="CR145" s="5"/>
      <c r="CS145" s="5"/>
      <c r="CT145" s="32"/>
      <c r="CU145" s="32"/>
      <c r="CV145" s="32"/>
      <c r="CW145" s="32"/>
      <c r="CX145" s="32"/>
      <c r="CY145" s="32"/>
      <c r="CZ145" s="33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</row>
    <row r="146" spans="1:149" ht="15" customHeight="1" x14ac:dyDescent="0.2">
      <c r="A146" s="1702"/>
      <c r="B146" s="1760"/>
      <c r="C146" s="1757"/>
      <c r="D146" s="1761"/>
      <c r="E146" s="1787" t="s">
        <v>160</v>
      </c>
      <c r="F146" s="1787"/>
      <c r="G146" s="1787" t="s">
        <v>161</v>
      </c>
      <c r="H146" s="1787"/>
      <c r="I146" s="1787" t="s">
        <v>13</v>
      </c>
      <c r="J146" s="1787"/>
      <c r="K146" s="1990" t="s">
        <v>162</v>
      </c>
      <c r="L146" s="1990"/>
      <c r="M146" s="1787" t="s">
        <v>15</v>
      </c>
      <c r="N146" s="1793"/>
      <c r="O146" s="1787" t="s">
        <v>16</v>
      </c>
      <c r="P146" s="1787"/>
      <c r="Q146" s="1787" t="s">
        <v>17</v>
      </c>
      <c r="R146" s="1787"/>
      <c r="S146" s="1787" t="s">
        <v>18</v>
      </c>
      <c r="T146" s="1787"/>
      <c r="U146" s="1787" t="s">
        <v>19</v>
      </c>
      <c r="V146" s="1787"/>
      <c r="W146" s="1787" t="s">
        <v>20</v>
      </c>
      <c r="X146" s="1787"/>
      <c r="Y146" s="1787" t="s">
        <v>21</v>
      </c>
      <c r="Z146" s="1787"/>
      <c r="AA146" s="1787" t="s">
        <v>22</v>
      </c>
      <c r="AB146" s="1787"/>
      <c r="AC146" s="1787" t="s">
        <v>23</v>
      </c>
      <c r="AD146" s="1793"/>
      <c r="AE146" s="1787" t="s">
        <v>24</v>
      </c>
      <c r="AF146" s="1787"/>
      <c r="AG146" s="1787" t="s">
        <v>25</v>
      </c>
      <c r="AH146" s="1787"/>
      <c r="AI146" s="1787" t="s">
        <v>26</v>
      </c>
      <c r="AJ146" s="1787"/>
      <c r="AK146" s="1981" t="s">
        <v>27</v>
      </c>
      <c r="AL146" s="1825"/>
      <c r="AM146" s="1991" t="s">
        <v>163</v>
      </c>
      <c r="AN146" s="1825" t="s">
        <v>164</v>
      </c>
      <c r="AO146" s="1981"/>
      <c r="AP146" s="916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U146" s="109"/>
      <c r="BV146" s="109"/>
      <c r="BW146" s="15"/>
      <c r="BX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5"/>
      <c r="CR146" s="5"/>
      <c r="CS146" s="5"/>
      <c r="CT146" s="32"/>
      <c r="CU146" s="32"/>
      <c r="CV146" s="32"/>
      <c r="CW146" s="32"/>
      <c r="CX146" s="32"/>
      <c r="CY146" s="32"/>
      <c r="CZ146" s="33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</row>
    <row r="147" spans="1:149" ht="24" customHeight="1" x14ac:dyDescent="0.2">
      <c r="A147" s="1781"/>
      <c r="B147" s="910" t="s">
        <v>32</v>
      </c>
      <c r="C147" s="917" t="s">
        <v>33</v>
      </c>
      <c r="D147" s="738" t="s">
        <v>34</v>
      </c>
      <c r="E147" s="918" t="s">
        <v>33</v>
      </c>
      <c r="F147" s="919" t="s">
        <v>34</v>
      </c>
      <c r="G147" s="918" t="s">
        <v>33</v>
      </c>
      <c r="H147" s="919" t="s">
        <v>34</v>
      </c>
      <c r="I147" s="918" t="s">
        <v>33</v>
      </c>
      <c r="J147" s="919" t="s">
        <v>34</v>
      </c>
      <c r="K147" s="918" t="s">
        <v>33</v>
      </c>
      <c r="L147" s="919" t="s">
        <v>34</v>
      </c>
      <c r="M147" s="918" t="s">
        <v>33</v>
      </c>
      <c r="N147" s="920" t="s">
        <v>34</v>
      </c>
      <c r="O147" s="918" t="s">
        <v>33</v>
      </c>
      <c r="P147" s="919" t="s">
        <v>34</v>
      </c>
      <c r="Q147" s="918" t="s">
        <v>33</v>
      </c>
      <c r="R147" s="919" t="s">
        <v>34</v>
      </c>
      <c r="S147" s="918" t="s">
        <v>33</v>
      </c>
      <c r="T147" s="919" t="s">
        <v>34</v>
      </c>
      <c r="U147" s="918" t="s">
        <v>33</v>
      </c>
      <c r="V147" s="919" t="s">
        <v>34</v>
      </c>
      <c r="W147" s="918" t="s">
        <v>33</v>
      </c>
      <c r="X147" s="919" t="s">
        <v>34</v>
      </c>
      <c r="Y147" s="918" t="s">
        <v>33</v>
      </c>
      <c r="Z147" s="919" t="s">
        <v>34</v>
      </c>
      <c r="AA147" s="918" t="s">
        <v>33</v>
      </c>
      <c r="AB147" s="919" t="s">
        <v>34</v>
      </c>
      <c r="AC147" s="918" t="s">
        <v>33</v>
      </c>
      <c r="AD147" s="920" t="s">
        <v>34</v>
      </c>
      <c r="AE147" s="918" t="s">
        <v>33</v>
      </c>
      <c r="AF147" s="919" t="s">
        <v>34</v>
      </c>
      <c r="AG147" s="918" t="s">
        <v>33</v>
      </c>
      <c r="AH147" s="919" t="s">
        <v>34</v>
      </c>
      <c r="AI147" s="918" t="s">
        <v>33</v>
      </c>
      <c r="AJ147" s="919" t="s">
        <v>34</v>
      </c>
      <c r="AK147" s="921" t="s">
        <v>33</v>
      </c>
      <c r="AL147" s="920" t="s">
        <v>34</v>
      </c>
      <c r="AM147" s="1948"/>
      <c r="AN147" s="922" t="s">
        <v>165</v>
      </c>
      <c r="AO147" s="914" t="s">
        <v>166</v>
      </c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U147" s="109"/>
      <c r="BV147" s="109"/>
      <c r="BW147" s="15"/>
      <c r="BX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5"/>
      <c r="CR147" s="5"/>
      <c r="CS147" s="5"/>
      <c r="CT147" s="32"/>
      <c r="CU147" s="32"/>
      <c r="CV147" s="32"/>
      <c r="CW147" s="32"/>
      <c r="CX147" s="32"/>
      <c r="CY147" s="32"/>
      <c r="CZ147" s="33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</row>
    <row r="148" spans="1:149" ht="14.1" customHeight="1" x14ac:dyDescent="0.2">
      <c r="A148" s="923" t="s">
        <v>51</v>
      </c>
      <c r="B148" s="324">
        <f>SUM(C148:D148)</f>
        <v>364</v>
      </c>
      <c r="C148" s="833">
        <f>E148+G148+I148+K148+M148+O148+Q148+S148+U148+W148+Y148+AA148+AC148+AE148+AG148+AI148+AK148</f>
        <v>163</v>
      </c>
      <c r="D148" s="924">
        <f>F148+H148+J148+L148+N148+P148+R148+T148+V148+X148+Z148+AB148+AD148+AF148+AH148+AJ148+AL148</f>
        <v>201</v>
      </c>
      <c r="E148" s="925">
        <v>29</v>
      </c>
      <c r="F148" s="926">
        <v>23</v>
      </c>
      <c r="G148" s="925">
        <v>4</v>
      </c>
      <c r="H148" s="926">
        <v>3</v>
      </c>
      <c r="I148" s="925">
        <v>6</v>
      </c>
      <c r="J148" s="926">
        <v>8</v>
      </c>
      <c r="K148" s="925">
        <v>5</v>
      </c>
      <c r="L148" s="927">
        <v>5</v>
      </c>
      <c r="M148" s="927">
        <v>3</v>
      </c>
      <c r="N148" s="928">
        <v>7</v>
      </c>
      <c r="O148" s="925">
        <v>4</v>
      </c>
      <c r="P148" s="926">
        <v>3</v>
      </c>
      <c r="Q148" s="925">
        <v>6</v>
      </c>
      <c r="R148" s="926">
        <v>6</v>
      </c>
      <c r="S148" s="925">
        <v>5</v>
      </c>
      <c r="T148" s="926">
        <v>3</v>
      </c>
      <c r="U148" s="925">
        <v>7</v>
      </c>
      <c r="V148" s="926">
        <v>5</v>
      </c>
      <c r="W148" s="925">
        <v>4</v>
      </c>
      <c r="X148" s="926">
        <v>9</v>
      </c>
      <c r="Y148" s="925">
        <v>8</v>
      </c>
      <c r="Z148" s="926">
        <v>7</v>
      </c>
      <c r="AA148" s="925">
        <v>14</v>
      </c>
      <c r="AB148" s="926">
        <v>11</v>
      </c>
      <c r="AC148" s="925">
        <v>11</v>
      </c>
      <c r="AD148" s="928">
        <v>19</v>
      </c>
      <c r="AE148" s="925">
        <v>11</v>
      </c>
      <c r="AF148" s="926">
        <v>15</v>
      </c>
      <c r="AG148" s="925">
        <v>10</v>
      </c>
      <c r="AH148" s="926">
        <v>19</v>
      </c>
      <c r="AI148" s="925">
        <v>8</v>
      </c>
      <c r="AJ148" s="926">
        <v>21</v>
      </c>
      <c r="AK148" s="929">
        <v>28</v>
      </c>
      <c r="AL148" s="928">
        <v>37</v>
      </c>
      <c r="AM148" s="930">
        <v>183</v>
      </c>
      <c r="AN148" s="925">
        <v>60</v>
      </c>
      <c r="AO148" s="926">
        <v>121</v>
      </c>
      <c r="AP148" s="283" t="str">
        <f>CT148</f>
        <v/>
      </c>
      <c r="AQ148" s="267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U148" s="109"/>
      <c r="BV148" s="109"/>
      <c r="BY148" s="5"/>
      <c r="BZ148" s="5"/>
      <c r="CA148" s="5"/>
      <c r="CB148" s="5"/>
      <c r="CC148" s="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5"/>
      <c r="CR148" s="5"/>
      <c r="CS148" s="5"/>
      <c r="CT148" s="32" t="str">
        <f t="shared" ref="CT148:CT176" si="19">IF(CZ148=1,"* El número de Consultas Según tipo de atención NO DEBE ser diferente al Total. ","")</f>
        <v/>
      </c>
      <c r="CU148" s="32"/>
      <c r="CV148" s="32"/>
      <c r="CW148" s="32"/>
      <c r="CX148" s="32"/>
      <c r="CY148" s="32"/>
      <c r="CZ148" s="33">
        <f t="shared" ref="CZ148:CZ176" si="20">IF(B148&lt;&gt;SUM(AM148:AO148),1,0)</f>
        <v>0</v>
      </c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</row>
    <row r="149" spans="1:149" ht="14.1" customHeight="1" x14ac:dyDescent="0.2">
      <c r="A149" s="328" t="s">
        <v>36</v>
      </c>
      <c r="B149" s="324">
        <f t="shared" ref="B149:B182" si="21">SUM(C149:D149)</f>
        <v>0</v>
      </c>
      <c r="C149" s="833">
        <f t="shared" ref="C149:D182" si="22">E149+G149+I149+K149+M149+O149+Q149+S149+U149+W149+Y149+AA149+AC149+AE149+AG149+AI149+AK149</f>
        <v>0</v>
      </c>
      <c r="D149" s="833">
        <f t="shared" si="22"/>
        <v>0</v>
      </c>
      <c r="E149" s="51">
        <v>0</v>
      </c>
      <c r="F149" s="52">
        <v>0</v>
      </c>
      <c r="G149" s="51">
        <v>0</v>
      </c>
      <c r="H149" s="52">
        <v>0</v>
      </c>
      <c r="I149" s="51">
        <v>0</v>
      </c>
      <c r="J149" s="52">
        <v>0</v>
      </c>
      <c r="K149" s="51">
        <v>0</v>
      </c>
      <c r="L149" s="55">
        <v>0</v>
      </c>
      <c r="M149" s="55">
        <v>0</v>
      </c>
      <c r="N149" s="326">
        <v>0</v>
      </c>
      <c r="O149" s="51">
        <v>0</v>
      </c>
      <c r="P149" s="52">
        <v>0</v>
      </c>
      <c r="Q149" s="51">
        <v>0</v>
      </c>
      <c r="R149" s="52">
        <v>0</v>
      </c>
      <c r="S149" s="51">
        <v>0</v>
      </c>
      <c r="T149" s="52">
        <v>0</v>
      </c>
      <c r="U149" s="51">
        <v>0</v>
      </c>
      <c r="V149" s="52">
        <v>0</v>
      </c>
      <c r="W149" s="51">
        <v>0</v>
      </c>
      <c r="X149" s="52">
        <v>0</v>
      </c>
      <c r="Y149" s="51">
        <v>0</v>
      </c>
      <c r="Z149" s="52">
        <v>0</v>
      </c>
      <c r="AA149" s="51">
        <v>0</v>
      </c>
      <c r="AB149" s="52">
        <v>0</v>
      </c>
      <c r="AC149" s="51">
        <v>0</v>
      </c>
      <c r="AD149" s="326">
        <v>0</v>
      </c>
      <c r="AE149" s="51">
        <v>0</v>
      </c>
      <c r="AF149" s="52">
        <v>0</v>
      </c>
      <c r="AG149" s="51">
        <v>0</v>
      </c>
      <c r="AH149" s="52">
        <v>0</v>
      </c>
      <c r="AI149" s="51">
        <v>0</v>
      </c>
      <c r="AJ149" s="52">
        <v>0</v>
      </c>
      <c r="AK149" s="54">
        <v>0</v>
      </c>
      <c r="AL149" s="326">
        <v>0</v>
      </c>
      <c r="AM149" s="841">
        <v>0</v>
      </c>
      <c r="AN149" s="51">
        <v>0</v>
      </c>
      <c r="AO149" s="52">
        <v>0</v>
      </c>
      <c r="AP149" s="283" t="str">
        <f t="shared" ref="AP149:AP182" si="23">CT149</f>
        <v/>
      </c>
      <c r="AQ149" s="267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U149" s="109"/>
      <c r="BV149" s="109"/>
      <c r="BY149" s="5"/>
      <c r="BZ149" s="5"/>
      <c r="CA149" s="5"/>
      <c r="CB149" s="5"/>
      <c r="CC149" s="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5"/>
      <c r="CR149" s="5"/>
      <c r="CS149" s="5"/>
      <c r="CT149" s="32" t="str">
        <f t="shared" si="19"/>
        <v/>
      </c>
      <c r="CU149" s="32"/>
      <c r="CV149" s="32"/>
      <c r="CW149" s="32"/>
      <c r="CX149" s="32"/>
      <c r="CY149" s="32"/>
      <c r="CZ149" s="33">
        <f t="shared" si="20"/>
        <v>0</v>
      </c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</row>
    <row r="150" spans="1:149" ht="14.1" customHeight="1" x14ac:dyDescent="0.2">
      <c r="A150" s="152" t="s">
        <v>60</v>
      </c>
      <c r="B150" s="324">
        <f t="shared" si="21"/>
        <v>31</v>
      </c>
      <c r="C150" s="833">
        <f t="shared" si="22"/>
        <v>11</v>
      </c>
      <c r="D150" s="833">
        <f t="shared" si="22"/>
        <v>20</v>
      </c>
      <c r="E150" s="51">
        <v>0</v>
      </c>
      <c r="F150" s="52">
        <v>0</v>
      </c>
      <c r="G150" s="51">
        <v>0</v>
      </c>
      <c r="H150" s="52">
        <v>0</v>
      </c>
      <c r="I150" s="51">
        <v>0</v>
      </c>
      <c r="J150" s="52">
        <v>0</v>
      </c>
      <c r="K150" s="51">
        <v>0</v>
      </c>
      <c r="L150" s="55">
        <v>0</v>
      </c>
      <c r="M150" s="55">
        <v>0</v>
      </c>
      <c r="N150" s="326">
        <v>0</v>
      </c>
      <c r="O150" s="51">
        <v>0</v>
      </c>
      <c r="P150" s="52">
        <v>0</v>
      </c>
      <c r="Q150" s="51">
        <v>0</v>
      </c>
      <c r="R150" s="52">
        <v>0</v>
      </c>
      <c r="S150" s="51">
        <v>0</v>
      </c>
      <c r="T150" s="52">
        <v>0</v>
      </c>
      <c r="U150" s="51">
        <v>0</v>
      </c>
      <c r="V150" s="52">
        <v>0</v>
      </c>
      <c r="W150" s="51">
        <v>0</v>
      </c>
      <c r="X150" s="52">
        <v>1</v>
      </c>
      <c r="Y150" s="51">
        <v>1</v>
      </c>
      <c r="Z150" s="52">
        <v>1</v>
      </c>
      <c r="AA150" s="51">
        <v>3</v>
      </c>
      <c r="AB150" s="52">
        <v>3</v>
      </c>
      <c r="AC150" s="51">
        <v>2</v>
      </c>
      <c r="AD150" s="326">
        <v>1</v>
      </c>
      <c r="AE150" s="51">
        <v>1</v>
      </c>
      <c r="AF150" s="52">
        <v>2</v>
      </c>
      <c r="AG150" s="51">
        <v>1</v>
      </c>
      <c r="AH150" s="52">
        <v>4</v>
      </c>
      <c r="AI150" s="51">
        <v>1</v>
      </c>
      <c r="AJ150" s="52">
        <v>1</v>
      </c>
      <c r="AK150" s="54">
        <v>2</v>
      </c>
      <c r="AL150" s="326">
        <v>7</v>
      </c>
      <c r="AM150" s="841">
        <v>7</v>
      </c>
      <c r="AN150" s="51">
        <v>9</v>
      </c>
      <c r="AO150" s="52">
        <v>15</v>
      </c>
      <c r="AP150" s="283" t="str">
        <f t="shared" si="23"/>
        <v/>
      </c>
      <c r="AQ150" s="267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U150" s="109"/>
      <c r="BV150" s="109"/>
      <c r="BY150" s="5"/>
      <c r="BZ150" s="5"/>
      <c r="CA150" s="5"/>
      <c r="CB150" s="5"/>
      <c r="CC150" s="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5"/>
      <c r="CR150" s="5"/>
      <c r="CS150" s="5"/>
      <c r="CT150" s="32" t="str">
        <f t="shared" si="19"/>
        <v/>
      </c>
      <c r="CU150" s="32"/>
      <c r="CV150" s="32"/>
      <c r="CW150" s="32"/>
      <c r="CX150" s="32"/>
      <c r="CY150" s="32"/>
      <c r="CZ150" s="33">
        <f t="shared" si="20"/>
        <v>0</v>
      </c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</row>
    <row r="151" spans="1:149" ht="14.1" customHeight="1" x14ac:dyDescent="0.2">
      <c r="A151" s="152" t="s">
        <v>61</v>
      </c>
      <c r="B151" s="324">
        <f t="shared" si="21"/>
        <v>1</v>
      </c>
      <c r="C151" s="833">
        <f t="shared" si="22"/>
        <v>1</v>
      </c>
      <c r="D151" s="833">
        <f t="shared" si="22"/>
        <v>0</v>
      </c>
      <c r="E151" s="51">
        <v>0</v>
      </c>
      <c r="F151" s="52">
        <v>0</v>
      </c>
      <c r="G151" s="51">
        <v>0</v>
      </c>
      <c r="H151" s="52">
        <v>0</v>
      </c>
      <c r="I151" s="51">
        <v>0</v>
      </c>
      <c r="J151" s="52">
        <v>0</v>
      </c>
      <c r="K151" s="51">
        <v>0</v>
      </c>
      <c r="L151" s="55">
        <v>0</v>
      </c>
      <c r="M151" s="55">
        <v>0</v>
      </c>
      <c r="N151" s="326">
        <v>0</v>
      </c>
      <c r="O151" s="51">
        <v>0</v>
      </c>
      <c r="P151" s="52">
        <v>0</v>
      </c>
      <c r="Q151" s="51">
        <v>0</v>
      </c>
      <c r="R151" s="52">
        <v>0</v>
      </c>
      <c r="S151" s="51">
        <v>0</v>
      </c>
      <c r="T151" s="52">
        <v>0</v>
      </c>
      <c r="U151" s="51">
        <v>0</v>
      </c>
      <c r="V151" s="52">
        <v>0</v>
      </c>
      <c r="W151" s="51">
        <v>0</v>
      </c>
      <c r="X151" s="52">
        <v>0</v>
      </c>
      <c r="Y151" s="51">
        <v>0</v>
      </c>
      <c r="Z151" s="52">
        <v>0</v>
      </c>
      <c r="AA151" s="51">
        <v>0</v>
      </c>
      <c r="AB151" s="52">
        <v>0</v>
      </c>
      <c r="AC151" s="51">
        <v>0</v>
      </c>
      <c r="AD151" s="326">
        <v>0</v>
      </c>
      <c r="AE151" s="51">
        <v>1</v>
      </c>
      <c r="AF151" s="52">
        <v>0</v>
      </c>
      <c r="AG151" s="51">
        <v>0</v>
      </c>
      <c r="AH151" s="52">
        <v>0</v>
      </c>
      <c r="AI151" s="51">
        <v>0</v>
      </c>
      <c r="AJ151" s="52">
        <v>0</v>
      </c>
      <c r="AK151" s="54">
        <v>0</v>
      </c>
      <c r="AL151" s="326">
        <v>0</v>
      </c>
      <c r="AM151" s="841">
        <v>0</v>
      </c>
      <c r="AN151" s="51">
        <v>1</v>
      </c>
      <c r="AO151" s="52">
        <v>0</v>
      </c>
      <c r="AP151" s="283" t="str">
        <f t="shared" si="23"/>
        <v/>
      </c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U151" s="109"/>
      <c r="BV151" s="109"/>
      <c r="BY151" s="5"/>
      <c r="BZ151" s="5"/>
      <c r="CA151" s="5"/>
      <c r="CB151" s="5"/>
      <c r="CC151" s="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5"/>
      <c r="CR151" s="5"/>
      <c r="CS151" s="5"/>
      <c r="CT151" s="32" t="str">
        <f t="shared" si="19"/>
        <v/>
      </c>
      <c r="CU151" s="32"/>
      <c r="CV151" s="32"/>
      <c r="CW151" s="32"/>
      <c r="CX151" s="32"/>
      <c r="CY151" s="32"/>
      <c r="CZ151" s="33">
        <f t="shared" si="20"/>
        <v>0</v>
      </c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</row>
    <row r="152" spans="1:149" ht="14.1" customHeight="1" x14ac:dyDescent="0.2">
      <c r="A152" s="152" t="s">
        <v>62</v>
      </c>
      <c r="B152" s="324">
        <f t="shared" si="21"/>
        <v>1</v>
      </c>
      <c r="C152" s="833">
        <f t="shared" si="22"/>
        <v>1</v>
      </c>
      <c r="D152" s="833">
        <f t="shared" si="22"/>
        <v>0</v>
      </c>
      <c r="E152" s="51">
        <v>0</v>
      </c>
      <c r="F152" s="52">
        <v>0</v>
      </c>
      <c r="G152" s="51">
        <v>0</v>
      </c>
      <c r="H152" s="52">
        <v>0</v>
      </c>
      <c r="I152" s="51">
        <v>0</v>
      </c>
      <c r="J152" s="52">
        <v>0</v>
      </c>
      <c r="K152" s="51">
        <v>1</v>
      </c>
      <c r="L152" s="55">
        <v>0</v>
      </c>
      <c r="M152" s="55">
        <v>0</v>
      </c>
      <c r="N152" s="326">
        <v>0</v>
      </c>
      <c r="O152" s="51">
        <v>0</v>
      </c>
      <c r="P152" s="52">
        <v>0</v>
      </c>
      <c r="Q152" s="51">
        <v>0</v>
      </c>
      <c r="R152" s="52">
        <v>0</v>
      </c>
      <c r="S152" s="51">
        <v>0</v>
      </c>
      <c r="T152" s="52">
        <v>0</v>
      </c>
      <c r="U152" s="51">
        <v>0</v>
      </c>
      <c r="V152" s="52">
        <v>0</v>
      </c>
      <c r="W152" s="51">
        <v>0</v>
      </c>
      <c r="X152" s="52">
        <v>0</v>
      </c>
      <c r="Y152" s="51">
        <v>0</v>
      </c>
      <c r="Z152" s="52">
        <v>0</v>
      </c>
      <c r="AA152" s="51">
        <v>0</v>
      </c>
      <c r="AB152" s="52">
        <v>0</v>
      </c>
      <c r="AC152" s="51">
        <v>0</v>
      </c>
      <c r="AD152" s="326">
        <v>0</v>
      </c>
      <c r="AE152" s="51">
        <v>0</v>
      </c>
      <c r="AF152" s="52">
        <v>0</v>
      </c>
      <c r="AG152" s="51">
        <v>0</v>
      </c>
      <c r="AH152" s="52">
        <v>0</v>
      </c>
      <c r="AI152" s="51">
        <v>0</v>
      </c>
      <c r="AJ152" s="52">
        <v>0</v>
      </c>
      <c r="AK152" s="54">
        <v>0</v>
      </c>
      <c r="AL152" s="326">
        <v>0</v>
      </c>
      <c r="AM152" s="841">
        <v>0</v>
      </c>
      <c r="AN152" s="51">
        <v>0</v>
      </c>
      <c r="AO152" s="52">
        <v>1</v>
      </c>
      <c r="AP152" s="283" t="str">
        <f t="shared" si="23"/>
        <v/>
      </c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5"/>
      <c r="BU152" s="109"/>
      <c r="BV152" s="109"/>
      <c r="BY152" s="5"/>
      <c r="BZ152" s="5"/>
      <c r="CA152" s="5"/>
      <c r="CB152" s="5"/>
      <c r="CC152" s="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5"/>
      <c r="CR152" s="5"/>
      <c r="CS152" s="5"/>
      <c r="CT152" s="32" t="str">
        <f t="shared" si="19"/>
        <v/>
      </c>
      <c r="CU152" s="32"/>
      <c r="CV152" s="32"/>
      <c r="CW152" s="32"/>
      <c r="CX152" s="32"/>
      <c r="CY152" s="32"/>
      <c r="CZ152" s="33">
        <f t="shared" si="20"/>
        <v>0</v>
      </c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</row>
    <row r="153" spans="1:149" ht="14.1" customHeight="1" x14ac:dyDescent="0.2">
      <c r="A153" s="152" t="s">
        <v>167</v>
      </c>
      <c r="B153" s="324">
        <f t="shared" si="21"/>
        <v>0</v>
      </c>
      <c r="C153" s="833">
        <f t="shared" si="22"/>
        <v>0</v>
      </c>
      <c r="D153" s="833">
        <f t="shared" si="22"/>
        <v>0</v>
      </c>
      <c r="E153" s="51">
        <v>0</v>
      </c>
      <c r="F153" s="52">
        <v>0</v>
      </c>
      <c r="G153" s="51">
        <v>0</v>
      </c>
      <c r="H153" s="52">
        <v>0</v>
      </c>
      <c r="I153" s="51">
        <v>0</v>
      </c>
      <c r="J153" s="52">
        <v>0</v>
      </c>
      <c r="K153" s="51">
        <v>0</v>
      </c>
      <c r="L153" s="55">
        <v>0</v>
      </c>
      <c r="M153" s="55">
        <v>0</v>
      </c>
      <c r="N153" s="326">
        <v>0</v>
      </c>
      <c r="O153" s="51">
        <v>0</v>
      </c>
      <c r="P153" s="52">
        <v>0</v>
      </c>
      <c r="Q153" s="51">
        <v>0</v>
      </c>
      <c r="R153" s="52">
        <v>0</v>
      </c>
      <c r="S153" s="51">
        <v>0</v>
      </c>
      <c r="T153" s="52">
        <v>0</v>
      </c>
      <c r="U153" s="51">
        <v>0</v>
      </c>
      <c r="V153" s="52">
        <v>0</v>
      </c>
      <c r="W153" s="51">
        <v>0</v>
      </c>
      <c r="X153" s="52">
        <v>0</v>
      </c>
      <c r="Y153" s="51">
        <v>0</v>
      </c>
      <c r="Z153" s="52">
        <v>0</v>
      </c>
      <c r="AA153" s="51">
        <v>0</v>
      </c>
      <c r="AB153" s="52">
        <v>0</v>
      </c>
      <c r="AC153" s="51">
        <v>0</v>
      </c>
      <c r="AD153" s="326">
        <v>0</v>
      </c>
      <c r="AE153" s="51">
        <v>0</v>
      </c>
      <c r="AF153" s="52">
        <v>0</v>
      </c>
      <c r="AG153" s="51">
        <v>0</v>
      </c>
      <c r="AH153" s="52">
        <v>0</v>
      </c>
      <c r="AI153" s="51">
        <v>0</v>
      </c>
      <c r="AJ153" s="52">
        <v>0</v>
      </c>
      <c r="AK153" s="54">
        <v>0</v>
      </c>
      <c r="AL153" s="326">
        <v>0</v>
      </c>
      <c r="AM153" s="841">
        <v>0</v>
      </c>
      <c r="AN153" s="51">
        <v>0</v>
      </c>
      <c r="AO153" s="52">
        <v>0</v>
      </c>
      <c r="AP153" s="283" t="str">
        <f t="shared" si="23"/>
        <v/>
      </c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5"/>
      <c r="BU153" s="109"/>
      <c r="BV153" s="109"/>
      <c r="BY153" s="5"/>
      <c r="BZ153" s="5"/>
      <c r="CA153" s="5"/>
      <c r="CB153" s="5"/>
      <c r="CC153" s="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5"/>
      <c r="CR153" s="5"/>
      <c r="CS153" s="5"/>
      <c r="CT153" s="32" t="str">
        <f t="shared" si="19"/>
        <v/>
      </c>
      <c r="CU153" s="32"/>
      <c r="CV153" s="32"/>
      <c r="CW153" s="32"/>
      <c r="CX153" s="32"/>
      <c r="CY153" s="32"/>
      <c r="CZ153" s="33">
        <f t="shared" si="20"/>
        <v>0</v>
      </c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</row>
    <row r="154" spans="1:149" ht="14.1" customHeight="1" x14ac:dyDescent="0.2">
      <c r="A154" s="152" t="s">
        <v>168</v>
      </c>
      <c r="B154" s="324">
        <f t="shared" si="21"/>
        <v>1</v>
      </c>
      <c r="C154" s="833">
        <f t="shared" si="22"/>
        <v>0</v>
      </c>
      <c r="D154" s="833">
        <f t="shared" si="22"/>
        <v>1</v>
      </c>
      <c r="E154" s="51">
        <v>0</v>
      </c>
      <c r="F154" s="52">
        <v>0</v>
      </c>
      <c r="G154" s="51">
        <v>0</v>
      </c>
      <c r="H154" s="52">
        <v>0</v>
      </c>
      <c r="I154" s="51">
        <v>0</v>
      </c>
      <c r="J154" s="52">
        <v>0</v>
      </c>
      <c r="K154" s="51">
        <v>0</v>
      </c>
      <c r="L154" s="55">
        <v>1</v>
      </c>
      <c r="M154" s="55">
        <v>0</v>
      </c>
      <c r="N154" s="326">
        <v>0</v>
      </c>
      <c r="O154" s="51">
        <v>0</v>
      </c>
      <c r="P154" s="52">
        <v>0</v>
      </c>
      <c r="Q154" s="51">
        <v>0</v>
      </c>
      <c r="R154" s="52">
        <v>0</v>
      </c>
      <c r="S154" s="51">
        <v>0</v>
      </c>
      <c r="T154" s="52">
        <v>0</v>
      </c>
      <c r="U154" s="51">
        <v>0</v>
      </c>
      <c r="V154" s="52">
        <v>0</v>
      </c>
      <c r="W154" s="51">
        <v>0</v>
      </c>
      <c r="X154" s="52">
        <v>0</v>
      </c>
      <c r="Y154" s="51">
        <v>0</v>
      </c>
      <c r="Z154" s="52">
        <v>0</v>
      </c>
      <c r="AA154" s="51">
        <v>0</v>
      </c>
      <c r="AB154" s="52">
        <v>0</v>
      </c>
      <c r="AC154" s="51">
        <v>0</v>
      </c>
      <c r="AD154" s="326">
        <v>0</v>
      </c>
      <c r="AE154" s="51">
        <v>0</v>
      </c>
      <c r="AF154" s="52">
        <v>0</v>
      </c>
      <c r="AG154" s="51">
        <v>0</v>
      </c>
      <c r="AH154" s="52">
        <v>0</v>
      </c>
      <c r="AI154" s="51">
        <v>0</v>
      </c>
      <c r="AJ154" s="52">
        <v>0</v>
      </c>
      <c r="AK154" s="54">
        <v>0</v>
      </c>
      <c r="AL154" s="326">
        <v>0</v>
      </c>
      <c r="AM154" s="841">
        <v>0</v>
      </c>
      <c r="AN154" s="51">
        <v>1</v>
      </c>
      <c r="AO154" s="52">
        <v>0</v>
      </c>
      <c r="AP154" s="283" t="str">
        <f t="shared" si="23"/>
        <v/>
      </c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5"/>
      <c r="BU154" s="109"/>
      <c r="BV154" s="109"/>
      <c r="BY154" s="5"/>
      <c r="BZ154" s="5"/>
      <c r="CA154" s="5"/>
      <c r="CB154" s="5"/>
      <c r="CC154" s="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5"/>
      <c r="CR154" s="5"/>
      <c r="CS154" s="5"/>
      <c r="CT154" s="32" t="str">
        <f t="shared" si="19"/>
        <v/>
      </c>
      <c r="CU154" s="32"/>
      <c r="CV154" s="32"/>
      <c r="CW154" s="32"/>
      <c r="CX154" s="32"/>
      <c r="CY154" s="32"/>
      <c r="CZ154" s="33">
        <f t="shared" si="20"/>
        <v>0</v>
      </c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</row>
    <row r="155" spans="1:149" ht="14.1" customHeight="1" x14ac:dyDescent="0.2">
      <c r="A155" s="152" t="s">
        <v>66</v>
      </c>
      <c r="B155" s="324">
        <f t="shared" si="21"/>
        <v>0</v>
      </c>
      <c r="C155" s="833">
        <f t="shared" si="22"/>
        <v>0</v>
      </c>
      <c r="D155" s="833">
        <f t="shared" si="22"/>
        <v>0</v>
      </c>
      <c r="E155" s="51">
        <v>0</v>
      </c>
      <c r="F155" s="52">
        <v>0</v>
      </c>
      <c r="G155" s="51">
        <v>0</v>
      </c>
      <c r="H155" s="52">
        <v>0</v>
      </c>
      <c r="I155" s="51">
        <v>0</v>
      </c>
      <c r="J155" s="52">
        <v>0</v>
      </c>
      <c r="K155" s="51">
        <v>0</v>
      </c>
      <c r="L155" s="55">
        <v>0</v>
      </c>
      <c r="M155" s="55">
        <v>0</v>
      </c>
      <c r="N155" s="326">
        <v>0</v>
      </c>
      <c r="O155" s="51">
        <v>0</v>
      </c>
      <c r="P155" s="52">
        <v>0</v>
      </c>
      <c r="Q155" s="51">
        <v>0</v>
      </c>
      <c r="R155" s="52">
        <v>0</v>
      </c>
      <c r="S155" s="51">
        <v>0</v>
      </c>
      <c r="T155" s="52">
        <v>0</v>
      </c>
      <c r="U155" s="51">
        <v>0</v>
      </c>
      <c r="V155" s="52">
        <v>0</v>
      </c>
      <c r="W155" s="51">
        <v>0</v>
      </c>
      <c r="X155" s="52">
        <v>0</v>
      </c>
      <c r="Y155" s="51">
        <v>0</v>
      </c>
      <c r="Z155" s="52">
        <v>0</v>
      </c>
      <c r="AA155" s="51">
        <v>0</v>
      </c>
      <c r="AB155" s="52">
        <v>0</v>
      </c>
      <c r="AC155" s="51">
        <v>0</v>
      </c>
      <c r="AD155" s="326">
        <v>0</v>
      </c>
      <c r="AE155" s="51">
        <v>0</v>
      </c>
      <c r="AF155" s="52">
        <v>0</v>
      </c>
      <c r="AG155" s="51">
        <v>0</v>
      </c>
      <c r="AH155" s="52">
        <v>0</v>
      </c>
      <c r="AI155" s="51">
        <v>0</v>
      </c>
      <c r="AJ155" s="52">
        <v>0</v>
      </c>
      <c r="AK155" s="54">
        <v>0</v>
      </c>
      <c r="AL155" s="326">
        <v>0</v>
      </c>
      <c r="AM155" s="841">
        <v>0</v>
      </c>
      <c r="AN155" s="51">
        <v>0</v>
      </c>
      <c r="AO155" s="52">
        <v>0</v>
      </c>
      <c r="AP155" s="283" t="str">
        <f t="shared" si="23"/>
        <v/>
      </c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5"/>
      <c r="BU155" s="109"/>
      <c r="BV155" s="109"/>
      <c r="BY155" s="5"/>
      <c r="BZ155" s="5"/>
      <c r="CA155" s="5"/>
      <c r="CB155" s="5"/>
      <c r="CC155" s="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5"/>
      <c r="CR155" s="5"/>
      <c r="CS155" s="5"/>
      <c r="CT155" s="32" t="str">
        <f t="shared" si="19"/>
        <v/>
      </c>
      <c r="CU155" s="32"/>
      <c r="CV155" s="32"/>
      <c r="CW155" s="32"/>
      <c r="CX155" s="32"/>
      <c r="CY155" s="32"/>
      <c r="CZ155" s="33">
        <f t="shared" si="20"/>
        <v>0</v>
      </c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</row>
    <row r="156" spans="1:149" ht="14.1" customHeight="1" x14ac:dyDescent="0.2">
      <c r="A156" s="152" t="s">
        <v>169</v>
      </c>
      <c r="B156" s="324">
        <f t="shared" si="21"/>
        <v>7</v>
      </c>
      <c r="C156" s="833">
        <f t="shared" si="22"/>
        <v>6</v>
      </c>
      <c r="D156" s="833">
        <f t="shared" si="22"/>
        <v>1</v>
      </c>
      <c r="E156" s="51">
        <v>0</v>
      </c>
      <c r="F156" s="52">
        <v>0</v>
      </c>
      <c r="G156" s="51">
        <v>0</v>
      </c>
      <c r="H156" s="52">
        <v>0</v>
      </c>
      <c r="I156" s="51">
        <v>0</v>
      </c>
      <c r="J156" s="52">
        <v>0</v>
      </c>
      <c r="K156" s="51">
        <v>0</v>
      </c>
      <c r="L156" s="55">
        <v>0</v>
      </c>
      <c r="M156" s="55">
        <v>0</v>
      </c>
      <c r="N156" s="326">
        <v>0</v>
      </c>
      <c r="O156" s="51">
        <v>1</v>
      </c>
      <c r="P156" s="52">
        <v>0</v>
      </c>
      <c r="Q156" s="51">
        <v>1</v>
      </c>
      <c r="R156" s="52">
        <v>0</v>
      </c>
      <c r="S156" s="51">
        <v>1</v>
      </c>
      <c r="T156" s="52">
        <v>0</v>
      </c>
      <c r="U156" s="51">
        <v>0</v>
      </c>
      <c r="V156" s="52">
        <v>0</v>
      </c>
      <c r="W156" s="51">
        <v>0</v>
      </c>
      <c r="X156" s="52">
        <v>1</v>
      </c>
      <c r="Y156" s="51">
        <v>2</v>
      </c>
      <c r="Z156" s="52">
        <v>0</v>
      </c>
      <c r="AA156" s="51">
        <v>0</v>
      </c>
      <c r="AB156" s="52">
        <v>0</v>
      </c>
      <c r="AC156" s="51">
        <v>1</v>
      </c>
      <c r="AD156" s="326">
        <v>0</v>
      </c>
      <c r="AE156" s="51">
        <v>0</v>
      </c>
      <c r="AF156" s="52">
        <v>0</v>
      </c>
      <c r="AG156" s="51">
        <v>0</v>
      </c>
      <c r="AH156" s="52">
        <v>0</v>
      </c>
      <c r="AI156" s="51">
        <v>0</v>
      </c>
      <c r="AJ156" s="52">
        <v>0</v>
      </c>
      <c r="AK156" s="54">
        <v>0</v>
      </c>
      <c r="AL156" s="326">
        <v>0</v>
      </c>
      <c r="AM156" s="841">
        <v>1</v>
      </c>
      <c r="AN156" s="51">
        <v>5</v>
      </c>
      <c r="AO156" s="52">
        <v>1</v>
      </c>
      <c r="AP156" s="283" t="str">
        <f t="shared" si="23"/>
        <v/>
      </c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5"/>
      <c r="BU156" s="109"/>
      <c r="BV156" s="109"/>
      <c r="BY156" s="5"/>
      <c r="BZ156" s="5"/>
      <c r="CA156" s="5"/>
      <c r="CB156" s="5"/>
      <c r="CC156" s="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5"/>
      <c r="CR156" s="5"/>
      <c r="CS156" s="5"/>
      <c r="CT156" s="32" t="str">
        <f t="shared" si="19"/>
        <v/>
      </c>
      <c r="CU156" s="32"/>
      <c r="CV156" s="32"/>
      <c r="CW156" s="32"/>
      <c r="CX156" s="32"/>
      <c r="CY156" s="32"/>
      <c r="CZ156" s="33">
        <f t="shared" si="20"/>
        <v>0</v>
      </c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</row>
    <row r="157" spans="1:149" ht="14.1" customHeight="1" x14ac:dyDescent="0.2">
      <c r="A157" s="152" t="s">
        <v>170</v>
      </c>
      <c r="B157" s="324">
        <f t="shared" si="21"/>
        <v>0</v>
      </c>
      <c r="C157" s="833">
        <f t="shared" si="22"/>
        <v>0</v>
      </c>
      <c r="D157" s="833">
        <f t="shared" si="22"/>
        <v>0</v>
      </c>
      <c r="E157" s="51">
        <v>0</v>
      </c>
      <c r="F157" s="52">
        <v>0</v>
      </c>
      <c r="G157" s="51">
        <v>0</v>
      </c>
      <c r="H157" s="52">
        <v>0</v>
      </c>
      <c r="I157" s="51">
        <v>0</v>
      </c>
      <c r="J157" s="52">
        <v>0</v>
      </c>
      <c r="K157" s="51">
        <v>0</v>
      </c>
      <c r="L157" s="55">
        <v>0</v>
      </c>
      <c r="M157" s="55">
        <v>0</v>
      </c>
      <c r="N157" s="326">
        <v>0</v>
      </c>
      <c r="O157" s="51">
        <v>0</v>
      </c>
      <c r="P157" s="52">
        <v>0</v>
      </c>
      <c r="Q157" s="51">
        <v>0</v>
      </c>
      <c r="R157" s="52">
        <v>0</v>
      </c>
      <c r="S157" s="51">
        <v>0</v>
      </c>
      <c r="T157" s="52">
        <v>0</v>
      </c>
      <c r="U157" s="51">
        <v>0</v>
      </c>
      <c r="V157" s="52">
        <v>0</v>
      </c>
      <c r="W157" s="51">
        <v>0</v>
      </c>
      <c r="X157" s="52">
        <v>0</v>
      </c>
      <c r="Y157" s="51">
        <v>0</v>
      </c>
      <c r="Z157" s="52">
        <v>0</v>
      </c>
      <c r="AA157" s="51">
        <v>0</v>
      </c>
      <c r="AB157" s="52">
        <v>0</v>
      </c>
      <c r="AC157" s="51">
        <v>0</v>
      </c>
      <c r="AD157" s="326">
        <v>0</v>
      </c>
      <c r="AE157" s="51">
        <v>0</v>
      </c>
      <c r="AF157" s="52">
        <v>0</v>
      </c>
      <c r="AG157" s="51">
        <v>0</v>
      </c>
      <c r="AH157" s="52">
        <v>0</v>
      </c>
      <c r="AI157" s="51">
        <v>0</v>
      </c>
      <c r="AJ157" s="52">
        <v>0</v>
      </c>
      <c r="AK157" s="54">
        <v>0</v>
      </c>
      <c r="AL157" s="326">
        <v>0</v>
      </c>
      <c r="AM157" s="841">
        <v>0</v>
      </c>
      <c r="AN157" s="51">
        <v>0</v>
      </c>
      <c r="AO157" s="52">
        <v>0</v>
      </c>
      <c r="AP157" s="283" t="str">
        <f t="shared" si="23"/>
        <v/>
      </c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U157" s="109"/>
      <c r="BV157" s="109"/>
      <c r="BY157" s="5"/>
      <c r="BZ157" s="5"/>
      <c r="CA157" s="5"/>
      <c r="CB157" s="5"/>
      <c r="CC157" s="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5"/>
      <c r="CR157" s="5"/>
      <c r="CS157" s="5"/>
      <c r="CT157" s="32" t="str">
        <f t="shared" si="19"/>
        <v/>
      </c>
      <c r="CU157" s="32"/>
      <c r="CV157" s="32"/>
      <c r="CW157" s="32"/>
      <c r="CX157" s="32"/>
      <c r="CY157" s="32"/>
      <c r="CZ157" s="33">
        <f t="shared" si="20"/>
        <v>0</v>
      </c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</row>
    <row r="158" spans="1:149" ht="14.1" customHeight="1" x14ac:dyDescent="0.2">
      <c r="A158" s="152" t="s">
        <v>171</v>
      </c>
      <c r="B158" s="324">
        <f t="shared" si="21"/>
        <v>0</v>
      </c>
      <c r="C158" s="833">
        <f t="shared" si="22"/>
        <v>0</v>
      </c>
      <c r="D158" s="833">
        <f t="shared" si="22"/>
        <v>0</v>
      </c>
      <c r="E158" s="51">
        <v>0</v>
      </c>
      <c r="F158" s="52">
        <v>0</v>
      </c>
      <c r="G158" s="51">
        <v>0</v>
      </c>
      <c r="H158" s="52">
        <v>0</v>
      </c>
      <c r="I158" s="51">
        <v>0</v>
      </c>
      <c r="J158" s="52">
        <v>0</v>
      </c>
      <c r="K158" s="51">
        <v>0</v>
      </c>
      <c r="L158" s="55">
        <v>0</v>
      </c>
      <c r="M158" s="55">
        <v>0</v>
      </c>
      <c r="N158" s="326">
        <v>0</v>
      </c>
      <c r="O158" s="51">
        <v>0</v>
      </c>
      <c r="P158" s="52">
        <v>0</v>
      </c>
      <c r="Q158" s="51">
        <v>0</v>
      </c>
      <c r="R158" s="52">
        <v>0</v>
      </c>
      <c r="S158" s="51">
        <v>0</v>
      </c>
      <c r="T158" s="52">
        <v>0</v>
      </c>
      <c r="U158" s="51">
        <v>0</v>
      </c>
      <c r="V158" s="52">
        <v>0</v>
      </c>
      <c r="W158" s="51">
        <v>0</v>
      </c>
      <c r="X158" s="52">
        <v>0</v>
      </c>
      <c r="Y158" s="51">
        <v>0</v>
      </c>
      <c r="Z158" s="52">
        <v>0</v>
      </c>
      <c r="AA158" s="51">
        <v>0</v>
      </c>
      <c r="AB158" s="52">
        <v>0</v>
      </c>
      <c r="AC158" s="51">
        <v>0</v>
      </c>
      <c r="AD158" s="326">
        <v>0</v>
      </c>
      <c r="AE158" s="51">
        <v>0</v>
      </c>
      <c r="AF158" s="52">
        <v>0</v>
      </c>
      <c r="AG158" s="51">
        <v>0</v>
      </c>
      <c r="AH158" s="52">
        <v>0</v>
      </c>
      <c r="AI158" s="51">
        <v>0</v>
      </c>
      <c r="AJ158" s="52">
        <v>0</v>
      </c>
      <c r="AK158" s="54">
        <v>0</v>
      </c>
      <c r="AL158" s="326">
        <v>0</v>
      </c>
      <c r="AM158" s="841">
        <v>0</v>
      </c>
      <c r="AN158" s="51">
        <v>0</v>
      </c>
      <c r="AO158" s="52">
        <v>0</v>
      </c>
      <c r="AP158" s="283" t="str">
        <f t="shared" si="23"/>
        <v/>
      </c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U158" s="109"/>
      <c r="BV158" s="109"/>
      <c r="BY158" s="5"/>
      <c r="BZ158" s="5"/>
      <c r="CA158" s="5"/>
      <c r="CB158" s="5"/>
      <c r="CC158" s="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5"/>
      <c r="CR158" s="5"/>
      <c r="CS158" s="5"/>
      <c r="CT158" s="32" t="str">
        <f t="shared" si="19"/>
        <v/>
      </c>
      <c r="CU158" s="32"/>
      <c r="CV158" s="32"/>
      <c r="CW158" s="32"/>
      <c r="CX158" s="32"/>
      <c r="CY158" s="32"/>
      <c r="CZ158" s="33">
        <f t="shared" si="20"/>
        <v>0</v>
      </c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</row>
    <row r="159" spans="1:149" ht="14.1" customHeight="1" x14ac:dyDescent="0.2">
      <c r="A159" s="152" t="s">
        <v>172</v>
      </c>
      <c r="B159" s="324">
        <f t="shared" si="21"/>
        <v>0</v>
      </c>
      <c r="C159" s="833">
        <f t="shared" si="22"/>
        <v>0</v>
      </c>
      <c r="D159" s="833">
        <f t="shared" si="22"/>
        <v>0</v>
      </c>
      <c r="E159" s="51">
        <v>0</v>
      </c>
      <c r="F159" s="52">
        <v>0</v>
      </c>
      <c r="G159" s="51">
        <v>0</v>
      </c>
      <c r="H159" s="52">
        <v>0</v>
      </c>
      <c r="I159" s="51">
        <v>0</v>
      </c>
      <c r="J159" s="52">
        <v>0</v>
      </c>
      <c r="K159" s="51">
        <v>0</v>
      </c>
      <c r="L159" s="55">
        <v>0</v>
      </c>
      <c r="M159" s="55">
        <v>0</v>
      </c>
      <c r="N159" s="326">
        <v>0</v>
      </c>
      <c r="O159" s="51">
        <v>0</v>
      </c>
      <c r="P159" s="52">
        <v>0</v>
      </c>
      <c r="Q159" s="51">
        <v>0</v>
      </c>
      <c r="R159" s="52">
        <v>0</v>
      </c>
      <c r="S159" s="51">
        <v>0</v>
      </c>
      <c r="T159" s="52">
        <v>0</v>
      </c>
      <c r="U159" s="51">
        <v>0</v>
      </c>
      <c r="V159" s="52">
        <v>0</v>
      </c>
      <c r="W159" s="51">
        <v>0</v>
      </c>
      <c r="X159" s="52">
        <v>0</v>
      </c>
      <c r="Y159" s="51">
        <v>0</v>
      </c>
      <c r="Z159" s="52">
        <v>0</v>
      </c>
      <c r="AA159" s="51">
        <v>0</v>
      </c>
      <c r="AB159" s="52">
        <v>0</v>
      </c>
      <c r="AC159" s="51">
        <v>0</v>
      </c>
      <c r="AD159" s="326">
        <v>0</v>
      </c>
      <c r="AE159" s="51">
        <v>0</v>
      </c>
      <c r="AF159" s="52">
        <v>0</v>
      </c>
      <c r="AG159" s="51">
        <v>0</v>
      </c>
      <c r="AH159" s="52">
        <v>0</v>
      </c>
      <c r="AI159" s="51">
        <v>0</v>
      </c>
      <c r="AJ159" s="52">
        <v>0</v>
      </c>
      <c r="AK159" s="54">
        <v>0</v>
      </c>
      <c r="AL159" s="326">
        <v>0</v>
      </c>
      <c r="AM159" s="841">
        <v>0</v>
      </c>
      <c r="AN159" s="51">
        <v>0</v>
      </c>
      <c r="AO159" s="52">
        <v>0</v>
      </c>
      <c r="AP159" s="283" t="str">
        <f t="shared" si="23"/>
        <v/>
      </c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U159" s="109"/>
      <c r="BV159" s="109"/>
      <c r="BY159" s="5"/>
      <c r="BZ159" s="5"/>
      <c r="CA159" s="5"/>
      <c r="CB159" s="5"/>
      <c r="CC159" s="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5"/>
      <c r="CR159" s="5"/>
      <c r="CS159" s="5"/>
      <c r="CT159" s="32" t="str">
        <f t="shared" si="19"/>
        <v/>
      </c>
      <c r="CU159" s="32"/>
      <c r="CV159" s="32"/>
      <c r="CW159" s="32"/>
      <c r="CX159" s="32"/>
      <c r="CY159" s="32"/>
      <c r="CZ159" s="33">
        <f t="shared" si="20"/>
        <v>0</v>
      </c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</row>
    <row r="160" spans="1:149" ht="14.1" customHeight="1" x14ac:dyDescent="0.2">
      <c r="A160" s="152" t="s">
        <v>173</v>
      </c>
      <c r="B160" s="324">
        <f t="shared" si="21"/>
        <v>2</v>
      </c>
      <c r="C160" s="833">
        <f t="shared" si="22"/>
        <v>2</v>
      </c>
      <c r="D160" s="833">
        <f t="shared" si="22"/>
        <v>0</v>
      </c>
      <c r="E160" s="51">
        <v>0</v>
      </c>
      <c r="F160" s="52">
        <v>0</v>
      </c>
      <c r="G160" s="51">
        <v>0</v>
      </c>
      <c r="H160" s="52">
        <v>0</v>
      </c>
      <c r="I160" s="51">
        <v>0</v>
      </c>
      <c r="J160" s="52">
        <v>0</v>
      </c>
      <c r="K160" s="51">
        <v>0</v>
      </c>
      <c r="L160" s="55">
        <v>0</v>
      </c>
      <c r="M160" s="55">
        <v>1</v>
      </c>
      <c r="N160" s="326">
        <v>0</v>
      </c>
      <c r="O160" s="51">
        <v>0</v>
      </c>
      <c r="P160" s="52">
        <v>0</v>
      </c>
      <c r="Q160" s="51">
        <v>0</v>
      </c>
      <c r="R160" s="52">
        <v>0</v>
      </c>
      <c r="S160" s="51">
        <v>0</v>
      </c>
      <c r="T160" s="52">
        <v>0</v>
      </c>
      <c r="U160" s="51">
        <v>0</v>
      </c>
      <c r="V160" s="52">
        <v>0</v>
      </c>
      <c r="W160" s="51">
        <v>0</v>
      </c>
      <c r="X160" s="52">
        <v>0</v>
      </c>
      <c r="Y160" s="51">
        <v>0</v>
      </c>
      <c r="Z160" s="52">
        <v>0</v>
      </c>
      <c r="AA160" s="51">
        <v>0</v>
      </c>
      <c r="AB160" s="52">
        <v>0</v>
      </c>
      <c r="AC160" s="51">
        <v>0</v>
      </c>
      <c r="AD160" s="326">
        <v>0</v>
      </c>
      <c r="AE160" s="51">
        <v>0</v>
      </c>
      <c r="AF160" s="52">
        <v>0</v>
      </c>
      <c r="AG160" s="51">
        <v>0</v>
      </c>
      <c r="AH160" s="52">
        <v>0</v>
      </c>
      <c r="AI160" s="51">
        <v>1</v>
      </c>
      <c r="AJ160" s="52">
        <v>0</v>
      </c>
      <c r="AK160" s="54">
        <v>0</v>
      </c>
      <c r="AL160" s="326">
        <v>0</v>
      </c>
      <c r="AM160" s="841">
        <v>2</v>
      </c>
      <c r="AN160" s="51">
        <v>0</v>
      </c>
      <c r="AO160" s="52">
        <v>0</v>
      </c>
      <c r="AP160" s="283" t="str">
        <f t="shared" si="23"/>
        <v/>
      </c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U160" s="109"/>
      <c r="BV160" s="109"/>
      <c r="BY160" s="5"/>
      <c r="BZ160" s="5"/>
      <c r="CA160" s="5"/>
      <c r="CB160" s="5"/>
      <c r="CC160" s="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5"/>
      <c r="CR160" s="5"/>
      <c r="CS160" s="5"/>
      <c r="CT160" s="32" t="str">
        <f t="shared" si="19"/>
        <v/>
      </c>
      <c r="CU160" s="32"/>
      <c r="CV160" s="32"/>
      <c r="CW160" s="32"/>
      <c r="CX160" s="32"/>
      <c r="CY160" s="32"/>
      <c r="CZ160" s="33">
        <f t="shared" si="20"/>
        <v>0</v>
      </c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</row>
    <row r="161" spans="1:149" ht="14.1" customHeight="1" x14ac:dyDescent="0.2">
      <c r="A161" s="152" t="s">
        <v>70</v>
      </c>
      <c r="B161" s="324">
        <f t="shared" si="21"/>
        <v>0</v>
      </c>
      <c r="C161" s="833">
        <f t="shared" si="22"/>
        <v>0</v>
      </c>
      <c r="D161" s="833">
        <f t="shared" si="22"/>
        <v>0</v>
      </c>
      <c r="E161" s="51">
        <v>0</v>
      </c>
      <c r="F161" s="52">
        <v>0</v>
      </c>
      <c r="G161" s="51">
        <v>0</v>
      </c>
      <c r="H161" s="52">
        <v>0</v>
      </c>
      <c r="I161" s="51">
        <v>0</v>
      </c>
      <c r="J161" s="52">
        <v>0</v>
      </c>
      <c r="K161" s="51">
        <v>0</v>
      </c>
      <c r="L161" s="55">
        <v>0</v>
      </c>
      <c r="M161" s="55">
        <v>0</v>
      </c>
      <c r="N161" s="326">
        <v>0</v>
      </c>
      <c r="O161" s="51">
        <v>0</v>
      </c>
      <c r="P161" s="52">
        <v>0</v>
      </c>
      <c r="Q161" s="51">
        <v>0</v>
      </c>
      <c r="R161" s="52">
        <v>0</v>
      </c>
      <c r="S161" s="51">
        <v>0</v>
      </c>
      <c r="T161" s="52">
        <v>0</v>
      </c>
      <c r="U161" s="51">
        <v>0</v>
      </c>
      <c r="V161" s="52">
        <v>0</v>
      </c>
      <c r="W161" s="51">
        <v>0</v>
      </c>
      <c r="X161" s="52">
        <v>0</v>
      </c>
      <c r="Y161" s="51">
        <v>0</v>
      </c>
      <c r="Z161" s="52">
        <v>0</v>
      </c>
      <c r="AA161" s="51">
        <v>0</v>
      </c>
      <c r="AB161" s="52">
        <v>0</v>
      </c>
      <c r="AC161" s="51">
        <v>0</v>
      </c>
      <c r="AD161" s="326">
        <v>0</v>
      </c>
      <c r="AE161" s="51">
        <v>0</v>
      </c>
      <c r="AF161" s="52">
        <v>0</v>
      </c>
      <c r="AG161" s="51">
        <v>0</v>
      </c>
      <c r="AH161" s="52">
        <v>0</v>
      </c>
      <c r="AI161" s="51">
        <v>0</v>
      </c>
      <c r="AJ161" s="52">
        <v>0</v>
      </c>
      <c r="AK161" s="54">
        <v>0</v>
      </c>
      <c r="AL161" s="326">
        <v>0</v>
      </c>
      <c r="AM161" s="841">
        <v>0</v>
      </c>
      <c r="AN161" s="51">
        <v>0</v>
      </c>
      <c r="AO161" s="52">
        <v>0</v>
      </c>
      <c r="AP161" s="283" t="str">
        <f t="shared" si="23"/>
        <v/>
      </c>
      <c r="BU161" s="109"/>
      <c r="BV161" s="109"/>
      <c r="BY161" s="5"/>
      <c r="BZ161" s="5"/>
      <c r="CA161" s="5"/>
      <c r="CB161" s="5"/>
      <c r="CC161" s="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5"/>
      <c r="CR161" s="5"/>
      <c r="CS161" s="5"/>
      <c r="CT161" s="32" t="str">
        <f t="shared" si="19"/>
        <v/>
      </c>
      <c r="CU161" s="32"/>
      <c r="CV161" s="32"/>
      <c r="CW161" s="32"/>
      <c r="CX161" s="32"/>
      <c r="CY161" s="32"/>
      <c r="CZ161" s="33">
        <f t="shared" si="20"/>
        <v>0</v>
      </c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</row>
    <row r="162" spans="1:149" ht="14.1" customHeight="1" x14ac:dyDescent="0.2">
      <c r="A162" s="152" t="s">
        <v>174</v>
      </c>
      <c r="B162" s="324">
        <f t="shared" si="21"/>
        <v>56</v>
      </c>
      <c r="C162" s="833">
        <f t="shared" si="22"/>
        <v>31</v>
      </c>
      <c r="D162" s="833">
        <f t="shared" si="22"/>
        <v>25</v>
      </c>
      <c r="E162" s="51">
        <v>16</v>
      </c>
      <c r="F162" s="52">
        <v>10</v>
      </c>
      <c r="G162" s="51">
        <v>3</v>
      </c>
      <c r="H162" s="52">
        <v>2</v>
      </c>
      <c r="I162" s="51">
        <v>0</v>
      </c>
      <c r="J162" s="52">
        <v>0</v>
      </c>
      <c r="K162" s="51">
        <v>0</v>
      </c>
      <c r="L162" s="55">
        <v>0</v>
      </c>
      <c r="M162" s="55">
        <v>0</v>
      </c>
      <c r="N162" s="326">
        <v>2</v>
      </c>
      <c r="O162" s="51">
        <v>0</v>
      </c>
      <c r="P162" s="52">
        <v>0</v>
      </c>
      <c r="Q162" s="51">
        <v>0</v>
      </c>
      <c r="R162" s="52">
        <v>0</v>
      </c>
      <c r="S162" s="51">
        <v>0</v>
      </c>
      <c r="T162" s="52">
        <v>0</v>
      </c>
      <c r="U162" s="51">
        <v>1</v>
      </c>
      <c r="V162" s="52">
        <v>1</v>
      </c>
      <c r="W162" s="51">
        <v>1</v>
      </c>
      <c r="X162" s="52">
        <v>0</v>
      </c>
      <c r="Y162" s="51">
        <v>0</v>
      </c>
      <c r="Z162" s="52">
        <v>1</v>
      </c>
      <c r="AA162" s="51">
        <v>2</v>
      </c>
      <c r="AB162" s="52">
        <v>1</v>
      </c>
      <c r="AC162" s="51">
        <v>0</v>
      </c>
      <c r="AD162" s="326">
        <v>3</v>
      </c>
      <c r="AE162" s="51">
        <v>1</v>
      </c>
      <c r="AF162" s="52">
        <v>0</v>
      </c>
      <c r="AG162" s="51">
        <v>4</v>
      </c>
      <c r="AH162" s="52">
        <v>1</v>
      </c>
      <c r="AI162" s="51">
        <v>2</v>
      </c>
      <c r="AJ162" s="52">
        <v>3</v>
      </c>
      <c r="AK162" s="54">
        <v>1</v>
      </c>
      <c r="AL162" s="326">
        <v>1</v>
      </c>
      <c r="AM162" s="841">
        <v>1</v>
      </c>
      <c r="AN162" s="51">
        <v>27</v>
      </c>
      <c r="AO162" s="52">
        <v>28</v>
      </c>
      <c r="AP162" s="283" t="str">
        <f t="shared" si="23"/>
        <v/>
      </c>
      <c r="BU162" s="109"/>
      <c r="BV162" s="109"/>
      <c r="BY162" s="5"/>
      <c r="BZ162" s="5"/>
      <c r="CA162" s="5"/>
      <c r="CB162" s="5"/>
      <c r="CC162" s="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5"/>
      <c r="CR162" s="5"/>
      <c r="CS162" s="5"/>
      <c r="CT162" s="32" t="str">
        <f t="shared" si="19"/>
        <v/>
      </c>
      <c r="CU162" s="32"/>
      <c r="CV162" s="32"/>
      <c r="CW162" s="32"/>
      <c r="CX162" s="32"/>
      <c r="CY162" s="32"/>
      <c r="CZ162" s="33">
        <f t="shared" si="20"/>
        <v>0</v>
      </c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</row>
    <row r="163" spans="1:149" ht="14.1" customHeight="1" x14ac:dyDescent="0.2">
      <c r="A163" s="152" t="s">
        <v>175</v>
      </c>
      <c r="B163" s="324">
        <f t="shared" si="21"/>
        <v>7</v>
      </c>
      <c r="C163" s="833">
        <f t="shared" si="22"/>
        <v>4</v>
      </c>
      <c r="D163" s="833">
        <f t="shared" si="22"/>
        <v>3</v>
      </c>
      <c r="E163" s="51">
        <v>0</v>
      </c>
      <c r="F163" s="52">
        <v>0</v>
      </c>
      <c r="G163" s="51">
        <v>0</v>
      </c>
      <c r="H163" s="52">
        <v>0</v>
      </c>
      <c r="I163" s="51">
        <v>0</v>
      </c>
      <c r="J163" s="52">
        <v>0</v>
      </c>
      <c r="K163" s="51">
        <v>0</v>
      </c>
      <c r="L163" s="55">
        <v>0</v>
      </c>
      <c r="M163" s="55">
        <v>0</v>
      </c>
      <c r="N163" s="326">
        <v>0</v>
      </c>
      <c r="O163" s="51">
        <v>0</v>
      </c>
      <c r="P163" s="52">
        <v>0</v>
      </c>
      <c r="Q163" s="51">
        <v>0</v>
      </c>
      <c r="R163" s="52">
        <v>0</v>
      </c>
      <c r="S163" s="51">
        <v>0</v>
      </c>
      <c r="T163" s="52">
        <v>0</v>
      </c>
      <c r="U163" s="51">
        <v>0</v>
      </c>
      <c r="V163" s="52">
        <v>0</v>
      </c>
      <c r="W163" s="51">
        <v>0</v>
      </c>
      <c r="X163" s="52">
        <v>0</v>
      </c>
      <c r="Y163" s="51">
        <v>0</v>
      </c>
      <c r="Z163" s="52">
        <v>1</v>
      </c>
      <c r="AA163" s="51">
        <v>1</v>
      </c>
      <c r="AB163" s="52">
        <v>0</v>
      </c>
      <c r="AC163" s="51">
        <v>0</v>
      </c>
      <c r="AD163" s="326">
        <v>0</v>
      </c>
      <c r="AE163" s="51">
        <v>0</v>
      </c>
      <c r="AF163" s="52">
        <v>0</v>
      </c>
      <c r="AG163" s="51">
        <v>0</v>
      </c>
      <c r="AH163" s="52">
        <v>0</v>
      </c>
      <c r="AI163" s="51">
        <v>1</v>
      </c>
      <c r="AJ163" s="52">
        <v>0</v>
      </c>
      <c r="AK163" s="54">
        <v>2</v>
      </c>
      <c r="AL163" s="326">
        <v>2</v>
      </c>
      <c r="AM163" s="841">
        <v>1</v>
      </c>
      <c r="AN163" s="51">
        <v>4</v>
      </c>
      <c r="AO163" s="52">
        <v>2</v>
      </c>
      <c r="AP163" s="283" t="str">
        <f t="shared" si="23"/>
        <v/>
      </c>
      <c r="BU163" s="109"/>
      <c r="BV163" s="109"/>
      <c r="BY163" s="5"/>
      <c r="BZ163" s="5"/>
      <c r="CA163" s="5"/>
      <c r="CB163" s="5"/>
      <c r="CC163" s="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5"/>
      <c r="CR163" s="5"/>
      <c r="CS163" s="5"/>
      <c r="CT163" s="32" t="str">
        <f t="shared" si="19"/>
        <v/>
      </c>
      <c r="CU163" s="32"/>
      <c r="CV163" s="32"/>
      <c r="CW163" s="32"/>
      <c r="CX163" s="32"/>
      <c r="CY163" s="32"/>
      <c r="CZ163" s="33">
        <f t="shared" si="20"/>
        <v>0</v>
      </c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</row>
    <row r="164" spans="1:149" ht="14.1" customHeight="1" x14ac:dyDescent="0.2">
      <c r="A164" s="152" t="s">
        <v>176</v>
      </c>
      <c r="B164" s="324">
        <f t="shared" si="21"/>
        <v>0</v>
      </c>
      <c r="C164" s="833">
        <f t="shared" si="22"/>
        <v>0</v>
      </c>
      <c r="D164" s="833">
        <f t="shared" si="22"/>
        <v>0</v>
      </c>
      <c r="E164" s="51">
        <v>0</v>
      </c>
      <c r="F164" s="52">
        <v>0</v>
      </c>
      <c r="G164" s="51">
        <v>0</v>
      </c>
      <c r="H164" s="52">
        <v>0</v>
      </c>
      <c r="I164" s="51">
        <v>0</v>
      </c>
      <c r="J164" s="52">
        <v>0</v>
      </c>
      <c r="K164" s="51">
        <v>0</v>
      </c>
      <c r="L164" s="55">
        <v>0</v>
      </c>
      <c r="M164" s="55">
        <v>0</v>
      </c>
      <c r="N164" s="326">
        <v>0</v>
      </c>
      <c r="O164" s="51">
        <v>0</v>
      </c>
      <c r="P164" s="52">
        <v>0</v>
      </c>
      <c r="Q164" s="51">
        <v>0</v>
      </c>
      <c r="R164" s="52">
        <v>0</v>
      </c>
      <c r="S164" s="51">
        <v>0</v>
      </c>
      <c r="T164" s="52">
        <v>0</v>
      </c>
      <c r="U164" s="51">
        <v>0</v>
      </c>
      <c r="V164" s="52">
        <v>0</v>
      </c>
      <c r="W164" s="51">
        <v>0</v>
      </c>
      <c r="X164" s="52">
        <v>0</v>
      </c>
      <c r="Y164" s="51">
        <v>0</v>
      </c>
      <c r="Z164" s="52">
        <v>0</v>
      </c>
      <c r="AA164" s="51">
        <v>0</v>
      </c>
      <c r="AB164" s="52">
        <v>0</v>
      </c>
      <c r="AC164" s="51">
        <v>0</v>
      </c>
      <c r="AD164" s="326">
        <v>0</v>
      </c>
      <c r="AE164" s="51">
        <v>0</v>
      </c>
      <c r="AF164" s="52">
        <v>0</v>
      </c>
      <c r="AG164" s="51">
        <v>0</v>
      </c>
      <c r="AH164" s="52">
        <v>0</v>
      </c>
      <c r="AI164" s="51">
        <v>0</v>
      </c>
      <c r="AJ164" s="52">
        <v>0</v>
      </c>
      <c r="AK164" s="54">
        <v>0</v>
      </c>
      <c r="AL164" s="326">
        <v>0</v>
      </c>
      <c r="AM164" s="841">
        <v>0</v>
      </c>
      <c r="AN164" s="51">
        <v>0</v>
      </c>
      <c r="AO164" s="52">
        <v>0</v>
      </c>
      <c r="AP164" s="283" t="str">
        <f t="shared" si="23"/>
        <v/>
      </c>
      <c r="BU164" s="109"/>
      <c r="BV164" s="109"/>
      <c r="BY164" s="5"/>
      <c r="BZ164" s="5"/>
      <c r="CA164" s="5"/>
      <c r="CB164" s="5"/>
      <c r="CC164" s="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5"/>
      <c r="CR164" s="5"/>
      <c r="CS164" s="5"/>
      <c r="CT164" s="32" t="str">
        <f t="shared" si="19"/>
        <v/>
      </c>
      <c r="CU164" s="32"/>
      <c r="CV164" s="32"/>
      <c r="CW164" s="32"/>
      <c r="CX164" s="32"/>
      <c r="CY164" s="32"/>
      <c r="CZ164" s="33">
        <f t="shared" si="20"/>
        <v>0</v>
      </c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</row>
    <row r="165" spans="1:149" ht="14.1" customHeight="1" x14ac:dyDescent="0.2">
      <c r="A165" s="152" t="s">
        <v>58</v>
      </c>
      <c r="B165" s="324">
        <f t="shared" si="21"/>
        <v>0</v>
      </c>
      <c r="C165" s="833">
        <f t="shared" si="22"/>
        <v>0</v>
      </c>
      <c r="D165" s="833">
        <f t="shared" si="22"/>
        <v>0</v>
      </c>
      <c r="E165" s="51">
        <v>0</v>
      </c>
      <c r="F165" s="52">
        <v>0</v>
      </c>
      <c r="G165" s="51">
        <v>0</v>
      </c>
      <c r="H165" s="52">
        <v>0</v>
      </c>
      <c r="I165" s="51">
        <v>0</v>
      </c>
      <c r="J165" s="52">
        <v>0</v>
      </c>
      <c r="K165" s="51">
        <v>0</v>
      </c>
      <c r="L165" s="55">
        <v>0</v>
      </c>
      <c r="M165" s="55">
        <v>0</v>
      </c>
      <c r="N165" s="326">
        <v>0</v>
      </c>
      <c r="O165" s="51">
        <v>0</v>
      </c>
      <c r="P165" s="52">
        <v>0</v>
      </c>
      <c r="Q165" s="51">
        <v>0</v>
      </c>
      <c r="R165" s="52">
        <v>0</v>
      </c>
      <c r="S165" s="51">
        <v>0</v>
      </c>
      <c r="T165" s="52">
        <v>0</v>
      </c>
      <c r="U165" s="51">
        <v>0</v>
      </c>
      <c r="V165" s="52">
        <v>0</v>
      </c>
      <c r="W165" s="51">
        <v>0</v>
      </c>
      <c r="X165" s="52">
        <v>0</v>
      </c>
      <c r="Y165" s="51">
        <v>0</v>
      </c>
      <c r="Z165" s="52">
        <v>0</v>
      </c>
      <c r="AA165" s="51">
        <v>0</v>
      </c>
      <c r="AB165" s="52">
        <v>0</v>
      </c>
      <c r="AC165" s="51">
        <v>0</v>
      </c>
      <c r="AD165" s="326">
        <v>0</v>
      </c>
      <c r="AE165" s="51">
        <v>0</v>
      </c>
      <c r="AF165" s="52">
        <v>0</v>
      </c>
      <c r="AG165" s="51">
        <v>0</v>
      </c>
      <c r="AH165" s="52">
        <v>0</v>
      </c>
      <c r="AI165" s="51">
        <v>0</v>
      </c>
      <c r="AJ165" s="52">
        <v>0</v>
      </c>
      <c r="AK165" s="54">
        <v>0</v>
      </c>
      <c r="AL165" s="326">
        <v>0</v>
      </c>
      <c r="AM165" s="841">
        <v>0</v>
      </c>
      <c r="AN165" s="51">
        <v>0</v>
      </c>
      <c r="AO165" s="52">
        <v>0</v>
      </c>
      <c r="AP165" s="283" t="str">
        <f t="shared" si="23"/>
        <v/>
      </c>
      <c r="BU165" s="109"/>
      <c r="BV165" s="109"/>
      <c r="BY165" s="5"/>
      <c r="BZ165" s="5"/>
      <c r="CA165" s="5"/>
      <c r="CB165" s="5"/>
      <c r="CC165" s="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5"/>
      <c r="CR165" s="5"/>
      <c r="CS165" s="5"/>
      <c r="CT165" s="32" t="str">
        <f t="shared" si="19"/>
        <v/>
      </c>
      <c r="CU165" s="32"/>
      <c r="CV165" s="32"/>
      <c r="CW165" s="32"/>
      <c r="CX165" s="32"/>
      <c r="CY165" s="32"/>
      <c r="CZ165" s="33">
        <f t="shared" si="20"/>
        <v>0</v>
      </c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</row>
    <row r="166" spans="1:149" ht="14.1" customHeight="1" x14ac:dyDescent="0.2">
      <c r="A166" s="152" t="s">
        <v>177</v>
      </c>
      <c r="B166" s="324">
        <f t="shared" si="21"/>
        <v>0</v>
      </c>
      <c r="C166" s="833">
        <f t="shared" si="22"/>
        <v>0</v>
      </c>
      <c r="D166" s="833">
        <f t="shared" si="22"/>
        <v>0</v>
      </c>
      <c r="E166" s="51">
        <v>0</v>
      </c>
      <c r="F166" s="52">
        <v>0</v>
      </c>
      <c r="G166" s="51">
        <v>0</v>
      </c>
      <c r="H166" s="52">
        <v>0</v>
      </c>
      <c r="I166" s="51">
        <v>0</v>
      </c>
      <c r="J166" s="52">
        <v>0</v>
      </c>
      <c r="K166" s="51">
        <v>0</v>
      </c>
      <c r="L166" s="55">
        <v>0</v>
      </c>
      <c r="M166" s="55">
        <v>0</v>
      </c>
      <c r="N166" s="326">
        <v>0</v>
      </c>
      <c r="O166" s="51">
        <v>0</v>
      </c>
      <c r="P166" s="52">
        <v>0</v>
      </c>
      <c r="Q166" s="51">
        <v>0</v>
      </c>
      <c r="R166" s="52">
        <v>0</v>
      </c>
      <c r="S166" s="51">
        <v>0</v>
      </c>
      <c r="T166" s="52">
        <v>0</v>
      </c>
      <c r="U166" s="51">
        <v>0</v>
      </c>
      <c r="V166" s="52">
        <v>0</v>
      </c>
      <c r="W166" s="51">
        <v>0</v>
      </c>
      <c r="X166" s="52">
        <v>0</v>
      </c>
      <c r="Y166" s="51">
        <v>0</v>
      </c>
      <c r="Z166" s="52">
        <v>0</v>
      </c>
      <c r="AA166" s="51">
        <v>0</v>
      </c>
      <c r="AB166" s="52">
        <v>0</v>
      </c>
      <c r="AC166" s="51">
        <v>0</v>
      </c>
      <c r="AD166" s="326">
        <v>0</v>
      </c>
      <c r="AE166" s="51">
        <v>0</v>
      </c>
      <c r="AF166" s="52">
        <v>0</v>
      </c>
      <c r="AG166" s="51">
        <v>0</v>
      </c>
      <c r="AH166" s="52">
        <v>0</v>
      </c>
      <c r="AI166" s="51">
        <v>0</v>
      </c>
      <c r="AJ166" s="52">
        <v>0</v>
      </c>
      <c r="AK166" s="54">
        <v>0</v>
      </c>
      <c r="AL166" s="326">
        <v>0</v>
      </c>
      <c r="AM166" s="841">
        <v>0</v>
      </c>
      <c r="AN166" s="51">
        <v>0</v>
      </c>
      <c r="AO166" s="52">
        <v>0</v>
      </c>
      <c r="AP166" s="283" t="str">
        <f t="shared" si="23"/>
        <v/>
      </c>
      <c r="BU166" s="109"/>
      <c r="BV166" s="109"/>
      <c r="BY166" s="5"/>
      <c r="BZ166" s="5"/>
      <c r="CA166" s="5"/>
      <c r="CB166" s="5"/>
      <c r="CC166" s="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5"/>
      <c r="CR166" s="5"/>
      <c r="CS166" s="5"/>
      <c r="CT166" s="32" t="str">
        <f t="shared" si="19"/>
        <v/>
      </c>
      <c r="CU166" s="32"/>
      <c r="CV166" s="32"/>
      <c r="CW166" s="32"/>
      <c r="CX166" s="32"/>
      <c r="CY166" s="32"/>
      <c r="CZ166" s="33">
        <f t="shared" si="20"/>
        <v>0</v>
      </c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</row>
    <row r="167" spans="1:149" ht="14.1" customHeight="1" x14ac:dyDescent="0.2">
      <c r="A167" s="152" t="s">
        <v>178</v>
      </c>
      <c r="B167" s="324">
        <f t="shared" si="21"/>
        <v>126</v>
      </c>
      <c r="C167" s="833">
        <f t="shared" si="22"/>
        <v>42</v>
      </c>
      <c r="D167" s="833">
        <f t="shared" si="22"/>
        <v>84</v>
      </c>
      <c r="E167" s="51">
        <v>0</v>
      </c>
      <c r="F167" s="52">
        <v>0</v>
      </c>
      <c r="G167" s="51">
        <v>1</v>
      </c>
      <c r="H167" s="52">
        <v>1</v>
      </c>
      <c r="I167" s="51">
        <v>6</v>
      </c>
      <c r="J167" s="52">
        <v>8</v>
      </c>
      <c r="K167" s="51">
        <v>2</v>
      </c>
      <c r="L167" s="55">
        <v>4</v>
      </c>
      <c r="M167" s="55">
        <v>2</v>
      </c>
      <c r="N167" s="326">
        <v>1</v>
      </c>
      <c r="O167" s="51">
        <v>2</v>
      </c>
      <c r="P167" s="52">
        <v>1</v>
      </c>
      <c r="Q167" s="51">
        <v>3</v>
      </c>
      <c r="R167" s="52">
        <v>4</v>
      </c>
      <c r="S167" s="51">
        <v>3</v>
      </c>
      <c r="T167" s="52">
        <v>2</v>
      </c>
      <c r="U167" s="51">
        <v>4</v>
      </c>
      <c r="V167" s="52">
        <v>3</v>
      </c>
      <c r="W167" s="51">
        <v>0</v>
      </c>
      <c r="X167" s="52">
        <v>7</v>
      </c>
      <c r="Y167" s="51">
        <v>4</v>
      </c>
      <c r="Z167" s="52">
        <v>4</v>
      </c>
      <c r="AA167" s="51">
        <v>5</v>
      </c>
      <c r="AB167" s="52">
        <v>5</v>
      </c>
      <c r="AC167" s="51">
        <v>4</v>
      </c>
      <c r="AD167" s="326">
        <v>10</v>
      </c>
      <c r="AE167" s="51">
        <v>2</v>
      </c>
      <c r="AF167" s="52">
        <v>7</v>
      </c>
      <c r="AG167" s="51">
        <v>1</v>
      </c>
      <c r="AH167" s="52">
        <v>4</v>
      </c>
      <c r="AI167" s="51">
        <v>0</v>
      </c>
      <c r="AJ167" s="52">
        <v>12</v>
      </c>
      <c r="AK167" s="54">
        <v>3</v>
      </c>
      <c r="AL167" s="326">
        <v>11</v>
      </c>
      <c r="AM167" s="841">
        <v>110</v>
      </c>
      <c r="AN167" s="51">
        <v>1</v>
      </c>
      <c r="AO167" s="52">
        <v>15</v>
      </c>
      <c r="AP167" s="283" t="str">
        <f t="shared" si="23"/>
        <v/>
      </c>
      <c r="BU167" s="109"/>
      <c r="BV167" s="109"/>
      <c r="BY167" s="5"/>
      <c r="BZ167" s="5"/>
      <c r="CA167" s="5"/>
      <c r="CB167" s="5"/>
      <c r="CC167" s="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5"/>
      <c r="CR167" s="5"/>
      <c r="CS167" s="5"/>
      <c r="CT167" s="32" t="str">
        <f t="shared" si="19"/>
        <v/>
      </c>
      <c r="CU167" s="32"/>
      <c r="CV167" s="32"/>
      <c r="CW167" s="32"/>
      <c r="CX167" s="32"/>
      <c r="CY167" s="32"/>
      <c r="CZ167" s="33">
        <f t="shared" si="20"/>
        <v>0</v>
      </c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</row>
    <row r="168" spans="1:149" ht="14.1" customHeight="1" x14ac:dyDescent="0.2">
      <c r="A168" s="152" t="s">
        <v>179</v>
      </c>
      <c r="B168" s="324">
        <f t="shared" si="21"/>
        <v>35</v>
      </c>
      <c r="C168" s="833">
        <f t="shared" si="22"/>
        <v>21</v>
      </c>
      <c r="D168" s="833">
        <f t="shared" si="22"/>
        <v>14</v>
      </c>
      <c r="E168" s="51">
        <v>0</v>
      </c>
      <c r="F168" s="52">
        <v>0</v>
      </c>
      <c r="G168" s="51">
        <v>0</v>
      </c>
      <c r="H168" s="52">
        <v>0</v>
      </c>
      <c r="I168" s="51">
        <v>0</v>
      </c>
      <c r="J168" s="52">
        <v>0</v>
      </c>
      <c r="K168" s="51">
        <v>2</v>
      </c>
      <c r="L168" s="55">
        <v>0</v>
      </c>
      <c r="M168" s="55">
        <v>0</v>
      </c>
      <c r="N168" s="326">
        <v>0</v>
      </c>
      <c r="O168" s="51">
        <v>0</v>
      </c>
      <c r="P168" s="52">
        <v>0</v>
      </c>
      <c r="Q168" s="51">
        <v>2</v>
      </c>
      <c r="R168" s="52">
        <v>1</v>
      </c>
      <c r="S168" s="51">
        <v>1</v>
      </c>
      <c r="T168" s="52">
        <v>0</v>
      </c>
      <c r="U168" s="51">
        <v>1</v>
      </c>
      <c r="V168" s="52">
        <v>0</v>
      </c>
      <c r="W168" s="51">
        <v>2</v>
      </c>
      <c r="X168" s="52">
        <v>0</v>
      </c>
      <c r="Y168" s="51">
        <v>0</v>
      </c>
      <c r="Z168" s="52">
        <v>0</v>
      </c>
      <c r="AA168" s="51">
        <v>1</v>
      </c>
      <c r="AB168" s="52">
        <v>0</v>
      </c>
      <c r="AC168" s="51">
        <v>2</v>
      </c>
      <c r="AD168" s="326">
        <v>1</v>
      </c>
      <c r="AE168" s="51">
        <v>3</v>
      </c>
      <c r="AF168" s="52">
        <v>1</v>
      </c>
      <c r="AG168" s="51">
        <v>1</v>
      </c>
      <c r="AH168" s="52">
        <v>1</v>
      </c>
      <c r="AI168" s="51">
        <v>2</v>
      </c>
      <c r="AJ168" s="52">
        <v>1</v>
      </c>
      <c r="AK168" s="54">
        <v>4</v>
      </c>
      <c r="AL168" s="326">
        <v>9</v>
      </c>
      <c r="AM168" s="841">
        <v>0</v>
      </c>
      <c r="AN168" s="51">
        <v>4</v>
      </c>
      <c r="AO168" s="52">
        <v>31</v>
      </c>
      <c r="AP168" s="283" t="str">
        <f t="shared" si="23"/>
        <v/>
      </c>
      <c r="BU168" s="109"/>
      <c r="BV168" s="109"/>
      <c r="BY168" s="5"/>
      <c r="BZ168" s="5"/>
      <c r="CA168" s="5"/>
      <c r="CB168" s="5"/>
      <c r="CC168" s="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5"/>
      <c r="CR168" s="5"/>
      <c r="CS168" s="5"/>
      <c r="CT168" s="32" t="str">
        <f t="shared" si="19"/>
        <v/>
      </c>
      <c r="CU168" s="32"/>
      <c r="CV168" s="32"/>
      <c r="CW168" s="32"/>
      <c r="CX168" s="32"/>
      <c r="CY168" s="32"/>
      <c r="CZ168" s="33">
        <f t="shared" si="20"/>
        <v>0</v>
      </c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</row>
    <row r="169" spans="1:149" ht="14.1" customHeight="1" x14ac:dyDescent="0.2">
      <c r="A169" s="152" t="s">
        <v>180</v>
      </c>
      <c r="B169" s="324">
        <f t="shared" si="21"/>
        <v>12</v>
      </c>
      <c r="C169" s="833">
        <f t="shared" si="22"/>
        <v>5</v>
      </c>
      <c r="D169" s="833">
        <f t="shared" si="22"/>
        <v>7</v>
      </c>
      <c r="E169" s="51">
        <v>0</v>
      </c>
      <c r="F169" s="52">
        <v>0</v>
      </c>
      <c r="G169" s="51">
        <v>0</v>
      </c>
      <c r="H169" s="52">
        <v>0</v>
      </c>
      <c r="I169" s="51">
        <v>0</v>
      </c>
      <c r="J169" s="52">
        <v>0</v>
      </c>
      <c r="K169" s="51">
        <v>0</v>
      </c>
      <c r="L169" s="55">
        <v>0</v>
      </c>
      <c r="M169" s="55">
        <v>0</v>
      </c>
      <c r="N169" s="326">
        <v>0</v>
      </c>
      <c r="O169" s="51">
        <v>0</v>
      </c>
      <c r="P169" s="52">
        <v>0</v>
      </c>
      <c r="Q169" s="51">
        <v>0</v>
      </c>
      <c r="R169" s="52">
        <v>0</v>
      </c>
      <c r="S169" s="51">
        <v>0</v>
      </c>
      <c r="T169" s="52">
        <v>0</v>
      </c>
      <c r="U169" s="51">
        <v>0</v>
      </c>
      <c r="V169" s="52">
        <v>0</v>
      </c>
      <c r="W169" s="51">
        <v>0</v>
      </c>
      <c r="X169" s="52">
        <v>0</v>
      </c>
      <c r="Y169" s="51">
        <v>0</v>
      </c>
      <c r="Z169" s="52">
        <v>0</v>
      </c>
      <c r="AA169" s="51">
        <v>0</v>
      </c>
      <c r="AB169" s="52">
        <v>0</v>
      </c>
      <c r="AC169" s="51">
        <v>0</v>
      </c>
      <c r="AD169" s="326">
        <v>0</v>
      </c>
      <c r="AE169" s="51">
        <v>1</v>
      </c>
      <c r="AF169" s="52">
        <v>1</v>
      </c>
      <c r="AG169" s="51">
        <v>0</v>
      </c>
      <c r="AH169" s="52">
        <v>5</v>
      </c>
      <c r="AI169" s="51">
        <v>0</v>
      </c>
      <c r="AJ169" s="52">
        <v>1</v>
      </c>
      <c r="AK169" s="54">
        <v>4</v>
      </c>
      <c r="AL169" s="326">
        <v>0</v>
      </c>
      <c r="AM169" s="841">
        <v>12</v>
      </c>
      <c r="AN169" s="51">
        <v>0</v>
      </c>
      <c r="AO169" s="52">
        <v>0</v>
      </c>
      <c r="AP169" s="283" t="str">
        <f t="shared" si="23"/>
        <v/>
      </c>
      <c r="BU169" s="109"/>
      <c r="BV169" s="109"/>
      <c r="BY169" s="5"/>
      <c r="BZ169" s="5"/>
      <c r="CA169" s="5"/>
      <c r="CB169" s="5"/>
      <c r="CC169" s="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5"/>
      <c r="CR169" s="5"/>
      <c r="CS169" s="5"/>
      <c r="CT169" s="32" t="str">
        <f t="shared" si="19"/>
        <v/>
      </c>
      <c r="CU169" s="32"/>
      <c r="CV169" s="32"/>
      <c r="CW169" s="32"/>
      <c r="CX169" s="32"/>
      <c r="CY169" s="32"/>
      <c r="CZ169" s="33">
        <f t="shared" si="20"/>
        <v>0</v>
      </c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</row>
    <row r="170" spans="1:149" ht="14.1" customHeight="1" x14ac:dyDescent="0.2">
      <c r="A170" s="152" t="s">
        <v>181</v>
      </c>
      <c r="B170" s="324">
        <f t="shared" si="21"/>
        <v>1</v>
      </c>
      <c r="C170" s="833">
        <f t="shared" si="22"/>
        <v>0</v>
      </c>
      <c r="D170" s="833">
        <f t="shared" si="22"/>
        <v>1</v>
      </c>
      <c r="E170" s="51">
        <v>0</v>
      </c>
      <c r="F170" s="52">
        <v>0</v>
      </c>
      <c r="G170" s="51">
        <v>0</v>
      </c>
      <c r="H170" s="52">
        <v>0</v>
      </c>
      <c r="I170" s="51">
        <v>0</v>
      </c>
      <c r="J170" s="52">
        <v>0</v>
      </c>
      <c r="K170" s="51">
        <v>0</v>
      </c>
      <c r="L170" s="55">
        <v>0</v>
      </c>
      <c r="M170" s="55">
        <v>0</v>
      </c>
      <c r="N170" s="326">
        <v>0</v>
      </c>
      <c r="O170" s="51">
        <v>0</v>
      </c>
      <c r="P170" s="52">
        <v>0</v>
      </c>
      <c r="Q170" s="51">
        <v>0</v>
      </c>
      <c r="R170" s="52">
        <v>0</v>
      </c>
      <c r="S170" s="51">
        <v>0</v>
      </c>
      <c r="T170" s="52">
        <v>0</v>
      </c>
      <c r="U170" s="51">
        <v>0</v>
      </c>
      <c r="V170" s="52">
        <v>0</v>
      </c>
      <c r="W170" s="51">
        <v>0</v>
      </c>
      <c r="X170" s="52">
        <v>0</v>
      </c>
      <c r="Y170" s="51">
        <v>0</v>
      </c>
      <c r="Z170" s="52">
        <v>0</v>
      </c>
      <c r="AA170" s="51">
        <v>0</v>
      </c>
      <c r="AB170" s="52">
        <v>1</v>
      </c>
      <c r="AC170" s="51">
        <v>0</v>
      </c>
      <c r="AD170" s="326">
        <v>0</v>
      </c>
      <c r="AE170" s="51">
        <v>0</v>
      </c>
      <c r="AF170" s="52">
        <v>0</v>
      </c>
      <c r="AG170" s="51">
        <v>0</v>
      </c>
      <c r="AH170" s="52">
        <v>0</v>
      </c>
      <c r="AI170" s="51">
        <v>0</v>
      </c>
      <c r="AJ170" s="52">
        <v>0</v>
      </c>
      <c r="AK170" s="54">
        <v>0</v>
      </c>
      <c r="AL170" s="326">
        <v>0</v>
      </c>
      <c r="AM170" s="841">
        <v>0</v>
      </c>
      <c r="AN170" s="51">
        <v>0</v>
      </c>
      <c r="AO170" s="52">
        <v>1</v>
      </c>
      <c r="AP170" s="283" t="str">
        <f t="shared" si="23"/>
        <v/>
      </c>
      <c r="BU170" s="109"/>
      <c r="BV170" s="109"/>
      <c r="BY170" s="5"/>
      <c r="BZ170" s="5"/>
      <c r="CA170" s="5"/>
      <c r="CB170" s="5"/>
      <c r="CC170" s="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5"/>
      <c r="CR170" s="5"/>
      <c r="CS170" s="5"/>
      <c r="CT170" s="32" t="str">
        <f t="shared" si="19"/>
        <v/>
      </c>
      <c r="CU170" s="32"/>
      <c r="CV170" s="32"/>
      <c r="CW170" s="32"/>
      <c r="CX170" s="32"/>
      <c r="CY170" s="32"/>
      <c r="CZ170" s="33">
        <f t="shared" si="20"/>
        <v>0</v>
      </c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</row>
    <row r="171" spans="1:149" ht="14.1" customHeight="1" x14ac:dyDescent="0.2">
      <c r="A171" s="152" t="s">
        <v>68</v>
      </c>
      <c r="B171" s="324">
        <f t="shared" si="21"/>
        <v>5</v>
      </c>
      <c r="C171" s="833">
        <f t="shared" si="22"/>
        <v>4</v>
      </c>
      <c r="D171" s="833">
        <f t="shared" si="22"/>
        <v>1</v>
      </c>
      <c r="E171" s="51">
        <v>0</v>
      </c>
      <c r="F171" s="52">
        <v>0</v>
      </c>
      <c r="G171" s="51">
        <v>0</v>
      </c>
      <c r="H171" s="52">
        <v>0</v>
      </c>
      <c r="I171" s="51">
        <v>0</v>
      </c>
      <c r="J171" s="52">
        <v>0</v>
      </c>
      <c r="K171" s="51">
        <v>0</v>
      </c>
      <c r="L171" s="55">
        <v>0</v>
      </c>
      <c r="M171" s="55">
        <v>0</v>
      </c>
      <c r="N171" s="326">
        <v>0</v>
      </c>
      <c r="O171" s="51">
        <v>1</v>
      </c>
      <c r="P171" s="52">
        <v>0</v>
      </c>
      <c r="Q171" s="51">
        <v>0</v>
      </c>
      <c r="R171" s="52">
        <v>0</v>
      </c>
      <c r="S171" s="51">
        <v>0</v>
      </c>
      <c r="T171" s="52">
        <v>0</v>
      </c>
      <c r="U171" s="51">
        <v>0</v>
      </c>
      <c r="V171" s="52">
        <v>0</v>
      </c>
      <c r="W171" s="51">
        <v>0</v>
      </c>
      <c r="X171" s="52">
        <v>0</v>
      </c>
      <c r="Y171" s="51">
        <v>0</v>
      </c>
      <c r="Z171" s="52">
        <v>0</v>
      </c>
      <c r="AA171" s="51">
        <v>0</v>
      </c>
      <c r="AB171" s="52">
        <v>0</v>
      </c>
      <c r="AC171" s="51">
        <v>0</v>
      </c>
      <c r="AD171" s="326">
        <v>1</v>
      </c>
      <c r="AE171" s="51">
        <v>0</v>
      </c>
      <c r="AF171" s="52">
        <v>0</v>
      </c>
      <c r="AG171" s="51">
        <v>0</v>
      </c>
      <c r="AH171" s="52">
        <v>0</v>
      </c>
      <c r="AI171" s="51">
        <v>0</v>
      </c>
      <c r="AJ171" s="52">
        <v>0</v>
      </c>
      <c r="AK171" s="54">
        <v>3</v>
      </c>
      <c r="AL171" s="326">
        <v>0</v>
      </c>
      <c r="AM171" s="841">
        <v>5</v>
      </c>
      <c r="AN171" s="51">
        <v>0</v>
      </c>
      <c r="AO171" s="52">
        <v>0</v>
      </c>
      <c r="AP171" s="283" t="str">
        <f t="shared" si="23"/>
        <v/>
      </c>
      <c r="BU171" s="109"/>
      <c r="BV171" s="109"/>
      <c r="BY171" s="5"/>
      <c r="BZ171" s="5"/>
      <c r="CA171" s="5"/>
      <c r="CB171" s="5"/>
      <c r="CC171" s="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5"/>
      <c r="CR171" s="5"/>
      <c r="CS171" s="5"/>
      <c r="CT171" s="32" t="str">
        <f t="shared" si="19"/>
        <v/>
      </c>
      <c r="CU171" s="4"/>
      <c r="CV171" s="4"/>
      <c r="CW171" s="4"/>
      <c r="CX171" s="4"/>
      <c r="CY171" s="4"/>
      <c r="CZ171" s="33">
        <f t="shared" si="20"/>
        <v>0</v>
      </c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</row>
    <row r="172" spans="1:149" ht="14.1" customHeight="1" x14ac:dyDescent="0.2">
      <c r="A172" s="152" t="s">
        <v>69</v>
      </c>
      <c r="B172" s="324">
        <f t="shared" si="21"/>
        <v>0</v>
      </c>
      <c r="C172" s="833">
        <f t="shared" si="22"/>
        <v>0</v>
      </c>
      <c r="D172" s="833">
        <f t="shared" si="22"/>
        <v>0</v>
      </c>
      <c r="E172" s="51">
        <v>0</v>
      </c>
      <c r="F172" s="52">
        <v>0</v>
      </c>
      <c r="G172" s="51">
        <v>0</v>
      </c>
      <c r="H172" s="52">
        <v>0</v>
      </c>
      <c r="I172" s="51">
        <v>0</v>
      </c>
      <c r="J172" s="52">
        <v>0</v>
      </c>
      <c r="K172" s="51">
        <v>0</v>
      </c>
      <c r="L172" s="55">
        <v>0</v>
      </c>
      <c r="M172" s="55">
        <v>0</v>
      </c>
      <c r="N172" s="326">
        <v>0</v>
      </c>
      <c r="O172" s="51">
        <v>0</v>
      </c>
      <c r="P172" s="52">
        <v>0</v>
      </c>
      <c r="Q172" s="51">
        <v>0</v>
      </c>
      <c r="R172" s="52">
        <v>0</v>
      </c>
      <c r="S172" s="51">
        <v>0</v>
      </c>
      <c r="T172" s="52">
        <v>0</v>
      </c>
      <c r="U172" s="51">
        <v>0</v>
      </c>
      <c r="V172" s="52">
        <v>0</v>
      </c>
      <c r="W172" s="51">
        <v>0</v>
      </c>
      <c r="X172" s="52">
        <v>0</v>
      </c>
      <c r="Y172" s="51">
        <v>0</v>
      </c>
      <c r="Z172" s="52">
        <v>0</v>
      </c>
      <c r="AA172" s="51">
        <v>0</v>
      </c>
      <c r="AB172" s="52">
        <v>0</v>
      </c>
      <c r="AC172" s="51">
        <v>0</v>
      </c>
      <c r="AD172" s="326">
        <v>0</v>
      </c>
      <c r="AE172" s="51">
        <v>0</v>
      </c>
      <c r="AF172" s="52">
        <v>0</v>
      </c>
      <c r="AG172" s="51">
        <v>0</v>
      </c>
      <c r="AH172" s="52">
        <v>0</v>
      </c>
      <c r="AI172" s="51">
        <v>0</v>
      </c>
      <c r="AJ172" s="52">
        <v>0</v>
      </c>
      <c r="AK172" s="54">
        <v>0</v>
      </c>
      <c r="AL172" s="326">
        <v>0</v>
      </c>
      <c r="AM172" s="841">
        <v>0</v>
      </c>
      <c r="AN172" s="51">
        <v>0</v>
      </c>
      <c r="AO172" s="52">
        <v>0</v>
      </c>
      <c r="AP172" s="283" t="str">
        <f t="shared" si="23"/>
        <v/>
      </c>
      <c r="BU172" s="109"/>
      <c r="BV172" s="109"/>
      <c r="BY172" s="5"/>
      <c r="BZ172" s="5"/>
      <c r="CA172" s="5"/>
      <c r="CB172" s="5"/>
      <c r="CC172" s="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5"/>
      <c r="CR172" s="5"/>
      <c r="CS172" s="5"/>
      <c r="CT172" s="32" t="str">
        <f t="shared" si="19"/>
        <v/>
      </c>
      <c r="CU172" s="4"/>
      <c r="CV172" s="4"/>
      <c r="CW172" s="4"/>
      <c r="CX172" s="4"/>
      <c r="CY172" s="4"/>
      <c r="CZ172" s="33">
        <f t="shared" si="20"/>
        <v>0</v>
      </c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</row>
    <row r="173" spans="1:149" ht="14.1" customHeight="1" x14ac:dyDescent="0.2">
      <c r="A173" s="152" t="s">
        <v>182</v>
      </c>
      <c r="B173" s="324">
        <f t="shared" si="21"/>
        <v>0</v>
      </c>
      <c r="C173" s="833">
        <f t="shared" si="22"/>
        <v>0</v>
      </c>
      <c r="D173" s="833">
        <f t="shared" si="22"/>
        <v>0</v>
      </c>
      <c r="E173" s="51">
        <v>0</v>
      </c>
      <c r="F173" s="52">
        <v>0</v>
      </c>
      <c r="G173" s="51">
        <v>0</v>
      </c>
      <c r="H173" s="52">
        <v>0</v>
      </c>
      <c r="I173" s="51">
        <v>0</v>
      </c>
      <c r="J173" s="52">
        <v>0</v>
      </c>
      <c r="K173" s="51">
        <v>0</v>
      </c>
      <c r="L173" s="55">
        <v>0</v>
      </c>
      <c r="M173" s="55">
        <v>0</v>
      </c>
      <c r="N173" s="326">
        <v>0</v>
      </c>
      <c r="O173" s="51">
        <v>0</v>
      </c>
      <c r="P173" s="52">
        <v>0</v>
      </c>
      <c r="Q173" s="51">
        <v>0</v>
      </c>
      <c r="R173" s="52">
        <v>0</v>
      </c>
      <c r="S173" s="51">
        <v>0</v>
      </c>
      <c r="T173" s="52">
        <v>0</v>
      </c>
      <c r="U173" s="51">
        <v>0</v>
      </c>
      <c r="V173" s="52">
        <v>0</v>
      </c>
      <c r="W173" s="51">
        <v>0</v>
      </c>
      <c r="X173" s="52">
        <v>0</v>
      </c>
      <c r="Y173" s="51">
        <v>0</v>
      </c>
      <c r="Z173" s="52">
        <v>0</v>
      </c>
      <c r="AA173" s="51">
        <v>0</v>
      </c>
      <c r="AB173" s="52">
        <v>0</v>
      </c>
      <c r="AC173" s="51">
        <v>0</v>
      </c>
      <c r="AD173" s="326">
        <v>0</v>
      </c>
      <c r="AE173" s="51">
        <v>0</v>
      </c>
      <c r="AF173" s="52">
        <v>0</v>
      </c>
      <c r="AG173" s="51">
        <v>0</v>
      </c>
      <c r="AH173" s="52">
        <v>0</v>
      </c>
      <c r="AI173" s="51">
        <v>0</v>
      </c>
      <c r="AJ173" s="52">
        <v>0</v>
      </c>
      <c r="AK173" s="54">
        <v>0</v>
      </c>
      <c r="AL173" s="326">
        <v>0</v>
      </c>
      <c r="AM173" s="841">
        <v>0</v>
      </c>
      <c r="AN173" s="51">
        <v>0</v>
      </c>
      <c r="AO173" s="52">
        <v>0</v>
      </c>
      <c r="AP173" s="283" t="str">
        <f t="shared" si="23"/>
        <v/>
      </c>
      <c r="BU173" s="109"/>
      <c r="BV173" s="109"/>
      <c r="BY173" s="5"/>
      <c r="BZ173" s="5"/>
      <c r="CA173" s="5"/>
      <c r="CB173" s="5"/>
      <c r="CC173" s="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5"/>
      <c r="CR173" s="5"/>
      <c r="CS173" s="5"/>
      <c r="CT173" s="32" t="str">
        <f t="shared" si="19"/>
        <v/>
      </c>
      <c r="CU173" s="4"/>
      <c r="CV173" s="4"/>
      <c r="CW173" s="4"/>
      <c r="CX173" s="4"/>
      <c r="CY173" s="4"/>
      <c r="CZ173" s="33">
        <f t="shared" si="20"/>
        <v>0</v>
      </c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</row>
    <row r="174" spans="1:149" ht="14.1" customHeight="1" x14ac:dyDescent="0.2">
      <c r="A174" s="152" t="s">
        <v>183</v>
      </c>
      <c r="B174" s="324">
        <f t="shared" si="21"/>
        <v>0</v>
      </c>
      <c r="C174" s="833">
        <f t="shared" si="22"/>
        <v>0</v>
      </c>
      <c r="D174" s="833">
        <f t="shared" si="22"/>
        <v>0</v>
      </c>
      <c r="E174" s="51">
        <v>0</v>
      </c>
      <c r="F174" s="52">
        <v>0</v>
      </c>
      <c r="G174" s="51">
        <v>0</v>
      </c>
      <c r="H174" s="52">
        <v>0</v>
      </c>
      <c r="I174" s="51">
        <v>0</v>
      </c>
      <c r="J174" s="52">
        <v>0</v>
      </c>
      <c r="K174" s="51">
        <v>0</v>
      </c>
      <c r="L174" s="55">
        <v>0</v>
      </c>
      <c r="M174" s="55">
        <v>0</v>
      </c>
      <c r="N174" s="326">
        <v>0</v>
      </c>
      <c r="O174" s="51">
        <v>0</v>
      </c>
      <c r="P174" s="52">
        <v>0</v>
      </c>
      <c r="Q174" s="51">
        <v>0</v>
      </c>
      <c r="R174" s="52">
        <v>0</v>
      </c>
      <c r="S174" s="51">
        <v>0</v>
      </c>
      <c r="T174" s="52">
        <v>0</v>
      </c>
      <c r="U174" s="51">
        <v>0</v>
      </c>
      <c r="V174" s="52">
        <v>0</v>
      </c>
      <c r="W174" s="51">
        <v>0</v>
      </c>
      <c r="X174" s="52">
        <v>0</v>
      </c>
      <c r="Y174" s="51">
        <v>0</v>
      </c>
      <c r="Z174" s="52">
        <v>0</v>
      </c>
      <c r="AA174" s="51">
        <v>0</v>
      </c>
      <c r="AB174" s="52">
        <v>0</v>
      </c>
      <c r="AC174" s="51">
        <v>0</v>
      </c>
      <c r="AD174" s="326">
        <v>0</v>
      </c>
      <c r="AE174" s="51">
        <v>0</v>
      </c>
      <c r="AF174" s="52">
        <v>0</v>
      </c>
      <c r="AG174" s="51">
        <v>0</v>
      </c>
      <c r="AH174" s="52">
        <v>0</v>
      </c>
      <c r="AI174" s="51">
        <v>0</v>
      </c>
      <c r="AJ174" s="52">
        <v>0</v>
      </c>
      <c r="AK174" s="54">
        <v>0</v>
      </c>
      <c r="AL174" s="326">
        <v>0</v>
      </c>
      <c r="AM174" s="841">
        <v>0</v>
      </c>
      <c r="AN174" s="51">
        <v>0</v>
      </c>
      <c r="AO174" s="52">
        <v>0</v>
      </c>
      <c r="AP174" s="283" t="str">
        <f t="shared" si="23"/>
        <v/>
      </c>
      <c r="BU174" s="109"/>
      <c r="BV174" s="109"/>
      <c r="BY174" s="5"/>
      <c r="BZ174" s="5"/>
      <c r="CA174" s="5"/>
      <c r="CB174" s="5"/>
      <c r="CC174" s="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5"/>
      <c r="CR174" s="5"/>
      <c r="CS174" s="5"/>
      <c r="CT174" s="32" t="str">
        <f t="shared" si="19"/>
        <v/>
      </c>
      <c r="CU174" s="4"/>
      <c r="CV174" s="4"/>
      <c r="CW174" s="4"/>
      <c r="CX174" s="4"/>
      <c r="CY174" s="4"/>
      <c r="CZ174" s="33">
        <f t="shared" si="20"/>
        <v>0</v>
      </c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</row>
    <row r="175" spans="1:149" ht="14.1" customHeight="1" x14ac:dyDescent="0.2">
      <c r="A175" s="152" t="s">
        <v>184</v>
      </c>
      <c r="B175" s="324">
        <f t="shared" si="21"/>
        <v>0</v>
      </c>
      <c r="C175" s="833">
        <f t="shared" si="22"/>
        <v>0</v>
      </c>
      <c r="D175" s="833">
        <f t="shared" si="22"/>
        <v>0</v>
      </c>
      <c r="E175" s="51">
        <v>0</v>
      </c>
      <c r="F175" s="52">
        <v>0</v>
      </c>
      <c r="G175" s="51">
        <v>0</v>
      </c>
      <c r="H175" s="52">
        <v>0</v>
      </c>
      <c r="I175" s="51">
        <v>0</v>
      </c>
      <c r="J175" s="52">
        <v>0</v>
      </c>
      <c r="K175" s="51">
        <v>0</v>
      </c>
      <c r="L175" s="55">
        <v>0</v>
      </c>
      <c r="M175" s="55">
        <v>0</v>
      </c>
      <c r="N175" s="326">
        <v>0</v>
      </c>
      <c r="O175" s="51">
        <v>0</v>
      </c>
      <c r="P175" s="52">
        <v>0</v>
      </c>
      <c r="Q175" s="51">
        <v>0</v>
      </c>
      <c r="R175" s="52">
        <v>0</v>
      </c>
      <c r="S175" s="51">
        <v>0</v>
      </c>
      <c r="T175" s="52">
        <v>0</v>
      </c>
      <c r="U175" s="51">
        <v>0</v>
      </c>
      <c r="V175" s="52">
        <v>0</v>
      </c>
      <c r="W175" s="51">
        <v>0</v>
      </c>
      <c r="X175" s="52">
        <v>0</v>
      </c>
      <c r="Y175" s="51">
        <v>0</v>
      </c>
      <c r="Z175" s="52">
        <v>0</v>
      </c>
      <c r="AA175" s="51">
        <v>0</v>
      </c>
      <c r="AB175" s="52">
        <v>0</v>
      </c>
      <c r="AC175" s="51">
        <v>0</v>
      </c>
      <c r="AD175" s="326">
        <v>0</v>
      </c>
      <c r="AE175" s="51">
        <v>0</v>
      </c>
      <c r="AF175" s="52">
        <v>0</v>
      </c>
      <c r="AG175" s="51">
        <v>0</v>
      </c>
      <c r="AH175" s="52">
        <v>0</v>
      </c>
      <c r="AI175" s="51">
        <v>0</v>
      </c>
      <c r="AJ175" s="52">
        <v>0</v>
      </c>
      <c r="AK175" s="54">
        <v>0</v>
      </c>
      <c r="AL175" s="326">
        <v>0</v>
      </c>
      <c r="AM175" s="841">
        <v>0</v>
      </c>
      <c r="AN175" s="51">
        <v>0</v>
      </c>
      <c r="AO175" s="52">
        <v>0</v>
      </c>
      <c r="AP175" s="283" t="str">
        <f t="shared" si="23"/>
        <v/>
      </c>
      <c r="BU175" s="109"/>
      <c r="BV175" s="109"/>
      <c r="BY175" s="5"/>
      <c r="BZ175" s="5"/>
      <c r="CA175" s="5"/>
      <c r="CB175" s="5"/>
      <c r="CC175" s="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5"/>
      <c r="CR175" s="5"/>
      <c r="CS175" s="5"/>
      <c r="CT175" s="32" t="str">
        <f t="shared" si="19"/>
        <v/>
      </c>
      <c r="CU175" s="4"/>
      <c r="CV175" s="4"/>
      <c r="CW175" s="4"/>
      <c r="CX175" s="4"/>
      <c r="CY175" s="4"/>
      <c r="CZ175" s="33">
        <f t="shared" si="20"/>
        <v>0</v>
      </c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</row>
    <row r="176" spans="1:149" ht="14.1" customHeight="1" x14ac:dyDescent="0.2">
      <c r="A176" s="567" t="s">
        <v>71</v>
      </c>
      <c r="B176" s="324">
        <f t="shared" si="21"/>
        <v>79</v>
      </c>
      <c r="C176" s="833">
        <f t="shared" si="22"/>
        <v>35</v>
      </c>
      <c r="D176" s="833">
        <f t="shared" si="22"/>
        <v>44</v>
      </c>
      <c r="E176" s="85">
        <v>13</v>
      </c>
      <c r="F176" s="87">
        <v>13</v>
      </c>
      <c r="G176" s="85">
        <v>0</v>
      </c>
      <c r="H176" s="87">
        <v>0</v>
      </c>
      <c r="I176" s="85">
        <v>0</v>
      </c>
      <c r="J176" s="87">
        <v>0</v>
      </c>
      <c r="K176" s="85">
        <v>0</v>
      </c>
      <c r="L176" s="91">
        <v>0</v>
      </c>
      <c r="M176" s="91">
        <v>0</v>
      </c>
      <c r="N176" s="843">
        <v>4</v>
      </c>
      <c r="O176" s="85">
        <v>0</v>
      </c>
      <c r="P176" s="87">
        <v>2</v>
      </c>
      <c r="Q176" s="85">
        <v>0</v>
      </c>
      <c r="R176" s="87">
        <v>1</v>
      </c>
      <c r="S176" s="85">
        <v>0</v>
      </c>
      <c r="T176" s="87">
        <v>1</v>
      </c>
      <c r="U176" s="85">
        <v>1</v>
      </c>
      <c r="V176" s="87">
        <v>1</v>
      </c>
      <c r="W176" s="85">
        <v>1</v>
      </c>
      <c r="X176" s="87">
        <v>0</v>
      </c>
      <c r="Y176" s="85">
        <v>1</v>
      </c>
      <c r="Z176" s="87">
        <v>0</v>
      </c>
      <c r="AA176" s="85">
        <v>2</v>
      </c>
      <c r="AB176" s="87">
        <v>1</v>
      </c>
      <c r="AC176" s="85">
        <v>2</v>
      </c>
      <c r="AD176" s="843">
        <v>3</v>
      </c>
      <c r="AE176" s="85">
        <v>2</v>
      </c>
      <c r="AF176" s="87">
        <v>4</v>
      </c>
      <c r="AG176" s="85">
        <v>3</v>
      </c>
      <c r="AH176" s="87">
        <v>4</v>
      </c>
      <c r="AI176" s="85">
        <v>1</v>
      </c>
      <c r="AJ176" s="87">
        <v>3</v>
      </c>
      <c r="AK176" s="90">
        <v>9</v>
      </c>
      <c r="AL176" s="843">
        <v>7</v>
      </c>
      <c r="AM176" s="844">
        <v>44</v>
      </c>
      <c r="AN176" s="85">
        <v>8</v>
      </c>
      <c r="AO176" s="87">
        <v>27</v>
      </c>
      <c r="AP176" s="283" t="str">
        <f t="shared" si="23"/>
        <v/>
      </c>
      <c r="BU176" s="109"/>
      <c r="BV176" s="109"/>
      <c r="BY176" s="5"/>
      <c r="BZ176" s="5"/>
      <c r="CA176" s="5"/>
      <c r="CB176" s="5"/>
      <c r="CC176" s="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5"/>
      <c r="CR176" s="5"/>
      <c r="CS176" s="5"/>
      <c r="CT176" s="32" t="str">
        <f t="shared" si="19"/>
        <v/>
      </c>
      <c r="CU176" s="4"/>
      <c r="CV176" s="4"/>
      <c r="CW176" s="4"/>
      <c r="CX176" s="4"/>
      <c r="CY176" s="4"/>
      <c r="CZ176" s="33">
        <f t="shared" si="20"/>
        <v>0</v>
      </c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</row>
    <row r="177" spans="1:149" ht="14.1" customHeight="1" x14ac:dyDescent="0.2">
      <c r="A177" s="931" t="s">
        <v>41</v>
      </c>
      <c r="B177" s="932">
        <f>SUM(B178:B182)</f>
        <v>248</v>
      </c>
      <c r="C177" s="933">
        <f>SUM(C178:C182)</f>
        <v>132</v>
      </c>
      <c r="D177" s="933">
        <f>SUM(D178:D182)</f>
        <v>116</v>
      </c>
      <c r="E177" s="576">
        <f>SUM(E178:E182)</f>
        <v>13</v>
      </c>
      <c r="F177" s="934">
        <f t="shared" ref="F177:AO177" si="24">SUM(F178:F182)</f>
        <v>6</v>
      </c>
      <c r="G177" s="576">
        <f t="shared" si="24"/>
        <v>1</v>
      </c>
      <c r="H177" s="934">
        <f>SUM(H178:H182)</f>
        <v>1</v>
      </c>
      <c r="I177" s="576">
        <f t="shared" si="24"/>
        <v>2</v>
      </c>
      <c r="J177" s="934">
        <f t="shared" si="24"/>
        <v>6</v>
      </c>
      <c r="K177" s="576">
        <f t="shared" si="24"/>
        <v>4</v>
      </c>
      <c r="L177" s="576">
        <f t="shared" si="24"/>
        <v>1</v>
      </c>
      <c r="M177" s="576">
        <f t="shared" si="24"/>
        <v>3</v>
      </c>
      <c r="N177" s="935">
        <f t="shared" si="24"/>
        <v>4</v>
      </c>
      <c r="O177" s="576">
        <f t="shared" si="24"/>
        <v>2</v>
      </c>
      <c r="P177" s="934">
        <f t="shared" si="24"/>
        <v>5</v>
      </c>
      <c r="Q177" s="576">
        <f t="shared" si="24"/>
        <v>6</v>
      </c>
      <c r="R177" s="934">
        <f t="shared" si="24"/>
        <v>1</v>
      </c>
      <c r="S177" s="576">
        <f t="shared" si="24"/>
        <v>5</v>
      </c>
      <c r="T177" s="934">
        <f t="shared" si="24"/>
        <v>3</v>
      </c>
      <c r="U177" s="576">
        <f t="shared" si="24"/>
        <v>2</v>
      </c>
      <c r="V177" s="934">
        <f t="shared" si="24"/>
        <v>2</v>
      </c>
      <c r="W177" s="576">
        <f t="shared" si="24"/>
        <v>7</v>
      </c>
      <c r="X177" s="934">
        <f t="shared" si="24"/>
        <v>4</v>
      </c>
      <c r="Y177" s="576">
        <f t="shared" si="24"/>
        <v>5</v>
      </c>
      <c r="Z177" s="934">
        <f t="shared" si="24"/>
        <v>3</v>
      </c>
      <c r="AA177" s="576">
        <f t="shared" si="24"/>
        <v>6</v>
      </c>
      <c r="AB177" s="934">
        <f t="shared" si="24"/>
        <v>9</v>
      </c>
      <c r="AC177" s="576">
        <f t="shared" si="24"/>
        <v>15</v>
      </c>
      <c r="AD177" s="935">
        <f t="shared" si="24"/>
        <v>12</v>
      </c>
      <c r="AE177" s="576">
        <f t="shared" si="24"/>
        <v>13</v>
      </c>
      <c r="AF177" s="934">
        <f t="shared" si="24"/>
        <v>12</v>
      </c>
      <c r="AG177" s="576">
        <f t="shared" si="24"/>
        <v>21</v>
      </c>
      <c r="AH177" s="934">
        <f t="shared" si="24"/>
        <v>18</v>
      </c>
      <c r="AI177" s="576">
        <f t="shared" si="24"/>
        <v>11</v>
      </c>
      <c r="AJ177" s="934">
        <f t="shared" si="24"/>
        <v>13</v>
      </c>
      <c r="AK177" s="936">
        <f t="shared" si="24"/>
        <v>16</v>
      </c>
      <c r="AL177" s="937">
        <f t="shared" si="24"/>
        <v>16</v>
      </c>
      <c r="AM177" s="938">
        <f t="shared" si="24"/>
        <v>30</v>
      </c>
      <c r="AN177" s="934">
        <f t="shared" si="24"/>
        <v>107</v>
      </c>
      <c r="AO177" s="939">
        <f t="shared" si="24"/>
        <v>111</v>
      </c>
      <c r="AP177" s="283"/>
      <c r="BU177" s="109"/>
      <c r="BV177" s="109"/>
      <c r="BX177" s="15"/>
      <c r="CA177" s="15"/>
      <c r="CB177" s="15"/>
      <c r="CC177" s="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5"/>
      <c r="CR177" s="5"/>
      <c r="CS177" s="5"/>
      <c r="CT177" s="32"/>
      <c r="CU177" s="32"/>
      <c r="CV177" s="32"/>
      <c r="CW177" s="32"/>
      <c r="CX177" s="32"/>
      <c r="CY177" s="32"/>
      <c r="CZ177" s="33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</row>
    <row r="178" spans="1:149" ht="14.1" customHeight="1" x14ac:dyDescent="0.2">
      <c r="A178" s="155" t="s">
        <v>42</v>
      </c>
      <c r="B178" s="342">
        <f t="shared" si="21"/>
        <v>219</v>
      </c>
      <c r="C178" s="833">
        <f t="shared" si="22"/>
        <v>111</v>
      </c>
      <c r="D178" s="833">
        <f t="shared" si="22"/>
        <v>108</v>
      </c>
      <c r="E178" s="38">
        <v>12</v>
      </c>
      <c r="F178" s="40">
        <v>6</v>
      </c>
      <c r="G178" s="38">
        <v>1</v>
      </c>
      <c r="H178" s="40">
        <v>1</v>
      </c>
      <c r="I178" s="38">
        <v>2</v>
      </c>
      <c r="J178" s="40">
        <v>6</v>
      </c>
      <c r="K178" s="38">
        <v>4</v>
      </c>
      <c r="L178" s="43">
        <v>1</v>
      </c>
      <c r="M178" s="43">
        <v>2</v>
      </c>
      <c r="N178" s="329">
        <v>4</v>
      </c>
      <c r="O178" s="38">
        <v>2</v>
      </c>
      <c r="P178" s="40">
        <v>5</v>
      </c>
      <c r="Q178" s="38">
        <v>4</v>
      </c>
      <c r="R178" s="40">
        <v>1</v>
      </c>
      <c r="S178" s="38">
        <v>5</v>
      </c>
      <c r="T178" s="40">
        <v>3</v>
      </c>
      <c r="U178" s="38">
        <v>2</v>
      </c>
      <c r="V178" s="40">
        <v>2</v>
      </c>
      <c r="W178" s="38">
        <v>6</v>
      </c>
      <c r="X178" s="40">
        <v>4</v>
      </c>
      <c r="Y178" s="38">
        <v>5</v>
      </c>
      <c r="Z178" s="40">
        <v>3</v>
      </c>
      <c r="AA178" s="38">
        <v>5</v>
      </c>
      <c r="AB178" s="40">
        <v>8</v>
      </c>
      <c r="AC178" s="38">
        <v>10</v>
      </c>
      <c r="AD178" s="329">
        <v>11</v>
      </c>
      <c r="AE178" s="38">
        <v>11</v>
      </c>
      <c r="AF178" s="40">
        <v>10</v>
      </c>
      <c r="AG178" s="38">
        <v>16</v>
      </c>
      <c r="AH178" s="40">
        <v>17</v>
      </c>
      <c r="AI178" s="38">
        <v>9</v>
      </c>
      <c r="AJ178" s="40">
        <v>11</v>
      </c>
      <c r="AK178" s="42">
        <v>15</v>
      </c>
      <c r="AL178" s="329">
        <v>15</v>
      </c>
      <c r="AM178" s="855">
        <v>26</v>
      </c>
      <c r="AN178" s="38">
        <v>91</v>
      </c>
      <c r="AO178" s="40">
        <v>102</v>
      </c>
      <c r="AP178" s="283" t="str">
        <f t="shared" si="23"/>
        <v/>
      </c>
      <c r="BU178" s="109"/>
      <c r="BV178" s="109"/>
      <c r="BX178" s="15"/>
      <c r="CA178" s="15"/>
      <c r="CB178" s="15"/>
      <c r="CC178" s="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5"/>
      <c r="CR178" s="5"/>
      <c r="CS178" s="5"/>
      <c r="CT178" s="32" t="str">
        <f>IF(CZ178=1,"* El número de Egresos Según tipo de atención NO DEBE ser diferente al Total. ","")</f>
        <v/>
      </c>
      <c r="CU178" s="32"/>
      <c r="CV178" s="32"/>
      <c r="CW178" s="32"/>
      <c r="CX178" s="32"/>
      <c r="CY178" s="32"/>
      <c r="CZ178" s="33">
        <f>IF(B178&lt;&gt;SUM(AM178:AO178),1,0)</f>
        <v>0</v>
      </c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</row>
    <row r="179" spans="1:149" ht="14.1" customHeight="1" x14ac:dyDescent="0.2">
      <c r="A179" s="155" t="s">
        <v>43</v>
      </c>
      <c r="B179" s="346">
        <f t="shared" si="21"/>
        <v>1</v>
      </c>
      <c r="C179" s="833">
        <f t="shared" si="22"/>
        <v>1</v>
      </c>
      <c r="D179" s="833">
        <f t="shared" si="22"/>
        <v>0</v>
      </c>
      <c r="E179" s="51">
        <v>0</v>
      </c>
      <c r="F179" s="52">
        <v>0</v>
      </c>
      <c r="G179" s="51">
        <v>0</v>
      </c>
      <c r="H179" s="52">
        <v>0</v>
      </c>
      <c r="I179" s="51">
        <v>0</v>
      </c>
      <c r="J179" s="52">
        <v>0</v>
      </c>
      <c r="K179" s="51">
        <v>0</v>
      </c>
      <c r="L179" s="55">
        <v>0</v>
      </c>
      <c r="M179" s="55">
        <v>0</v>
      </c>
      <c r="N179" s="326">
        <v>0</v>
      </c>
      <c r="O179" s="51">
        <v>0</v>
      </c>
      <c r="P179" s="52">
        <v>0</v>
      </c>
      <c r="Q179" s="51">
        <v>0</v>
      </c>
      <c r="R179" s="52">
        <v>0</v>
      </c>
      <c r="S179" s="51">
        <v>0</v>
      </c>
      <c r="T179" s="52">
        <v>0</v>
      </c>
      <c r="U179" s="51">
        <v>0</v>
      </c>
      <c r="V179" s="52">
        <v>0</v>
      </c>
      <c r="W179" s="51">
        <v>0</v>
      </c>
      <c r="X179" s="52">
        <v>0</v>
      </c>
      <c r="Y179" s="51">
        <v>0</v>
      </c>
      <c r="Z179" s="52">
        <v>0</v>
      </c>
      <c r="AA179" s="51">
        <v>0</v>
      </c>
      <c r="AB179" s="52">
        <v>0</v>
      </c>
      <c r="AC179" s="51">
        <v>0</v>
      </c>
      <c r="AD179" s="326">
        <v>0</v>
      </c>
      <c r="AE179" s="51">
        <v>1</v>
      </c>
      <c r="AF179" s="52">
        <v>0</v>
      </c>
      <c r="AG179" s="51">
        <v>0</v>
      </c>
      <c r="AH179" s="52">
        <v>0</v>
      </c>
      <c r="AI179" s="51">
        <v>0</v>
      </c>
      <c r="AJ179" s="52">
        <v>0</v>
      </c>
      <c r="AK179" s="54">
        <v>0</v>
      </c>
      <c r="AL179" s="326">
        <v>0</v>
      </c>
      <c r="AM179" s="841">
        <v>0</v>
      </c>
      <c r="AN179" s="51">
        <v>0</v>
      </c>
      <c r="AO179" s="52">
        <v>1</v>
      </c>
      <c r="AP179" s="283" t="str">
        <f t="shared" si="23"/>
        <v/>
      </c>
      <c r="BU179" s="109"/>
      <c r="BV179" s="109"/>
      <c r="BX179" s="15"/>
      <c r="CA179" s="15"/>
      <c r="CB179" s="15"/>
      <c r="CC179" s="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5"/>
      <c r="CR179" s="5"/>
      <c r="CS179" s="5"/>
      <c r="CT179" s="32" t="str">
        <f>IF(CZ179=1,"* El número de Egresos Según tipo de atención NO DEBE ser diferente al Total. ","")</f>
        <v/>
      </c>
      <c r="CU179" s="32"/>
      <c r="CV179" s="32"/>
      <c r="CW179" s="32"/>
      <c r="CX179" s="32"/>
      <c r="CY179" s="32"/>
      <c r="CZ179" s="33">
        <f>IF(B179&lt;&gt;SUM(AM179:AO179),1,0)</f>
        <v>0</v>
      </c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</row>
    <row r="180" spans="1:149" ht="14.1" customHeight="1" x14ac:dyDescent="0.2">
      <c r="A180" s="155" t="s">
        <v>44</v>
      </c>
      <c r="B180" s="346">
        <f t="shared" si="21"/>
        <v>13</v>
      </c>
      <c r="C180" s="833">
        <f t="shared" si="22"/>
        <v>7</v>
      </c>
      <c r="D180" s="833">
        <f t="shared" si="22"/>
        <v>6</v>
      </c>
      <c r="E180" s="51">
        <v>0</v>
      </c>
      <c r="F180" s="52">
        <v>0</v>
      </c>
      <c r="G180" s="51">
        <v>0</v>
      </c>
      <c r="H180" s="52">
        <v>0</v>
      </c>
      <c r="I180" s="51">
        <v>0</v>
      </c>
      <c r="J180" s="52">
        <v>0</v>
      </c>
      <c r="K180" s="51">
        <v>0</v>
      </c>
      <c r="L180" s="55">
        <v>0</v>
      </c>
      <c r="M180" s="55">
        <v>0</v>
      </c>
      <c r="N180" s="326">
        <v>0</v>
      </c>
      <c r="O180" s="51">
        <v>0</v>
      </c>
      <c r="P180" s="52">
        <v>0</v>
      </c>
      <c r="Q180" s="51">
        <v>0</v>
      </c>
      <c r="R180" s="52">
        <v>0</v>
      </c>
      <c r="S180" s="51">
        <v>0</v>
      </c>
      <c r="T180" s="52">
        <v>0</v>
      </c>
      <c r="U180" s="51">
        <v>0</v>
      </c>
      <c r="V180" s="52">
        <v>0</v>
      </c>
      <c r="W180" s="51">
        <v>0</v>
      </c>
      <c r="X180" s="52">
        <v>0</v>
      </c>
      <c r="Y180" s="51">
        <v>0</v>
      </c>
      <c r="Z180" s="52">
        <v>0</v>
      </c>
      <c r="AA180" s="51">
        <v>0</v>
      </c>
      <c r="AB180" s="52">
        <v>1</v>
      </c>
      <c r="AC180" s="51">
        <v>2</v>
      </c>
      <c r="AD180" s="326">
        <v>1</v>
      </c>
      <c r="AE180" s="51">
        <v>0</v>
      </c>
      <c r="AF180" s="52">
        <v>1</v>
      </c>
      <c r="AG180" s="51">
        <v>4</v>
      </c>
      <c r="AH180" s="52">
        <v>1</v>
      </c>
      <c r="AI180" s="51">
        <v>1</v>
      </c>
      <c r="AJ180" s="52">
        <v>1</v>
      </c>
      <c r="AK180" s="54">
        <v>0</v>
      </c>
      <c r="AL180" s="326">
        <v>1</v>
      </c>
      <c r="AM180" s="841">
        <v>0</v>
      </c>
      <c r="AN180" s="51">
        <v>10</v>
      </c>
      <c r="AO180" s="52">
        <v>3</v>
      </c>
      <c r="AP180" s="283" t="str">
        <f t="shared" si="23"/>
        <v/>
      </c>
      <c r="BU180" s="109"/>
      <c r="BV180" s="109"/>
      <c r="BX180" s="15"/>
      <c r="CA180" s="15"/>
      <c r="CB180" s="15"/>
      <c r="CC180" s="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5"/>
      <c r="CR180" s="5"/>
      <c r="CS180" s="5"/>
      <c r="CT180" s="32" t="str">
        <f>IF(CZ180=1,"* El número de Egresos Según tipo de atención NO DEBE ser diferente al Total. ","")</f>
        <v/>
      </c>
      <c r="CU180" s="32"/>
      <c r="CV180" s="32"/>
      <c r="CW180" s="32"/>
      <c r="CX180" s="32"/>
      <c r="CY180" s="32"/>
      <c r="CZ180" s="33">
        <f>IF(B180&lt;&gt;SUM(AM180:AO180),1,0)</f>
        <v>0</v>
      </c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</row>
    <row r="181" spans="1:149" ht="14.1" customHeight="1" x14ac:dyDescent="0.2">
      <c r="A181" s="155" t="s">
        <v>185</v>
      </c>
      <c r="B181" s="346">
        <f t="shared" si="21"/>
        <v>2</v>
      </c>
      <c r="C181" s="833">
        <f t="shared" si="22"/>
        <v>1</v>
      </c>
      <c r="D181" s="833">
        <f t="shared" si="22"/>
        <v>1</v>
      </c>
      <c r="E181" s="51">
        <v>0</v>
      </c>
      <c r="F181" s="52">
        <v>0</v>
      </c>
      <c r="G181" s="51">
        <v>0</v>
      </c>
      <c r="H181" s="52">
        <v>0</v>
      </c>
      <c r="I181" s="51">
        <v>0</v>
      </c>
      <c r="J181" s="52">
        <v>0</v>
      </c>
      <c r="K181" s="51">
        <v>0</v>
      </c>
      <c r="L181" s="55">
        <v>0</v>
      </c>
      <c r="M181" s="55">
        <v>0</v>
      </c>
      <c r="N181" s="326">
        <v>0</v>
      </c>
      <c r="O181" s="51">
        <v>0</v>
      </c>
      <c r="P181" s="52">
        <v>0</v>
      </c>
      <c r="Q181" s="51">
        <v>0</v>
      </c>
      <c r="R181" s="52">
        <v>0</v>
      </c>
      <c r="S181" s="51">
        <v>0</v>
      </c>
      <c r="T181" s="52">
        <v>0</v>
      </c>
      <c r="U181" s="51">
        <v>0</v>
      </c>
      <c r="V181" s="52">
        <v>0</v>
      </c>
      <c r="W181" s="51">
        <v>0</v>
      </c>
      <c r="X181" s="52">
        <v>0</v>
      </c>
      <c r="Y181" s="51">
        <v>0</v>
      </c>
      <c r="Z181" s="52">
        <v>0</v>
      </c>
      <c r="AA181" s="51">
        <v>0</v>
      </c>
      <c r="AB181" s="52">
        <v>0</v>
      </c>
      <c r="AC181" s="51">
        <v>0</v>
      </c>
      <c r="AD181" s="326">
        <v>0</v>
      </c>
      <c r="AE181" s="51">
        <v>0</v>
      </c>
      <c r="AF181" s="52">
        <v>1</v>
      </c>
      <c r="AG181" s="51">
        <v>0</v>
      </c>
      <c r="AH181" s="52">
        <v>0</v>
      </c>
      <c r="AI181" s="51">
        <v>1</v>
      </c>
      <c r="AJ181" s="52">
        <v>0</v>
      </c>
      <c r="AK181" s="54">
        <v>0</v>
      </c>
      <c r="AL181" s="326">
        <v>0</v>
      </c>
      <c r="AM181" s="841">
        <v>2</v>
      </c>
      <c r="AN181" s="51">
        <v>0</v>
      </c>
      <c r="AO181" s="52">
        <v>0</v>
      </c>
      <c r="AP181" s="283" t="str">
        <f t="shared" si="23"/>
        <v/>
      </c>
      <c r="BU181" s="109"/>
      <c r="BV181" s="109"/>
      <c r="BX181" s="15"/>
      <c r="CA181" s="15"/>
      <c r="CB181" s="15"/>
      <c r="CC181" s="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5"/>
      <c r="CR181" s="5"/>
      <c r="CS181" s="5"/>
      <c r="CT181" s="32" t="str">
        <f>IF(CZ181=1,"* El número de Egresos Según tipo de atención NO DEBE ser diferente al Total. ","")</f>
        <v/>
      </c>
      <c r="CU181" s="32"/>
      <c r="CV181" s="32"/>
      <c r="CW181" s="32"/>
      <c r="CX181" s="32"/>
      <c r="CY181" s="32"/>
      <c r="CZ181" s="33">
        <f>IF(B181&lt;&gt;SUM(AM181:AO181),1,0)</f>
        <v>0</v>
      </c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</row>
    <row r="182" spans="1:149" ht="14.1" customHeight="1" x14ac:dyDescent="0.2">
      <c r="A182" s="351" t="s">
        <v>71</v>
      </c>
      <c r="B182" s="416">
        <f t="shared" si="21"/>
        <v>13</v>
      </c>
      <c r="C182" s="856">
        <f t="shared" si="22"/>
        <v>12</v>
      </c>
      <c r="D182" s="856">
        <f t="shared" si="22"/>
        <v>1</v>
      </c>
      <c r="E182" s="219">
        <v>1</v>
      </c>
      <c r="F182" s="244">
        <v>0</v>
      </c>
      <c r="G182" s="219">
        <v>0</v>
      </c>
      <c r="H182" s="244">
        <v>0</v>
      </c>
      <c r="I182" s="219">
        <v>0</v>
      </c>
      <c r="J182" s="244">
        <v>0</v>
      </c>
      <c r="K182" s="219">
        <v>0</v>
      </c>
      <c r="L182" s="213">
        <v>0</v>
      </c>
      <c r="M182" s="213">
        <v>1</v>
      </c>
      <c r="N182" s="857">
        <v>0</v>
      </c>
      <c r="O182" s="219">
        <v>0</v>
      </c>
      <c r="P182" s="244">
        <v>0</v>
      </c>
      <c r="Q182" s="219">
        <v>2</v>
      </c>
      <c r="R182" s="244">
        <v>0</v>
      </c>
      <c r="S182" s="219">
        <v>0</v>
      </c>
      <c r="T182" s="244">
        <v>0</v>
      </c>
      <c r="U182" s="219">
        <v>0</v>
      </c>
      <c r="V182" s="244">
        <v>0</v>
      </c>
      <c r="W182" s="219">
        <v>1</v>
      </c>
      <c r="X182" s="244">
        <v>0</v>
      </c>
      <c r="Y182" s="219">
        <v>0</v>
      </c>
      <c r="Z182" s="244">
        <v>0</v>
      </c>
      <c r="AA182" s="219">
        <v>1</v>
      </c>
      <c r="AB182" s="244">
        <v>0</v>
      </c>
      <c r="AC182" s="219">
        <v>3</v>
      </c>
      <c r="AD182" s="857">
        <v>0</v>
      </c>
      <c r="AE182" s="219">
        <v>1</v>
      </c>
      <c r="AF182" s="244">
        <v>0</v>
      </c>
      <c r="AG182" s="219">
        <v>1</v>
      </c>
      <c r="AH182" s="244">
        <v>0</v>
      </c>
      <c r="AI182" s="219">
        <v>0</v>
      </c>
      <c r="AJ182" s="244">
        <v>1</v>
      </c>
      <c r="AK182" s="212">
        <v>1</v>
      </c>
      <c r="AL182" s="857">
        <v>0</v>
      </c>
      <c r="AM182" s="858">
        <v>2</v>
      </c>
      <c r="AN182" s="219">
        <v>6</v>
      </c>
      <c r="AO182" s="244">
        <v>5</v>
      </c>
      <c r="AP182" s="283" t="str">
        <f t="shared" si="23"/>
        <v/>
      </c>
      <c r="BU182" s="109"/>
      <c r="BV182" s="109"/>
      <c r="BX182" s="15"/>
      <c r="CA182" s="15"/>
      <c r="CB182" s="15"/>
      <c r="CC182" s="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5"/>
      <c r="CR182" s="5"/>
      <c r="CS182" s="5"/>
      <c r="CT182" s="32" t="str">
        <f>IF(CZ182=1,"* El número de Egresos Según tipo de atención NO DEBE ser diferente al Total. ","")</f>
        <v/>
      </c>
      <c r="CU182" s="32"/>
      <c r="CV182" s="32"/>
      <c r="CW182" s="32"/>
      <c r="CX182" s="32"/>
      <c r="CY182" s="32"/>
      <c r="CZ182" s="33">
        <f>IF(B182&lt;&gt;SUM(AM182:AO182),1,0)</f>
        <v>0</v>
      </c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</row>
    <row r="183" spans="1:149" ht="21" customHeight="1" x14ac:dyDescent="0.2">
      <c r="A183" s="11" t="s">
        <v>186</v>
      </c>
      <c r="D183" s="11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8"/>
      <c r="AR183" s="8"/>
      <c r="AS183" s="8"/>
      <c r="AT183" s="267"/>
      <c r="CA183" s="32"/>
      <c r="CB183" s="32"/>
      <c r="CC183" s="32"/>
      <c r="CD183" s="32"/>
      <c r="CE183" s="32"/>
      <c r="CF183" s="32"/>
      <c r="CG183" s="33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5"/>
      <c r="CV183" s="5"/>
      <c r="CW183" s="5"/>
      <c r="CX183" s="5"/>
      <c r="CY183" s="5"/>
      <c r="CZ183" s="5"/>
    </row>
    <row r="184" spans="1:149" ht="15" customHeight="1" x14ac:dyDescent="0.2">
      <c r="A184" s="1975" t="s">
        <v>75</v>
      </c>
      <c r="B184" s="1992" t="s">
        <v>187</v>
      </c>
      <c r="C184" s="1993" t="s">
        <v>6</v>
      </c>
      <c r="D184" s="1724"/>
      <c r="E184" s="1724"/>
      <c r="F184" s="1724"/>
      <c r="G184" s="1724"/>
      <c r="H184" s="1724"/>
      <c r="I184" s="1724"/>
      <c r="J184" s="1724"/>
      <c r="K184" s="1724"/>
      <c r="L184" s="1724"/>
      <c r="M184" s="1724"/>
      <c r="N184" s="1724"/>
      <c r="O184" s="1724"/>
      <c r="P184" s="1724"/>
      <c r="Q184" s="1724"/>
      <c r="R184" s="1724"/>
      <c r="S184" s="1994"/>
      <c r="T184" s="1995" t="s">
        <v>159</v>
      </c>
      <c r="U184" s="1834"/>
      <c r="V184" s="1834"/>
      <c r="W184" s="1834"/>
      <c r="X184" s="1834"/>
      <c r="AZ184" s="109"/>
      <c r="BA184" s="109"/>
      <c r="BY184" s="5"/>
      <c r="BZ184" s="5"/>
      <c r="CA184" s="32"/>
      <c r="CB184" s="32"/>
      <c r="CC184" s="32"/>
      <c r="CD184" s="32"/>
      <c r="CE184" s="32"/>
      <c r="CF184" s="32"/>
      <c r="CG184" s="33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DA184" s="15"/>
      <c r="DB184" s="15"/>
      <c r="DC184" s="15"/>
      <c r="DD184" s="15"/>
      <c r="DE184" s="15"/>
      <c r="DF184" s="15"/>
      <c r="DG184" s="15"/>
      <c r="DH184" s="15"/>
      <c r="DI184" s="15"/>
    </row>
    <row r="185" spans="1:149" ht="15" customHeight="1" x14ac:dyDescent="0.2">
      <c r="A185" s="1680"/>
      <c r="B185" s="1721"/>
      <c r="C185" s="1808"/>
      <c r="D185" s="1809"/>
      <c r="E185" s="1809"/>
      <c r="F185" s="1809"/>
      <c r="G185" s="1809"/>
      <c r="H185" s="1809"/>
      <c r="I185" s="1809"/>
      <c r="J185" s="1809"/>
      <c r="K185" s="1809"/>
      <c r="L185" s="1809"/>
      <c r="M185" s="1809"/>
      <c r="N185" s="1809"/>
      <c r="O185" s="1809"/>
      <c r="P185" s="1809"/>
      <c r="Q185" s="1809"/>
      <c r="R185" s="1809"/>
      <c r="S185" s="1810"/>
      <c r="T185" s="1731" t="s">
        <v>163</v>
      </c>
      <c r="U185" s="1731"/>
      <c r="V185" s="1996"/>
      <c r="W185" s="1830" t="s">
        <v>188</v>
      </c>
      <c r="X185" s="1982"/>
      <c r="AZ185" s="109"/>
      <c r="BA185" s="109"/>
      <c r="BY185" s="5"/>
      <c r="BZ185" s="5"/>
      <c r="CA185" s="32"/>
      <c r="CB185" s="32"/>
      <c r="CC185" s="32"/>
      <c r="CD185" s="32"/>
      <c r="CE185" s="32"/>
      <c r="CF185" s="32"/>
      <c r="CG185" s="33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DA185" s="15"/>
      <c r="DB185" s="15"/>
      <c r="DC185" s="15"/>
      <c r="DD185" s="15"/>
      <c r="DE185" s="15"/>
      <c r="DF185" s="15"/>
      <c r="DG185" s="15"/>
      <c r="DH185" s="15"/>
      <c r="DI185" s="15"/>
    </row>
    <row r="186" spans="1:149" ht="31.5" customHeight="1" x14ac:dyDescent="0.2">
      <c r="A186" s="1775"/>
      <c r="B186" s="1805"/>
      <c r="C186" s="744" t="s">
        <v>11</v>
      </c>
      <c r="D186" s="744" t="s">
        <v>12</v>
      </c>
      <c r="E186" s="744" t="s">
        <v>13</v>
      </c>
      <c r="F186" s="744" t="s">
        <v>14</v>
      </c>
      <c r="G186" s="744" t="s">
        <v>15</v>
      </c>
      <c r="H186" s="744" t="s">
        <v>16</v>
      </c>
      <c r="I186" s="744" t="s">
        <v>17</v>
      </c>
      <c r="J186" s="744" t="s">
        <v>18</v>
      </c>
      <c r="K186" s="744" t="s">
        <v>19</v>
      </c>
      <c r="L186" s="744" t="s">
        <v>20</v>
      </c>
      <c r="M186" s="744" t="s">
        <v>21</v>
      </c>
      <c r="N186" s="744" t="s">
        <v>22</v>
      </c>
      <c r="O186" s="744" t="s">
        <v>23</v>
      </c>
      <c r="P186" s="744" t="s">
        <v>24</v>
      </c>
      <c r="Q186" s="744" t="s">
        <v>25</v>
      </c>
      <c r="R186" s="744" t="s">
        <v>26</v>
      </c>
      <c r="S186" s="860" t="s">
        <v>27</v>
      </c>
      <c r="T186" s="940" t="s">
        <v>189</v>
      </c>
      <c r="U186" s="940" t="s">
        <v>190</v>
      </c>
      <c r="V186" s="940" t="s">
        <v>191</v>
      </c>
      <c r="W186" s="745" t="s">
        <v>165</v>
      </c>
      <c r="X186" s="940" t="s">
        <v>166</v>
      </c>
      <c r="AZ186" s="109"/>
      <c r="BA186" s="109"/>
      <c r="BY186" s="5"/>
      <c r="BZ186" s="5"/>
      <c r="CA186" s="32"/>
      <c r="CB186" s="32"/>
      <c r="CC186" s="32"/>
      <c r="CD186" s="32"/>
      <c r="CE186" s="32"/>
      <c r="CF186" s="32"/>
      <c r="CG186" s="33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DA186" s="15"/>
      <c r="DB186" s="15"/>
      <c r="DC186" s="15"/>
      <c r="DD186" s="15"/>
      <c r="DE186" s="15"/>
      <c r="DF186" s="15"/>
      <c r="DG186" s="15"/>
      <c r="DH186" s="15"/>
      <c r="DI186" s="15"/>
    </row>
    <row r="187" spans="1:149" ht="14.1" customHeight="1" x14ac:dyDescent="0.2">
      <c r="A187" s="185" t="s">
        <v>81</v>
      </c>
      <c r="B187" s="206">
        <f t="shared" ref="B187:B193" si="25">SUM(C187:S187)</f>
        <v>465</v>
      </c>
      <c r="C187" s="92">
        <v>143</v>
      </c>
      <c r="D187" s="92">
        <v>15</v>
      </c>
      <c r="E187" s="92">
        <v>16</v>
      </c>
      <c r="F187" s="92">
        <v>10</v>
      </c>
      <c r="G187" s="92">
        <v>10</v>
      </c>
      <c r="H187" s="92">
        <v>7</v>
      </c>
      <c r="I187" s="92">
        <v>12</v>
      </c>
      <c r="J187" s="92">
        <v>8</v>
      </c>
      <c r="K187" s="92">
        <v>12</v>
      </c>
      <c r="L187" s="92">
        <v>13</v>
      </c>
      <c r="M187" s="92">
        <v>15</v>
      </c>
      <c r="N187" s="92">
        <v>25</v>
      </c>
      <c r="O187" s="92">
        <v>30</v>
      </c>
      <c r="P187" s="92">
        <v>26</v>
      </c>
      <c r="Q187" s="92">
        <v>29</v>
      </c>
      <c r="R187" s="92">
        <v>29</v>
      </c>
      <c r="S187" s="285">
        <v>65</v>
      </c>
      <c r="T187" s="56">
        <v>284</v>
      </c>
      <c r="U187" s="56">
        <v>0</v>
      </c>
      <c r="V187" s="56">
        <v>0</v>
      </c>
      <c r="W187" s="56">
        <v>60</v>
      </c>
      <c r="X187" s="56">
        <v>121</v>
      </c>
      <c r="Y187" s="6" t="str">
        <f>CA187</f>
        <v/>
      </c>
      <c r="AZ187" s="109"/>
      <c r="BA187" s="109"/>
      <c r="BY187" s="5"/>
      <c r="BZ187" s="5"/>
      <c r="CA187" s="32" t="str">
        <f>IF(CG187=1," * El total de Evaluaciones según tipo de atencion NO DEBE ser diferente al total.  ","")</f>
        <v/>
      </c>
      <c r="CB187" s="32"/>
      <c r="CC187" s="32"/>
      <c r="CD187" s="32"/>
      <c r="CE187" s="32"/>
      <c r="CF187" s="32"/>
      <c r="CG187" s="33">
        <f>IF(B187&lt;&gt;SUM(T187:X187),1,0)</f>
        <v>0</v>
      </c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5"/>
      <c r="CV187" s="5"/>
      <c r="CW187" s="5"/>
      <c r="DA187" s="15"/>
      <c r="DB187" s="15"/>
      <c r="DC187" s="15"/>
      <c r="DD187" s="15"/>
      <c r="DE187" s="15"/>
      <c r="DF187" s="15"/>
      <c r="DG187" s="15"/>
      <c r="DH187" s="15"/>
      <c r="DI187" s="15"/>
    </row>
    <row r="188" spans="1:149" ht="14.1" customHeight="1" x14ac:dyDescent="0.2">
      <c r="A188" s="155" t="s">
        <v>82</v>
      </c>
      <c r="B188" s="210">
        <f t="shared" si="25"/>
        <v>0</v>
      </c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285"/>
      <c r="T188" s="56"/>
      <c r="U188" s="56"/>
      <c r="V188" s="56"/>
      <c r="W188" s="56"/>
      <c r="X188" s="56"/>
      <c r="Y188" s="6" t="str">
        <f t="shared" ref="Y188:Y193" si="26">CA188</f>
        <v/>
      </c>
      <c r="AZ188" s="109"/>
      <c r="BA188" s="109"/>
      <c r="BY188" s="5"/>
      <c r="BZ188" s="5"/>
      <c r="CA188" s="32" t="str">
        <f t="shared" ref="CA188:CA193" si="27">IF(CG188=1," * El total de Evaluaciones según tipo de atencion NO DEBE ser diferente al total.  ","")</f>
        <v/>
      </c>
      <c r="CB188" s="32"/>
      <c r="CC188" s="32"/>
      <c r="CD188" s="32"/>
      <c r="CE188" s="32"/>
      <c r="CF188" s="32"/>
      <c r="CG188" s="33">
        <f t="shared" ref="CG188:CG193" si="28">IF(B188&lt;&gt;SUM(T188:X188),1,0)</f>
        <v>0</v>
      </c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5"/>
      <c r="CV188" s="5"/>
      <c r="CW188" s="5"/>
      <c r="DA188" s="15"/>
      <c r="DB188" s="15"/>
      <c r="DC188" s="15"/>
      <c r="DD188" s="15"/>
      <c r="DE188" s="15"/>
      <c r="DF188" s="15"/>
      <c r="DG188" s="15"/>
      <c r="DH188" s="15"/>
      <c r="DI188" s="15"/>
    </row>
    <row r="189" spans="1:149" ht="14.1" customHeight="1" x14ac:dyDescent="0.2">
      <c r="A189" s="155" t="s">
        <v>83</v>
      </c>
      <c r="B189" s="210">
        <f t="shared" si="25"/>
        <v>0</v>
      </c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285"/>
      <c r="T189" s="56"/>
      <c r="U189" s="56"/>
      <c r="V189" s="56"/>
      <c r="W189" s="56"/>
      <c r="X189" s="56"/>
      <c r="Y189" s="6" t="str">
        <f t="shared" si="26"/>
        <v/>
      </c>
      <c r="AZ189" s="109"/>
      <c r="BA189" s="109"/>
      <c r="BY189" s="5"/>
      <c r="BZ189" s="5"/>
      <c r="CA189" s="32" t="str">
        <f t="shared" si="27"/>
        <v/>
      </c>
      <c r="CB189" s="32"/>
      <c r="CC189" s="32"/>
      <c r="CD189" s="32"/>
      <c r="CE189" s="32"/>
      <c r="CF189" s="32"/>
      <c r="CG189" s="33">
        <f t="shared" si="28"/>
        <v>0</v>
      </c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5"/>
      <c r="CV189" s="5"/>
      <c r="CW189" s="5"/>
      <c r="DA189" s="15"/>
      <c r="DB189" s="15"/>
      <c r="DC189" s="15"/>
      <c r="DD189" s="15"/>
      <c r="DE189" s="15"/>
      <c r="DF189" s="15"/>
      <c r="DG189" s="15"/>
      <c r="DH189" s="15"/>
      <c r="DI189" s="15"/>
    </row>
    <row r="190" spans="1:149" ht="14.1" customHeight="1" x14ac:dyDescent="0.2">
      <c r="A190" s="359" t="s">
        <v>84</v>
      </c>
      <c r="B190" s="210">
        <f t="shared" si="25"/>
        <v>0</v>
      </c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285"/>
      <c r="T190" s="56"/>
      <c r="U190" s="56"/>
      <c r="V190" s="56"/>
      <c r="W190" s="56"/>
      <c r="X190" s="56"/>
      <c r="Y190" s="6" t="str">
        <f t="shared" si="26"/>
        <v/>
      </c>
      <c r="AZ190" s="109"/>
      <c r="BA190" s="109"/>
      <c r="BY190" s="5"/>
      <c r="BZ190" s="5"/>
      <c r="CA190" s="32" t="str">
        <f t="shared" si="27"/>
        <v/>
      </c>
      <c r="CB190" s="32"/>
      <c r="CC190" s="32"/>
      <c r="CD190" s="32"/>
      <c r="CE190" s="32"/>
      <c r="CF190" s="32"/>
      <c r="CG190" s="33">
        <f t="shared" si="28"/>
        <v>0</v>
      </c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5"/>
      <c r="CV190" s="5"/>
      <c r="CW190" s="5"/>
      <c r="DA190" s="15"/>
      <c r="DB190" s="15"/>
      <c r="DC190" s="15"/>
      <c r="DD190" s="15"/>
      <c r="DE190" s="15"/>
      <c r="DF190" s="15"/>
      <c r="DG190" s="15"/>
      <c r="DH190" s="15"/>
      <c r="DI190" s="15"/>
    </row>
    <row r="191" spans="1:149" ht="14.1" customHeight="1" x14ac:dyDescent="0.2">
      <c r="A191" s="359" t="s">
        <v>118</v>
      </c>
      <c r="B191" s="210">
        <f t="shared" si="25"/>
        <v>0</v>
      </c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285"/>
      <c r="T191" s="56"/>
      <c r="U191" s="56"/>
      <c r="V191" s="56"/>
      <c r="W191" s="56"/>
      <c r="X191" s="56"/>
      <c r="Y191" s="6" t="str">
        <f t="shared" si="26"/>
        <v/>
      </c>
      <c r="AZ191" s="109"/>
      <c r="BA191" s="109"/>
      <c r="BY191" s="5"/>
      <c r="BZ191" s="5"/>
      <c r="CA191" s="32" t="str">
        <f t="shared" si="27"/>
        <v/>
      </c>
      <c r="CB191" s="32"/>
      <c r="CC191" s="32"/>
      <c r="CD191" s="32"/>
      <c r="CE191" s="32"/>
      <c r="CF191" s="32"/>
      <c r="CG191" s="33">
        <f t="shared" si="28"/>
        <v>0</v>
      </c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5"/>
      <c r="CV191" s="5"/>
      <c r="CW191" s="5"/>
      <c r="DA191" s="15"/>
      <c r="DB191" s="15"/>
      <c r="DC191" s="15"/>
      <c r="DD191" s="15"/>
      <c r="DE191" s="15"/>
      <c r="DF191" s="15"/>
      <c r="DG191" s="15"/>
      <c r="DH191" s="15"/>
      <c r="DI191" s="15"/>
    </row>
    <row r="192" spans="1:149" ht="14.1" customHeight="1" x14ac:dyDescent="0.2">
      <c r="A192" s="360" t="s">
        <v>192</v>
      </c>
      <c r="B192" s="210">
        <f t="shared" si="25"/>
        <v>0</v>
      </c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285"/>
      <c r="T192" s="56"/>
      <c r="U192" s="56"/>
      <c r="V192" s="56"/>
      <c r="W192" s="56"/>
      <c r="X192" s="56"/>
      <c r="Y192" s="6" t="str">
        <f t="shared" si="26"/>
        <v/>
      </c>
      <c r="AZ192" s="109"/>
      <c r="BA192" s="109"/>
      <c r="BY192" s="5"/>
      <c r="BZ192" s="5"/>
      <c r="CA192" s="32" t="str">
        <f t="shared" si="27"/>
        <v/>
      </c>
      <c r="CB192" s="32"/>
      <c r="CC192" s="32"/>
      <c r="CD192" s="32"/>
      <c r="CE192" s="32"/>
      <c r="CF192" s="32"/>
      <c r="CG192" s="33">
        <f t="shared" si="28"/>
        <v>0</v>
      </c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5"/>
      <c r="CV192" s="5"/>
      <c r="CW192" s="5"/>
      <c r="DA192" s="15"/>
      <c r="DB192" s="15"/>
      <c r="DC192" s="15"/>
      <c r="DD192" s="15"/>
      <c r="DE192" s="15"/>
      <c r="DF192" s="15"/>
      <c r="DG192" s="15"/>
      <c r="DH192" s="15"/>
      <c r="DI192" s="15"/>
    </row>
    <row r="193" spans="1:116" s="6" customFormat="1" x14ac:dyDescent="0.2">
      <c r="A193" s="361" t="s">
        <v>193</v>
      </c>
      <c r="B193" s="420">
        <f t="shared" si="25"/>
        <v>0</v>
      </c>
      <c r="C193" s="209"/>
      <c r="D193" s="209"/>
      <c r="E193" s="209"/>
      <c r="F193" s="209"/>
      <c r="G193" s="209"/>
      <c r="H193" s="209"/>
      <c r="I193" s="209"/>
      <c r="J193" s="209"/>
      <c r="K193" s="209"/>
      <c r="L193" s="209"/>
      <c r="M193" s="209"/>
      <c r="N193" s="209"/>
      <c r="O193" s="209"/>
      <c r="P193" s="209"/>
      <c r="Q193" s="209"/>
      <c r="R193" s="209"/>
      <c r="S193" s="363"/>
      <c r="T193" s="421"/>
      <c r="U193" s="421"/>
      <c r="V193" s="421"/>
      <c r="W193" s="421"/>
      <c r="X193" s="421"/>
      <c r="Y193" s="6" t="str">
        <f t="shared" si="26"/>
        <v/>
      </c>
      <c r="AZ193" s="109"/>
      <c r="BA193" s="109"/>
      <c r="BU193" s="5"/>
      <c r="BV193" s="5"/>
      <c r="BW193" s="5"/>
      <c r="BX193" s="5"/>
      <c r="BY193" s="5"/>
      <c r="BZ193" s="5"/>
      <c r="CA193" s="32" t="str">
        <f t="shared" si="27"/>
        <v/>
      </c>
      <c r="CB193" s="4"/>
      <c r="CC193" s="4"/>
      <c r="CD193" s="4"/>
      <c r="CE193" s="4"/>
      <c r="CF193" s="4"/>
      <c r="CG193" s="33">
        <f t="shared" si="28"/>
        <v>0</v>
      </c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5"/>
      <c r="CV193" s="5"/>
      <c r="CW193" s="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5"/>
      <c r="DK193" s="5"/>
      <c r="DL193" s="5"/>
    </row>
    <row r="194" spans="1:116" s="6" customFormat="1" x14ac:dyDescent="0.2">
      <c r="A194" s="422" t="s">
        <v>5</v>
      </c>
      <c r="B194" s="591">
        <f>SUM(B187:B193)</f>
        <v>465</v>
      </c>
      <c r="C194" s="591">
        <f>SUM(C187:C193)</f>
        <v>143</v>
      </c>
      <c r="D194" s="591">
        <f t="shared" ref="D194:S194" si="29">SUM(D187:D193)</f>
        <v>15</v>
      </c>
      <c r="E194" s="591">
        <f t="shared" si="29"/>
        <v>16</v>
      </c>
      <c r="F194" s="591">
        <f t="shared" si="29"/>
        <v>10</v>
      </c>
      <c r="G194" s="591">
        <f t="shared" si="29"/>
        <v>10</v>
      </c>
      <c r="H194" s="591">
        <f t="shared" si="29"/>
        <v>7</v>
      </c>
      <c r="I194" s="591">
        <f t="shared" si="29"/>
        <v>12</v>
      </c>
      <c r="J194" s="591">
        <f t="shared" si="29"/>
        <v>8</v>
      </c>
      <c r="K194" s="591">
        <f t="shared" si="29"/>
        <v>12</v>
      </c>
      <c r="L194" s="591">
        <f t="shared" si="29"/>
        <v>13</v>
      </c>
      <c r="M194" s="591">
        <f t="shared" si="29"/>
        <v>15</v>
      </c>
      <c r="N194" s="591">
        <f t="shared" si="29"/>
        <v>25</v>
      </c>
      <c r="O194" s="591">
        <f t="shared" si="29"/>
        <v>30</v>
      </c>
      <c r="P194" s="591">
        <f t="shared" si="29"/>
        <v>26</v>
      </c>
      <c r="Q194" s="591">
        <f t="shared" si="29"/>
        <v>29</v>
      </c>
      <c r="R194" s="591">
        <f t="shared" si="29"/>
        <v>29</v>
      </c>
      <c r="S194" s="866">
        <f t="shared" si="29"/>
        <v>65</v>
      </c>
      <c r="T194" s="423">
        <f>SUM(T187:T193)</f>
        <v>284</v>
      </c>
      <c r="U194" s="568">
        <f>SUM(U187:U193)</f>
        <v>0</v>
      </c>
      <c r="V194" s="568">
        <f>SUM(V187:V193)</f>
        <v>0</v>
      </c>
      <c r="W194" s="568">
        <f>SUM(W187:W193)</f>
        <v>60</v>
      </c>
      <c r="X194" s="568">
        <f>SUM(X187:X193)</f>
        <v>121</v>
      </c>
      <c r="AZ194" s="109"/>
      <c r="BA194" s="109"/>
      <c r="BU194" s="5"/>
      <c r="BV194" s="5"/>
      <c r="BW194" s="5"/>
      <c r="BX194" s="5"/>
      <c r="BY194" s="5"/>
      <c r="BZ194" s="5"/>
      <c r="CA194" s="32"/>
      <c r="CB194" s="4"/>
      <c r="CC194" s="4"/>
      <c r="CD194" s="4"/>
      <c r="CE194" s="4"/>
      <c r="CF194" s="4"/>
      <c r="CG194" s="33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5"/>
      <c r="DK194" s="5"/>
      <c r="DL194" s="5"/>
    </row>
    <row r="195" spans="1:116" s="6" customFormat="1" x14ac:dyDescent="0.2">
      <c r="A195" s="107" t="s">
        <v>194</v>
      </c>
      <c r="AS195" s="5"/>
      <c r="AT195" s="5"/>
      <c r="BU195" s="5"/>
      <c r="BV195" s="5"/>
      <c r="BW195" s="5"/>
      <c r="BX195" s="5"/>
      <c r="BY195" s="15"/>
      <c r="BZ195" s="15"/>
      <c r="CA195" s="32"/>
      <c r="CB195" s="4"/>
      <c r="CC195" s="4"/>
      <c r="CD195" s="4"/>
      <c r="CE195" s="4"/>
      <c r="CF195" s="4"/>
      <c r="CG195" s="33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</row>
    <row r="196" spans="1:116" s="6" customFormat="1" x14ac:dyDescent="0.2">
      <c r="A196" s="1997" t="s">
        <v>75</v>
      </c>
      <c r="B196" s="1992" t="s">
        <v>187</v>
      </c>
      <c r="C196" s="1993" t="s">
        <v>6</v>
      </c>
      <c r="D196" s="1724"/>
      <c r="E196" s="1724"/>
      <c r="F196" s="1724"/>
      <c r="G196" s="1724"/>
      <c r="H196" s="1724"/>
      <c r="I196" s="1724"/>
      <c r="J196" s="1724"/>
      <c r="K196" s="1724"/>
      <c r="L196" s="1724"/>
      <c r="M196" s="1724"/>
      <c r="N196" s="1724"/>
      <c r="O196" s="1724"/>
      <c r="P196" s="1724"/>
      <c r="Q196" s="1724"/>
      <c r="R196" s="1724"/>
      <c r="S196" s="1994"/>
      <c r="T196" s="1998" t="s">
        <v>159</v>
      </c>
      <c r="U196" s="1998"/>
      <c r="V196" s="1998"/>
      <c r="W196" s="1998"/>
      <c r="X196" s="1995"/>
      <c r="BJ196" s="5"/>
      <c r="BK196" s="5"/>
      <c r="BU196" s="5"/>
      <c r="BV196" s="5"/>
      <c r="BW196" s="5"/>
      <c r="BX196" s="5"/>
      <c r="BY196" s="5"/>
      <c r="BZ196" s="5"/>
      <c r="CA196" s="32"/>
      <c r="CB196" s="4"/>
      <c r="CC196" s="4"/>
      <c r="CD196" s="4"/>
      <c r="CE196" s="4"/>
      <c r="CF196" s="4"/>
      <c r="CG196" s="33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5"/>
    </row>
    <row r="197" spans="1:116" s="6" customFormat="1" x14ac:dyDescent="0.2">
      <c r="A197" s="1658"/>
      <c r="B197" s="1721"/>
      <c r="C197" s="1808"/>
      <c r="D197" s="1809"/>
      <c r="E197" s="1809"/>
      <c r="F197" s="1809"/>
      <c r="G197" s="1809"/>
      <c r="H197" s="1809"/>
      <c r="I197" s="1809"/>
      <c r="J197" s="1809"/>
      <c r="K197" s="1809"/>
      <c r="L197" s="1809"/>
      <c r="M197" s="1809"/>
      <c r="N197" s="1809"/>
      <c r="O197" s="1809"/>
      <c r="P197" s="1809"/>
      <c r="Q197" s="1809"/>
      <c r="R197" s="1809"/>
      <c r="S197" s="1810"/>
      <c r="T197" s="1731" t="s">
        <v>163</v>
      </c>
      <c r="U197" s="1731"/>
      <c r="V197" s="1996"/>
      <c r="W197" s="1830" t="s">
        <v>188</v>
      </c>
      <c r="X197" s="1982"/>
      <c r="BJ197" s="5"/>
      <c r="BK197" s="5"/>
      <c r="BU197" s="5"/>
      <c r="BV197" s="5"/>
      <c r="BW197" s="5"/>
      <c r="BX197" s="5"/>
      <c r="BY197" s="5"/>
      <c r="BZ197" s="5"/>
      <c r="CA197" s="32"/>
      <c r="CB197" s="4"/>
      <c r="CC197" s="4"/>
      <c r="CD197" s="4"/>
      <c r="CE197" s="4"/>
      <c r="CF197" s="4"/>
      <c r="CG197" s="33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5"/>
    </row>
    <row r="198" spans="1:116" s="6" customFormat="1" ht="21" x14ac:dyDescent="0.2">
      <c r="A198" s="1759"/>
      <c r="B198" s="1805"/>
      <c r="C198" s="744" t="s">
        <v>11</v>
      </c>
      <c r="D198" s="744" t="s">
        <v>12</v>
      </c>
      <c r="E198" s="744" t="s">
        <v>13</v>
      </c>
      <c r="F198" s="744" t="s">
        <v>14</v>
      </c>
      <c r="G198" s="744" t="s">
        <v>15</v>
      </c>
      <c r="H198" s="744" t="s">
        <v>16</v>
      </c>
      <c r="I198" s="744" t="s">
        <v>17</v>
      </c>
      <c r="J198" s="744" t="s">
        <v>18</v>
      </c>
      <c r="K198" s="744" t="s">
        <v>19</v>
      </c>
      <c r="L198" s="744" t="s">
        <v>20</v>
      </c>
      <c r="M198" s="744" t="s">
        <v>21</v>
      </c>
      <c r="N198" s="744" t="s">
        <v>22</v>
      </c>
      <c r="O198" s="744" t="s">
        <v>23</v>
      </c>
      <c r="P198" s="744" t="s">
        <v>24</v>
      </c>
      <c r="Q198" s="744" t="s">
        <v>25</v>
      </c>
      <c r="R198" s="744" t="s">
        <v>26</v>
      </c>
      <c r="S198" s="860" t="s">
        <v>27</v>
      </c>
      <c r="T198" s="940" t="s">
        <v>189</v>
      </c>
      <c r="U198" s="940" t="s">
        <v>190</v>
      </c>
      <c r="V198" s="940" t="s">
        <v>191</v>
      </c>
      <c r="W198" s="745" t="s">
        <v>165</v>
      </c>
      <c r="X198" s="940" t="s">
        <v>166</v>
      </c>
      <c r="BJ198" s="5"/>
      <c r="BK198" s="5"/>
      <c r="BU198" s="5"/>
      <c r="BV198" s="5"/>
      <c r="BW198" s="5"/>
      <c r="BX198" s="5"/>
      <c r="BY198" s="5"/>
      <c r="BZ198" s="5"/>
      <c r="CA198" s="32"/>
      <c r="CB198" s="4"/>
      <c r="CC198" s="4"/>
      <c r="CD198" s="4"/>
      <c r="CE198" s="4"/>
      <c r="CF198" s="4"/>
      <c r="CG198" s="33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5"/>
    </row>
    <row r="199" spans="1:116" s="6" customFormat="1" x14ac:dyDescent="0.2">
      <c r="A199" s="185" t="s">
        <v>81</v>
      </c>
      <c r="B199" s="206">
        <f t="shared" ref="B199:B204" si="30">SUM(C199:S199)</f>
        <v>0</v>
      </c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285"/>
      <c r="T199" s="941"/>
      <c r="U199" s="942"/>
      <c r="V199" s="942"/>
      <c r="W199" s="942"/>
      <c r="X199" s="942"/>
      <c r="Y199" s="6" t="str">
        <f t="shared" ref="Y199:Y204" si="31">CA199</f>
        <v/>
      </c>
      <c r="BU199" s="5"/>
      <c r="BV199" s="5"/>
      <c r="BW199" s="5"/>
      <c r="BX199" s="5"/>
      <c r="BY199" s="5"/>
      <c r="BZ199" s="5"/>
      <c r="CA199" s="32" t="str">
        <f t="shared" ref="CA199:CA204" si="32">IF(CG199=1," * El total de Evaluaciones según tipo de atencion NO DEBE ser diferente al total.  ","")</f>
        <v/>
      </c>
      <c r="CB199" s="4"/>
      <c r="CC199" s="4"/>
      <c r="CD199" s="4"/>
      <c r="CE199" s="4"/>
      <c r="CF199" s="4"/>
      <c r="CG199" s="33">
        <f t="shared" ref="CG199:CG204" si="33">IF(B199&lt;&gt;SUM(T199:X199),1,0)</f>
        <v>0</v>
      </c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5"/>
    </row>
    <row r="200" spans="1:116" s="6" customFormat="1" x14ac:dyDescent="0.2">
      <c r="A200" s="155" t="s">
        <v>82</v>
      </c>
      <c r="B200" s="210">
        <f t="shared" si="30"/>
        <v>0</v>
      </c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285"/>
      <c r="T200" s="56"/>
      <c r="U200" s="92"/>
      <c r="V200" s="92"/>
      <c r="W200" s="92"/>
      <c r="X200" s="92"/>
      <c r="Y200" s="6" t="str">
        <f t="shared" si="31"/>
        <v/>
      </c>
      <c r="BU200" s="5"/>
      <c r="BV200" s="5"/>
      <c r="BW200" s="5"/>
      <c r="BX200" s="5"/>
      <c r="BY200" s="5"/>
      <c r="BZ200" s="5"/>
      <c r="CA200" s="32" t="str">
        <f t="shared" si="32"/>
        <v/>
      </c>
      <c r="CB200" s="4"/>
      <c r="CC200" s="4"/>
      <c r="CD200" s="4"/>
      <c r="CE200" s="4"/>
      <c r="CF200" s="4"/>
      <c r="CG200" s="33">
        <f t="shared" si="33"/>
        <v>0</v>
      </c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5"/>
    </row>
    <row r="201" spans="1:116" s="6" customFormat="1" x14ac:dyDescent="0.2">
      <c r="A201" s="155" t="s">
        <v>83</v>
      </c>
      <c r="B201" s="210">
        <f t="shared" si="30"/>
        <v>0</v>
      </c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285"/>
      <c r="T201" s="56"/>
      <c r="U201" s="92"/>
      <c r="V201" s="92"/>
      <c r="W201" s="92"/>
      <c r="X201" s="92"/>
      <c r="Y201" s="6" t="str">
        <f t="shared" si="31"/>
        <v/>
      </c>
      <c r="BU201" s="5"/>
      <c r="BV201" s="5"/>
      <c r="BW201" s="5"/>
      <c r="BX201" s="5"/>
      <c r="BY201" s="5"/>
      <c r="BZ201" s="5"/>
      <c r="CA201" s="32" t="str">
        <f t="shared" si="32"/>
        <v/>
      </c>
      <c r="CB201" s="4"/>
      <c r="CC201" s="4"/>
      <c r="CD201" s="4"/>
      <c r="CE201" s="4"/>
      <c r="CF201" s="4"/>
      <c r="CG201" s="33">
        <f t="shared" si="33"/>
        <v>0</v>
      </c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5"/>
    </row>
    <row r="202" spans="1:116" s="6" customFormat="1" x14ac:dyDescent="0.2">
      <c r="A202" s="359" t="s">
        <v>84</v>
      </c>
      <c r="B202" s="210">
        <f t="shared" si="30"/>
        <v>0</v>
      </c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285"/>
      <c r="T202" s="56"/>
      <c r="U202" s="92"/>
      <c r="V202" s="92"/>
      <c r="W202" s="92"/>
      <c r="X202" s="92"/>
      <c r="Y202" s="6" t="str">
        <f t="shared" si="31"/>
        <v/>
      </c>
      <c r="BU202" s="5"/>
      <c r="BV202" s="5"/>
      <c r="BW202" s="5"/>
      <c r="BX202" s="5"/>
      <c r="BY202" s="5"/>
      <c r="BZ202" s="5"/>
      <c r="CA202" s="32" t="str">
        <f t="shared" si="32"/>
        <v/>
      </c>
      <c r="CB202" s="4"/>
      <c r="CC202" s="4"/>
      <c r="CD202" s="4"/>
      <c r="CE202" s="4"/>
      <c r="CF202" s="4"/>
      <c r="CG202" s="33">
        <f t="shared" si="33"/>
        <v>0</v>
      </c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5"/>
    </row>
    <row r="203" spans="1:116" s="6" customFormat="1" x14ac:dyDescent="0.2">
      <c r="A203" s="368" t="s">
        <v>192</v>
      </c>
      <c r="B203" s="210">
        <f t="shared" si="30"/>
        <v>0</v>
      </c>
      <c r="C203" s="92"/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285"/>
      <c r="T203" s="56"/>
      <c r="U203" s="92"/>
      <c r="V203" s="92"/>
      <c r="W203" s="92"/>
      <c r="X203" s="92"/>
      <c r="Y203" s="6" t="str">
        <f t="shared" si="31"/>
        <v/>
      </c>
      <c r="BU203" s="5"/>
      <c r="BV203" s="5"/>
      <c r="BW203" s="5"/>
      <c r="BX203" s="5"/>
      <c r="BY203" s="5"/>
      <c r="BZ203" s="5"/>
      <c r="CA203" s="32" t="str">
        <f t="shared" si="32"/>
        <v/>
      </c>
      <c r="CB203" s="32"/>
      <c r="CC203" s="32"/>
      <c r="CD203" s="32"/>
      <c r="CE203" s="32"/>
      <c r="CF203" s="32"/>
      <c r="CG203" s="33">
        <f t="shared" si="33"/>
        <v>0</v>
      </c>
      <c r="CH203" s="33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5"/>
    </row>
    <row r="204" spans="1:116" s="6" customFormat="1" x14ac:dyDescent="0.2">
      <c r="A204" s="368" t="s">
        <v>118</v>
      </c>
      <c r="B204" s="369">
        <f t="shared" si="30"/>
        <v>0</v>
      </c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285"/>
      <c r="T204" s="421"/>
      <c r="U204" s="424"/>
      <c r="V204" s="424"/>
      <c r="W204" s="424"/>
      <c r="X204" s="424"/>
      <c r="Y204" s="6" t="str">
        <f t="shared" si="31"/>
        <v/>
      </c>
      <c r="BU204" s="5"/>
      <c r="BV204" s="5"/>
      <c r="BW204" s="5"/>
      <c r="BX204" s="5"/>
      <c r="BY204" s="5"/>
      <c r="BZ204" s="5"/>
      <c r="CA204" s="32" t="str">
        <f t="shared" si="32"/>
        <v/>
      </c>
      <c r="CB204" s="32"/>
      <c r="CC204" s="32"/>
      <c r="CD204" s="32"/>
      <c r="CE204" s="32"/>
      <c r="CF204" s="32"/>
      <c r="CG204" s="33">
        <f t="shared" si="33"/>
        <v>0</v>
      </c>
      <c r="CH204" s="33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5"/>
    </row>
    <row r="205" spans="1:116" s="6" customFormat="1" x14ac:dyDescent="0.2">
      <c r="A205" s="943" t="s">
        <v>5</v>
      </c>
      <c r="B205" s="591">
        <f>SUM(B199:B204)</f>
        <v>0</v>
      </c>
      <c r="C205" s="591">
        <f>SUM(C199:C204)</f>
        <v>0</v>
      </c>
      <c r="D205" s="591">
        <f>SUM(D199:D204)</f>
        <v>0</v>
      </c>
      <c r="E205" s="591">
        <f t="shared" ref="E205:X205" si="34">SUM(E199:E204)</f>
        <v>0</v>
      </c>
      <c r="F205" s="591">
        <f t="shared" si="34"/>
        <v>0</v>
      </c>
      <c r="G205" s="591">
        <f t="shared" si="34"/>
        <v>0</v>
      </c>
      <c r="H205" s="591">
        <f t="shared" si="34"/>
        <v>0</v>
      </c>
      <c r="I205" s="591">
        <f t="shared" si="34"/>
        <v>0</v>
      </c>
      <c r="J205" s="591">
        <f t="shared" si="34"/>
        <v>0</v>
      </c>
      <c r="K205" s="591">
        <f t="shared" si="34"/>
        <v>0</v>
      </c>
      <c r="L205" s="591">
        <f t="shared" si="34"/>
        <v>0</v>
      </c>
      <c r="M205" s="591">
        <f t="shared" si="34"/>
        <v>0</v>
      </c>
      <c r="N205" s="591">
        <f t="shared" si="34"/>
        <v>0</v>
      </c>
      <c r="O205" s="591">
        <f t="shared" si="34"/>
        <v>0</v>
      </c>
      <c r="P205" s="591">
        <f t="shared" si="34"/>
        <v>0</v>
      </c>
      <c r="Q205" s="591">
        <f t="shared" si="34"/>
        <v>0</v>
      </c>
      <c r="R205" s="591">
        <f t="shared" si="34"/>
        <v>0</v>
      </c>
      <c r="S205" s="866">
        <f t="shared" si="34"/>
        <v>0</v>
      </c>
      <c r="T205" s="67">
        <f t="shared" si="34"/>
        <v>0</v>
      </c>
      <c r="U205" s="287">
        <f t="shared" si="34"/>
        <v>0</v>
      </c>
      <c r="V205" s="287">
        <f t="shared" si="34"/>
        <v>0</v>
      </c>
      <c r="W205" s="287">
        <f t="shared" si="34"/>
        <v>0</v>
      </c>
      <c r="X205" s="287">
        <f t="shared" si="34"/>
        <v>0</v>
      </c>
      <c r="BU205" s="5"/>
      <c r="BV205" s="5"/>
      <c r="BW205" s="5"/>
      <c r="BX205" s="5"/>
      <c r="BY205" s="5"/>
      <c r="BZ205" s="5"/>
      <c r="CA205" s="32"/>
      <c r="CB205" s="32"/>
      <c r="CC205" s="32"/>
      <c r="CD205" s="32"/>
      <c r="CE205" s="32"/>
      <c r="CF205" s="32"/>
      <c r="CG205" s="33"/>
      <c r="CH205" s="33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5"/>
    </row>
    <row r="206" spans="1:116" s="6" customFormat="1" x14ac:dyDescent="0.2">
      <c r="A206" s="107" t="s">
        <v>195</v>
      </c>
      <c r="BU206" s="5"/>
      <c r="BV206" s="5"/>
      <c r="BW206" s="5"/>
      <c r="BX206" s="5"/>
      <c r="BY206" s="15"/>
      <c r="BZ206" s="15"/>
      <c r="CA206" s="32"/>
      <c r="CB206" s="32"/>
      <c r="CC206" s="32"/>
      <c r="CD206" s="32"/>
      <c r="CE206" s="32"/>
      <c r="CF206" s="32"/>
      <c r="CG206" s="33"/>
      <c r="CH206" s="33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</row>
    <row r="207" spans="1:116" s="6" customFormat="1" x14ac:dyDescent="0.2">
      <c r="A207" s="1997" t="s">
        <v>75</v>
      </c>
      <c r="B207" s="1992" t="s">
        <v>187</v>
      </c>
      <c r="C207" s="1993" t="s">
        <v>6</v>
      </c>
      <c r="D207" s="1724"/>
      <c r="E207" s="1724"/>
      <c r="F207" s="1724"/>
      <c r="G207" s="1724"/>
      <c r="H207" s="1724"/>
      <c r="I207" s="1724"/>
      <c r="J207" s="1724"/>
      <c r="K207" s="1724"/>
      <c r="L207" s="1724"/>
      <c r="M207" s="1724"/>
      <c r="N207" s="1724"/>
      <c r="O207" s="1724"/>
      <c r="P207" s="1724"/>
      <c r="Q207" s="1724"/>
      <c r="R207" s="1724"/>
      <c r="S207" s="1994"/>
      <c r="T207" s="1998" t="s">
        <v>159</v>
      </c>
      <c r="U207" s="1998"/>
      <c r="V207" s="1998"/>
      <c r="W207" s="1998"/>
      <c r="X207" s="1995"/>
      <c r="BU207" s="5"/>
      <c r="BV207" s="5"/>
      <c r="BW207" s="5"/>
      <c r="BX207" s="5"/>
      <c r="BY207" s="5"/>
      <c r="BZ207" s="5"/>
      <c r="CA207" s="32"/>
      <c r="CB207" s="32"/>
      <c r="CC207" s="32"/>
      <c r="CD207" s="32"/>
      <c r="CE207" s="32"/>
      <c r="CF207" s="32"/>
      <c r="CG207" s="33"/>
      <c r="CH207" s="33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</row>
    <row r="208" spans="1:116" s="6" customFormat="1" x14ac:dyDescent="0.2">
      <c r="A208" s="1658"/>
      <c r="B208" s="1721"/>
      <c r="C208" s="1808"/>
      <c r="D208" s="1809"/>
      <c r="E208" s="1809"/>
      <c r="F208" s="1809"/>
      <c r="G208" s="1809"/>
      <c r="H208" s="1809"/>
      <c r="I208" s="1809"/>
      <c r="J208" s="1809"/>
      <c r="K208" s="1809"/>
      <c r="L208" s="1809"/>
      <c r="M208" s="1809"/>
      <c r="N208" s="1809"/>
      <c r="O208" s="1809"/>
      <c r="P208" s="1809"/>
      <c r="Q208" s="1809"/>
      <c r="R208" s="1809"/>
      <c r="S208" s="1810"/>
      <c r="T208" s="1731" t="s">
        <v>163</v>
      </c>
      <c r="U208" s="1731"/>
      <c r="V208" s="1996"/>
      <c r="W208" s="1830" t="s">
        <v>188</v>
      </c>
      <c r="X208" s="1982"/>
      <c r="BU208" s="5"/>
      <c r="BV208" s="5"/>
      <c r="BW208" s="5"/>
      <c r="BX208" s="5"/>
      <c r="BY208" s="5"/>
      <c r="BZ208" s="5"/>
      <c r="CA208" s="32"/>
      <c r="CB208" s="32"/>
      <c r="CC208" s="32"/>
      <c r="CD208" s="32"/>
      <c r="CE208" s="32"/>
      <c r="CF208" s="32"/>
      <c r="CG208" s="33"/>
      <c r="CH208" s="33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</row>
    <row r="209" spans="1:116" s="6" customFormat="1" ht="21" x14ac:dyDescent="0.2">
      <c r="A209" s="1759"/>
      <c r="B209" s="1805"/>
      <c r="C209" s="744" t="s">
        <v>11</v>
      </c>
      <c r="D209" s="744" t="s">
        <v>12</v>
      </c>
      <c r="E209" s="744" t="s">
        <v>13</v>
      </c>
      <c r="F209" s="744" t="s">
        <v>14</v>
      </c>
      <c r="G209" s="744" t="s">
        <v>15</v>
      </c>
      <c r="H209" s="744" t="s">
        <v>16</v>
      </c>
      <c r="I209" s="744" t="s">
        <v>17</v>
      </c>
      <c r="J209" s="744" t="s">
        <v>18</v>
      </c>
      <c r="K209" s="744" t="s">
        <v>19</v>
      </c>
      <c r="L209" s="744" t="s">
        <v>20</v>
      </c>
      <c r="M209" s="744" t="s">
        <v>21</v>
      </c>
      <c r="N209" s="744" t="s">
        <v>22</v>
      </c>
      <c r="O209" s="744" t="s">
        <v>23</v>
      </c>
      <c r="P209" s="744" t="s">
        <v>24</v>
      </c>
      <c r="Q209" s="744" t="s">
        <v>25</v>
      </c>
      <c r="R209" s="744" t="s">
        <v>26</v>
      </c>
      <c r="S209" s="860" t="s">
        <v>27</v>
      </c>
      <c r="T209" s="940" t="s">
        <v>189</v>
      </c>
      <c r="U209" s="940" t="s">
        <v>190</v>
      </c>
      <c r="V209" s="940" t="s">
        <v>191</v>
      </c>
      <c r="W209" s="745" t="s">
        <v>165</v>
      </c>
      <c r="X209" s="940" t="s">
        <v>166</v>
      </c>
      <c r="BU209" s="5"/>
      <c r="BV209" s="5"/>
      <c r="BW209" s="5"/>
      <c r="BX209" s="5"/>
      <c r="BY209" s="5"/>
      <c r="BZ209" s="5"/>
      <c r="CA209" s="4"/>
      <c r="CB209" s="4"/>
      <c r="CC209" s="4"/>
      <c r="CD209" s="4"/>
      <c r="CE209" s="4"/>
      <c r="CF209" s="4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</row>
    <row r="210" spans="1:116" s="6" customFormat="1" x14ac:dyDescent="0.2">
      <c r="A210" s="185" t="s">
        <v>81</v>
      </c>
      <c r="B210" s="206">
        <f>SUM(C210:S210)</f>
        <v>3922</v>
      </c>
      <c r="C210" s="92">
        <v>332</v>
      </c>
      <c r="D210" s="92">
        <v>49</v>
      </c>
      <c r="E210" s="92">
        <v>131</v>
      </c>
      <c r="F210" s="92">
        <v>137</v>
      </c>
      <c r="G210" s="92">
        <v>100</v>
      </c>
      <c r="H210" s="92">
        <v>61</v>
      </c>
      <c r="I210" s="92">
        <v>102</v>
      </c>
      <c r="J210" s="92">
        <v>148</v>
      </c>
      <c r="K210" s="92">
        <v>230</v>
      </c>
      <c r="L210" s="92">
        <v>302</v>
      </c>
      <c r="M210" s="92">
        <v>258</v>
      </c>
      <c r="N210" s="92">
        <v>320</v>
      </c>
      <c r="O210" s="92">
        <v>406</v>
      </c>
      <c r="P210" s="92">
        <v>270</v>
      </c>
      <c r="Q210" s="92">
        <v>441</v>
      </c>
      <c r="R210" s="92">
        <v>289</v>
      </c>
      <c r="S210" s="285">
        <v>346</v>
      </c>
      <c r="T210" s="39">
        <v>1389</v>
      </c>
      <c r="U210" s="209">
        <v>0</v>
      </c>
      <c r="V210" s="209">
        <v>0</v>
      </c>
      <c r="W210" s="209">
        <v>1581</v>
      </c>
      <c r="X210" s="209">
        <v>952</v>
      </c>
      <c r="Y210" s="6" t="str">
        <f>CA210</f>
        <v/>
      </c>
      <c r="BU210" s="5"/>
      <c r="BV210" s="5"/>
      <c r="BW210" s="5"/>
      <c r="BX210" s="5"/>
      <c r="BY210" s="5"/>
      <c r="BZ210" s="5"/>
      <c r="CA210" s="32" t="str">
        <f>IF(CG210=1," * El total de Evaluaciones según tipo de atencion NO DEBE ser diferente al total.  ","")</f>
        <v/>
      </c>
      <c r="CB210" s="4"/>
      <c r="CC210" s="4"/>
      <c r="CD210" s="4"/>
      <c r="CE210" s="4"/>
      <c r="CF210" s="4"/>
      <c r="CG210" s="33">
        <f>IF(B210&lt;&gt;SUM(T210:X210),1,0)</f>
        <v>0</v>
      </c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</row>
    <row r="211" spans="1:116" s="6" customFormat="1" x14ac:dyDescent="0.2">
      <c r="A211" s="155" t="s">
        <v>82</v>
      </c>
      <c r="B211" s="210">
        <f>SUM(C211:S211)</f>
        <v>339</v>
      </c>
      <c r="C211" s="92">
        <v>0</v>
      </c>
      <c r="D211" s="92">
        <v>0</v>
      </c>
      <c r="E211" s="92">
        <v>0</v>
      </c>
      <c r="F211" s="92">
        <v>21</v>
      </c>
      <c r="G211" s="92">
        <v>5</v>
      </c>
      <c r="H211" s="92">
        <v>9</v>
      </c>
      <c r="I211" s="92">
        <v>3</v>
      </c>
      <c r="J211" s="92">
        <v>8</v>
      </c>
      <c r="K211" s="92">
        <v>2</v>
      </c>
      <c r="L211" s="92">
        <v>41</v>
      </c>
      <c r="M211" s="92">
        <v>24</v>
      </c>
      <c r="N211" s="92">
        <v>23</v>
      </c>
      <c r="O211" s="92">
        <v>38</v>
      </c>
      <c r="P211" s="92">
        <v>20</v>
      </c>
      <c r="Q211" s="92">
        <v>107</v>
      </c>
      <c r="R211" s="92">
        <v>13</v>
      </c>
      <c r="S211" s="285">
        <v>25</v>
      </c>
      <c r="T211" s="56">
        <v>0</v>
      </c>
      <c r="U211" s="92">
        <v>0</v>
      </c>
      <c r="V211" s="92">
        <v>0</v>
      </c>
      <c r="W211" s="92">
        <v>290</v>
      </c>
      <c r="X211" s="92">
        <v>49</v>
      </c>
      <c r="Y211" s="6" t="str">
        <f>CA211</f>
        <v/>
      </c>
      <c r="BU211" s="5"/>
      <c r="BV211" s="5"/>
      <c r="BW211" s="5"/>
      <c r="BX211" s="5"/>
      <c r="BY211" s="5"/>
      <c r="BZ211" s="5"/>
      <c r="CA211" s="32" t="str">
        <f>IF(CG211=1," * El total de Evaluaciones según tipo de atencion NO DEBE ser diferente al total.  ","")</f>
        <v/>
      </c>
      <c r="CB211" s="4"/>
      <c r="CC211" s="4"/>
      <c r="CD211" s="4"/>
      <c r="CE211" s="4"/>
      <c r="CF211" s="4"/>
      <c r="CG211" s="33">
        <f>IF(B211&lt;&gt;SUM(T211:X211),1,0)</f>
        <v>0</v>
      </c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</row>
    <row r="212" spans="1:116" s="6" customFormat="1" x14ac:dyDescent="0.2">
      <c r="A212" s="155" t="s">
        <v>83</v>
      </c>
      <c r="B212" s="210">
        <f>SUM(C212:S212)</f>
        <v>124</v>
      </c>
      <c r="C212" s="92">
        <v>0</v>
      </c>
      <c r="D212" s="92">
        <v>0</v>
      </c>
      <c r="E212" s="92">
        <v>0</v>
      </c>
      <c r="F212" s="92">
        <v>3</v>
      </c>
      <c r="G212" s="92">
        <v>3</v>
      </c>
      <c r="H212" s="92">
        <v>4</v>
      </c>
      <c r="I212" s="92">
        <v>4</v>
      </c>
      <c r="J212" s="92">
        <v>0</v>
      </c>
      <c r="K212" s="92">
        <v>0</v>
      </c>
      <c r="L212" s="92">
        <v>46</v>
      </c>
      <c r="M212" s="92">
        <v>4</v>
      </c>
      <c r="N212" s="92">
        <v>7</v>
      </c>
      <c r="O212" s="92">
        <v>13</v>
      </c>
      <c r="P212" s="92">
        <v>18</v>
      </c>
      <c r="Q212" s="92">
        <v>12</v>
      </c>
      <c r="R212" s="92">
        <v>5</v>
      </c>
      <c r="S212" s="285">
        <v>5</v>
      </c>
      <c r="T212" s="56">
        <v>0</v>
      </c>
      <c r="U212" s="92">
        <v>0</v>
      </c>
      <c r="V212" s="92">
        <v>0</v>
      </c>
      <c r="W212" s="92">
        <v>119</v>
      </c>
      <c r="X212" s="92">
        <v>5</v>
      </c>
      <c r="Y212" s="6" t="str">
        <f>CA212</f>
        <v/>
      </c>
      <c r="BU212" s="5"/>
      <c r="BV212" s="5"/>
      <c r="BW212" s="5"/>
      <c r="BX212" s="5"/>
      <c r="BY212" s="5"/>
      <c r="BZ212" s="5"/>
      <c r="CA212" s="32" t="str">
        <f>IF(CG212=1," * El total de Evaluaciones según tipo de atencion NO DEBE ser diferente al total.  ","")</f>
        <v/>
      </c>
      <c r="CB212" s="4"/>
      <c r="CC212" s="4"/>
      <c r="CD212" s="4"/>
      <c r="CE212" s="4"/>
      <c r="CF212" s="4"/>
      <c r="CG212" s="33">
        <f>IF(B212&lt;&gt;SUM(T212:X212),1,0)</f>
        <v>0</v>
      </c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</row>
    <row r="213" spans="1:116" s="6" customFormat="1" x14ac:dyDescent="0.2">
      <c r="A213" s="361" t="s">
        <v>84</v>
      </c>
      <c r="B213" s="211">
        <f>SUM(C213:S213)</f>
        <v>0</v>
      </c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288"/>
      <c r="T213" s="78"/>
      <c r="U213" s="75"/>
      <c r="V213" s="75"/>
      <c r="W213" s="75"/>
      <c r="X213" s="75"/>
      <c r="Y213" s="6" t="str">
        <f>CA213</f>
        <v/>
      </c>
      <c r="BU213" s="5"/>
      <c r="BV213" s="5"/>
      <c r="BW213" s="5"/>
      <c r="BX213" s="5"/>
      <c r="BY213" s="5"/>
      <c r="BZ213" s="5"/>
      <c r="CA213" s="32" t="str">
        <f>IF(CG213=1," * El total de Evaluaciones según tipo de atencion NO DEBE ser diferente al total.  ","")</f>
        <v/>
      </c>
      <c r="CB213" s="4"/>
      <c r="CC213" s="4"/>
      <c r="CD213" s="4"/>
      <c r="CE213" s="4"/>
      <c r="CF213" s="4"/>
      <c r="CG213" s="33">
        <f>IF(B213&lt;&gt;SUM(T213:X213),1,0)</f>
        <v>0</v>
      </c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</row>
    <row r="214" spans="1:116" s="6" customFormat="1" x14ac:dyDescent="0.2">
      <c r="A214" s="943" t="s">
        <v>5</v>
      </c>
      <c r="B214" s="420">
        <f>SUM(B210:B213)</f>
        <v>4385</v>
      </c>
      <c r="C214" s="420">
        <f>SUM(C210:C213)</f>
        <v>332</v>
      </c>
      <c r="D214" s="420">
        <f t="shared" ref="D214:X214" si="35">SUM(D210:D213)</f>
        <v>49</v>
      </c>
      <c r="E214" s="420">
        <f t="shared" si="35"/>
        <v>131</v>
      </c>
      <c r="F214" s="420">
        <f t="shared" si="35"/>
        <v>161</v>
      </c>
      <c r="G214" s="420">
        <f t="shared" si="35"/>
        <v>108</v>
      </c>
      <c r="H214" s="420">
        <f t="shared" si="35"/>
        <v>74</v>
      </c>
      <c r="I214" s="420">
        <f t="shared" si="35"/>
        <v>109</v>
      </c>
      <c r="J214" s="420">
        <f t="shared" si="35"/>
        <v>156</v>
      </c>
      <c r="K214" s="420">
        <f t="shared" si="35"/>
        <v>232</v>
      </c>
      <c r="L214" s="420">
        <f t="shared" si="35"/>
        <v>389</v>
      </c>
      <c r="M214" s="420">
        <f t="shared" si="35"/>
        <v>286</v>
      </c>
      <c r="N214" s="420">
        <f t="shared" si="35"/>
        <v>350</v>
      </c>
      <c r="O214" s="420">
        <f t="shared" si="35"/>
        <v>457</v>
      </c>
      <c r="P214" s="420">
        <f t="shared" si="35"/>
        <v>308</v>
      </c>
      <c r="Q214" s="420">
        <f t="shared" si="35"/>
        <v>560</v>
      </c>
      <c r="R214" s="420">
        <f t="shared" si="35"/>
        <v>307</v>
      </c>
      <c r="S214" s="944">
        <f t="shared" si="35"/>
        <v>376</v>
      </c>
      <c r="T214" s="67">
        <f t="shared" si="35"/>
        <v>1389</v>
      </c>
      <c r="U214" s="287">
        <f t="shared" si="35"/>
        <v>0</v>
      </c>
      <c r="V214" s="287">
        <f t="shared" si="35"/>
        <v>0</v>
      </c>
      <c r="W214" s="287">
        <f t="shared" si="35"/>
        <v>1990</v>
      </c>
      <c r="X214" s="287">
        <f t="shared" si="35"/>
        <v>1006</v>
      </c>
      <c r="BU214" s="5"/>
      <c r="BV214" s="5"/>
      <c r="BW214" s="5"/>
      <c r="BX214" s="5"/>
      <c r="BY214" s="5"/>
      <c r="BZ214" s="5"/>
      <c r="CA214" s="4"/>
      <c r="CB214" s="4"/>
      <c r="CC214" s="4"/>
      <c r="CD214" s="4"/>
      <c r="CE214" s="4"/>
      <c r="CF214" s="4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</row>
    <row r="215" spans="1:116" s="6" customFormat="1" x14ac:dyDescent="0.2">
      <c r="A215" s="11" t="s">
        <v>196</v>
      </c>
      <c r="BU215" s="5"/>
      <c r="BV215" s="5"/>
      <c r="BW215" s="5"/>
      <c r="BX215" s="5"/>
      <c r="BY215" s="15"/>
      <c r="BZ215" s="15"/>
      <c r="CA215" s="4"/>
      <c r="CB215" s="4"/>
      <c r="CC215" s="4"/>
      <c r="CD215" s="4"/>
      <c r="CE215" s="4"/>
      <c r="CF215" s="4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</row>
    <row r="216" spans="1:116" s="6" customFormat="1" x14ac:dyDescent="0.2">
      <c r="A216" s="739" t="s">
        <v>197</v>
      </c>
      <c r="B216" s="738" t="s">
        <v>76</v>
      </c>
      <c r="BU216" s="5"/>
      <c r="BV216" s="5"/>
      <c r="BW216" s="5"/>
      <c r="BX216" s="5"/>
      <c r="BY216" s="15"/>
      <c r="BZ216" s="15"/>
      <c r="CA216" s="4"/>
      <c r="CB216" s="4"/>
      <c r="CC216" s="4"/>
      <c r="CD216" s="4"/>
      <c r="CE216" s="4"/>
      <c r="CF216" s="4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</row>
    <row r="217" spans="1:116" s="6" customFormat="1" x14ac:dyDescent="0.2">
      <c r="A217" s="373" t="s">
        <v>198</v>
      </c>
      <c r="B217" s="209"/>
      <c r="BU217" s="5"/>
      <c r="BV217" s="5"/>
      <c r="BW217" s="5"/>
      <c r="BX217" s="5"/>
      <c r="BY217" s="15"/>
      <c r="BZ217" s="15"/>
      <c r="CA217" s="4"/>
      <c r="CB217" s="4"/>
      <c r="CC217" s="4"/>
      <c r="CD217" s="4"/>
      <c r="CE217" s="4"/>
      <c r="CF217" s="4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</row>
    <row r="218" spans="1:116" s="6" customFormat="1" x14ac:dyDescent="0.2">
      <c r="A218" s="374" t="s">
        <v>199</v>
      </c>
      <c r="B218" s="92"/>
      <c r="BU218" s="5"/>
      <c r="BV218" s="5"/>
      <c r="BW218" s="5"/>
      <c r="BX218" s="5"/>
      <c r="BY218" s="15"/>
      <c r="BZ218" s="15"/>
      <c r="CA218" s="4"/>
      <c r="CB218" s="4"/>
      <c r="CC218" s="4"/>
      <c r="CD218" s="4"/>
      <c r="CE218" s="4"/>
      <c r="CF218" s="4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</row>
    <row r="219" spans="1:116" s="6" customFormat="1" x14ac:dyDescent="0.2">
      <c r="A219" s="374" t="s">
        <v>200</v>
      </c>
      <c r="B219" s="92"/>
      <c r="BU219" s="5"/>
      <c r="BV219" s="5"/>
      <c r="BW219" s="5"/>
      <c r="BX219" s="5"/>
      <c r="BY219" s="15"/>
      <c r="BZ219" s="15"/>
      <c r="CA219" s="4"/>
      <c r="CB219" s="4"/>
      <c r="CC219" s="4"/>
      <c r="CD219" s="4"/>
      <c r="CE219" s="4"/>
      <c r="CF219" s="4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</row>
    <row r="220" spans="1:116" s="6" customFormat="1" x14ac:dyDescent="0.2">
      <c r="A220" s="375" t="s">
        <v>201</v>
      </c>
      <c r="B220" s="75"/>
      <c r="BU220" s="5"/>
      <c r="BV220" s="5"/>
      <c r="BW220" s="5"/>
      <c r="BX220" s="5"/>
      <c r="BY220" s="15"/>
      <c r="BZ220" s="15"/>
      <c r="CA220" s="4"/>
      <c r="CB220" s="4"/>
      <c r="CC220" s="4"/>
      <c r="CD220" s="4"/>
      <c r="CE220" s="4"/>
      <c r="CF220" s="4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</row>
    <row r="221" spans="1:116" s="6" customFormat="1" x14ac:dyDescent="0.2">
      <c r="A221" s="107" t="s">
        <v>202</v>
      </c>
      <c r="BU221" s="5"/>
      <c r="BV221" s="5"/>
      <c r="BW221" s="5"/>
      <c r="BX221" s="5"/>
      <c r="BY221" s="15"/>
      <c r="BZ221" s="15"/>
      <c r="CA221" s="4"/>
      <c r="CB221" s="4"/>
      <c r="CC221" s="4"/>
      <c r="CD221" s="4"/>
      <c r="CE221" s="4"/>
      <c r="CF221" s="4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</row>
    <row r="222" spans="1:116" s="6" customFormat="1" x14ac:dyDescent="0.2">
      <c r="A222" s="740" t="s">
        <v>92</v>
      </c>
      <c r="B222" s="738" t="s">
        <v>5</v>
      </c>
      <c r="BU222" s="5"/>
      <c r="BV222" s="5"/>
      <c r="BW222" s="5"/>
      <c r="BX222" s="5"/>
      <c r="BY222" s="15"/>
      <c r="BZ222" s="15"/>
      <c r="CA222" s="4"/>
      <c r="CB222" s="4"/>
      <c r="CC222" s="4"/>
      <c r="CD222" s="4"/>
      <c r="CE222" s="4"/>
      <c r="CF222" s="4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</row>
    <row r="223" spans="1:116" s="6" customFormat="1" x14ac:dyDescent="0.2">
      <c r="A223" s="374" t="s">
        <v>96</v>
      </c>
      <c r="B223" s="92">
        <v>472</v>
      </c>
      <c r="BU223" s="5"/>
      <c r="BV223" s="5"/>
      <c r="BW223" s="5"/>
      <c r="BX223" s="5"/>
      <c r="BY223" s="15"/>
      <c r="BZ223" s="15"/>
      <c r="CA223" s="4"/>
      <c r="CB223" s="4"/>
      <c r="CC223" s="4"/>
      <c r="CD223" s="4"/>
      <c r="CE223" s="4"/>
      <c r="CF223" s="4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</row>
    <row r="224" spans="1:116" s="6" customFormat="1" x14ac:dyDescent="0.2">
      <c r="A224" s="374" t="s">
        <v>97</v>
      </c>
      <c r="B224" s="92">
        <v>46</v>
      </c>
      <c r="BU224" s="5"/>
      <c r="BV224" s="5"/>
      <c r="BW224" s="5"/>
      <c r="BX224" s="5"/>
      <c r="BY224" s="15"/>
      <c r="BZ224" s="15"/>
      <c r="CA224" s="4"/>
      <c r="CB224" s="4"/>
      <c r="CC224" s="4"/>
      <c r="CD224" s="4"/>
      <c r="CE224" s="4"/>
      <c r="CF224" s="4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</row>
    <row r="225" spans="1:104" s="6" customFormat="1" x14ac:dyDescent="0.2">
      <c r="A225" s="374" t="s">
        <v>98</v>
      </c>
      <c r="B225" s="92">
        <v>5172</v>
      </c>
      <c r="BU225" s="5"/>
      <c r="BV225" s="5"/>
      <c r="BW225" s="5"/>
      <c r="BX225" s="5"/>
      <c r="BY225" s="15"/>
      <c r="BZ225" s="15"/>
      <c r="CA225" s="4"/>
      <c r="CB225" s="4"/>
      <c r="CC225" s="4"/>
      <c r="CD225" s="4"/>
      <c r="CE225" s="4"/>
      <c r="CF225" s="4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5"/>
      <c r="CV225" s="5"/>
      <c r="CW225" s="5"/>
      <c r="CX225" s="5"/>
      <c r="CY225" s="5"/>
      <c r="CZ225" s="5"/>
    </row>
    <row r="226" spans="1:104" s="6" customFormat="1" ht="21.75" x14ac:dyDescent="0.2">
      <c r="A226" s="377" t="s">
        <v>99</v>
      </c>
      <c r="B226" s="92">
        <v>976</v>
      </c>
      <c r="BU226" s="5"/>
      <c r="BV226" s="5"/>
      <c r="BW226" s="5"/>
      <c r="BX226" s="5"/>
      <c r="BY226" s="15"/>
      <c r="BZ226" s="15"/>
      <c r="CA226" s="4"/>
      <c r="CB226" s="4"/>
      <c r="CC226" s="4"/>
      <c r="CD226" s="4"/>
      <c r="CE226" s="4"/>
      <c r="CF226" s="4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5"/>
      <c r="CV226" s="5"/>
      <c r="CW226" s="5"/>
      <c r="CX226" s="5"/>
      <c r="CY226" s="5"/>
      <c r="CZ226" s="5"/>
    </row>
    <row r="227" spans="1:104" s="6" customFormat="1" x14ac:dyDescent="0.2">
      <c r="A227" s="374" t="s">
        <v>100</v>
      </c>
      <c r="B227" s="92">
        <v>0</v>
      </c>
      <c r="BU227" s="5"/>
      <c r="BV227" s="5"/>
      <c r="BW227" s="5"/>
      <c r="BX227" s="5"/>
      <c r="BY227" s="15"/>
      <c r="BZ227" s="15"/>
      <c r="CA227" s="4"/>
      <c r="CB227" s="4"/>
      <c r="CC227" s="4"/>
      <c r="CD227" s="4"/>
      <c r="CE227" s="4"/>
      <c r="CF227" s="4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5"/>
      <c r="CV227" s="5"/>
      <c r="CW227" s="5"/>
      <c r="CX227" s="5"/>
      <c r="CY227" s="5"/>
      <c r="CZ227" s="5"/>
    </row>
    <row r="228" spans="1:104" s="6" customFormat="1" x14ac:dyDescent="0.2">
      <c r="A228" s="374" t="s">
        <v>101</v>
      </c>
      <c r="B228" s="92">
        <v>0</v>
      </c>
      <c r="BU228" s="5"/>
      <c r="BV228" s="5"/>
      <c r="BW228" s="5"/>
      <c r="BX228" s="5"/>
      <c r="BY228" s="5"/>
      <c r="BZ228" s="5"/>
      <c r="CA228" s="4"/>
      <c r="CB228" s="4"/>
      <c r="CC228" s="4"/>
      <c r="CD228" s="4"/>
      <c r="CE228" s="4"/>
      <c r="CF228" s="4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5"/>
      <c r="CV228" s="5"/>
      <c r="CW228" s="5"/>
      <c r="CX228" s="5"/>
      <c r="CY228" s="5"/>
      <c r="CZ228" s="5"/>
    </row>
    <row r="229" spans="1:104" s="6" customFormat="1" x14ac:dyDescent="0.2">
      <c r="A229" s="374" t="s">
        <v>102</v>
      </c>
      <c r="B229" s="92">
        <v>0</v>
      </c>
      <c r="BU229" s="5"/>
      <c r="BV229" s="5"/>
      <c r="BW229" s="5"/>
      <c r="BX229" s="5"/>
      <c r="BY229" s="5"/>
      <c r="BZ229" s="5"/>
      <c r="CA229" s="4"/>
      <c r="CB229" s="4"/>
      <c r="CC229" s="4"/>
      <c r="CD229" s="4"/>
      <c r="CE229" s="4"/>
      <c r="CF229" s="4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5"/>
      <c r="CV229" s="5"/>
      <c r="CW229" s="5"/>
      <c r="CX229" s="5"/>
      <c r="CY229" s="5"/>
      <c r="CZ229" s="5"/>
    </row>
    <row r="230" spans="1:104" s="6" customFormat="1" x14ac:dyDescent="0.2">
      <c r="A230" s="374" t="s">
        <v>203</v>
      </c>
      <c r="B230" s="92">
        <v>35</v>
      </c>
      <c r="BU230" s="5"/>
      <c r="BV230" s="5"/>
      <c r="BW230" s="5"/>
      <c r="BX230" s="5"/>
      <c r="BY230" s="5"/>
      <c r="BZ230" s="5"/>
      <c r="CA230" s="4"/>
      <c r="CB230" s="4"/>
      <c r="CC230" s="4"/>
      <c r="CD230" s="4"/>
      <c r="CE230" s="4"/>
      <c r="CF230" s="4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5"/>
      <c r="CV230" s="5"/>
      <c r="CW230" s="5"/>
      <c r="CX230" s="5"/>
      <c r="CY230" s="5"/>
      <c r="CZ230" s="5"/>
    </row>
    <row r="231" spans="1:104" s="6" customFormat="1" x14ac:dyDescent="0.2">
      <c r="A231" s="374" t="s">
        <v>106</v>
      </c>
      <c r="B231" s="92">
        <v>0</v>
      </c>
      <c r="BU231" s="5"/>
      <c r="BV231" s="5"/>
      <c r="BW231" s="5"/>
      <c r="BX231" s="5"/>
      <c r="BY231" s="5"/>
      <c r="BZ231" s="5"/>
      <c r="CA231" s="4"/>
      <c r="CB231" s="4"/>
      <c r="CC231" s="4"/>
      <c r="CD231" s="4"/>
      <c r="CE231" s="4"/>
      <c r="CF231" s="4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5"/>
      <c r="CV231" s="5"/>
      <c r="CW231" s="5"/>
      <c r="CX231" s="5"/>
      <c r="CY231" s="5"/>
      <c r="CZ231" s="5"/>
    </row>
    <row r="232" spans="1:104" s="6" customFormat="1" x14ac:dyDescent="0.2">
      <c r="A232" s="374" t="s">
        <v>103</v>
      </c>
      <c r="B232" s="92">
        <v>0</v>
      </c>
      <c r="BU232" s="5"/>
      <c r="BV232" s="5"/>
      <c r="BW232" s="5"/>
      <c r="BX232" s="5"/>
      <c r="BY232" s="5"/>
      <c r="BZ232" s="5"/>
      <c r="CA232" s="4"/>
      <c r="CB232" s="4"/>
      <c r="CC232" s="4"/>
      <c r="CD232" s="4"/>
      <c r="CE232" s="4"/>
      <c r="CF232" s="4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5"/>
      <c r="CV232" s="5"/>
      <c r="CW232" s="5"/>
      <c r="CX232" s="5"/>
      <c r="CY232" s="5"/>
      <c r="CZ232" s="5"/>
    </row>
    <row r="233" spans="1:104" s="6" customFormat="1" x14ac:dyDescent="0.2">
      <c r="A233" s="374" t="s">
        <v>104</v>
      </c>
      <c r="B233" s="92">
        <v>0</v>
      </c>
      <c r="BU233" s="5"/>
      <c r="BV233" s="5"/>
      <c r="BW233" s="5"/>
      <c r="BX233" s="5"/>
      <c r="BY233" s="5"/>
      <c r="BZ233" s="5"/>
      <c r="CA233" s="4"/>
      <c r="CB233" s="4"/>
      <c r="CC233" s="4"/>
      <c r="CD233" s="4"/>
      <c r="CE233" s="4"/>
      <c r="CF233" s="4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5"/>
      <c r="CV233" s="5"/>
      <c r="CW233" s="5"/>
      <c r="CX233" s="5"/>
      <c r="CY233" s="5"/>
      <c r="CZ233" s="5"/>
    </row>
    <row r="234" spans="1:104" s="6" customFormat="1" x14ac:dyDescent="0.2">
      <c r="A234" s="374" t="s">
        <v>105</v>
      </c>
      <c r="B234" s="92">
        <v>0</v>
      </c>
      <c r="BU234" s="5"/>
      <c r="BV234" s="5"/>
      <c r="BW234" s="5"/>
      <c r="BX234" s="5"/>
      <c r="BY234" s="5"/>
      <c r="BZ234" s="5"/>
      <c r="CA234" s="4"/>
      <c r="CB234" s="4"/>
      <c r="CC234" s="4"/>
      <c r="CD234" s="4"/>
      <c r="CE234" s="4"/>
      <c r="CF234" s="4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5"/>
      <c r="CV234" s="5"/>
      <c r="CW234" s="5"/>
      <c r="CX234" s="5"/>
      <c r="CY234" s="5"/>
      <c r="CZ234" s="5"/>
    </row>
    <row r="235" spans="1:104" s="6" customFormat="1" x14ac:dyDescent="0.2">
      <c r="A235" s="374" t="s">
        <v>204</v>
      </c>
      <c r="B235" s="92">
        <v>0</v>
      </c>
      <c r="BU235" s="5"/>
      <c r="BV235" s="5"/>
      <c r="BW235" s="5"/>
      <c r="BX235" s="5"/>
      <c r="BY235" s="5"/>
      <c r="BZ235" s="5"/>
      <c r="CA235" s="4"/>
      <c r="CB235" s="4"/>
      <c r="CC235" s="4"/>
      <c r="CD235" s="4"/>
      <c r="CE235" s="4"/>
      <c r="CF235" s="4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5"/>
      <c r="CV235" s="5"/>
      <c r="CW235" s="5"/>
      <c r="CX235" s="5"/>
      <c r="CY235" s="5"/>
      <c r="CZ235" s="5"/>
    </row>
    <row r="236" spans="1:104" s="6" customFormat="1" x14ac:dyDescent="0.2">
      <c r="A236" s="374" t="s">
        <v>205</v>
      </c>
      <c r="B236" s="92">
        <v>0</v>
      </c>
      <c r="BU236" s="5"/>
      <c r="BV236" s="5"/>
      <c r="BW236" s="5"/>
      <c r="BX236" s="5"/>
      <c r="BY236" s="5"/>
      <c r="BZ236" s="5"/>
      <c r="CA236" s="4"/>
      <c r="CB236" s="4"/>
      <c r="CC236" s="4"/>
      <c r="CD236" s="4"/>
      <c r="CE236" s="4"/>
      <c r="CF236" s="4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5"/>
      <c r="CV236" s="5"/>
      <c r="CW236" s="5"/>
      <c r="CX236" s="5"/>
      <c r="CY236" s="5"/>
      <c r="CZ236" s="5"/>
    </row>
    <row r="237" spans="1:104" s="6" customFormat="1" x14ac:dyDescent="0.2">
      <c r="A237" s="374" t="s">
        <v>107</v>
      </c>
      <c r="B237" s="92">
        <v>546</v>
      </c>
      <c r="BU237" s="5"/>
      <c r="BV237" s="5"/>
      <c r="BW237" s="5"/>
      <c r="BX237" s="5"/>
      <c r="BY237" s="5"/>
      <c r="BZ237" s="5"/>
      <c r="CA237" s="4"/>
      <c r="CB237" s="4"/>
      <c r="CC237" s="4"/>
      <c r="CD237" s="4"/>
      <c r="CE237" s="4"/>
      <c r="CF237" s="4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5"/>
      <c r="CV237" s="5"/>
      <c r="CW237" s="5"/>
      <c r="CX237" s="5"/>
      <c r="CY237" s="5"/>
      <c r="CZ237" s="5"/>
    </row>
    <row r="238" spans="1:104" s="6" customFormat="1" x14ac:dyDescent="0.2">
      <c r="A238" s="374" t="s">
        <v>108</v>
      </c>
      <c r="B238" s="92">
        <v>0</v>
      </c>
      <c r="BU238" s="5"/>
      <c r="BV238" s="5"/>
      <c r="BW238" s="5"/>
      <c r="BX238" s="5"/>
      <c r="BY238" s="5"/>
      <c r="BZ238" s="5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5"/>
      <c r="CV238" s="5"/>
      <c r="CW238" s="5"/>
      <c r="CX238" s="5"/>
      <c r="CY238" s="5"/>
      <c r="CZ238" s="5"/>
    </row>
    <row r="239" spans="1:104" s="6" customFormat="1" x14ac:dyDescent="0.2">
      <c r="A239" s="374" t="s">
        <v>109</v>
      </c>
      <c r="B239" s="92">
        <v>46</v>
      </c>
      <c r="BU239" s="5"/>
      <c r="BV239" s="5"/>
      <c r="BW239" s="5"/>
      <c r="BX239" s="5"/>
      <c r="BY239" s="5"/>
      <c r="BZ239" s="5"/>
      <c r="CU239" s="5"/>
      <c r="CV239" s="5"/>
      <c r="CW239" s="5"/>
      <c r="CX239" s="5"/>
      <c r="CY239" s="5"/>
      <c r="CZ239" s="5"/>
    </row>
    <row r="240" spans="1:104" s="6" customFormat="1" x14ac:dyDescent="0.2">
      <c r="A240" s="374" t="s">
        <v>110</v>
      </c>
      <c r="B240" s="92">
        <v>0</v>
      </c>
      <c r="BU240" s="5"/>
      <c r="BV240" s="5"/>
      <c r="BW240" s="5"/>
      <c r="BX240" s="5"/>
      <c r="BY240" s="5"/>
      <c r="BZ240" s="5"/>
      <c r="CU240" s="5"/>
      <c r="CV240" s="5"/>
      <c r="CW240" s="5"/>
      <c r="CX240" s="5"/>
      <c r="CY240" s="5"/>
      <c r="CZ240" s="5"/>
    </row>
    <row r="241" spans="1:104" s="6" customFormat="1" x14ac:dyDescent="0.2">
      <c r="A241" s="374" t="s">
        <v>206</v>
      </c>
      <c r="B241" s="92">
        <v>0</v>
      </c>
      <c r="BU241" s="5"/>
      <c r="BV241" s="5"/>
      <c r="BW241" s="5"/>
      <c r="BX241" s="5"/>
      <c r="BY241" s="15"/>
      <c r="BZ241" s="15"/>
      <c r="CU241" s="5"/>
      <c r="CV241" s="5"/>
      <c r="CW241" s="5"/>
      <c r="CX241" s="5"/>
      <c r="CY241" s="5"/>
      <c r="CZ241" s="5"/>
    </row>
    <row r="242" spans="1:104" s="6" customFormat="1" x14ac:dyDescent="0.2">
      <c r="A242" s="374" t="s">
        <v>112</v>
      </c>
      <c r="B242" s="92">
        <v>0</v>
      </c>
      <c r="BU242" s="5"/>
      <c r="BV242" s="5"/>
      <c r="BW242" s="5"/>
      <c r="BX242" s="5"/>
      <c r="BY242" s="15"/>
      <c r="BZ242" s="15"/>
      <c r="CU242" s="5"/>
      <c r="CV242" s="5"/>
      <c r="CW242" s="5"/>
      <c r="CX242" s="5"/>
      <c r="CY242" s="5"/>
      <c r="CZ242" s="5"/>
    </row>
    <row r="243" spans="1:104" s="6" customFormat="1" x14ac:dyDescent="0.2">
      <c r="A243" s="374" t="s">
        <v>207</v>
      </c>
      <c r="B243" s="92">
        <v>0</v>
      </c>
      <c r="BU243" s="5"/>
      <c r="BV243" s="5"/>
      <c r="BW243" s="5"/>
      <c r="BX243" s="5"/>
      <c r="BY243" s="15"/>
      <c r="BZ243" s="15"/>
      <c r="CU243" s="5"/>
      <c r="CV243" s="5"/>
      <c r="CW243" s="5"/>
      <c r="CX243" s="5"/>
      <c r="CY243" s="5"/>
      <c r="CZ243" s="5"/>
    </row>
    <row r="244" spans="1:104" s="6" customFormat="1" x14ac:dyDescent="0.2">
      <c r="A244" s="374" t="s">
        <v>208</v>
      </c>
      <c r="B244" s="92">
        <v>0</v>
      </c>
      <c r="BU244" s="5"/>
      <c r="BV244" s="5"/>
      <c r="BW244" s="5"/>
      <c r="BX244" s="5"/>
      <c r="BY244" s="15"/>
      <c r="BZ244" s="15"/>
      <c r="CU244" s="5"/>
      <c r="CV244" s="5"/>
      <c r="CW244" s="5"/>
      <c r="CX244" s="5"/>
      <c r="CY244" s="5"/>
      <c r="CZ244" s="5"/>
    </row>
    <row r="245" spans="1:104" s="6" customFormat="1" x14ac:dyDescent="0.2">
      <c r="A245" s="374" t="s">
        <v>209</v>
      </c>
      <c r="B245" s="92">
        <v>2317</v>
      </c>
      <c r="BU245" s="5"/>
      <c r="BV245" s="5"/>
      <c r="BW245" s="5"/>
      <c r="BX245" s="5"/>
      <c r="BY245" s="15"/>
      <c r="BZ245" s="15"/>
      <c r="CU245" s="5"/>
      <c r="CV245" s="5"/>
      <c r="CW245" s="5"/>
      <c r="CX245" s="5"/>
      <c r="CY245" s="5"/>
      <c r="CZ245" s="5"/>
    </row>
    <row r="246" spans="1:104" s="6" customFormat="1" x14ac:dyDescent="0.2">
      <c r="A246" s="374" t="s">
        <v>210</v>
      </c>
      <c r="B246" s="92">
        <v>0</v>
      </c>
      <c r="BU246" s="5"/>
      <c r="BV246" s="5"/>
      <c r="BW246" s="5"/>
      <c r="BX246" s="5"/>
      <c r="BY246" s="15"/>
      <c r="BZ246" s="15"/>
      <c r="CU246" s="5"/>
      <c r="CV246" s="5"/>
      <c r="CW246" s="5"/>
      <c r="CX246" s="5"/>
      <c r="CY246" s="5"/>
      <c r="CZ246" s="5"/>
    </row>
    <row r="247" spans="1:104" s="6" customFormat="1" x14ac:dyDescent="0.2">
      <c r="A247" s="375" t="s">
        <v>211</v>
      </c>
      <c r="B247" s="75">
        <v>0</v>
      </c>
      <c r="BU247" s="5"/>
      <c r="BV247" s="5"/>
      <c r="BW247" s="5"/>
      <c r="BX247" s="5"/>
      <c r="BY247" s="15"/>
      <c r="BZ247" s="15"/>
      <c r="CU247" s="5"/>
      <c r="CV247" s="5"/>
      <c r="CW247" s="5"/>
      <c r="CX247" s="5"/>
      <c r="CY247" s="5"/>
      <c r="CZ247" s="5"/>
    </row>
    <row r="248" spans="1:104" s="6" customFormat="1" x14ac:dyDescent="0.2">
      <c r="A248" s="425" t="s">
        <v>5</v>
      </c>
      <c r="B248" s="426">
        <f>SUM(B223:B247)</f>
        <v>9610</v>
      </c>
      <c r="BU248" s="5"/>
      <c r="BV248" s="5"/>
      <c r="BW248" s="5"/>
      <c r="BX248" s="5"/>
      <c r="BY248" s="15"/>
      <c r="BZ248" s="15"/>
      <c r="CU248" s="5"/>
      <c r="CV248" s="5"/>
      <c r="CW248" s="5"/>
      <c r="CX248" s="5"/>
      <c r="CY248" s="5"/>
      <c r="CZ248" s="5"/>
    </row>
    <row r="249" spans="1:104" s="6" customFormat="1" x14ac:dyDescent="0.2">
      <c r="A249" s="11" t="s">
        <v>212</v>
      </c>
      <c r="B249" s="11"/>
      <c r="BU249" s="5"/>
      <c r="BV249" s="5"/>
      <c r="BW249" s="5"/>
      <c r="BX249" s="5"/>
      <c r="BY249" s="15"/>
      <c r="BZ249" s="15"/>
      <c r="CU249" s="5"/>
      <c r="CV249" s="5"/>
      <c r="CW249" s="5"/>
      <c r="CX249" s="5"/>
      <c r="CY249" s="5"/>
      <c r="CZ249" s="5"/>
    </row>
    <row r="250" spans="1:104" s="6" customFormat="1" x14ac:dyDescent="0.2">
      <c r="A250" s="11" t="s">
        <v>213</v>
      </c>
      <c r="B250" s="221"/>
      <c r="BU250" s="5"/>
      <c r="BV250" s="5"/>
      <c r="BW250" s="5"/>
      <c r="BX250" s="15"/>
      <c r="BY250" s="15"/>
      <c r="BZ250" s="5"/>
      <c r="CU250" s="5"/>
      <c r="CV250" s="5"/>
      <c r="CW250" s="5"/>
      <c r="CX250" s="5"/>
      <c r="CY250" s="5"/>
      <c r="CZ250" s="5"/>
    </row>
    <row r="251" spans="1:104" s="6" customFormat="1" x14ac:dyDescent="0.2">
      <c r="A251" s="1976" t="s">
        <v>214</v>
      </c>
      <c r="B251" s="1999" t="s">
        <v>5</v>
      </c>
      <c r="C251" s="1825" t="s">
        <v>215</v>
      </c>
      <c r="D251" s="1980"/>
      <c r="E251" s="1980"/>
      <c r="F251" s="1980"/>
      <c r="G251" s="1980"/>
      <c r="H251" s="1980"/>
      <c r="I251" s="1980"/>
      <c r="J251" s="1980"/>
      <c r="K251" s="1980"/>
      <c r="L251" s="1980"/>
      <c r="M251" s="1980"/>
      <c r="N251" s="1980"/>
      <c r="O251" s="1980"/>
      <c r="P251" s="1980"/>
      <c r="Q251" s="1980"/>
      <c r="R251" s="1980"/>
      <c r="S251" s="1981"/>
      <c r="BU251" s="5"/>
      <c r="BV251" s="5"/>
      <c r="BW251" s="5"/>
      <c r="BX251" s="5"/>
      <c r="BY251" s="5"/>
      <c r="BZ251" s="5"/>
      <c r="CU251" s="5"/>
      <c r="CV251" s="5"/>
      <c r="CW251" s="5"/>
      <c r="CX251" s="5"/>
      <c r="CY251" s="5"/>
      <c r="CZ251" s="5"/>
    </row>
    <row r="252" spans="1:104" s="6" customFormat="1" x14ac:dyDescent="0.2">
      <c r="A252" s="1745"/>
      <c r="B252" s="1820"/>
      <c r="C252" s="945" t="s">
        <v>160</v>
      </c>
      <c r="D252" s="945" t="s">
        <v>161</v>
      </c>
      <c r="E252" s="945" t="s">
        <v>13</v>
      </c>
      <c r="F252" s="946" t="s">
        <v>14</v>
      </c>
      <c r="G252" s="946" t="s">
        <v>15</v>
      </c>
      <c r="H252" s="946" t="s">
        <v>16</v>
      </c>
      <c r="I252" s="946" t="s">
        <v>17</v>
      </c>
      <c r="J252" s="946" t="s">
        <v>18</v>
      </c>
      <c r="K252" s="946" t="s">
        <v>19</v>
      </c>
      <c r="L252" s="946" t="s">
        <v>20</v>
      </c>
      <c r="M252" s="946" t="s">
        <v>21</v>
      </c>
      <c r="N252" s="946" t="s">
        <v>22</v>
      </c>
      <c r="O252" s="946" t="s">
        <v>23</v>
      </c>
      <c r="P252" s="946" t="s">
        <v>24</v>
      </c>
      <c r="Q252" s="946" t="s">
        <v>25</v>
      </c>
      <c r="R252" s="946" t="s">
        <v>26</v>
      </c>
      <c r="S252" s="947" t="s">
        <v>27</v>
      </c>
      <c r="BU252" s="5"/>
      <c r="BV252" s="5"/>
      <c r="BW252" s="5"/>
      <c r="BX252" s="5"/>
      <c r="BY252" s="5"/>
      <c r="BZ252" s="5"/>
      <c r="CU252" s="5"/>
      <c r="CV252" s="5"/>
      <c r="CW252" s="5"/>
      <c r="CX252" s="5"/>
      <c r="CY252" s="5"/>
      <c r="CZ252" s="5"/>
    </row>
    <row r="253" spans="1:104" s="6" customFormat="1" x14ac:dyDescent="0.2">
      <c r="A253" s="948" t="s">
        <v>216</v>
      </c>
      <c r="B253" s="949">
        <f>SUM(C253:S253)</f>
        <v>448</v>
      </c>
      <c r="C253" s="929">
        <v>3</v>
      </c>
      <c r="D253" s="385">
        <v>21</v>
      </c>
      <c r="E253" s="385">
        <v>29</v>
      </c>
      <c r="F253" s="385">
        <v>2</v>
      </c>
      <c r="G253" s="385">
        <v>1</v>
      </c>
      <c r="H253" s="385">
        <v>1</v>
      </c>
      <c r="I253" s="385">
        <v>0</v>
      </c>
      <c r="J253" s="385">
        <v>1</v>
      </c>
      <c r="K253" s="385">
        <v>1</v>
      </c>
      <c r="L253" s="385">
        <v>0</v>
      </c>
      <c r="M253" s="385">
        <v>2</v>
      </c>
      <c r="N253" s="385">
        <v>8</v>
      </c>
      <c r="O253" s="385">
        <v>15</v>
      </c>
      <c r="P253" s="385">
        <v>107</v>
      </c>
      <c r="Q253" s="385">
        <v>94</v>
      </c>
      <c r="R253" s="385">
        <v>71</v>
      </c>
      <c r="S253" s="926">
        <v>92</v>
      </c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U253" s="5"/>
      <c r="CV253" s="5"/>
      <c r="CW253" s="5"/>
      <c r="CX253" s="5"/>
      <c r="CY253" s="5"/>
      <c r="CZ253" s="5"/>
    </row>
    <row r="254" spans="1:104" s="6" customFormat="1" ht="21" x14ac:dyDescent="0.2">
      <c r="A254" s="386" t="s">
        <v>217</v>
      </c>
      <c r="B254" s="387">
        <f>SUM(C254:S254)</f>
        <v>448</v>
      </c>
      <c r="C254" s="51">
        <v>3</v>
      </c>
      <c r="D254" s="55">
        <v>21</v>
      </c>
      <c r="E254" s="55">
        <v>29</v>
      </c>
      <c r="F254" s="55">
        <v>2</v>
      </c>
      <c r="G254" s="55">
        <v>1</v>
      </c>
      <c r="H254" s="55">
        <v>1</v>
      </c>
      <c r="I254" s="55">
        <v>0</v>
      </c>
      <c r="J254" s="55">
        <v>1</v>
      </c>
      <c r="K254" s="55">
        <v>1</v>
      </c>
      <c r="L254" s="55">
        <v>0</v>
      </c>
      <c r="M254" s="55">
        <v>2</v>
      </c>
      <c r="N254" s="55">
        <v>8</v>
      </c>
      <c r="O254" s="55">
        <v>15</v>
      </c>
      <c r="P254" s="55">
        <v>107</v>
      </c>
      <c r="Q254" s="55">
        <v>94</v>
      </c>
      <c r="R254" s="55">
        <v>71</v>
      </c>
      <c r="S254" s="56">
        <v>92</v>
      </c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09"/>
      <c r="AJ254" s="109"/>
      <c r="AK254" s="109"/>
      <c r="AL254" s="109"/>
      <c r="AM254" s="109"/>
      <c r="AN254" s="109"/>
      <c r="AO254" s="109"/>
      <c r="AP254" s="109"/>
      <c r="AQ254" s="109"/>
      <c r="AR254" s="109"/>
      <c r="AS254" s="109"/>
      <c r="AT254" s="109"/>
      <c r="AU254" s="109"/>
      <c r="AV254" s="109"/>
      <c r="AW254" s="109"/>
      <c r="AX254" s="109"/>
      <c r="AY254" s="109"/>
      <c r="AZ254" s="109"/>
      <c r="BA254" s="109"/>
      <c r="BB254" s="109"/>
      <c r="BU254" s="5"/>
      <c r="BV254" s="5"/>
      <c r="BW254" s="5"/>
      <c r="BX254" s="5"/>
      <c r="BY254" s="15"/>
      <c r="BZ254" s="15"/>
      <c r="CU254" s="5"/>
      <c r="CV254" s="5"/>
      <c r="CW254" s="5"/>
      <c r="CX254" s="5"/>
      <c r="CY254" s="5"/>
      <c r="CZ254" s="5"/>
    </row>
    <row r="255" spans="1:104" s="6" customFormat="1" x14ac:dyDescent="0.2">
      <c r="A255" s="427" t="s">
        <v>218</v>
      </c>
      <c r="B255" s="428">
        <f>SUM(C255:S255)</f>
        <v>448</v>
      </c>
      <c r="C255" s="434">
        <v>3</v>
      </c>
      <c r="D255" s="435">
        <v>21</v>
      </c>
      <c r="E255" s="435">
        <v>29</v>
      </c>
      <c r="F255" s="435">
        <v>2</v>
      </c>
      <c r="G255" s="435">
        <v>1</v>
      </c>
      <c r="H255" s="435">
        <v>1</v>
      </c>
      <c r="I255" s="435">
        <v>0</v>
      </c>
      <c r="J255" s="435">
        <v>1</v>
      </c>
      <c r="K255" s="435">
        <v>1</v>
      </c>
      <c r="L255" s="435">
        <v>0</v>
      </c>
      <c r="M255" s="435">
        <v>2</v>
      </c>
      <c r="N255" s="435">
        <v>8</v>
      </c>
      <c r="O255" s="435">
        <v>15</v>
      </c>
      <c r="P255" s="435">
        <v>107</v>
      </c>
      <c r="Q255" s="435">
        <v>94</v>
      </c>
      <c r="R255" s="435">
        <v>71</v>
      </c>
      <c r="S255" s="421">
        <v>92</v>
      </c>
      <c r="Z255" s="109"/>
      <c r="AA255" s="109"/>
      <c r="AB255" s="109"/>
      <c r="AC255" s="109"/>
      <c r="AD255" s="109"/>
      <c r="AE255" s="109"/>
      <c r="AF255" s="109"/>
      <c r="AG255" s="109"/>
      <c r="AH255" s="109"/>
      <c r="AI255" s="109"/>
      <c r="AJ255" s="109"/>
      <c r="AK255" s="109"/>
      <c r="AL255" s="109"/>
      <c r="AM255" s="109"/>
      <c r="AN255" s="109"/>
      <c r="AO255" s="109"/>
      <c r="AP255" s="109"/>
      <c r="AQ255" s="109"/>
      <c r="AR255" s="109"/>
      <c r="AS255" s="109"/>
      <c r="AT255" s="109"/>
      <c r="AU255" s="109"/>
      <c r="AV255" s="109"/>
      <c r="AW255" s="109"/>
      <c r="AX255" s="109"/>
      <c r="AY255" s="109"/>
      <c r="AZ255" s="109"/>
      <c r="BA255" s="109"/>
      <c r="BB255" s="109"/>
      <c r="BU255" s="5"/>
      <c r="BV255" s="5"/>
      <c r="BW255" s="5"/>
      <c r="BX255" s="5"/>
      <c r="BY255" s="15"/>
      <c r="BZ255" s="15"/>
      <c r="CU255" s="5"/>
      <c r="CV255" s="5"/>
      <c r="CW255" s="5"/>
      <c r="CX255" s="5"/>
      <c r="CY255" s="5"/>
      <c r="CZ255" s="5"/>
    </row>
    <row r="256" spans="1:104" s="6" customFormat="1" x14ac:dyDescent="0.2">
      <c r="A256" s="11" t="s">
        <v>219</v>
      </c>
      <c r="B256" s="390"/>
      <c r="D256" s="390"/>
      <c r="AX256" s="109"/>
      <c r="AY256" s="109"/>
      <c r="AZ256" s="109"/>
      <c r="BA256" s="109"/>
      <c r="BB256" s="109"/>
      <c r="BC256" s="109"/>
      <c r="BD256" s="109"/>
      <c r="BU256" s="5"/>
      <c r="BV256" s="5"/>
      <c r="BW256" s="5"/>
      <c r="BX256" s="5"/>
      <c r="BY256" s="5"/>
      <c r="BZ256" s="5"/>
      <c r="CU256" s="15"/>
      <c r="CV256" s="15"/>
      <c r="CW256" s="15"/>
      <c r="CX256" s="15"/>
      <c r="CY256" s="15"/>
      <c r="CZ256" s="15"/>
    </row>
    <row r="257" spans="1:130" x14ac:dyDescent="0.2">
      <c r="A257" s="1985" t="s">
        <v>220</v>
      </c>
      <c r="B257" s="1999" t="s">
        <v>221</v>
      </c>
      <c r="C257" s="1825" t="s">
        <v>215</v>
      </c>
      <c r="D257" s="1980"/>
      <c r="E257" s="1980"/>
      <c r="F257" s="1980"/>
      <c r="G257" s="1980"/>
      <c r="H257" s="1980"/>
      <c r="I257" s="1980"/>
      <c r="J257" s="1980"/>
      <c r="K257" s="1980"/>
      <c r="L257" s="1980"/>
      <c r="M257" s="1980"/>
      <c r="N257" s="1980"/>
      <c r="O257" s="1980"/>
      <c r="P257" s="1980"/>
      <c r="Q257" s="1980"/>
      <c r="R257" s="1980"/>
      <c r="S257" s="1981"/>
      <c r="AA257" s="109"/>
      <c r="AB257" s="109"/>
      <c r="AC257" s="109"/>
      <c r="AD257" s="109"/>
      <c r="AE257" s="109"/>
      <c r="AF257" s="109"/>
      <c r="AG257" s="109"/>
      <c r="AH257" s="109"/>
      <c r="AI257" s="109"/>
      <c r="AJ257" s="109"/>
      <c r="AK257" s="109"/>
      <c r="AL257" s="109"/>
      <c r="AM257" s="109"/>
      <c r="AN257" s="109"/>
      <c r="AO257" s="109"/>
      <c r="AP257" s="109"/>
      <c r="AQ257" s="109"/>
      <c r="AR257" s="109"/>
      <c r="AS257" s="109"/>
      <c r="AT257" s="109"/>
      <c r="AU257" s="109"/>
      <c r="AV257" s="109"/>
      <c r="AW257" s="109"/>
      <c r="AX257" s="109"/>
      <c r="AY257" s="109"/>
      <c r="AZ257" s="109"/>
      <c r="BA257" s="109"/>
      <c r="BB257" s="109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5"/>
      <c r="CV257" s="5"/>
      <c r="CW257" s="5"/>
      <c r="CX257" s="5"/>
      <c r="CY257" s="5"/>
      <c r="CZ257" s="5"/>
    </row>
    <row r="258" spans="1:130" ht="15" x14ac:dyDescent="0.25">
      <c r="A258" s="1761"/>
      <c r="B258" s="1820"/>
      <c r="C258" s="945" t="s">
        <v>160</v>
      </c>
      <c r="D258" s="945" t="s">
        <v>161</v>
      </c>
      <c r="E258" s="945" t="s">
        <v>13</v>
      </c>
      <c r="F258" s="946" t="s">
        <v>14</v>
      </c>
      <c r="G258" s="946" t="s">
        <v>15</v>
      </c>
      <c r="H258" s="946" t="s">
        <v>16</v>
      </c>
      <c r="I258" s="946" t="s">
        <v>17</v>
      </c>
      <c r="J258" s="946" t="s">
        <v>18</v>
      </c>
      <c r="K258" s="946" t="s">
        <v>19</v>
      </c>
      <c r="L258" s="946" t="s">
        <v>20</v>
      </c>
      <c r="M258" s="946" t="s">
        <v>21</v>
      </c>
      <c r="N258" s="946" t="s">
        <v>22</v>
      </c>
      <c r="O258" s="946" t="s">
        <v>23</v>
      </c>
      <c r="P258" s="946" t="s">
        <v>24</v>
      </c>
      <c r="Q258" s="946" t="s">
        <v>25</v>
      </c>
      <c r="R258" s="946" t="s">
        <v>26</v>
      </c>
      <c r="S258" s="947" t="s">
        <v>27</v>
      </c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3"/>
      <c r="BV258" s="3"/>
      <c r="BW258" s="3"/>
      <c r="BX258" s="3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5"/>
      <c r="CV258" s="5"/>
      <c r="CW258" s="5"/>
      <c r="CX258" s="5"/>
      <c r="CY258" s="5"/>
      <c r="CZ258" s="5"/>
    </row>
    <row r="259" spans="1:130" ht="15" x14ac:dyDescent="0.25">
      <c r="A259" s="391" t="s">
        <v>222</v>
      </c>
      <c r="B259" s="391">
        <f>SUM(C259:S259)</f>
        <v>20</v>
      </c>
      <c r="C259" s="385">
        <v>0</v>
      </c>
      <c r="D259" s="385">
        <v>0</v>
      </c>
      <c r="E259" s="385">
        <v>0</v>
      </c>
      <c r="F259" s="385">
        <v>0</v>
      </c>
      <c r="G259" s="385">
        <v>0</v>
      </c>
      <c r="H259" s="385">
        <v>0</v>
      </c>
      <c r="I259" s="385">
        <v>0</v>
      </c>
      <c r="J259" s="385">
        <v>0</v>
      </c>
      <c r="K259" s="385">
        <v>0</v>
      </c>
      <c r="L259" s="385">
        <v>0</v>
      </c>
      <c r="M259" s="385">
        <v>0</v>
      </c>
      <c r="N259" s="385">
        <v>1</v>
      </c>
      <c r="O259" s="385">
        <v>0</v>
      </c>
      <c r="P259" s="385">
        <v>2</v>
      </c>
      <c r="Q259" s="385">
        <v>4</v>
      </c>
      <c r="R259" s="385">
        <v>1</v>
      </c>
      <c r="S259" s="941">
        <v>12</v>
      </c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3"/>
      <c r="BV259" s="3"/>
      <c r="BW259" s="3"/>
      <c r="BX259" s="3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5"/>
      <c r="CV259" s="5"/>
      <c r="CW259" s="5"/>
      <c r="CX259" s="5"/>
      <c r="CY259" s="5"/>
      <c r="CZ259" s="5"/>
    </row>
    <row r="260" spans="1:130" ht="15" x14ac:dyDescent="0.25">
      <c r="A260" s="284" t="s">
        <v>223</v>
      </c>
      <c r="B260" s="284">
        <f t="shared" ref="B260:B285" si="36">SUM(C260:S260)</f>
        <v>2</v>
      </c>
      <c r="C260" s="55">
        <v>0</v>
      </c>
      <c r="D260" s="55">
        <v>0</v>
      </c>
      <c r="E260" s="55">
        <v>0</v>
      </c>
      <c r="F260" s="55">
        <v>0</v>
      </c>
      <c r="G260" s="55">
        <v>1</v>
      </c>
      <c r="H260" s="55">
        <v>0</v>
      </c>
      <c r="I260" s="55">
        <v>0</v>
      </c>
      <c r="J260" s="55">
        <v>0</v>
      </c>
      <c r="K260" s="55">
        <v>0</v>
      </c>
      <c r="L260" s="55">
        <v>0</v>
      </c>
      <c r="M260" s="55">
        <v>0</v>
      </c>
      <c r="N260" s="55">
        <v>0</v>
      </c>
      <c r="O260" s="55">
        <v>0</v>
      </c>
      <c r="P260" s="55">
        <v>0</v>
      </c>
      <c r="Q260" s="55">
        <v>0</v>
      </c>
      <c r="R260" s="55">
        <v>1</v>
      </c>
      <c r="S260" s="56">
        <v>0</v>
      </c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3"/>
      <c r="BV260" s="3"/>
      <c r="BW260" s="3"/>
      <c r="BX260" s="3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5"/>
      <c r="CV260" s="5"/>
      <c r="CW260" s="5"/>
      <c r="CX260" s="5"/>
      <c r="CY260" s="5"/>
      <c r="CZ260" s="5"/>
    </row>
    <row r="261" spans="1:130" ht="15" x14ac:dyDescent="0.25">
      <c r="A261" s="284" t="s">
        <v>224</v>
      </c>
      <c r="B261" s="284">
        <f>SUM(C261:S261)</f>
        <v>13</v>
      </c>
      <c r="C261" s="55">
        <v>0</v>
      </c>
      <c r="D261" s="55">
        <v>0</v>
      </c>
      <c r="E261" s="55">
        <v>0</v>
      </c>
      <c r="F261" s="55">
        <v>0</v>
      </c>
      <c r="G261" s="55">
        <v>0</v>
      </c>
      <c r="H261" s="55">
        <v>0</v>
      </c>
      <c r="I261" s="55">
        <v>0</v>
      </c>
      <c r="J261" s="55">
        <v>0</v>
      </c>
      <c r="K261" s="55">
        <v>0</v>
      </c>
      <c r="L261" s="55">
        <v>0</v>
      </c>
      <c r="M261" s="55">
        <v>0</v>
      </c>
      <c r="N261" s="55">
        <v>1</v>
      </c>
      <c r="O261" s="55">
        <v>0</v>
      </c>
      <c r="P261" s="55">
        <v>1</v>
      </c>
      <c r="Q261" s="55">
        <v>6</v>
      </c>
      <c r="R261" s="55">
        <v>0</v>
      </c>
      <c r="S261" s="56">
        <v>5</v>
      </c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3"/>
      <c r="BV261" s="3"/>
      <c r="BW261" s="3"/>
      <c r="BX261" s="3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5"/>
      <c r="CV261" s="5"/>
      <c r="CW261" s="5"/>
      <c r="CX261" s="5"/>
      <c r="CY261" s="5"/>
      <c r="CZ261" s="5"/>
    </row>
    <row r="262" spans="1:130" ht="15" x14ac:dyDescent="0.25">
      <c r="A262" s="284" t="s">
        <v>225</v>
      </c>
      <c r="B262" s="284">
        <f t="shared" si="36"/>
        <v>22</v>
      </c>
      <c r="C262" s="55">
        <v>0</v>
      </c>
      <c r="D262" s="55">
        <v>0</v>
      </c>
      <c r="E262" s="55">
        <v>0</v>
      </c>
      <c r="F262" s="55">
        <v>0</v>
      </c>
      <c r="G262" s="55">
        <v>0</v>
      </c>
      <c r="H262" s="55">
        <v>0</v>
      </c>
      <c r="I262" s="55">
        <v>0</v>
      </c>
      <c r="J262" s="55">
        <v>0</v>
      </c>
      <c r="K262" s="55">
        <v>0</v>
      </c>
      <c r="L262" s="55">
        <v>0</v>
      </c>
      <c r="M262" s="55">
        <v>0</v>
      </c>
      <c r="N262" s="55">
        <v>2</v>
      </c>
      <c r="O262" s="55">
        <v>0</v>
      </c>
      <c r="P262" s="55">
        <v>2</v>
      </c>
      <c r="Q262" s="55">
        <v>5</v>
      </c>
      <c r="R262" s="55">
        <v>3</v>
      </c>
      <c r="S262" s="56">
        <v>10</v>
      </c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3"/>
      <c r="BV262" s="3"/>
      <c r="BW262" s="3"/>
      <c r="BX262" s="3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5"/>
      <c r="CV262" s="5"/>
      <c r="CW262" s="5"/>
      <c r="CX262" s="5"/>
      <c r="CY262" s="5"/>
      <c r="CZ262" s="5"/>
    </row>
    <row r="263" spans="1:130" ht="15" x14ac:dyDescent="0.25">
      <c r="A263" s="284" t="s">
        <v>226</v>
      </c>
      <c r="B263" s="284">
        <f t="shared" si="36"/>
        <v>23</v>
      </c>
      <c r="C263" s="55">
        <v>0</v>
      </c>
      <c r="D263" s="55">
        <v>0</v>
      </c>
      <c r="E263" s="55">
        <v>0</v>
      </c>
      <c r="F263" s="55">
        <v>0</v>
      </c>
      <c r="G263" s="55">
        <v>0</v>
      </c>
      <c r="H263" s="55">
        <v>1</v>
      </c>
      <c r="I263" s="55">
        <v>0</v>
      </c>
      <c r="J263" s="55">
        <v>0</v>
      </c>
      <c r="K263" s="55">
        <v>1</v>
      </c>
      <c r="L263" s="55">
        <v>0</v>
      </c>
      <c r="M263" s="55">
        <v>0</v>
      </c>
      <c r="N263" s="55">
        <v>1</v>
      </c>
      <c r="O263" s="55">
        <v>3</v>
      </c>
      <c r="P263" s="55">
        <v>4</v>
      </c>
      <c r="Q263" s="55">
        <v>2</v>
      </c>
      <c r="R263" s="55">
        <v>4</v>
      </c>
      <c r="S263" s="56">
        <v>7</v>
      </c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3"/>
      <c r="BV263" s="3"/>
      <c r="BW263" s="3"/>
      <c r="BX263" s="3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5"/>
      <c r="CV263" s="5"/>
      <c r="CW263" s="5"/>
      <c r="CX263" s="5"/>
      <c r="CY263" s="5"/>
      <c r="CZ263" s="5"/>
    </row>
    <row r="264" spans="1:130" s="392" customFormat="1" x14ac:dyDescent="0.2">
      <c r="A264" s="284" t="s">
        <v>227</v>
      </c>
      <c r="B264" s="284">
        <f t="shared" si="36"/>
        <v>28</v>
      </c>
      <c r="C264" s="55">
        <v>0</v>
      </c>
      <c r="D264" s="55">
        <v>0</v>
      </c>
      <c r="E264" s="55">
        <v>0</v>
      </c>
      <c r="F264" s="55">
        <v>0</v>
      </c>
      <c r="G264" s="55">
        <v>0</v>
      </c>
      <c r="H264" s="55">
        <v>0</v>
      </c>
      <c r="I264" s="55">
        <v>0</v>
      </c>
      <c r="J264" s="55">
        <v>0</v>
      </c>
      <c r="K264" s="55">
        <v>1</v>
      </c>
      <c r="L264" s="55">
        <v>0</v>
      </c>
      <c r="M264" s="55">
        <v>1</v>
      </c>
      <c r="N264" s="55">
        <v>2</v>
      </c>
      <c r="O264" s="55">
        <v>3</v>
      </c>
      <c r="P264" s="55">
        <v>6</v>
      </c>
      <c r="Q264" s="55">
        <v>2</v>
      </c>
      <c r="R264" s="55">
        <v>5</v>
      </c>
      <c r="S264" s="56">
        <v>8</v>
      </c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5"/>
      <c r="BV264" s="5"/>
      <c r="BW264" s="5"/>
      <c r="BX264" s="5"/>
      <c r="BY264" s="15"/>
      <c r="BZ264" s="15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</row>
    <row r="265" spans="1:130" s="392" customFormat="1" x14ac:dyDescent="0.2">
      <c r="A265" s="284" t="s">
        <v>228</v>
      </c>
      <c r="B265" s="284">
        <f t="shared" si="36"/>
        <v>0</v>
      </c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5"/>
      <c r="BV265" s="5"/>
      <c r="BW265" s="5"/>
      <c r="BX265" s="5"/>
      <c r="BY265" s="15"/>
      <c r="BZ265" s="15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</row>
    <row r="266" spans="1:130" s="392" customFormat="1" x14ac:dyDescent="0.2">
      <c r="A266" s="284" t="s">
        <v>229</v>
      </c>
      <c r="B266" s="284">
        <f t="shared" si="36"/>
        <v>0</v>
      </c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5"/>
      <c r="BV266" s="5"/>
      <c r="BW266" s="5"/>
      <c r="BX266" s="5"/>
      <c r="BY266" s="15"/>
      <c r="BZ266" s="15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</row>
    <row r="267" spans="1:130" s="392" customFormat="1" x14ac:dyDescent="0.2">
      <c r="A267" s="284" t="s">
        <v>230</v>
      </c>
      <c r="B267" s="284">
        <f t="shared" si="36"/>
        <v>0</v>
      </c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5"/>
      <c r="BV267" s="5"/>
      <c r="BW267" s="5"/>
      <c r="BX267" s="5"/>
      <c r="BY267" s="15"/>
      <c r="BZ267" s="15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</row>
    <row r="268" spans="1:130" x14ac:dyDescent="0.2">
      <c r="A268" s="284" t="s">
        <v>231</v>
      </c>
      <c r="B268" s="284">
        <f t="shared" si="36"/>
        <v>0</v>
      </c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5"/>
      <c r="CV268" s="5"/>
      <c r="CW268" s="5"/>
      <c r="CX268" s="5"/>
      <c r="CY268" s="5"/>
      <c r="CZ268" s="5"/>
    </row>
    <row r="269" spans="1:130" ht="21.75" x14ac:dyDescent="0.2">
      <c r="A269" s="393" t="s">
        <v>232</v>
      </c>
      <c r="B269" s="284">
        <f t="shared" si="36"/>
        <v>0</v>
      </c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5"/>
      <c r="CV269" s="5"/>
      <c r="CW269" s="5"/>
      <c r="CX269" s="5"/>
      <c r="CY269" s="5"/>
      <c r="CZ269" s="5"/>
    </row>
    <row r="270" spans="1:130" ht="22.5" x14ac:dyDescent="0.25">
      <c r="A270" s="393" t="s">
        <v>233</v>
      </c>
      <c r="B270" s="284">
        <f>SUM(C270:S270)</f>
        <v>0</v>
      </c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6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3"/>
      <c r="BV270" s="3"/>
      <c r="BW270" s="3"/>
      <c r="BX270" s="3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5"/>
      <c r="CV270" s="5"/>
      <c r="CW270" s="5"/>
      <c r="CX270" s="5"/>
      <c r="CY270" s="5"/>
      <c r="CZ270" s="5"/>
    </row>
    <row r="271" spans="1:130" x14ac:dyDescent="0.2">
      <c r="A271" s="284" t="s">
        <v>234</v>
      </c>
      <c r="B271" s="284">
        <f t="shared" si="36"/>
        <v>0</v>
      </c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6"/>
      <c r="CA271" s="394"/>
      <c r="CB271" s="394"/>
      <c r="CC271" s="394"/>
      <c r="CD271" s="394"/>
      <c r="CE271" s="392"/>
      <c r="CF271" s="392"/>
      <c r="CG271" s="392"/>
      <c r="CH271" s="392"/>
      <c r="CI271" s="392"/>
      <c r="CJ271" s="392"/>
      <c r="CK271" s="392"/>
      <c r="CL271" s="392"/>
      <c r="CM271" s="392"/>
      <c r="CN271" s="392"/>
      <c r="CO271" s="392"/>
      <c r="CP271" s="392"/>
      <c r="CQ271" s="392"/>
      <c r="CR271" s="392"/>
      <c r="CS271" s="392"/>
      <c r="CT271" s="392"/>
      <c r="CU271" s="5"/>
      <c r="CV271" s="5"/>
      <c r="CW271" s="5"/>
      <c r="CX271" s="5"/>
      <c r="CY271" s="5"/>
      <c r="CZ271" s="5"/>
    </row>
    <row r="272" spans="1:130" x14ac:dyDescent="0.2">
      <c r="A272" s="284" t="s">
        <v>235</v>
      </c>
      <c r="B272" s="284">
        <f t="shared" si="36"/>
        <v>0</v>
      </c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6"/>
      <c r="CE272" s="392"/>
      <c r="CF272" s="392"/>
      <c r="CG272" s="392"/>
      <c r="CH272" s="392"/>
      <c r="CI272" s="392"/>
      <c r="CJ272" s="392"/>
      <c r="CK272" s="392"/>
      <c r="CL272" s="392"/>
      <c r="CM272" s="392"/>
      <c r="CN272" s="392"/>
      <c r="CO272" s="392"/>
      <c r="CP272" s="392"/>
      <c r="CQ272" s="392"/>
      <c r="CR272" s="392"/>
      <c r="CS272" s="392"/>
      <c r="CT272" s="392"/>
      <c r="CU272" s="5"/>
      <c r="CV272" s="5"/>
      <c r="CW272" s="5"/>
      <c r="CX272" s="5"/>
      <c r="CY272" s="5"/>
      <c r="CZ272" s="5"/>
    </row>
    <row r="273" spans="1:104" s="6" customFormat="1" x14ac:dyDescent="0.2">
      <c r="A273" s="284" t="s">
        <v>236</v>
      </c>
      <c r="B273" s="284">
        <f t="shared" si="36"/>
        <v>0</v>
      </c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6"/>
      <c r="BU273" s="5"/>
      <c r="BV273" s="5"/>
      <c r="BW273" s="5"/>
      <c r="BX273" s="5"/>
      <c r="BY273" s="15"/>
      <c r="BZ273" s="15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5"/>
      <c r="CV273" s="5"/>
      <c r="CW273" s="5"/>
      <c r="CX273" s="5"/>
      <c r="CY273" s="5"/>
      <c r="CZ273" s="5"/>
    </row>
    <row r="274" spans="1:104" s="6" customFormat="1" x14ac:dyDescent="0.2">
      <c r="A274" s="284" t="s">
        <v>237</v>
      </c>
      <c r="B274" s="284">
        <f t="shared" si="36"/>
        <v>0</v>
      </c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6"/>
      <c r="BU274" s="5"/>
      <c r="BV274" s="5"/>
      <c r="BW274" s="5"/>
      <c r="BX274" s="5"/>
      <c r="BY274" s="15"/>
      <c r="BZ274" s="15"/>
      <c r="CA274" s="4"/>
      <c r="CB274" s="4"/>
      <c r="CC274" s="4"/>
      <c r="CD274" s="4"/>
      <c r="CE274" s="4"/>
      <c r="CF274" s="392"/>
      <c r="CG274" s="392"/>
      <c r="CH274" s="392"/>
      <c r="CI274" s="392"/>
      <c r="CJ274" s="392"/>
      <c r="CK274" s="392"/>
      <c r="CL274" s="392"/>
      <c r="CM274" s="392"/>
      <c r="CN274" s="392"/>
      <c r="CO274" s="392"/>
      <c r="CP274" s="392"/>
      <c r="CQ274" s="392"/>
      <c r="CR274" s="392"/>
      <c r="CS274" s="392"/>
      <c r="CT274" s="392"/>
      <c r="CU274" s="5"/>
      <c r="CV274" s="5"/>
      <c r="CW274" s="5"/>
      <c r="CX274" s="5"/>
      <c r="CY274" s="5"/>
      <c r="CZ274" s="5"/>
    </row>
    <row r="275" spans="1:104" s="6" customFormat="1" x14ac:dyDescent="0.2">
      <c r="A275" s="284" t="s">
        <v>238</v>
      </c>
      <c r="B275" s="284">
        <f t="shared" si="36"/>
        <v>0</v>
      </c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6"/>
      <c r="BU275" s="5"/>
      <c r="BV275" s="5"/>
      <c r="BW275" s="5"/>
      <c r="BX275" s="5"/>
      <c r="BY275" s="15"/>
      <c r="BZ275" s="15"/>
      <c r="CA275" s="4"/>
      <c r="CB275" s="4"/>
      <c r="CC275" s="4"/>
      <c r="CD275" s="4"/>
      <c r="CE275" s="4"/>
      <c r="CU275" s="5"/>
      <c r="CV275" s="5"/>
      <c r="CW275" s="5"/>
      <c r="CX275" s="5"/>
      <c r="CY275" s="5"/>
      <c r="CZ275" s="5"/>
    </row>
    <row r="276" spans="1:104" s="6" customFormat="1" x14ac:dyDescent="0.2">
      <c r="A276" s="284" t="s">
        <v>239</v>
      </c>
      <c r="B276" s="284">
        <f t="shared" si="36"/>
        <v>81</v>
      </c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>
        <v>22</v>
      </c>
      <c r="Q276" s="55">
        <v>24</v>
      </c>
      <c r="R276" s="55">
        <v>19</v>
      </c>
      <c r="S276" s="56">
        <v>16</v>
      </c>
      <c r="BU276" s="5"/>
      <c r="BV276" s="5"/>
      <c r="BW276" s="5"/>
      <c r="BX276" s="5"/>
      <c r="BY276" s="15"/>
      <c r="BZ276" s="15"/>
      <c r="CA276" s="4"/>
      <c r="CB276" s="4"/>
      <c r="CC276" s="4"/>
      <c r="CD276" s="4"/>
      <c r="CE276" s="4"/>
      <c r="CU276" s="5"/>
      <c r="CV276" s="5"/>
      <c r="CW276" s="5"/>
      <c r="CX276" s="5"/>
      <c r="CY276" s="5"/>
      <c r="CZ276" s="5"/>
    </row>
    <row r="277" spans="1:104" s="6" customFormat="1" x14ac:dyDescent="0.2">
      <c r="A277" s="284" t="s">
        <v>240</v>
      </c>
      <c r="B277" s="284">
        <f t="shared" si="36"/>
        <v>525</v>
      </c>
      <c r="C277" s="55">
        <v>3</v>
      </c>
      <c r="D277" s="55">
        <v>21</v>
      </c>
      <c r="E277" s="55">
        <v>29</v>
      </c>
      <c r="F277" s="55">
        <v>2</v>
      </c>
      <c r="G277" s="55">
        <v>0</v>
      </c>
      <c r="H277" s="55">
        <v>0</v>
      </c>
      <c r="I277" s="55">
        <v>0</v>
      </c>
      <c r="J277" s="55">
        <v>1</v>
      </c>
      <c r="K277" s="55">
        <v>0</v>
      </c>
      <c r="L277" s="55">
        <v>0</v>
      </c>
      <c r="M277" s="55">
        <v>2</v>
      </c>
      <c r="N277" s="55">
        <v>8</v>
      </c>
      <c r="O277" s="55">
        <v>19</v>
      </c>
      <c r="P277" s="55">
        <v>156</v>
      </c>
      <c r="Q277" s="55">
        <v>118</v>
      </c>
      <c r="R277" s="55">
        <v>83</v>
      </c>
      <c r="S277" s="56">
        <v>83</v>
      </c>
      <c r="BU277" s="5"/>
      <c r="BV277" s="5"/>
      <c r="BW277" s="5"/>
      <c r="BX277" s="5"/>
      <c r="BY277" s="5"/>
      <c r="BZ277" s="5"/>
      <c r="CA277" s="4"/>
      <c r="CB277" s="4"/>
      <c r="CC277" s="4"/>
      <c r="CD277" s="4"/>
      <c r="CE277" s="4"/>
      <c r="CU277" s="5"/>
      <c r="CV277" s="5"/>
      <c r="CW277" s="5"/>
      <c r="CX277" s="5"/>
      <c r="CY277" s="5"/>
      <c r="CZ277" s="5"/>
    </row>
    <row r="278" spans="1:104" s="6" customFormat="1" x14ac:dyDescent="0.2">
      <c r="A278" s="284" t="s">
        <v>241</v>
      </c>
      <c r="B278" s="284">
        <f t="shared" si="36"/>
        <v>0</v>
      </c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6"/>
      <c r="BU278" s="5"/>
      <c r="BV278" s="5"/>
      <c r="BW278" s="5"/>
      <c r="BX278" s="5"/>
      <c r="BY278" s="5"/>
      <c r="BZ278" s="5"/>
      <c r="CA278" s="4"/>
      <c r="CB278" s="4"/>
      <c r="CC278" s="4"/>
      <c r="CD278" s="4"/>
      <c r="CE278" s="4"/>
      <c r="CU278" s="5"/>
      <c r="CV278" s="5"/>
      <c r="CW278" s="5"/>
      <c r="CX278" s="5"/>
      <c r="CY278" s="5"/>
      <c r="CZ278" s="5"/>
    </row>
    <row r="279" spans="1:104" s="6" customFormat="1" x14ac:dyDescent="0.2">
      <c r="A279" s="284" t="s">
        <v>242</v>
      </c>
      <c r="B279" s="284">
        <f t="shared" si="36"/>
        <v>0</v>
      </c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6"/>
      <c r="BU279" s="5"/>
      <c r="BV279" s="5"/>
      <c r="BW279" s="5"/>
      <c r="BX279" s="5"/>
      <c r="BY279" s="5"/>
      <c r="BZ279" s="5"/>
      <c r="CA279" s="4"/>
      <c r="CB279" s="4"/>
      <c r="CC279" s="4"/>
      <c r="CD279" s="4"/>
      <c r="CE279" s="4"/>
      <c r="CU279" s="5"/>
      <c r="CV279" s="5"/>
      <c r="CW279" s="5"/>
      <c r="CX279" s="5"/>
      <c r="CY279" s="5"/>
      <c r="CZ279" s="5"/>
    </row>
    <row r="280" spans="1:104" s="6" customFormat="1" x14ac:dyDescent="0.2">
      <c r="A280" s="395" t="s">
        <v>243</v>
      </c>
      <c r="B280" s="284">
        <f t="shared" si="36"/>
        <v>0</v>
      </c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39"/>
      <c r="BU280" s="5"/>
      <c r="BV280" s="5"/>
      <c r="BW280" s="5"/>
      <c r="BX280" s="5"/>
      <c r="BY280" s="5"/>
      <c r="BZ280" s="5"/>
      <c r="CA280" s="4"/>
      <c r="CB280" s="4"/>
      <c r="CC280" s="4"/>
      <c r="CD280" s="4"/>
      <c r="CE280" s="4"/>
      <c r="CU280" s="5"/>
      <c r="CV280" s="5"/>
      <c r="CW280" s="5"/>
      <c r="CX280" s="5"/>
      <c r="CY280" s="5"/>
      <c r="CZ280" s="5"/>
    </row>
    <row r="281" spans="1:104" s="6" customFormat="1" x14ac:dyDescent="0.2">
      <c r="A281" s="395" t="s">
        <v>244</v>
      </c>
      <c r="B281" s="284">
        <f t="shared" si="36"/>
        <v>0</v>
      </c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6"/>
      <c r="BU281" s="5"/>
      <c r="BV281" s="5"/>
      <c r="BW281" s="5"/>
      <c r="BX281" s="5"/>
      <c r="BY281" s="5"/>
      <c r="BZ281" s="5"/>
      <c r="CA281" s="4"/>
      <c r="CB281" s="4"/>
      <c r="CC281" s="4"/>
      <c r="CD281" s="4"/>
      <c r="CE281" s="4"/>
      <c r="CU281" s="5"/>
      <c r="CV281" s="5"/>
      <c r="CW281" s="5"/>
      <c r="CX281" s="5"/>
      <c r="CY281" s="5"/>
      <c r="CZ281" s="5"/>
    </row>
    <row r="282" spans="1:104" s="6" customFormat="1" ht="21.75" x14ac:dyDescent="0.2">
      <c r="A282" s="396" t="s">
        <v>245</v>
      </c>
      <c r="B282" s="284">
        <f t="shared" si="36"/>
        <v>0</v>
      </c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6"/>
      <c r="BU282" s="5"/>
      <c r="BV282" s="5"/>
      <c r="BW282" s="5"/>
      <c r="BX282" s="5"/>
      <c r="BY282" s="5"/>
      <c r="BZ282" s="5"/>
      <c r="CA282" s="4"/>
      <c r="CB282" s="4"/>
      <c r="CC282" s="4"/>
      <c r="CD282" s="4"/>
      <c r="CE282" s="4"/>
      <c r="CU282" s="5"/>
      <c r="CV282" s="5"/>
      <c r="CW282" s="5"/>
      <c r="CX282" s="5"/>
      <c r="CY282" s="5"/>
      <c r="CZ282" s="5"/>
    </row>
    <row r="283" spans="1:104" s="6" customFormat="1" x14ac:dyDescent="0.2">
      <c r="A283" s="395" t="s">
        <v>246</v>
      </c>
      <c r="B283" s="284">
        <f t="shared" si="36"/>
        <v>0</v>
      </c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6"/>
      <c r="BU283" s="5"/>
      <c r="BV283" s="5"/>
      <c r="BW283" s="5"/>
      <c r="BX283" s="5"/>
      <c r="BY283" s="5"/>
      <c r="BZ283" s="5"/>
      <c r="CA283" s="4"/>
      <c r="CB283" s="4"/>
      <c r="CC283" s="4"/>
      <c r="CD283" s="4"/>
      <c r="CE283" s="4"/>
      <c r="CU283" s="5"/>
      <c r="CV283" s="5"/>
      <c r="CW283" s="5"/>
      <c r="CX283" s="5"/>
      <c r="CY283" s="5"/>
      <c r="CZ283" s="5"/>
    </row>
    <row r="284" spans="1:104" s="6" customFormat="1" x14ac:dyDescent="0.2">
      <c r="A284" s="395" t="s">
        <v>247</v>
      </c>
      <c r="B284" s="284">
        <f>SUM(C284:S284)</f>
        <v>0</v>
      </c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6"/>
      <c r="BU284" s="5"/>
      <c r="BV284" s="5"/>
      <c r="BW284" s="5"/>
      <c r="BX284" s="5"/>
      <c r="BY284" s="5"/>
      <c r="BZ284" s="5"/>
      <c r="CA284" s="4"/>
      <c r="CB284" s="4"/>
      <c r="CC284" s="4"/>
      <c r="CD284" s="4"/>
      <c r="CE284" s="4"/>
      <c r="CU284" s="5"/>
      <c r="CV284" s="5"/>
      <c r="CW284" s="5"/>
      <c r="CX284" s="5"/>
      <c r="CY284" s="5"/>
      <c r="CZ284" s="5"/>
    </row>
    <row r="285" spans="1:104" s="6" customFormat="1" x14ac:dyDescent="0.2">
      <c r="A285" s="397" t="s">
        <v>248</v>
      </c>
      <c r="B285" s="287">
        <f t="shared" si="36"/>
        <v>0</v>
      </c>
      <c r="C285" s="213"/>
      <c r="D285" s="213"/>
      <c r="E285" s="213"/>
      <c r="F285" s="213"/>
      <c r="G285" s="213"/>
      <c r="H285" s="213"/>
      <c r="I285" s="213"/>
      <c r="J285" s="213"/>
      <c r="K285" s="213"/>
      <c r="L285" s="213"/>
      <c r="M285" s="213"/>
      <c r="N285" s="213"/>
      <c r="O285" s="213"/>
      <c r="P285" s="213"/>
      <c r="Q285" s="213"/>
      <c r="R285" s="213"/>
      <c r="S285" s="78"/>
      <c r="BU285" s="5"/>
      <c r="BV285" s="5"/>
      <c r="BW285" s="5"/>
      <c r="BX285" s="5"/>
      <c r="BY285" s="5"/>
      <c r="BZ285" s="5"/>
      <c r="CA285" s="4"/>
      <c r="CB285" s="4"/>
      <c r="CC285" s="4"/>
      <c r="CD285" s="4"/>
      <c r="CE285" s="4"/>
      <c r="CU285" s="5"/>
      <c r="CV285" s="5"/>
      <c r="CW285" s="5"/>
      <c r="CX285" s="5"/>
      <c r="CY285" s="5"/>
      <c r="CZ285" s="5"/>
    </row>
    <row r="286" spans="1:104" s="6" customFormat="1" x14ac:dyDescent="0.2">
      <c r="A286" s="221" t="s">
        <v>249</v>
      </c>
      <c r="B286" s="221"/>
      <c r="BU286" s="5"/>
      <c r="BV286" s="5"/>
      <c r="BW286" s="5"/>
      <c r="BX286" s="5"/>
      <c r="BY286" s="15"/>
      <c r="BZ286" s="15"/>
      <c r="CA286" s="4"/>
      <c r="CB286" s="4"/>
      <c r="CC286" s="4"/>
      <c r="CD286" s="4"/>
      <c r="CE286" s="4"/>
      <c r="CU286" s="5"/>
      <c r="CV286" s="5"/>
      <c r="CW286" s="5"/>
      <c r="CX286" s="5"/>
      <c r="CY286" s="5"/>
      <c r="CZ286" s="5"/>
    </row>
    <row r="287" spans="1:104" s="6" customFormat="1" x14ac:dyDescent="0.2">
      <c r="A287" s="1976" t="s">
        <v>250</v>
      </c>
      <c r="B287" s="1999" t="s">
        <v>5</v>
      </c>
      <c r="C287" s="1825" t="s">
        <v>215</v>
      </c>
      <c r="D287" s="1980"/>
      <c r="E287" s="1980"/>
      <c r="F287" s="1980"/>
      <c r="G287" s="1980"/>
      <c r="H287" s="1980"/>
      <c r="I287" s="1980"/>
      <c r="J287" s="1980"/>
      <c r="K287" s="1980"/>
      <c r="L287" s="1980"/>
      <c r="M287" s="1980"/>
      <c r="N287" s="1980"/>
      <c r="O287" s="1980"/>
      <c r="P287" s="1980"/>
      <c r="Q287" s="1980"/>
      <c r="R287" s="1980"/>
      <c r="S287" s="1981"/>
      <c r="BU287" s="5"/>
      <c r="BV287" s="5"/>
      <c r="BW287" s="15"/>
      <c r="BX287" s="15"/>
      <c r="BY287" s="5"/>
      <c r="BZ287" s="5"/>
      <c r="CA287" s="4"/>
      <c r="CB287" s="4"/>
      <c r="CC287" s="4"/>
      <c r="CD287" s="4"/>
      <c r="CE287" s="4"/>
      <c r="CU287" s="5"/>
      <c r="CV287" s="5"/>
      <c r="CW287" s="5"/>
      <c r="CX287" s="5"/>
      <c r="CY287" s="5"/>
      <c r="CZ287" s="5"/>
    </row>
    <row r="288" spans="1:104" s="6" customFormat="1" x14ac:dyDescent="0.2">
      <c r="A288" s="1745"/>
      <c r="B288" s="1820"/>
      <c r="C288" s="945" t="s">
        <v>160</v>
      </c>
      <c r="D288" s="945" t="s">
        <v>161</v>
      </c>
      <c r="E288" s="945" t="s">
        <v>13</v>
      </c>
      <c r="F288" s="946" t="s">
        <v>14</v>
      </c>
      <c r="G288" s="946" t="s">
        <v>15</v>
      </c>
      <c r="H288" s="946" t="s">
        <v>16</v>
      </c>
      <c r="I288" s="946" t="s">
        <v>17</v>
      </c>
      <c r="J288" s="946" t="s">
        <v>18</v>
      </c>
      <c r="K288" s="946" t="s">
        <v>19</v>
      </c>
      <c r="L288" s="946" t="s">
        <v>20</v>
      </c>
      <c r="M288" s="946" t="s">
        <v>21</v>
      </c>
      <c r="N288" s="946" t="s">
        <v>22</v>
      </c>
      <c r="O288" s="946" t="s">
        <v>23</v>
      </c>
      <c r="P288" s="946" t="s">
        <v>24</v>
      </c>
      <c r="Q288" s="946" t="s">
        <v>25</v>
      </c>
      <c r="R288" s="946" t="s">
        <v>26</v>
      </c>
      <c r="S288" s="947" t="s">
        <v>27</v>
      </c>
      <c r="BB288" s="109"/>
      <c r="BC288" s="109"/>
      <c r="BU288" s="5"/>
      <c r="BV288" s="5"/>
      <c r="BW288" s="5"/>
      <c r="BX288" s="5"/>
      <c r="BY288" s="5"/>
      <c r="BZ288" s="5"/>
      <c r="CA288" s="4"/>
      <c r="CB288" s="4"/>
      <c r="CC288" s="4"/>
      <c r="CD288" s="4"/>
      <c r="CE288" s="4"/>
      <c r="CU288" s="5"/>
      <c r="CV288" s="5"/>
      <c r="CW288" s="5"/>
      <c r="CX288" s="5"/>
      <c r="CY288" s="5"/>
      <c r="CZ288" s="5"/>
    </row>
    <row r="289" spans="1:104" s="6" customFormat="1" x14ac:dyDescent="0.2">
      <c r="A289" s="950" t="s">
        <v>61</v>
      </c>
      <c r="B289" s="387">
        <f>SUM(C289:S289)</f>
        <v>0</v>
      </c>
      <c r="C289" s="43">
        <v>0</v>
      </c>
      <c r="D289" s="43">
        <v>0</v>
      </c>
      <c r="E289" s="43">
        <v>0</v>
      </c>
      <c r="F289" s="43">
        <v>0</v>
      </c>
      <c r="G289" s="43">
        <v>0</v>
      </c>
      <c r="H289" s="43">
        <v>0</v>
      </c>
      <c r="I289" s="43">
        <v>0</v>
      </c>
      <c r="J289" s="43">
        <v>0</v>
      </c>
      <c r="K289" s="43">
        <v>0</v>
      </c>
      <c r="L289" s="43">
        <v>0</v>
      </c>
      <c r="M289" s="43">
        <v>0</v>
      </c>
      <c r="N289" s="43">
        <v>0</v>
      </c>
      <c r="O289" s="43">
        <v>0</v>
      </c>
      <c r="P289" s="43">
        <v>0</v>
      </c>
      <c r="Q289" s="43">
        <v>0</v>
      </c>
      <c r="R289" s="43">
        <v>0</v>
      </c>
      <c r="S289" s="39">
        <v>0</v>
      </c>
      <c r="BB289" s="109"/>
      <c r="BC289" s="109"/>
      <c r="BU289" s="5"/>
      <c r="BV289" s="5"/>
      <c r="BW289" s="5"/>
      <c r="BX289" s="5"/>
      <c r="BY289" s="5"/>
      <c r="BZ289" s="5"/>
      <c r="CU289" s="5"/>
      <c r="CV289" s="5"/>
      <c r="CW289" s="5"/>
      <c r="CX289" s="5"/>
      <c r="CY289" s="5"/>
      <c r="CZ289" s="5"/>
    </row>
    <row r="290" spans="1:104" s="6" customFormat="1" x14ac:dyDescent="0.2">
      <c r="A290" s="152" t="s">
        <v>66</v>
      </c>
      <c r="B290" s="387">
        <f t="shared" ref="B290:B308" si="37">SUM(C290:S290)</f>
        <v>0</v>
      </c>
      <c r="C290" s="55">
        <v>0</v>
      </c>
      <c r="D290" s="55">
        <v>0</v>
      </c>
      <c r="E290" s="55">
        <v>0</v>
      </c>
      <c r="F290" s="55">
        <v>0</v>
      </c>
      <c r="G290" s="55">
        <v>0</v>
      </c>
      <c r="H290" s="55">
        <v>0</v>
      </c>
      <c r="I290" s="55">
        <v>0</v>
      </c>
      <c r="J290" s="55">
        <v>0</v>
      </c>
      <c r="K290" s="55">
        <v>0</v>
      </c>
      <c r="L290" s="55">
        <v>0</v>
      </c>
      <c r="M290" s="55">
        <v>0</v>
      </c>
      <c r="N290" s="55">
        <v>0</v>
      </c>
      <c r="O290" s="55">
        <v>0</v>
      </c>
      <c r="P290" s="55">
        <v>0</v>
      </c>
      <c r="Q290" s="55">
        <v>0</v>
      </c>
      <c r="R290" s="55">
        <v>0</v>
      </c>
      <c r="S290" s="56">
        <v>0</v>
      </c>
      <c r="BB290" s="109"/>
      <c r="BC290" s="109"/>
      <c r="BU290" s="5"/>
      <c r="BV290" s="5"/>
      <c r="BW290" s="5"/>
      <c r="BX290" s="5"/>
      <c r="BY290" s="5"/>
      <c r="BZ290" s="5"/>
      <c r="CU290" s="5"/>
      <c r="CV290" s="5"/>
      <c r="CW290" s="5"/>
      <c r="CX290" s="5"/>
      <c r="CY290" s="5"/>
      <c r="CZ290" s="5"/>
    </row>
    <row r="291" spans="1:104" s="6" customFormat="1" x14ac:dyDescent="0.2">
      <c r="A291" s="359" t="s">
        <v>62</v>
      </c>
      <c r="B291" s="387">
        <f t="shared" si="37"/>
        <v>0</v>
      </c>
      <c r="C291" s="55">
        <v>0</v>
      </c>
      <c r="D291" s="55">
        <v>0</v>
      </c>
      <c r="E291" s="55">
        <v>0</v>
      </c>
      <c r="F291" s="55">
        <v>0</v>
      </c>
      <c r="G291" s="55">
        <v>0</v>
      </c>
      <c r="H291" s="55">
        <v>0</v>
      </c>
      <c r="I291" s="55">
        <v>0</v>
      </c>
      <c r="J291" s="55">
        <v>0</v>
      </c>
      <c r="K291" s="55">
        <v>0</v>
      </c>
      <c r="L291" s="55">
        <v>0</v>
      </c>
      <c r="M291" s="55">
        <v>0</v>
      </c>
      <c r="N291" s="55">
        <v>0</v>
      </c>
      <c r="O291" s="55">
        <v>0</v>
      </c>
      <c r="P291" s="55">
        <v>0</v>
      </c>
      <c r="Q291" s="55">
        <v>0</v>
      </c>
      <c r="R291" s="55">
        <v>0</v>
      </c>
      <c r="S291" s="56">
        <v>0</v>
      </c>
      <c r="BB291" s="109"/>
      <c r="BC291" s="109"/>
      <c r="BU291" s="5"/>
      <c r="BV291" s="5"/>
      <c r="BW291" s="5"/>
      <c r="BX291" s="5"/>
      <c r="BY291" s="5"/>
      <c r="BZ291" s="5"/>
      <c r="CU291" s="5"/>
      <c r="CV291" s="5"/>
      <c r="CW291" s="5"/>
      <c r="CX291" s="5"/>
      <c r="CY291" s="5"/>
      <c r="CZ291" s="5"/>
    </row>
    <row r="292" spans="1:104" s="6" customFormat="1" x14ac:dyDescent="0.2">
      <c r="A292" s="359" t="s">
        <v>60</v>
      </c>
      <c r="B292" s="387">
        <f t="shared" si="37"/>
        <v>5</v>
      </c>
      <c r="C292" s="55">
        <v>0</v>
      </c>
      <c r="D292" s="55">
        <v>0</v>
      </c>
      <c r="E292" s="55">
        <v>0</v>
      </c>
      <c r="F292" s="55">
        <v>0</v>
      </c>
      <c r="G292" s="55">
        <v>0</v>
      </c>
      <c r="H292" s="55">
        <v>0</v>
      </c>
      <c r="I292" s="55">
        <v>0</v>
      </c>
      <c r="J292" s="55">
        <v>0</v>
      </c>
      <c r="K292" s="55">
        <v>0</v>
      </c>
      <c r="L292" s="55">
        <v>0</v>
      </c>
      <c r="M292" s="55">
        <v>0</v>
      </c>
      <c r="N292" s="55">
        <v>2</v>
      </c>
      <c r="O292" s="55">
        <v>0</v>
      </c>
      <c r="P292" s="55">
        <v>0</v>
      </c>
      <c r="Q292" s="55">
        <v>1</v>
      </c>
      <c r="R292" s="55">
        <v>1</v>
      </c>
      <c r="S292" s="56">
        <v>1</v>
      </c>
      <c r="BB292" s="109"/>
      <c r="BC292" s="109"/>
      <c r="BU292" s="5"/>
      <c r="BV292" s="5"/>
      <c r="BW292" s="5"/>
      <c r="BX292" s="5"/>
      <c r="BY292" s="5"/>
      <c r="BZ292" s="5"/>
      <c r="CU292" s="5"/>
      <c r="CV292" s="5"/>
      <c r="CW292" s="5"/>
      <c r="CX292" s="5"/>
      <c r="CY292" s="5"/>
      <c r="CZ292" s="5"/>
    </row>
    <row r="293" spans="1:104" s="6" customFormat="1" x14ac:dyDescent="0.2">
      <c r="A293" s="152" t="s">
        <v>171</v>
      </c>
      <c r="B293" s="387">
        <f t="shared" si="37"/>
        <v>0</v>
      </c>
      <c r="C293" s="55">
        <v>0</v>
      </c>
      <c r="D293" s="55">
        <v>0</v>
      </c>
      <c r="E293" s="55">
        <v>0</v>
      </c>
      <c r="F293" s="55">
        <v>0</v>
      </c>
      <c r="G293" s="55">
        <v>0</v>
      </c>
      <c r="H293" s="55">
        <v>0</v>
      </c>
      <c r="I293" s="55">
        <v>0</v>
      </c>
      <c r="J293" s="55">
        <v>0</v>
      </c>
      <c r="K293" s="55">
        <v>0</v>
      </c>
      <c r="L293" s="55">
        <v>0</v>
      </c>
      <c r="M293" s="55">
        <v>0</v>
      </c>
      <c r="N293" s="55">
        <v>0</v>
      </c>
      <c r="O293" s="55">
        <v>0</v>
      </c>
      <c r="P293" s="55">
        <v>0</v>
      </c>
      <c r="Q293" s="55">
        <v>0</v>
      </c>
      <c r="R293" s="55">
        <v>0</v>
      </c>
      <c r="S293" s="56">
        <v>0</v>
      </c>
      <c r="BB293" s="109"/>
      <c r="BC293" s="109"/>
      <c r="BU293" s="5"/>
      <c r="BV293" s="5"/>
      <c r="BW293" s="5"/>
      <c r="BX293" s="5"/>
      <c r="BY293" s="5"/>
      <c r="BZ293" s="5"/>
      <c r="CU293" s="5"/>
      <c r="CV293" s="5"/>
      <c r="CW293" s="5"/>
      <c r="CX293" s="5"/>
      <c r="CY293" s="5"/>
      <c r="CZ293" s="5"/>
    </row>
    <row r="294" spans="1:104" s="6" customFormat="1" x14ac:dyDescent="0.2">
      <c r="A294" s="155" t="s">
        <v>63</v>
      </c>
      <c r="B294" s="387">
        <f t="shared" si="37"/>
        <v>0</v>
      </c>
      <c r="C294" s="55">
        <v>0</v>
      </c>
      <c r="D294" s="55">
        <v>0</v>
      </c>
      <c r="E294" s="55">
        <v>0</v>
      </c>
      <c r="F294" s="55">
        <v>0</v>
      </c>
      <c r="G294" s="55">
        <v>0</v>
      </c>
      <c r="H294" s="55">
        <v>0</v>
      </c>
      <c r="I294" s="55">
        <v>0</v>
      </c>
      <c r="J294" s="55">
        <v>0</v>
      </c>
      <c r="K294" s="55">
        <v>0</v>
      </c>
      <c r="L294" s="55">
        <v>0</v>
      </c>
      <c r="M294" s="55">
        <v>0</v>
      </c>
      <c r="N294" s="55">
        <v>0</v>
      </c>
      <c r="O294" s="55">
        <v>0</v>
      </c>
      <c r="P294" s="55">
        <v>0</v>
      </c>
      <c r="Q294" s="55">
        <v>0</v>
      </c>
      <c r="R294" s="55">
        <v>0</v>
      </c>
      <c r="S294" s="56">
        <v>0</v>
      </c>
      <c r="BB294" s="109"/>
      <c r="BC294" s="109"/>
      <c r="BU294" s="5"/>
      <c r="BV294" s="5"/>
      <c r="BW294" s="5"/>
      <c r="BX294" s="5"/>
      <c r="BY294" s="5"/>
      <c r="BZ294" s="5"/>
      <c r="CU294" s="5"/>
      <c r="CV294" s="5"/>
      <c r="CW294" s="5"/>
      <c r="CX294" s="5"/>
      <c r="CY294" s="5"/>
      <c r="CZ294" s="5"/>
    </row>
    <row r="295" spans="1:104" s="6" customFormat="1" x14ac:dyDescent="0.2">
      <c r="A295" s="155" t="s">
        <v>251</v>
      </c>
      <c r="B295" s="387">
        <f t="shared" si="37"/>
        <v>0</v>
      </c>
      <c r="C295" s="55">
        <v>0</v>
      </c>
      <c r="D295" s="55">
        <v>0</v>
      </c>
      <c r="E295" s="55">
        <v>0</v>
      </c>
      <c r="F295" s="55">
        <v>0</v>
      </c>
      <c r="G295" s="55">
        <v>0</v>
      </c>
      <c r="H295" s="55">
        <v>0</v>
      </c>
      <c r="I295" s="55">
        <v>0</v>
      </c>
      <c r="J295" s="55">
        <v>0</v>
      </c>
      <c r="K295" s="55">
        <v>0</v>
      </c>
      <c r="L295" s="55">
        <v>0</v>
      </c>
      <c r="M295" s="55">
        <v>0</v>
      </c>
      <c r="N295" s="55">
        <v>0</v>
      </c>
      <c r="O295" s="55">
        <v>0</v>
      </c>
      <c r="P295" s="55">
        <v>0</v>
      </c>
      <c r="Q295" s="55">
        <v>0</v>
      </c>
      <c r="R295" s="55">
        <v>0</v>
      </c>
      <c r="S295" s="56">
        <v>0</v>
      </c>
      <c r="BU295" s="5"/>
      <c r="BV295" s="5"/>
      <c r="BW295" s="5"/>
      <c r="BX295" s="5"/>
      <c r="BY295" s="5"/>
      <c r="BZ295" s="5"/>
      <c r="CU295" s="5"/>
      <c r="CV295" s="5"/>
      <c r="CW295" s="5"/>
      <c r="CX295" s="5"/>
      <c r="CY295" s="5"/>
      <c r="CZ295" s="5"/>
    </row>
    <row r="296" spans="1:104" s="6" customFormat="1" x14ac:dyDescent="0.2">
      <c r="A296" s="155" t="s">
        <v>252</v>
      </c>
      <c r="B296" s="387">
        <f t="shared" si="37"/>
        <v>0</v>
      </c>
      <c r="C296" s="55">
        <v>0</v>
      </c>
      <c r="D296" s="55">
        <v>0</v>
      </c>
      <c r="E296" s="55">
        <v>0</v>
      </c>
      <c r="F296" s="55">
        <v>0</v>
      </c>
      <c r="G296" s="55">
        <v>0</v>
      </c>
      <c r="H296" s="55">
        <v>0</v>
      </c>
      <c r="I296" s="55">
        <v>0</v>
      </c>
      <c r="J296" s="55">
        <v>0</v>
      </c>
      <c r="K296" s="55">
        <v>0</v>
      </c>
      <c r="L296" s="55">
        <v>0</v>
      </c>
      <c r="M296" s="55">
        <v>0</v>
      </c>
      <c r="N296" s="55">
        <v>0</v>
      </c>
      <c r="O296" s="55">
        <v>0</v>
      </c>
      <c r="P296" s="55">
        <v>0</v>
      </c>
      <c r="Q296" s="55">
        <v>0</v>
      </c>
      <c r="R296" s="55">
        <v>0</v>
      </c>
      <c r="S296" s="56">
        <v>0</v>
      </c>
      <c r="BU296" s="5"/>
      <c r="BV296" s="5"/>
      <c r="BW296" s="5"/>
      <c r="BX296" s="5"/>
      <c r="BY296" s="5"/>
      <c r="BZ296" s="5"/>
      <c r="CU296" s="5"/>
      <c r="CV296" s="5"/>
      <c r="CW296" s="5"/>
      <c r="CX296" s="5"/>
      <c r="CY296" s="5"/>
      <c r="CZ296" s="5"/>
    </row>
    <row r="297" spans="1:104" s="6" customFormat="1" x14ac:dyDescent="0.2">
      <c r="A297" s="152" t="s">
        <v>176</v>
      </c>
      <c r="B297" s="387">
        <f t="shared" si="37"/>
        <v>0</v>
      </c>
      <c r="C297" s="55">
        <v>0</v>
      </c>
      <c r="D297" s="55">
        <v>0</v>
      </c>
      <c r="E297" s="55">
        <v>0</v>
      </c>
      <c r="F297" s="55">
        <v>0</v>
      </c>
      <c r="G297" s="55">
        <v>0</v>
      </c>
      <c r="H297" s="55">
        <v>0</v>
      </c>
      <c r="I297" s="55">
        <v>0</v>
      </c>
      <c r="J297" s="55">
        <v>0</v>
      </c>
      <c r="K297" s="55">
        <v>0</v>
      </c>
      <c r="L297" s="55">
        <v>0</v>
      </c>
      <c r="M297" s="55">
        <v>0</v>
      </c>
      <c r="N297" s="55">
        <v>0</v>
      </c>
      <c r="O297" s="55">
        <v>0</v>
      </c>
      <c r="P297" s="55">
        <v>0</v>
      </c>
      <c r="Q297" s="55">
        <v>0</v>
      </c>
      <c r="R297" s="55">
        <v>0</v>
      </c>
      <c r="S297" s="56">
        <v>0</v>
      </c>
      <c r="BU297" s="5"/>
      <c r="BV297" s="5"/>
      <c r="BW297" s="5"/>
      <c r="BX297" s="5"/>
      <c r="BY297" s="5"/>
      <c r="BZ297" s="5"/>
      <c r="CU297" s="5"/>
      <c r="CV297" s="5"/>
      <c r="CW297" s="5"/>
      <c r="CX297" s="5"/>
      <c r="CY297" s="5"/>
      <c r="CZ297" s="5"/>
    </row>
    <row r="298" spans="1:104" s="6" customFormat="1" x14ac:dyDescent="0.2">
      <c r="A298" s="155" t="s">
        <v>253</v>
      </c>
      <c r="B298" s="387">
        <f t="shared" si="37"/>
        <v>0</v>
      </c>
      <c r="C298" s="55">
        <v>0</v>
      </c>
      <c r="D298" s="55">
        <v>0</v>
      </c>
      <c r="E298" s="55">
        <v>0</v>
      </c>
      <c r="F298" s="55">
        <v>0</v>
      </c>
      <c r="G298" s="55">
        <v>0</v>
      </c>
      <c r="H298" s="55">
        <v>0</v>
      </c>
      <c r="I298" s="55">
        <v>0</v>
      </c>
      <c r="J298" s="55">
        <v>0</v>
      </c>
      <c r="K298" s="55">
        <v>0</v>
      </c>
      <c r="L298" s="55">
        <v>0</v>
      </c>
      <c r="M298" s="55">
        <v>0</v>
      </c>
      <c r="N298" s="55">
        <v>0</v>
      </c>
      <c r="O298" s="55">
        <v>0</v>
      </c>
      <c r="P298" s="55">
        <v>0</v>
      </c>
      <c r="Q298" s="55">
        <v>0</v>
      </c>
      <c r="R298" s="55">
        <v>0</v>
      </c>
      <c r="S298" s="56">
        <v>0</v>
      </c>
      <c r="BU298" s="5"/>
      <c r="BV298" s="5"/>
      <c r="BW298" s="5"/>
      <c r="BX298" s="5"/>
      <c r="BY298" s="5"/>
      <c r="BZ298" s="5"/>
      <c r="CU298" s="5"/>
      <c r="CV298" s="5"/>
      <c r="CW298" s="5"/>
      <c r="CX298" s="5"/>
      <c r="CY298" s="5"/>
      <c r="CZ298" s="5"/>
    </row>
    <row r="299" spans="1:104" s="6" customFormat="1" x14ac:dyDescent="0.2">
      <c r="A299" s="152" t="s">
        <v>68</v>
      </c>
      <c r="B299" s="387">
        <f t="shared" si="37"/>
        <v>4</v>
      </c>
      <c r="C299" s="55">
        <v>0</v>
      </c>
      <c r="D299" s="55">
        <v>0</v>
      </c>
      <c r="E299" s="55">
        <v>0</v>
      </c>
      <c r="F299" s="55">
        <v>0</v>
      </c>
      <c r="G299" s="55">
        <v>0</v>
      </c>
      <c r="H299" s="55">
        <v>1</v>
      </c>
      <c r="I299" s="55">
        <v>0</v>
      </c>
      <c r="J299" s="55">
        <v>0</v>
      </c>
      <c r="K299" s="55">
        <v>0</v>
      </c>
      <c r="L299" s="55">
        <v>0</v>
      </c>
      <c r="M299" s="55">
        <v>0</v>
      </c>
      <c r="N299" s="55">
        <v>0</v>
      </c>
      <c r="O299" s="55">
        <v>1</v>
      </c>
      <c r="P299" s="55">
        <v>0</v>
      </c>
      <c r="Q299" s="55">
        <v>0</v>
      </c>
      <c r="R299" s="55">
        <v>0</v>
      </c>
      <c r="S299" s="56">
        <v>2</v>
      </c>
      <c r="BU299" s="5"/>
      <c r="BV299" s="5"/>
      <c r="BW299" s="5"/>
      <c r="BX299" s="5"/>
      <c r="BY299" s="5"/>
      <c r="BZ299" s="5"/>
      <c r="CU299" s="5"/>
      <c r="CV299" s="5"/>
      <c r="CW299" s="5"/>
      <c r="CX299" s="5"/>
      <c r="CY299" s="5"/>
      <c r="CZ299" s="5"/>
    </row>
    <row r="300" spans="1:104" s="6" customFormat="1" x14ac:dyDescent="0.2">
      <c r="A300" s="155" t="s">
        <v>254</v>
      </c>
      <c r="B300" s="387">
        <f t="shared" si="37"/>
        <v>11</v>
      </c>
      <c r="C300" s="55">
        <v>0</v>
      </c>
      <c r="D300" s="55">
        <v>0</v>
      </c>
      <c r="E300" s="55">
        <v>0</v>
      </c>
      <c r="F300" s="55">
        <v>0</v>
      </c>
      <c r="G300" s="55">
        <v>0</v>
      </c>
      <c r="H300" s="55">
        <v>0</v>
      </c>
      <c r="I300" s="55">
        <v>0</v>
      </c>
      <c r="J300" s="55">
        <v>0</v>
      </c>
      <c r="K300" s="55">
        <v>0</v>
      </c>
      <c r="L300" s="55">
        <v>0</v>
      </c>
      <c r="M300" s="55">
        <v>0</v>
      </c>
      <c r="N300" s="55">
        <v>0</v>
      </c>
      <c r="O300" s="55">
        <v>0</v>
      </c>
      <c r="P300" s="55">
        <v>2</v>
      </c>
      <c r="Q300" s="55">
        <v>5</v>
      </c>
      <c r="R300" s="55">
        <v>1</v>
      </c>
      <c r="S300" s="56">
        <v>3</v>
      </c>
      <c r="BU300" s="5"/>
      <c r="BV300" s="5"/>
      <c r="BW300" s="5"/>
      <c r="BX300" s="5"/>
      <c r="BY300" s="5"/>
      <c r="BZ300" s="5"/>
      <c r="CU300" s="5"/>
      <c r="CV300" s="5"/>
      <c r="CW300" s="5"/>
      <c r="CX300" s="5"/>
      <c r="CY300" s="5"/>
      <c r="CZ300" s="5"/>
    </row>
    <row r="301" spans="1:104" s="6" customFormat="1" x14ac:dyDescent="0.2">
      <c r="A301" s="152" t="s">
        <v>69</v>
      </c>
      <c r="B301" s="387">
        <f t="shared" si="37"/>
        <v>0</v>
      </c>
      <c r="C301" s="43">
        <v>0</v>
      </c>
      <c r="D301" s="43">
        <v>0</v>
      </c>
      <c r="E301" s="43">
        <v>0</v>
      </c>
      <c r="F301" s="43">
        <v>0</v>
      </c>
      <c r="G301" s="43">
        <v>0</v>
      </c>
      <c r="H301" s="43">
        <v>0</v>
      </c>
      <c r="I301" s="43">
        <v>0</v>
      </c>
      <c r="J301" s="43">
        <v>0</v>
      </c>
      <c r="K301" s="43">
        <v>0</v>
      </c>
      <c r="L301" s="43">
        <v>0</v>
      </c>
      <c r="M301" s="43">
        <v>0</v>
      </c>
      <c r="N301" s="43">
        <v>0</v>
      </c>
      <c r="O301" s="43">
        <v>0</v>
      </c>
      <c r="P301" s="43">
        <v>0</v>
      </c>
      <c r="Q301" s="43">
        <v>0</v>
      </c>
      <c r="R301" s="43">
        <v>0</v>
      </c>
      <c r="S301" s="39">
        <v>0</v>
      </c>
      <c r="BU301" s="5"/>
      <c r="BV301" s="5"/>
      <c r="BW301" s="5"/>
      <c r="BX301" s="5"/>
      <c r="BY301" s="5"/>
      <c r="BZ301" s="5"/>
      <c r="CU301" s="5"/>
      <c r="CV301" s="5"/>
      <c r="CW301" s="5"/>
      <c r="CX301" s="5"/>
      <c r="CY301" s="5"/>
      <c r="CZ301" s="5"/>
    </row>
    <row r="302" spans="1:104" s="6" customFormat="1" ht="15" x14ac:dyDescent="0.25">
      <c r="A302" s="155" t="s">
        <v>255</v>
      </c>
      <c r="B302" s="387">
        <f t="shared" si="37"/>
        <v>81</v>
      </c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>
        <v>22</v>
      </c>
      <c r="Q302" s="43">
        <v>24</v>
      </c>
      <c r="R302" s="43">
        <v>19</v>
      </c>
      <c r="S302" s="39">
        <v>16</v>
      </c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3"/>
      <c r="BV302" s="3"/>
      <c r="BW302" s="3"/>
      <c r="BX302" s="3"/>
      <c r="BY302" s="5"/>
      <c r="BZ302" s="5"/>
      <c r="CU302" s="5"/>
      <c r="CV302" s="5"/>
      <c r="CW302" s="5"/>
      <c r="CX302" s="5"/>
      <c r="CY302" s="5"/>
      <c r="CZ302" s="5"/>
    </row>
    <row r="303" spans="1:104" s="6" customFormat="1" ht="15" x14ac:dyDescent="0.25">
      <c r="A303" s="155" t="s">
        <v>256</v>
      </c>
      <c r="B303" s="387">
        <f t="shared" si="37"/>
        <v>294</v>
      </c>
      <c r="C303" s="43">
        <v>3</v>
      </c>
      <c r="D303" s="43">
        <v>21</v>
      </c>
      <c r="E303" s="43">
        <v>29</v>
      </c>
      <c r="F303" s="43">
        <v>2</v>
      </c>
      <c r="G303" s="43">
        <v>0</v>
      </c>
      <c r="H303" s="43">
        <v>0</v>
      </c>
      <c r="I303" s="43">
        <v>0</v>
      </c>
      <c r="J303" s="43">
        <v>1</v>
      </c>
      <c r="K303" s="43">
        <v>0</v>
      </c>
      <c r="L303" s="43">
        <v>0</v>
      </c>
      <c r="M303" s="43">
        <v>1</v>
      </c>
      <c r="N303" s="43">
        <v>4</v>
      </c>
      <c r="O303" s="43">
        <v>10</v>
      </c>
      <c r="P303" s="43">
        <v>78</v>
      </c>
      <c r="Q303" s="43">
        <v>60</v>
      </c>
      <c r="R303" s="43">
        <v>42</v>
      </c>
      <c r="S303" s="39">
        <v>43</v>
      </c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3"/>
      <c r="BV303" s="3"/>
      <c r="BW303" s="3"/>
      <c r="BX303" s="3"/>
      <c r="BY303" s="5"/>
      <c r="BZ303" s="5"/>
      <c r="CU303" s="5"/>
      <c r="CV303" s="5"/>
      <c r="CW303" s="5"/>
      <c r="CX303" s="5"/>
      <c r="CY303" s="5"/>
      <c r="CZ303" s="5"/>
    </row>
    <row r="304" spans="1:104" s="6" customFormat="1" ht="15" x14ac:dyDescent="0.25">
      <c r="A304" s="152" t="s">
        <v>70</v>
      </c>
      <c r="B304" s="387">
        <f t="shared" si="37"/>
        <v>0</v>
      </c>
      <c r="C304" s="55">
        <v>0</v>
      </c>
      <c r="D304" s="55">
        <v>0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0</v>
      </c>
      <c r="P304" s="55">
        <v>0</v>
      </c>
      <c r="Q304" s="55">
        <v>0</v>
      </c>
      <c r="R304" s="55">
        <v>0</v>
      </c>
      <c r="S304" s="56">
        <v>0</v>
      </c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3"/>
      <c r="BV304" s="3"/>
      <c r="BW304" s="3"/>
      <c r="BX304" s="3"/>
      <c r="BY304" s="5"/>
      <c r="BZ304" s="5"/>
      <c r="CU304" s="5"/>
      <c r="CV304" s="5"/>
      <c r="CW304" s="5"/>
      <c r="CX304" s="5"/>
      <c r="CY304" s="5"/>
      <c r="CZ304" s="5"/>
    </row>
    <row r="305" spans="1:104" s="6" customFormat="1" ht="15" x14ac:dyDescent="0.25">
      <c r="A305" s="328" t="s">
        <v>173</v>
      </c>
      <c r="B305" s="387">
        <f t="shared" si="37"/>
        <v>2</v>
      </c>
      <c r="C305" s="55">
        <v>0</v>
      </c>
      <c r="D305" s="55">
        <v>0</v>
      </c>
      <c r="E305" s="55">
        <v>0</v>
      </c>
      <c r="F305" s="55">
        <v>0</v>
      </c>
      <c r="G305" s="55">
        <v>1</v>
      </c>
      <c r="H305" s="55">
        <v>0</v>
      </c>
      <c r="I305" s="55">
        <v>0</v>
      </c>
      <c r="J305" s="55">
        <v>0</v>
      </c>
      <c r="K305" s="55">
        <v>0</v>
      </c>
      <c r="L305" s="55">
        <v>0</v>
      </c>
      <c r="M305" s="55">
        <v>0</v>
      </c>
      <c r="N305" s="55">
        <v>0</v>
      </c>
      <c r="O305" s="55">
        <v>0</v>
      </c>
      <c r="P305" s="55">
        <v>0</v>
      </c>
      <c r="Q305" s="55">
        <v>0</v>
      </c>
      <c r="R305" s="55">
        <v>1</v>
      </c>
      <c r="S305" s="56">
        <v>0</v>
      </c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3"/>
      <c r="BV305" s="3"/>
      <c r="BW305" s="3"/>
      <c r="BX305" s="3"/>
      <c r="BY305" s="5"/>
      <c r="BZ305" s="5"/>
      <c r="CU305" s="5"/>
      <c r="CV305" s="5"/>
      <c r="CW305" s="5"/>
      <c r="CX305" s="5"/>
      <c r="CY305" s="5"/>
      <c r="CZ305" s="5"/>
    </row>
    <row r="306" spans="1:104" s="6" customFormat="1" ht="15" x14ac:dyDescent="0.25">
      <c r="A306" s="230" t="s">
        <v>257</v>
      </c>
      <c r="B306" s="387">
        <f t="shared" si="37"/>
        <v>8</v>
      </c>
      <c r="C306" s="55">
        <v>0</v>
      </c>
      <c r="D306" s="55">
        <v>0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0</v>
      </c>
      <c r="P306" s="55">
        <v>0</v>
      </c>
      <c r="Q306" s="55">
        <v>0</v>
      </c>
      <c r="R306" s="55">
        <v>0</v>
      </c>
      <c r="S306" s="56">
        <v>8</v>
      </c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3"/>
      <c r="BV306" s="3"/>
      <c r="BW306" s="3"/>
      <c r="BX306" s="3"/>
      <c r="BY306" s="5"/>
      <c r="BZ306" s="5"/>
      <c r="CU306" s="5"/>
      <c r="CV306" s="5"/>
      <c r="CW306" s="5"/>
      <c r="CX306" s="5"/>
      <c r="CY306" s="5"/>
      <c r="CZ306" s="5"/>
    </row>
    <row r="307" spans="1:104" s="6" customFormat="1" ht="15" x14ac:dyDescent="0.25">
      <c r="A307" s="230" t="s">
        <v>58</v>
      </c>
      <c r="B307" s="387">
        <f t="shared" si="37"/>
        <v>0</v>
      </c>
      <c r="C307" s="55">
        <v>0</v>
      </c>
      <c r="D307" s="55">
        <v>0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v>0</v>
      </c>
      <c r="R307" s="55">
        <v>0</v>
      </c>
      <c r="S307" s="56">
        <v>0</v>
      </c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3"/>
      <c r="BV307" s="3"/>
      <c r="BW307" s="3"/>
      <c r="BX307" s="3"/>
      <c r="BY307" s="5"/>
      <c r="BZ307" s="5"/>
      <c r="CU307" s="5"/>
      <c r="CV307" s="5"/>
      <c r="CW307" s="5"/>
      <c r="CX307" s="5"/>
      <c r="CY307" s="5"/>
      <c r="CZ307" s="5"/>
    </row>
    <row r="308" spans="1:104" s="6" customFormat="1" ht="15" x14ac:dyDescent="0.25">
      <c r="A308" s="230" t="s">
        <v>177</v>
      </c>
      <c r="B308" s="399">
        <f t="shared" si="37"/>
        <v>0</v>
      </c>
      <c r="C308" s="91">
        <v>0</v>
      </c>
      <c r="D308" s="91">
        <v>0</v>
      </c>
      <c r="E308" s="91">
        <v>0</v>
      </c>
      <c r="F308" s="91">
        <v>0</v>
      </c>
      <c r="G308" s="91">
        <v>0</v>
      </c>
      <c r="H308" s="91">
        <v>0</v>
      </c>
      <c r="I308" s="91">
        <v>0</v>
      </c>
      <c r="J308" s="91">
        <v>0</v>
      </c>
      <c r="K308" s="91">
        <v>0</v>
      </c>
      <c r="L308" s="91">
        <v>0</v>
      </c>
      <c r="M308" s="91">
        <v>0</v>
      </c>
      <c r="N308" s="91">
        <v>0</v>
      </c>
      <c r="O308" s="91">
        <v>0</v>
      </c>
      <c r="P308" s="91">
        <v>0</v>
      </c>
      <c r="Q308" s="91">
        <v>0</v>
      </c>
      <c r="R308" s="91">
        <v>0</v>
      </c>
      <c r="S308" s="86">
        <v>0</v>
      </c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3"/>
      <c r="BV308" s="3"/>
      <c r="BW308" s="3"/>
      <c r="BX308" s="3"/>
      <c r="BY308" s="5"/>
      <c r="BZ308" s="5"/>
      <c r="CU308" s="5"/>
      <c r="CV308" s="5"/>
      <c r="CW308" s="5"/>
      <c r="CX308" s="5"/>
      <c r="CY308" s="5"/>
      <c r="CZ308" s="5"/>
    </row>
    <row r="309" spans="1:104" s="6" customFormat="1" ht="15" x14ac:dyDescent="0.25">
      <c r="A309" s="429" t="s">
        <v>258</v>
      </c>
      <c r="B309" s="401">
        <f>SUM(C309:S309)</f>
        <v>43</v>
      </c>
      <c r="C309" s="213">
        <v>0</v>
      </c>
      <c r="D309" s="213">
        <v>0</v>
      </c>
      <c r="E309" s="213">
        <v>0</v>
      </c>
      <c r="F309" s="213">
        <v>0</v>
      </c>
      <c r="G309" s="213">
        <v>0</v>
      </c>
      <c r="H309" s="213">
        <v>0</v>
      </c>
      <c r="I309" s="213">
        <v>0</v>
      </c>
      <c r="J309" s="213">
        <v>0</v>
      </c>
      <c r="K309" s="213">
        <v>1</v>
      </c>
      <c r="L309" s="213">
        <v>0</v>
      </c>
      <c r="M309" s="213">
        <v>1</v>
      </c>
      <c r="N309" s="213">
        <v>2</v>
      </c>
      <c r="O309" s="213">
        <v>4</v>
      </c>
      <c r="P309" s="213">
        <v>5</v>
      </c>
      <c r="Q309" s="213">
        <v>4</v>
      </c>
      <c r="R309" s="213">
        <v>7</v>
      </c>
      <c r="S309" s="78">
        <v>19</v>
      </c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3"/>
      <c r="BV309" s="3"/>
      <c r="BW309" s="3"/>
      <c r="BX309" s="3"/>
      <c r="BY309" s="5"/>
      <c r="BZ309" s="5"/>
      <c r="CU309" s="5"/>
      <c r="CV309" s="5"/>
      <c r="CW309" s="5"/>
      <c r="CX309" s="5"/>
      <c r="CY309" s="5"/>
      <c r="CZ309" s="5"/>
    </row>
    <row r="310" spans="1:104" s="6" customFormat="1" ht="15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3"/>
      <c r="BV310" s="3"/>
      <c r="BW310" s="3"/>
      <c r="BX310" s="3"/>
      <c r="BY310" s="3"/>
      <c r="BZ310" s="3"/>
      <c r="CU310" s="3"/>
      <c r="CV310" s="3"/>
      <c r="CW310" s="3"/>
      <c r="CX310" s="3"/>
      <c r="CY310" s="3"/>
      <c r="CZ310" s="3"/>
    </row>
    <row r="311" spans="1:104" s="6" customFormat="1" x14ac:dyDescent="0.2">
      <c r="BU311" s="5"/>
      <c r="BV311" s="5"/>
      <c r="BW311" s="5"/>
      <c r="BX311" s="5"/>
      <c r="BY311" s="15"/>
      <c r="BZ311" s="15"/>
      <c r="CU311" s="15"/>
      <c r="CV311" s="15"/>
      <c r="CW311" s="15"/>
      <c r="CX311" s="15"/>
      <c r="CY311" s="15"/>
      <c r="CZ311" s="15"/>
    </row>
    <row r="312" spans="1:104" s="6" customFormat="1" x14ac:dyDescent="0.2">
      <c r="BU312" s="5"/>
      <c r="BV312" s="5"/>
      <c r="BW312" s="5"/>
      <c r="BX312" s="5"/>
      <c r="BY312" s="15"/>
      <c r="BZ312" s="15"/>
      <c r="CU312" s="15"/>
      <c r="CV312" s="15"/>
      <c r="CW312" s="15"/>
      <c r="CX312" s="15"/>
      <c r="CY312" s="15"/>
      <c r="CZ312" s="15"/>
    </row>
    <row r="313" spans="1:104" s="6" customFormat="1" x14ac:dyDescent="0.2">
      <c r="BU313" s="5"/>
      <c r="BV313" s="5"/>
      <c r="BW313" s="5"/>
      <c r="BX313" s="5"/>
      <c r="BY313" s="15"/>
      <c r="BZ313" s="15"/>
      <c r="CU313" s="15"/>
      <c r="CV313" s="15"/>
      <c r="CW313" s="15"/>
      <c r="CX313" s="15"/>
      <c r="CY313" s="15"/>
      <c r="CZ313" s="15"/>
    </row>
    <row r="314" spans="1:104" s="6" customFormat="1" x14ac:dyDescent="0.2">
      <c r="BU314" s="5"/>
      <c r="BV314" s="5"/>
      <c r="BW314" s="5"/>
      <c r="BX314" s="5"/>
      <c r="BY314" s="15"/>
      <c r="BZ314" s="15"/>
      <c r="CU314" s="15"/>
      <c r="CV314" s="15"/>
      <c r="CW314" s="15"/>
      <c r="CX314" s="15"/>
      <c r="CY314" s="15"/>
      <c r="CZ314" s="15"/>
    </row>
    <row r="315" spans="1:104" s="6" customFormat="1" x14ac:dyDescent="0.2">
      <c r="BU315" s="5"/>
      <c r="BV315" s="5"/>
      <c r="BW315" s="5"/>
      <c r="BX315" s="5"/>
      <c r="BY315" s="15"/>
      <c r="BZ315" s="15"/>
      <c r="CU315" s="15"/>
      <c r="CV315" s="15"/>
      <c r="CW315" s="15"/>
      <c r="CX315" s="15"/>
      <c r="CY315" s="15"/>
      <c r="CZ315" s="15"/>
    </row>
    <row r="316" spans="1:104" s="6" customFormat="1" x14ac:dyDescent="0.2">
      <c r="BU316" s="5"/>
      <c r="BV316" s="5"/>
      <c r="BW316" s="5"/>
      <c r="BX316" s="5"/>
      <c r="BY316" s="15"/>
      <c r="BZ316" s="15"/>
      <c r="CU316" s="15"/>
      <c r="CV316" s="15"/>
      <c r="CW316" s="15"/>
      <c r="CX316" s="15"/>
      <c r="CY316" s="15"/>
      <c r="CZ316" s="15"/>
    </row>
    <row r="317" spans="1:104" s="6" customFormat="1" x14ac:dyDescent="0.2">
      <c r="BU317" s="5"/>
      <c r="BV317" s="5"/>
      <c r="BW317" s="5"/>
      <c r="BX317" s="5"/>
      <c r="BY317" s="15"/>
      <c r="BZ317" s="15"/>
      <c r="CU317" s="15"/>
      <c r="CV317" s="15"/>
      <c r="CW317" s="15"/>
      <c r="CX317" s="15"/>
      <c r="CY317" s="15"/>
      <c r="CZ317" s="15"/>
    </row>
    <row r="318" spans="1:104" s="6" customFormat="1" x14ac:dyDescent="0.2">
      <c r="BU318" s="5"/>
      <c r="BV318" s="5"/>
      <c r="BW318" s="5"/>
      <c r="BX318" s="5"/>
      <c r="BY318" s="15"/>
      <c r="BZ318" s="15"/>
      <c r="CU318" s="15"/>
      <c r="CV318" s="15"/>
      <c r="CW318" s="15"/>
      <c r="CX318" s="15"/>
      <c r="CY318" s="15"/>
      <c r="CZ318" s="15"/>
    </row>
    <row r="319" spans="1:104" s="6" customFormat="1" x14ac:dyDescent="0.2">
      <c r="BU319" s="5"/>
      <c r="BV319" s="5"/>
      <c r="BW319" s="5"/>
      <c r="BX319" s="5"/>
      <c r="BY319" s="15"/>
      <c r="BZ319" s="15"/>
      <c r="CU319" s="15"/>
      <c r="CV319" s="15"/>
      <c r="CW319" s="15"/>
      <c r="CX319" s="15"/>
      <c r="CY319" s="15"/>
      <c r="CZ319" s="15"/>
    </row>
    <row r="320" spans="1:104" s="6" customFormat="1" x14ac:dyDescent="0.2">
      <c r="BU320" s="5"/>
      <c r="BV320" s="5"/>
      <c r="BW320" s="5"/>
      <c r="BX320" s="5"/>
      <c r="BY320" s="15"/>
      <c r="BZ320" s="15"/>
      <c r="CU320" s="15"/>
      <c r="CV320" s="15"/>
      <c r="CW320" s="15"/>
      <c r="CX320" s="15"/>
      <c r="CY320" s="15"/>
      <c r="CZ320" s="15"/>
    </row>
    <row r="321" spans="73:130" x14ac:dyDescent="0.2"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6"/>
      <c r="DY321" s="6"/>
      <c r="DZ321" s="6"/>
    </row>
    <row r="322" spans="73:130" x14ac:dyDescent="0.2"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</row>
    <row r="323" spans="73:130" x14ac:dyDescent="0.2"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</row>
    <row r="324" spans="73:130" x14ac:dyDescent="0.2">
      <c r="BU324" s="6"/>
      <c r="BV324" s="6"/>
      <c r="BW324" s="6"/>
      <c r="BX324" s="6"/>
      <c r="BY324" s="6"/>
      <c r="BZ324" s="6"/>
      <c r="CG324" s="9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</row>
    <row r="329" spans="73:130" x14ac:dyDescent="0.2">
      <c r="BU329" s="6"/>
      <c r="BV329" s="6"/>
      <c r="BW329" s="6"/>
      <c r="BX329" s="6"/>
      <c r="BY329" s="6"/>
      <c r="BZ329" s="6"/>
      <c r="CA329" s="32" t="str">
        <f t="shared" ref="CA329:CA340" si="38">IF(CG329=1,"*El Total de Beneficiarios no puede superar el Total por Sexo. ","")</f>
        <v/>
      </c>
      <c r="CG329" s="33">
        <f>IF(AR329&gt;C329,1,0)</f>
        <v>0</v>
      </c>
      <c r="CH329" s="9"/>
      <c r="CI329" s="9"/>
      <c r="CJ329" s="9"/>
      <c r="CK329" s="9"/>
      <c r="CL329" s="9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</row>
    <row r="330" spans="73:130" x14ac:dyDescent="0.2">
      <c r="BU330" s="6"/>
      <c r="BV330" s="6"/>
      <c r="BW330" s="6"/>
      <c r="BX330" s="6"/>
      <c r="BY330" s="6"/>
      <c r="BZ330" s="6"/>
      <c r="CA330" s="32" t="str">
        <f t="shared" si="38"/>
        <v/>
      </c>
      <c r="CG330" s="33">
        <f t="shared" ref="CG330:CG340" si="39">IF(AR330&gt;C330,1,0)</f>
        <v>0</v>
      </c>
      <c r="CH330" s="9"/>
      <c r="CI330" s="9"/>
      <c r="CJ330" s="9"/>
      <c r="CK330" s="9"/>
      <c r="CL330" s="9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</row>
    <row r="331" spans="73:130" x14ac:dyDescent="0.2">
      <c r="BU331" s="6"/>
      <c r="BV331" s="6"/>
      <c r="BW331" s="6"/>
      <c r="BX331" s="6"/>
      <c r="BY331" s="6"/>
      <c r="BZ331" s="6"/>
      <c r="CA331" s="32" t="str">
        <f t="shared" si="38"/>
        <v/>
      </c>
      <c r="CG331" s="33">
        <f t="shared" si="39"/>
        <v>0</v>
      </c>
      <c r="CH331" s="9"/>
      <c r="CI331" s="9"/>
      <c r="CJ331" s="9"/>
      <c r="CK331" s="9"/>
      <c r="CL331" s="9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</row>
    <row r="332" spans="73:130" x14ac:dyDescent="0.2">
      <c r="BU332" s="6"/>
      <c r="BV332" s="6"/>
      <c r="BW332" s="6"/>
      <c r="BX332" s="6"/>
      <c r="BY332" s="6"/>
      <c r="BZ332" s="6"/>
      <c r="CA332" s="32" t="str">
        <f t="shared" si="38"/>
        <v/>
      </c>
      <c r="CG332" s="33">
        <f t="shared" si="39"/>
        <v>0</v>
      </c>
      <c r="CH332" s="9"/>
      <c r="CI332" s="9"/>
      <c r="CJ332" s="9"/>
      <c r="CK332" s="9"/>
      <c r="CL332" s="9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</row>
    <row r="333" spans="73:130" x14ac:dyDescent="0.2">
      <c r="BU333" s="6"/>
      <c r="BV333" s="6"/>
      <c r="BW333" s="6"/>
      <c r="BX333" s="6"/>
      <c r="BY333" s="6"/>
      <c r="BZ333" s="6"/>
      <c r="CA333" s="32" t="str">
        <f t="shared" si="38"/>
        <v/>
      </c>
      <c r="CG333" s="33">
        <f t="shared" si="39"/>
        <v>0</v>
      </c>
      <c r="CH333" s="9"/>
      <c r="CI333" s="9"/>
      <c r="CJ333" s="9"/>
      <c r="CK333" s="9"/>
      <c r="CL333" s="9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</row>
    <row r="334" spans="73:130" x14ac:dyDescent="0.2">
      <c r="BU334" s="6"/>
      <c r="BV334" s="6"/>
      <c r="BW334" s="6"/>
      <c r="BX334" s="6"/>
      <c r="BY334" s="6"/>
      <c r="BZ334" s="6"/>
      <c r="CA334" s="32" t="str">
        <f t="shared" si="38"/>
        <v/>
      </c>
      <c r="CG334" s="33">
        <f t="shared" si="39"/>
        <v>0</v>
      </c>
      <c r="CH334" s="9"/>
      <c r="CI334" s="9"/>
      <c r="CJ334" s="9"/>
      <c r="CK334" s="9"/>
      <c r="CL334" s="9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</row>
    <row r="335" spans="73:130" x14ac:dyDescent="0.2">
      <c r="BU335" s="6"/>
      <c r="BV335" s="6"/>
      <c r="BW335" s="6"/>
      <c r="BX335" s="6"/>
      <c r="BY335" s="6"/>
      <c r="BZ335" s="6"/>
      <c r="CA335" s="32" t="str">
        <f t="shared" si="38"/>
        <v/>
      </c>
      <c r="CG335" s="33">
        <f t="shared" si="39"/>
        <v>0</v>
      </c>
      <c r="CH335" s="9"/>
      <c r="CI335" s="9"/>
      <c r="CJ335" s="9"/>
      <c r="CK335" s="9"/>
      <c r="CL335" s="9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</row>
    <row r="336" spans="73:130" x14ac:dyDescent="0.2">
      <c r="BU336" s="6"/>
      <c r="BV336" s="6"/>
      <c r="BW336" s="6"/>
      <c r="BX336" s="6"/>
      <c r="BY336" s="6"/>
      <c r="BZ336" s="6"/>
      <c r="CA336" s="32" t="str">
        <f t="shared" si="38"/>
        <v/>
      </c>
      <c r="CG336" s="33">
        <f t="shared" si="39"/>
        <v>0</v>
      </c>
      <c r="CH336" s="9"/>
      <c r="CI336" s="9"/>
      <c r="CJ336" s="9"/>
      <c r="CK336" s="9"/>
      <c r="CL336" s="9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</row>
    <row r="337" spans="1:130" x14ac:dyDescent="0.2">
      <c r="CA337" s="32" t="str">
        <f t="shared" si="38"/>
        <v/>
      </c>
      <c r="CG337" s="33">
        <f t="shared" si="39"/>
        <v>0</v>
      </c>
      <c r="CH337" s="9"/>
      <c r="CI337" s="9"/>
      <c r="CJ337" s="9"/>
      <c r="CK337" s="9"/>
      <c r="CL337" s="9"/>
    </row>
    <row r="338" spans="1:130" x14ac:dyDescent="0.2">
      <c r="CA338" s="32" t="str">
        <f t="shared" si="38"/>
        <v/>
      </c>
      <c r="CG338" s="33">
        <f t="shared" si="39"/>
        <v>0</v>
      </c>
      <c r="CH338" s="9"/>
      <c r="CI338" s="9"/>
      <c r="CJ338" s="9"/>
      <c r="CK338" s="9"/>
      <c r="CL338" s="9"/>
    </row>
    <row r="339" spans="1:130" x14ac:dyDescent="0.2">
      <c r="CA339" s="32" t="str">
        <f t="shared" si="38"/>
        <v/>
      </c>
      <c r="CG339" s="33">
        <f t="shared" si="39"/>
        <v>0</v>
      </c>
      <c r="CH339" s="9"/>
      <c r="CI339" s="9"/>
      <c r="CJ339" s="9"/>
      <c r="CK339" s="9"/>
      <c r="CL339" s="9"/>
    </row>
    <row r="340" spans="1:130" x14ac:dyDescent="0.2">
      <c r="CA340" s="32" t="str">
        <f t="shared" si="38"/>
        <v/>
      </c>
      <c r="CG340" s="33">
        <f t="shared" si="39"/>
        <v>0</v>
      </c>
      <c r="CH340" s="9"/>
      <c r="CI340" s="9"/>
      <c r="CJ340" s="9"/>
      <c r="CK340" s="9"/>
      <c r="CL340" s="9"/>
    </row>
    <row r="341" spans="1:130" x14ac:dyDescent="0.2">
      <c r="CG341" s="9"/>
      <c r="CH341" s="9"/>
      <c r="CI341" s="9"/>
      <c r="CJ341" s="9"/>
      <c r="CK341" s="9"/>
      <c r="CL341" s="9"/>
    </row>
    <row r="342" spans="1:130" x14ac:dyDescent="0.2">
      <c r="CG342" s="9"/>
      <c r="CH342" s="9"/>
      <c r="CI342" s="9"/>
      <c r="CJ342" s="9"/>
      <c r="CK342" s="9"/>
      <c r="CL342" s="9"/>
    </row>
    <row r="343" spans="1:130" x14ac:dyDescent="0.2">
      <c r="CG343" s="9"/>
      <c r="CH343" s="9"/>
      <c r="CI343" s="9"/>
      <c r="CJ343" s="9"/>
      <c r="CK343" s="9"/>
      <c r="CL343" s="9"/>
    </row>
    <row r="344" spans="1:130" x14ac:dyDescent="0.2">
      <c r="CG344" s="9"/>
      <c r="CH344" s="9"/>
      <c r="CI344" s="9"/>
      <c r="CJ344" s="9"/>
      <c r="CK344" s="9"/>
      <c r="CL344" s="9"/>
    </row>
    <row r="345" spans="1:130" x14ac:dyDescent="0.2">
      <c r="CA345" s="32" t="str">
        <f t="shared" ref="CA345:CA356" si="40">IF(CG345=1,"*El Total de Beneficiarios no puede superar el Total por Sexo. ","")</f>
        <v/>
      </c>
      <c r="CG345" s="33">
        <f t="shared" ref="CG345:CG356" si="41">IF(AR345&gt;C345,1,0)</f>
        <v>0</v>
      </c>
      <c r="CH345" s="9"/>
      <c r="CI345" s="9"/>
      <c r="CJ345" s="9"/>
      <c r="CK345" s="9"/>
      <c r="CL345" s="9"/>
    </row>
    <row r="346" spans="1:130" s="402" customFormat="1" ht="15" x14ac:dyDescent="0.25">
      <c r="A346" s="402">
        <f>SUM(B13:B24,C29:C50,B60,B68,B76,B96:E96,B104:E104,B112:E112,B116:B117,B121:B123,C127:L142,B148:B176,B177,B194,B205,B214,B217:B220,B248,B253:B255,B259:B285,B289:B309)</f>
        <v>17942</v>
      </c>
      <c r="B346" s="402">
        <f>SUM(CG6:CZ309)</f>
        <v>0</v>
      </c>
      <c r="BU346" s="403"/>
      <c r="BV346" s="403"/>
      <c r="BW346" s="403"/>
      <c r="BX346" s="403"/>
      <c r="BY346" s="404"/>
      <c r="BZ346" s="404"/>
      <c r="CA346" s="32" t="str">
        <f t="shared" si="40"/>
        <v/>
      </c>
      <c r="CB346" s="4"/>
      <c r="CC346" s="4"/>
      <c r="CD346" s="4"/>
      <c r="CE346" s="4"/>
      <c r="CF346" s="4"/>
      <c r="CG346" s="33">
        <f t="shared" si="41"/>
        <v>0</v>
      </c>
      <c r="CH346" s="9"/>
      <c r="CI346" s="9"/>
      <c r="CJ346" s="9"/>
      <c r="CK346" s="9"/>
      <c r="CL346" s="9"/>
      <c r="CM346" s="4"/>
      <c r="CN346" s="4"/>
      <c r="CO346" s="4"/>
      <c r="CP346" s="4"/>
      <c r="CQ346" s="4"/>
      <c r="CR346" s="4"/>
      <c r="CS346" s="4"/>
      <c r="CT346" s="4"/>
      <c r="CU346" s="404"/>
      <c r="CV346" s="404"/>
      <c r="CW346" s="404"/>
      <c r="CX346" s="404"/>
      <c r="CY346" s="404"/>
      <c r="CZ346" s="404"/>
      <c r="DA346" s="403"/>
      <c r="DB346" s="403"/>
      <c r="DC346" s="403"/>
      <c r="DD346" s="403"/>
      <c r="DE346" s="403"/>
      <c r="DF346" s="403"/>
      <c r="DG346" s="403"/>
      <c r="DH346" s="403"/>
      <c r="DI346" s="403"/>
      <c r="DJ346" s="403"/>
      <c r="DK346" s="403"/>
      <c r="DL346" s="403"/>
      <c r="DM346" s="403"/>
      <c r="DN346" s="403"/>
      <c r="DO346" s="403"/>
      <c r="DP346" s="403"/>
      <c r="DQ346" s="403"/>
      <c r="DR346" s="403"/>
      <c r="DS346" s="403"/>
      <c r="DT346" s="403"/>
      <c r="DU346" s="403"/>
      <c r="DV346" s="403"/>
      <c r="DW346" s="403"/>
      <c r="DX346" s="403"/>
      <c r="DY346" s="403"/>
      <c r="DZ346" s="403"/>
    </row>
    <row r="347" spans="1:130" x14ac:dyDescent="0.2">
      <c r="CA347" s="32" t="str">
        <f t="shared" si="40"/>
        <v/>
      </c>
      <c r="CG347" s="33">
        <f t="shared" si="41"/>
        <v>0</v>
      </c>
      <c r="CH347" s="9"/>
      <c r="CI347" s="9"/>
      <c r="CJ347" s="9"/>
      <c r="CK347" s="9"/>
      <c r="CL347" s="9"/>
    </row>
    <row r="348" spans="1:130" x14ac:dyDescent="0.2">
      <c r="CA348" s="32" t="str">
        <f t="shared" si="40"/>
        <v/>
      </c>
      <c r="CG348" s="33">
        <f t="shared" si="41"/>
        <v>0</v>
      </c>
      <c r="CH348" s="9"/>
      <c r="CI348" s="9"/>
      <c r="CJ348" s="9"/>
      <c r="CK348" s="9"/>
      <c r="CL348" s="9"/>
    </row>
    <row r="349" spans="1:130" x14ac:dyDescent="0.2">
      <c r="CA349" s="32" t="str">
        <f t="shared" si="40"/>
        <v/>
      </c>
      <c r="CG349" s="33">
        <f t="shared" si="41"/>
        <v>0</v>
      </c>
      <c r="CH349" s="9"/>
      <c r="CI349" s="9"/>
      <c r="CJ349" s="9"/>
      <c r="CK349" s="9"/>
      <c r="CL349" s="9"/>
    </row>
    <row r="350" spans="1:130" x14ac:dyDescent="0.2">
      <c r="CA350" s="32" t="str">
        <f t="shared" si="40"/>
        <v/>
      </c>
      <c r="CG350" s="33">
        <f t="shared" si="41"/>
        <v>0</v>
      </c>
      <c r="CH350" s="9"/>
      <c r="CI350" s="9"/>
      <c r="CJ350" s="9"/>
      <c r="CK350" s="9"/>
      <c r="CL350" s="9"/>
    </row>
    <row r="351" spans="1:130" x14ac:dyDescent="0.2">
      <c r="CA351" s="32" t="str">
        <f t="shared" si="40"/>
        <v/>
      </c>
      <c r="CG351" s="33">
        <f t="shared" si="41"/>
        <v>0</v>
      </c>
      <c r="CH351" s="9"/>
      <c r="CI351" s="9"/>
      <c r="CJ351" s="9"/>
      <c r="CK351" s="9"/>
      <c r="CL351" s="9"/>
    </row>
    <row r="352" spans="1:130" x14ac:dyDescent="0.2">
      <c r="CA352" s="32" t="str">
        <f t="shared" si="40"/>
        <v/>
      </c>
      <c r="CG352" s="33">
        <f t="shared" si="41"/>
        <v>0</v>
      </c>
      <c r="CH352" s="9"/>
      <c r="CI352" s="9"/>
      <c r="CJ352" s="9"/>
      <c r="CK352" s="9"/>
      <c r="CL352" s="9"/>
    </row>
    <row r="353" spans="79:90" s="6" customFormat="1" x14ac:dyDescent="0.2">
      <c r="CA353" s="32" t="str">
        <f t="shared" si="40"/>
        <v/>
      </c>
      <c r="CB353" s="4"/>
      <c r="CC353" s="4"/>
      <c r="CD353" s="4"/>
      <c r="CE353" s="4"/>
      <c r="CF353" s="4"/>
      <c r="CG353" s="33">
        <f t="shared" si="41"/>
        <v>0</v>
      </c>
      <c r="CH353" s="9"/>
      <c r="CI353" s="9"/>
      <c r="CJ353" s="9"/>
      <c r="CK353" s="9"/>
      <c r="CL353" s="9"/>
    </row>
    <row r="354" spans="79:90" s="6" customFormat="1" x14ac:dyDescent="0.2">
      <c r="CA354" s="32" t="str">
        <f t="shared" si="40"/>
        <v/>
      </c>
      <c r="CB354" s="4"/>
      <c r="CC354" s="4"/>
      <c r="CD354" s="4"/>
      <c r="CE354" s="4"/>
      <c r="CF354" s="4"/>
      <c r="CG354" s="33">
        <f t="shared" si="41"/>
        <v>0</v>
      </c>
      <c r="CH354" s="9"/>
      <c r="CI354" s="9"/>
      <c r="CJ354" s="9"/>
      <c r="CK354" s="9"/>
      <c r="CL354" s="9"/>
    </row>
    <row r="355" spans="79:90" s="6" customFormat="1" x14ac:dyDescent="0.2">
      <c r="CA355" s="32" t="str">
        <f t="shared" si="40"/>
        <v/>
      </c>
      <c r="CB355" s="4"/>
      <c r="CC355" s="4"/>
      <c r="CD355" s="4"/>
      <c r="CE355" s="4"/>
      <c r="CF355" s="4"/>
      <c r="CG355" s="33">
        <f t="shared" si="41"/>
        <v>0</v>
      </c>
      <c r="CH355" s="9"/>
      <c r="CI355" s="9"/>
      <c r="CJ355" s="9"/>
      <c r="CK355" s="9"/>
      <c r="CL355" s="9"/>
    </row>
    <row r="356" spans="79:90" s="6" customFormat="1" x14ac:dyDescent="0.2">
      <c r="CA356" s="32" t="str">
        <f t="shared" si="40"/>
        <v/>
      </c>
      <c r="CB356" s="4"/>
      <c r="CC356" s="4"/>
      <c r="CD356" s="4"/>
      <c r="CE356" s="4"/>
      <c r="CF356" s="4"/>
      <c r="CG356" s="33">
        <f t="shared" si="41"/>
        <v>0</v>
      </c>
      <c r="CH356" s="9"/>
      <c r="CI356" s="9"/>
      <c r="CJ356" s="9"/>
      <c r="CK356" s="9"/>
      <c r="CL356" s="9"/>
    </row>
    <row r="357" spans="79:90" s="6" customFormat="1" x14ac:dyDescent="0.2">
      <c r="CA357" s="4"/>
      <c r="CB357" s="4"/>
      <c r="CC357" s="4"/>
      <c r="CD357" s="4"/>
      <c r="CE357" s="4"/>
      <c r="CF357" s="4"/>
      <c r="CG357" s="9"/>
      <c r="CH357" s="9"/>
      <c r="CI357" s="9"/>
      <c r="CJ357" s="9"/>
      <c r="CK357" s="9"/>
      <c r="CL357" s="9"/>
    </row>
    <row r="358" spans="79:90" s="6" customFormat="1" x14ac:dyDescent="0.2">
      <c r="CA358" s="4"/>
      <c r="CB358" s="4"/>
      <c r="CC358" s="4"/>
      <c r="CD358" s="4"/>
      <c r="CE358" s="4"/>
      <c r="CF358" s="4"/>
      <c r="CG358" s="9"/>
      <c r="CH358" s="9"/>
      <c r="CI358" s="9"/>
      <c r="CJ358" s="9"/>
      <c r="CK358" s="9"/>
      <c r="CL358" s="9"/>
    </row>
    <row r="359" spans="79:90" s="6" customFormat="1" x14ac:dyDescent="0.2">
      <c r="CA359" s="4"/>
      <c r="CB359" s="4"/>
      <c r="CC359" s="4"/>
      <c r="CD359" s="4"/>
      <c r="CE359" s="4"/>
      <c r="CF359" s="4"/>
      <c r="CG359" s="9"/>
      <c r="CH359" s="9"/>
      <c r="CI359" s="9"/>
      <c r="CJ359" s="9"/>
      <c r="CK359" s="9"/>
      <c r="CL359" s="9"/>
    </row>
    <row r="360" spans="79:90" s="6" customFormat="1" x14ac:dyDescent="0.2">
      <c r="CA360" s="4"/>
      <c r="CB360" s="4"/>
      <c r="CC360" s="4"/>
      <c r="CD360" s="4"/>
      <c r="CE360" s="4"/>
      <c r="CF360" s="4"/>
      <c r="CG360" s="9"/>
      <c r="CH360" s="9"/>
      <c r="CI360" s="9"/>
      <c r="CJ360" s="9"/>
      <c r="CK360" s="9"/>
      <c r="CL360" s="9"/>
    </row>
    <row r="361" spans="79:90" s="6" customFormat="1" x14ac:dyDescent="0.2">
      <c r="CA361" s="32" t="str">
        <f>IF(CG361=1,"*El Total de Beneficiarios no puede superar el Total por Sexo. ","")</f>
        <v/>
      </c>
      <c r="CB361" s="4"/>
      <c r="CC361" s="4"/>
      <c r="CD361" s="4"/>
      <c r="CE361" s="4"/>
      <c r="CF361" s="4"/>
      <c r="CG361" s="33">
        <f>IF(AR361&gt;C361,1,0)</f>
        <v>0</v>
      </c>
      <c r="CH361" s="9"/>
      <c r="CI361" s="9"/>
      <c r="CJ361" s="9"/>
      <c r="CK361" s="9"/>
      <c r="CL361" s="9"/>
    </row>
    <row r="362" spans="79:90" s="6" customFormat="1" x14ac:dyDescent="0.2">
      <c r="CA362" s="32" t="str">
        <f>IF(CG362=1,"*El Total de Beneficiarios no puede superar el Total por Sexo. ","")</f>
        <v/>
      </c>
      <c r="CB362" s="4"/>
      <c r="CC362" s="4"/>
      <c r="CD362" s="4"/>
      <c r="CE362" s="4"/>
      <c r="CF362" s="4"/>
      <c r="CG362" s="33">
        <f>IF(AR362&gt;C362,1,0)</f>
        <v>0</v>
      </c>
      <c r="CH362" s="9"/>
      <c r="CI362" s="9"/>
      <c r="CJ362" s="9"/>
      <c r="CK362" s="9"/>
      <c r="CL362" s="9"/>
    </row>
    <row r="363" spans="79:90" s="6" customFormat="1" x14ac:dyDescent="0.2">
      <c r="CA363" s="32" t="str">
        <f>IF(CG363=1,"*El Total de Beneficiarios no puede superar el Total por Sexo. ","")</f>
        <v/>
      </c>
      <c r="CB363" s="4"/>
      <c r="CC363" s="4"/>
      <c r="CD363" s="4"/>
      <c r="CE363" s="4"/>
      <c r="CF363" s="4"/>
      <c r="CG363" s="33">
        <f>IF(AR363&gt;C363,1,0)</f>
        <v>0</v>
      </c>
      <c r="CH363" s="9"/>
      <c r="CI363" s="9"/>
      <c r="CJ363" s="9"/>
      <c r="CK363" s="9"/>
      <c r="CL363" s="9"/>
    </row>
    <row r="364" spans="79:90" s="6" customFormat="1" x14ac:dyDescent="0.2">
      <c r="CA364" s="32" t="str">
        <f>IF(CG364=1,"*El Total de Beneficiarios no puede superar el Total por Sexo. ","")</f>
        <v/>
      </c>
      <c r="CB364" s="4"/>
      <c r="CC364" s="4"/>
      <c r="CD364" s="4"/>
      <c r="CE364" s="4"/>
      <c r="CF364" s="4"/>
      <c r="CG364" s="33">
        <f>IF(AR364&gt;C364,1,0)</f>
        <v>0</v>
      </c>
      <c r="CH364" s="9"/>
      <c r="CI364" s="9"/>
      <c r="CJ364" s="9"/>
      <c r="CK364" s="9"/>
      <c r="CL364" s="9"/>
    </row>
    <row r="365" spans="79:90" s="6" customFormat="1" x14ac:dyDescent="0.2">
      <c r="CA365" s="4"/>
      <c r="CB365" s="4"/>
      <c r="CC365" s="4"/>
      <c r="CD365" s="4"/>
      <c r="CE365" s="4"/>
      <c r="CF365" s="4"/>
      <c r="CG365" s="9"/>
      <c r="CH365" s="9"/>
      <c r="CI365" s="9"/>
      <c r="CJ365" s="9"/>
      <c r="CK365" s="9"/>
      <c r="CL365" s="9"/>
    </row>
    <row r="366" spans="79:90" s="6" customFormat="1" x14ac:dyDescent="0.2">
      <c r="CA366" s="4"/>
      <c r="CB366" s="4"/>
      <c r="CC366" s="4"/>
      <c r="CD366" s="4"/>
      <c r="CE366" s="4"/>
      <c r="CF366" s="4"/>
      <c r="CG366" s="9"/>
      <c r="CH366" s="9"/>
      <c r="CI366" s="9"/>
      <c r="CJ366" s="9"/>
      <c r="CK366" s="9"/>
      <c r="CL366" s="9"/>
    </row>
    <row r="367" spans="79:90" s="6" customFormat="1" x14ac:dyDescent="0.2">
      <c r="CA367" s="4"/>
      <c r="CB367" s="4"/>
      <c r="CC367" s="4"/>
      <c r="CD367" s="4"/>
      <c r="CE367" s="4"/>
      <c r="CF367" s="4"/>
      <c r="CG367" s="9"/>
      <c r="CH367" s="9"/>
      <c r="CI367" s="9"/>
      <c r="CJ367" s="9"/>
      <c r="CK367" s="9"/>
      <c r="CL367" s="9"/>
    </row>
    <row r="368" spans="79:90" s="6" customFormat="1" x14ac:dyDescent="0.2">
      <c r="CA368" s="4"/>
      <c r="CB368" s="4"/>
      <c r="CC368" s="4"/>
      <c r="CD368" s="4"/>
      <c r="CE368" s="4"/>
      <c r="CF368" s="4"/>
      <c r="CG368" s="9"/>
      <c r="CH368" s="9"/>
      <c r="CI368" s="9"/>
      <c r="CJ368" s="9"/>
      <c r="CK368" s="9"/>
      <c r="CL368" s="9"/>
    </row>
    <row r="369" spans="73:130" x14ac:dyDescent="0.2"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9"/>
      <c r="CH369" s="9"/>
      <c r="CI369" s="9"/>
      <c r="CJ369" s="9"/>
      <c r="CK369" s="9"/>
      <c r="CL369" s="9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</row>
    <row r="370" spans="73:130" x14ac:dyDescent="0.2"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9"/>
      <c r="CH370" s="9"/>
      <c r="CI370" s="9"/>
      <c r="CJ370" s="9"/>
      <c r="CK370" s="9"/>
      <c r="CL370" s="9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</row>
    <row r="371" spans="73:130" x14ac:dyDescent="0.2"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9"/>
      <c r="CH371" s="9"/>
      <c r="CI371" s="9"/>
      <c r="CJ371" s="9"/>
      <c r="CK371" s="9"/>
      <c r="CL371" s="9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</row>
    <row r="372" spans="73:130" x14ac:dyDescent="0.2"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9"/>
      <c r="CH372" s="9"/>
      <c r="CI372" s="9"/>
      <c r="CJ372" s="9"/>
      <c r="CK372" s="9"/>
      <c r="CL372" s="9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</row>
    <row r="373" spans="73:130" x14ac:dyDescent="0.2"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9"/>
      <c r="CH373" s="9"/>
      <c r="CI373" s="9"/>
      <c r="CJ373" s="9"/>
      <c r="CK373" s="9"/>
      <c r="CL373" s="9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</row>
    <row r="374" spans="73:130" x14ac:dyDescent="0.2"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9"/>
      <c r="CH374" s="9"/>
      <c r="CI374" s="9"/>
      <c r="CJ374" s="9"/>
      <c r="CK374" s="9"/>
      <c r="CL374" s="9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</row>
    <row r="375" spans="73:130" x14ac:dyDescent="0.2"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9"/>
      <c r="CH375" s="9"/>
      <c r="CI375" s="9"/>
      <c r="CJ375" s="9"/>
      <c r="CK375" s="9"/>
      <c r="CL375" s="9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</row>
    <row r="376" spans="73:130" x14ac:dyDescent="0.2"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9"/>
      <c r="CH376" s="9"/>
      <c r="CI376" s="9"/>
      <c r="CJ376" s="9"/>
      <c r="CK376" s="9"/>
      <c r="CL376" s="9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</row>
    <row r="377" spans="73:130" x14ac:dyDescent="0.2"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9"/>
      <c r="CH377" s="9"/>
      <c r="CI377" s="9"/>
      <c r="CJ377" s="9"/>
      <c r="CK377" s="9"/>
      <c r="CL377" s="9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</row>
    <row r="378" spans="73:130" x14ac:dyDescent="0.2"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9"/>
      <c r="CH378" s="9"/>
      <c r="CI378" s="9"/>
      <c r="CJ378" s="9"/>
      <c r="CK378" s="9"/>
      <c r="CL378" s="9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</row>
    <row r="379" spans="73:130" x14ac:dyDescent="0.2"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9"/>
      <c r="CH379" s="9"/>
      <c r="CI379" s="9"/>
      <c r="CJ379" s="9"/>
      <c r="CK379" s="9"/>
      <c r="CL379" s="9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</row>
    <row r="380" spans="73:130" x14ac:dyDescent="0.2"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9"/>
      <c r="CH380" s="9"/>
      <c r="CI380" s="9"/>
      <c r="CJ380" s="9"/>
      <c r="CK380" s="9"/>
      <c r="CL380" s="9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</row>
    <row r="400" spans="73:130" ht="15" x14ac:dyDescent="0.25">
      <c r="BU400" s="6"/>
      <c r="BV400" s="6"/>
      <c r="BW400" s="6"/>
      <c r="BX400" s="6"/>
      <c r="BY400" s="6"/>
      <c r="BZ400" s="6"/>
      <c r="CA400" s="405"/>
      <c r="CB400" s="405"/>
      <c r="CC400" s="405"/>
      <c r="CD400" s="405"/>
      <c r="CE400" s="405"/>
      <c r="CF400" s="405"/>
      <c r="CG400" s="405"/>
      <c r="CH400" s="405"/>
      <c r="CI400" s="405"/>
      <c r="CJ400" s="405"/>
      <c r="CK400" s="405"/>
      <c r="CL400" s="405"/>
      <c r="CM400" s="405"/>
      <c r="CN400" s="405"/>
      <c r="CO400" s="405"/>
      <c r="CP400" s="405"/>
      <c r="CQ400" s="405"/>
      <c r="CR400" s="405"/>
      <c r="CS400" s="405"/>
      <c r="CT400" s="405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</row>
  </sheetData>
  <mergeCells count="147">
    <mergeCell ref="A287:A288"/>
    <mergeCell ref="B287:B288"/>
    <mergeCell ref="C287:S287"/>
    <mergeCell ref="A251:A252"/>
    <mergeCell ref="B251:B252"/>
    <mergeCell ref="C251:S251"/>
    <mergeCell ref="A257:A258"/>
    <mergeCell ref="B257:B258"/>
    <mergeCell ref="C257:S257"/>
    <mergeCell ref="A207:A209"/>
    <mergeCell ref="B207:B209"/>
    <mergeCell ref="C207:S208"/>
    <mergeCell ref="T207:X207"/>
    <mergeCell ref="T208:V208"/>
    <mergeCell ref="W208:X208"/>
    <mergeCell ref="A196:A198"/>
    <mergeCell ref="B196:B198"/>
    <mergeCell ref="C196:S197"/>
    <mergeCell ref="T196:X196"/>
    <mergeCell ref="T197:V197"/>
    <mergeCell ref="W197:X197"/>
    <mergeCell ref="A184:A186"/>
    <mergeCell ref="B184:B186"/>
    <mergeCell ref="C184:S185"/>
    <mergeCell ref="T184:X184"/>
    <mergeCell ref="T185:V185"/>
    <mergeCell ref="W185:X185"/>
    <mergeCell ref="AC146:AD146"/>
    <mergeCell ref="AE146:AF146"/>
    <mergeCell ref="AG146:AH146"/>
    <mergeCell ref="AM145:AO145"/>
    <mergeCell ref="E146:F146"/>
    <mergeCell ref="G146:H146"/>
    <mergeCell ref="I146:J146"/>
    <mergeCell ref="K146:L146"/>
    <mergeCell ref="M146:N146"/>
    <mergeCell ref="O146:P146"/>
    <mergeCell ref="Q146:R146"/>
    <mergeCell ref="S146:T146"/>
    <mergeCell ref="U146:V146"/>
    <mergeCell ref="AN146:AO146"/>
    <mergeCell ref="AI146:AJ146"/>
    <mergeCell ref="AK146:AL146"/>
    <mergeCell ref="AM146:AM147"/>
    <mergeCell ref="K125:L125"/>
    <mergeCell ref="A127:A130"/>
    <mergeCell ref="A131:A135"/>
    <mergeCell ref="A136:A141"/>
    <mergeCell ref="A145:A147"/>
    <mergeCell ref="B145:D146"/>
    <mergeCell ref="E145:AL145"/>
    <mergeCell ref="W146:X146"/>
    <mergeCell ref="Y146:Z146"/>
    <mergeCell ref="AA146:AB146"/>
    <mergeCell ref="A125:A126"/>
    <mergeCell ref="B125:B126"/>
    <mergeCell ref="C125:D125"/>
    <mergeCell ref="E125:F125"/>
    <mergeCell ref="G125:H125"/>
    <mergeCell ref="I125:J125"/>
    <mergeCell ref="A114:A115"/>
    <mergeCell ref="B114:B115"/>
    <mergeCell ref="C114:F114"/>
    <mergeCell ref="G114:H114"/>
    <mergeCell ref="A119:A120"/>
    <mergeCell ref="B119:B120"/>
    <mergeCell ref="C119:E119"/>
    <mergeCell ref="F119:F120"/>
    <mergeCell ref="G119:G120"/>
    <mergeCell ref="H119:K119"/>
    <mergeCell ref="J27:K27"/>
    <mergeCell ref="L27:M27"/>
    <mergeCell ref="T62:W62"/>
    <mergeCell ref="X62:Z62"/>
    <mergeCell ref="A70:A71"/>
    <mergeCell ref="B70:B71"/>
    <mergeCell ref="C70:S70"/>
    <mergeCell ref="T70:W70"/>
    <mergeCell ref="X70:Z70"/>
    <mergeCell ref="F53:F54"/>
    <mergeCell ref="G53:G54"/>
    <mergeCell ref="H53:H54"/>
    <mergeCell ref="A62:A63"/>
    <mergeCell ref="B62:B63"/>
    <mergeCell ref="C62:S62"/>
    <mergeCell ref="A29:B29"/>
    <mergeCell ref="A30:A48"/>
    <mergeCell ref="A52:A54"/>
    <mergeCell ref="B52:B54"/>
    <mergeCell ref="C52:F52"/>
    <mergeCell ref="G52:H52"/>
    <mergeCell ref="C53:C54"/>
    <mergeCell ref="D53:D54"/>
    <mergeCell ref="E53:E54"/>
    <mergeCell ref="AN27:AN28"/>
    <mergeCell ref="AO27:AO28"/>
    <mergeCell ref="AP27:AP28"/>
    <mergeCell ref="V27:W27"/>
    <mergeCell ref="X27:Y27"/>
    <mergeCell ref="Z27:AA27"/>
    <mergeCell ref="AB27:AC27"/>
    <mergeCell ref="AD27:AE27"/>
    <mergeCell ref="AF27:AG27"/>
    <mergeCell ref="N27:O27"/>
    <mergeCell ref="P27:Q27"/>
    <mergeCell ref="R27:S27"/>
    <mergeCell ref="T27:U27"/>
    <mergeCell ref="AN11:AN12"/>
    <mergeCell ref="AO11:AO12"/>
    <mergeCell ref="AP11:AP12"/>
    <mergeCell ref="A26:A28"/>
    <mergeCell ref="B26:B28"/>
    <mergeCell ref="C26:E27"/>
    <mergeCell ref="F26:AM26"/>
    <mergeCell ref="AN26:AQ26"/>
    <mergeCell ref="F27:G27"/>
    <mergeCell ref="H27:I27"/>
    <mergeCell ref="AC11:AD11"/>
    <mergeCell ref="AE11:AF11"/>
    <mergeCell ref="AG11:AH11"/>
    <mergeCell ref="AI11:AJ11"/>
    <mergeCell ref="AK11:AL11"/>
    <mergeCell ref="AM11:AM12"/>
    <mergeCell ref="AQ27:AQ28"/>
    <mergeCell ref="AH27:AI27"/>
    <mergeCell ref="AJ27:AK27"/>
    <mergeCell ref="AL27:AM27"/>
    <mergeCell ref="AR10:AR12"/>
    <mergeCell ref="AS10:AS12"/>
    <mergeCell ref="E11:F11"/>
    <mergeCell ref="G11:H11"/>
    <mergeCell ref="I11:J11"/>
    <mergeCell ref="K11:L11"/>
    <mergeCell ref="M11:N11"/>
    <mergeCell ref="O11:P11"/>
    <mergeCell ref="Q11:R11"/>
    <mergeCell ref="S11:T11"/>
    <mergeCell ref="A6:N6"/>
    <mergeCell ref="A10:A12"/>
    <mergeCell ref="B10:D11"/>
    <mergeCell ref="E10:AL10"/>
    <mergeCell ref="AM10:AP10"/>
    <mergeCell ref="AQ10:AQ12"/>
    <mergeCell ref="U11:V11"/>
    <mergeCell ref="W11:X11"/>
    <mergeCell ref="Y11:Z11"/>
    <mergeCell ref="AA11:AB11"/>
  </mergeCells>
  <dataValidations count="4">
    <dataValidation type="whole" operator="greaterThanOrEqual" allowBlank="1" showInputMessage="1" showErrorMessage="1" error="Valor no Permitido" sqref="C253:S255 B223:B247 C72:Z75 B79:E95 B99:E103 B107:E111 C116:H117 C121:K123 C127:L142 E13:AS24 F29:AQ50 C55:H59 C64:Z67 C289:S309 C187:X193 C199:X204 C210:X213 B217:B220 C259:S285 E148:AO182">
      <formula1>0</formula1>
    </dataValidation>
    <dataValidation allowBlank="1" showInputMessage="1" showErrorMessage="1" error="Valor no Permitido" sqref="T63 T71"/>
    <dataValidation allowBlank="1" sqref="CA1:CF52 BZ53:CE60 BZ114:CE117 CA61:CF113 BZ125:CE142 CA118:CF124 CT145:CY182 CA143:CF144 CA183:CF1048576"/>
    <dataValidation type="whole" allowBlank="1" showInputMessage="1" showErrorMessage="1" error="Valor no Permitido" sqref="F109 B130:B176 C60 F77:F80 CG118:CT124 F61 F69 CF53:CS60 CG1:CT52 W62 T76:Z76 CF114:CS117 CG61:CT113 CF125:CS142 E147:AL147 CG183:CT1048576 CZ145:DM182 CG143:CT144 C145:D176 C178:D182">
      <formula1>0</formula1>
      <formula2>1E+30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S400"/>
  <sheetViews>
    <sheetView topLeftCell="A181" workbookViewId="0">
      <selection activeCell="A6" sqref="A6:N6"/>
    </sheetView>
  </sheetViews>
  <sheetFormatPr baseColWidth="10" defaultColWidth="11.42578125" defaultRowHeight="14.25" x14ac:dyDescent="0.2"/>
  <cols>
    <col min="1" max="1" width="49.85546875" style="6" customWidth="1"/>
    <col min="2" max="2" width="43.7109375" style="6" customWidth="1"/>
    <col min="3" max="3" width="16.28515625" style="6" customWidth="1"/>
    <col min="4" max="38" width="19.28515625" style="6" customWidth="1"/>
    <col min="39" max="40" width="12.7109375" style="6" customWidth="1"/>
    <col min="41" max="41" width="14.42578125" style="6" customWidth="1"/>
    <col min="42" max="42" width="12.7109375" style="6" customWidth="1"/>
    <col min="43" max="43" width="14.42578125" style="6" customWidth="1"/>
    <col min="44" max="44" width="12.42578125" style="6" customWidth="1"/>
    <col min="45" max="45" width="11.42578125" style="6"/>
    <col min="46" max="46" width="13.28515625" style="6" customWidth="1"/>
    <col min="47" max="47" width="11.42578125" style="6"/>
    <col min="48" max="48" width="12.28515625" style="6" customWidth="1"/>
    <col min="49" max="72" width="11.42578125" style="6" customWidth="1"/>
    <col min="73" max="73" width="11.42578125" style="5" customWidth="1"/>
    <col min="74" max="76" width="11" style="5" customWidth="1"/>
    <col min="77" max="77" width="11" style="15" customWidth="1"/>
    <col min="78" max="78" width="13.28515625" style="15" customWidth="1"/>
    <col min="79" max="98" width="13.28515625" style="4" hidden="1" customWidth="1"/>
    <col min="99" max="104" width="13.28515625" style="15" hidden="1" customWidth="1"/>
    <col min="105" max="105" width="0" style="5" hidden="1" customWidth="1"/>
    <col min="106" max="130" width="11.42578125" style="5"/>
    <col min="131" max="16384" width="11.42578125" style="6"/>
  </cols>
  <sheetData>
    <row r="1" spans="1:104" s="6" customFormat="1" ht="1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3"/>
      <c r="BV1" s="3"/>
      <c r="BW1" s="3"/>
      <c r="BX1" s="3"/>
      <c r="BY1" s="3"/>
      <c r="BZ1" s="3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5"/>
      <c r="CV1" s="5"/>
      <c r="CW1" s="5"/>
      <c r="CX1" s="5"/>
      <c r="CY1" s="5"/>
      <c r="CZ1" s="5"/>
    </row>
    <row r="2" spans="1:104" s="6" customFormat="1" ht="15" x14ac:dyDescent="0.25">
      <c r="A2" s="1" t="str">
        <f>CONCATENATE("COMUNA: ",[7]NOMBRE!B2," - ","( ",[7]NOMBRE!C2,[7]NOMBRE!D2,[7]NOMBRE!E2,[7]NOMBRE!F2,[7]NOMBRE!G2," )")</f>
        <v>COMUNA: LINARES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3"/>
      <c r="BV2" s="3"/>
      <c r="BW2" s="3"/>
      <c r="BX2" s="3"/>
      <c r="BY2" s="3"/>
      <c r="BZ2" s="3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5"/>
      <c r="CV2" s="5"/>
      <c r="CW2" s="5"/>
      <c r="CX2" s="5"/>
      <c r="CY2" s="5"/>
      <c r="CZ2" s="5"/>
    </row>
    <row r="3" spans="1:104" s="6" customFormat="1" ht="15" x14ac:dyDescent="0.25">
      <c r="A3" s="1" t="str">
        <f>CONCATENATE("ESTABLECIMIENTO/ESTRATEGIA: ",[7]NOMBRE!B3," - ","( ",[7]NOMBRE!C3,[7]NOMBRE!D3,[7]NOMBRE!E3,[7]NOMBRE!F3,[7]NOMBRE!G3,[7]NOMBRE!H3," )")</f>
        <v>ESTABLECIMIENTO/ESTRATEGIA: HOSPITAL PRESIDENTE CARLOS IBAÑEZ DEL CAMPO - ( 116108 )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3"/>
      <c r="BV3" s="3"/>
      <c r="BW3" s="3"/>
      <c r="BX3" s="3"/>
      <c r="BY3" s="3"/>
      <c r="BZ3" s="3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5"/>
      <c r="CV3" s="5"/>
      <c r="CW3" s="5"/>
      <c r="CX3" s="5"/>
      <c r="CY3" s="5"/>
      <c r="CZ3" s="5"/>
    </row>
    <row r="4" spans="1:104" s="6" customFormat="1" ht="15" x14ac:dyDescent="0.25">
      <c r="A4" s="1" t="str">
        <f>CONCATENATE("MES: ",[7]NOMBRE!B6," - ","( ",[7]NOMBRE!C6,[7]NOMBRE!D6," )")</f>
        <v>MES: JUNIO - ( 06 )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3"/>
      <c r="BV4" s="3"/>
      <c r="BW4" s="3"/>
      <c r="BX4" s="3"/>
      <c r="BY4" s="3"/>
      <c r="BZ4" s="3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5"/>
      <c r="CV4" s="5"/>
      <c r="CW4" s="5"/>
      <c r="CX4" s="5"/>
      <c r="CY4" s="5"/>
      <c r="CZ4" s="5"/>
    </row>
    <row r="5" spans="1:104" s="6" customFormat="1" ht="15" x14ac:dyDescent="0.25">
      <c r="A5" s="1" t="str">
        <f>CONCATENATE("AÑO: ",[7]NOMBRE!B7)</f>
        <v>AÑO: 2023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3"/>
      <c r="BV5" s="3"/>
      <c r="BW5" s="3"/>
      <c r="BX5" s="3"/>
      <c r="BY5" s="3"/>
      <c r="BZ5" s="3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5"/>
      <c r="CV5" s="5"/>
      <c r="CW5" s="5"/>
      <c r="CX5" s="5"/>
      <c r="CY5" s="5"/>
      <c r="CZ5" s="5"/>
    </row>
    <row r="6" spans="1:104" s="6" customFormat="1" ht="15" customHeight="1" x14ac:dyDescent="0.25">
      <c r="A6" s="1635" t="s">
        <v>1</v>
      </c>
      <c r="B6" s="1635"/>
      <c r="C6" s="1635"/>
      <c r="D6" s="1635"/>
      <c r="E6" s="1635"/>
      <c r="F6" s="1635"/>
      <c r="G6" s="1635"/>
      <c r="H6" s="1635"/>
      <c r="I6" s="1635"/>
      <c r="J6" s="1635"/>
      <c r="K6" s="1635"/>
      <c r="L6" s="1635"/>
      <c r="M6" s="1635"/>
      <c r="N6" s="1635"/>
      <c r="O6" s="7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3"/>
      <c r="BV6" s="3"/>
      <c r="BW6" s="3"/>
      <c r="BX6" s="3"/>
      <c r="BY6" s="3"/>
      <c r="BZ6" s="3"/>
      <c r="CA6" s="4"/>
      <c r="CB6" s="4"/>
      <c r="CC6" s="4"/>
      <c r="CD6" s="4"/>
      <c r="CE6" s="4"/>
      <c r="CF6" s="4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5"/>
      <c r="CV6" s="5"/>
      <c r="CW6" s="5"/>
      <c r="CX6" s="5"/>
      <c r="CY6" s="5"/>
      <c r="CZ6" s="5"/>
    </row>
    <row r="7" spans="1:104" s="6" customFormat="1" ht="15" x14ac:dyDescent="0.2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3"/>
      <c r="BV7" s="3"/>
      <c r="BW7" s="3"/>
      <c r="BX7" s="3"/>
      <c r="BY7" s="3"/>
      <c r="BZ7" s="3"/>
      <c r="CA7" s="4"/>
      <c r="CB7" s="4"/>
      <c r="CC7" s="4"/>
      <c r="CD7" s="4"/>
      <c r="CE7" s="4"/>
      <c r="CF7" s="4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5"/>
      <c r="CV7" s="5"/>
      <c r="CW7" s="5"/>
      <c r="CX7" s="5"/>
      <c r="CY7" s="5"/>
      <c r="CZ7" s="5"/>
    </row>
    <row r="8" spans="1:104" s="6" customFormat="1" ht="15" x14ac:dyDescent="0.25">
      <c r="A8" s="11" t="s">
        <v>2</v>
      </c>
      <c r="B8" s="10"/>
      <c r="C8" s="10"/>
      <c r="D8" s="10"/>
      <c r="E8" s="10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3"/>
      <c r="BV8" s="3"/>
      <c r="BW8" s="3"/>
      <c r="BX8" s="3"/>
      <c r="BY8" s="3"/>
      <c r="BZ8" s="3"/>
      <c r="CA8" s="4"/>
      <c r="CB8" s="4"/>
      <c r="CC8" s="4"/>
      <c r="CD8" s="4"/>
      <c r="CE8" s="4"/>
      <c r="CF8" s="4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5"/>
      <c r="CV8" s="5"/>
      <c r="CW8" s="5"/>
      <c r="CX8" s="5"/>
      <c r="CY8" s="5"/>
      <c r="CZ8" s="5"/>
    </row>
    <row r="9" spans="1:104" s="6" customFormat="1" ht="15" x14ac:dyDescent="0.25">
      <c r="A9" s="12" t="s">
        <v>3</v>
      </c>
      <c r="B9" s="13"/>
      <c r="C9" s="14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3"/>
      <c r="BV9" s="3"/>
      <c r="BW9" s="3"/>
      <c r="BX9" s="3"/>
      <c r="BY9" s="3"/>
      <c r="BZ9" s="3"/>
      <c r="CA9" s="4"/>
      <c r="CB9" s="4"/>
      <c r="CC9" s="4"/>
      <c r="CD9" s="4"/>
      <c r="CE9" s="4"/>
      <c r="CF9" s="4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5"/>
      <c r="CV9" s="5"/>
      <c r="CW9" s="5"/>
      <c r="CX9" s="5"/>
      <c r="CY9" s="5"/>
      <c r="CZ9" s="5"/>
    </row>
    <row r="10" spans="1:104" s="6" customFormat="1" ht="15" customHeight="1" x14ac:dyDescent="0.25">
      <c r="A10" s="1976" t="s">
        <v>4</v>
      </c>
      <c r="B10" s="2000" t="s">
        <v>5</v>
      </c>
      <c r="C10" s="1640"/>
      <c r="D10" s="2001"/>
      <c r="E10" s="2002" t="s">
        <v>6</v>
      </c>
      <c r="F10" s="1980"/>
      <c r="G10" s="1980"/>
      <c r="H10" s="1980"/>
      <c r="I10" s="1980"/>
      <c r="J10" s="1980"/>
      <c r="K10" s="1980"/>
      <c r="L10" s="1980"/>
      <c r="M10" s="1980"/>
      <c r="N10" s="1980"/>
      <c r="O10" s="1980"/>
      <c r="P10" s="1980"/>
      <c r="Q10" s="1980"/>
      <c r="R10" s="1980"/>
      <c r="S10" s="1980"/>
      <c r="T10" s="1980"/>
      <c r="U10" s="1980"/>
      <c r="V10" s="1980"/>
      <c r="W10" s="1980"/>
      <c r="X10" s="1980"/>
      <c r="Y10" s="1980"/>
      <c r="Z10" s="1980"/>
      <c r="AA10" s="1980"/>
      <c r="AB10" s="1980"/>
      <c r="AC10" s="1980"/>
      <c r="AD10" s="1980"/>
      <c r="AE10" s="1980"/>
      <c r="AF10" s="1980"/>
      <c r="AG10" s="1980"/>
      <c r="AH10" s="1980"/>
      <c r="AI10" s="1980"/>
      <c r="AJ10" s="1980"/>
      <c r="AK10" s="1980"/>
      <c r="AL10" s="2003"/>
      <c r="AM10" s="2004" t="s">
        <v>7</v>
      </c>
      <c r="AN10" s="1980"/>
      <c r="AO10" s="1980"/>
      <c r="AP10" s="1981"/>
      <c r="AQ10" s="1976" t="s">
        <v>8</v>
      </c>
      <c r="AR10" s="1976" t="s">
        <v>9</v>
      </c>
      <c r="AS10" s="1976" t="s">
        <v>10</v>
      </c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3"/>
      <c r="BV10" s="3"/>
      <c r="BW10" s="15"/>
      <c r="BX10" s="15"/>
      <c r="BY10" s="15"/>
      <c r="BZ10" s="15"/>
      <c r="CA10" s="4"/>
      <c r="CB10" s="4"/>
      <c r="CC10" s="4"/>
      <c r="CD10" s="4"/>
      <c r="CE10" s="4"/>
      <c r="CF10" s="4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5"/>
      <c r="CV10" s="5"/>
      <c r="CW10" s="5"/>
      <c r="CX10" s="5"/>
      <c r="CY10" s="5"/>
      <c r="CZ10" s="5"/>
    </row>
    <row r="11" spans="1:104" s="6" customFormat="1" ht="15" customHeight="1" x14ac:dyDescent="0.25">
      <c r="A11" s="1637"/>
      <c r="B11" s="1642"/>
      <c r="C11" s="1643"/>
      <c r="D11" s="1644"/>
      <c r="E11" s="2005" t="s">
        <v>11</v>
      </c>
      <c r="F11" s="1978"/>
      <c r="G11" s="2005" t="s">
        <v>12</v>
      </c>
      <c r="H11" s="1978"/>
      <c r="I11" s="2005" t="s">
        <v>13</v>
      </c>
      <c r="J11" s="1978"/>
      <c r="K11" s="2005" t="s">
        <v>14</v>
      </c>
      <c r="L11" s="1978"/>
      <c r="M11" s="2005" t="s">
        <v>15</v>
      </c>
      <c r="N11" s="1978"/>
      <c r="O11" s="2005" t="s">
        <v>16</v>
      </c>
      <c r="P11" s="1978"/>
      <c r="Q11" s="2005" t="s">
        <v>17</v>
      </c>
      <c r="R11" s="1978"/>
      <c r="S11" s="2005" t="s">
        <v>18</v>
      </c>
      <c r="T11" s="1978"/>
      <c r="U11" s="2005" t="s">
        <v>19</v>
      </c>
      <c r="V11" s="1978"/>
      <c r="W11" s="2005" t="s">
        <v>20</v>
      </c>
      <c r="X11" s="1978"/>
      <c r="Y11" s="2005" t="s">
        <v>21</v>
      </c>
      <c r="Z11" s="1978"/>
      <c r="AA11" s="2005" t="s">
        <v>22</v>
      </c>
      <c r="AB11" s="1978"/>
      <c r="AC11" s="2005" t="s">
        <v>23</v>
      </c>
      <c r="AD11" s="1978"/>
      <c r="AE11" s="2005" t="s">
        <v>24</v>
      </c>
      <c r="AF11" s="1978"/>
      <c r="AG11" s="2005" t="s">
        <v>25</v>
      </c>
      <c r="AH11" s="1978"/>
      <c r="AI11" s="2005" t="s">
        <v>26</v>
      </c>
      <c r="AJ11" s="1978"/>
      <c r="AK11" s="2002" t="s">
        <v>27</v>
      </c>
      <c r="AL11" s="2003"/>
      <c r="AM11" s="1637" t="s">
        <v>28</v>
      </c>
      <c r="AN11" s="1652" t="s">
        <v>29</v>
      </c>
      <c r="AO11" s="1654" t="s">
        <v>30</v>
      </c>
      <c r="AP11" s="1643" t="s">
        <v>31</v>
      </c>
      <c r="AQ11" s="1637"/>
      <c r="AR11" s="1637"/>
      <c r="AS11" s="1637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3"/>
      <c r="BV11" s="3"/>
      <c r="BW11" s="15"/>
      <c r="BX11" s="15"/>
      <c r="BY11" s="15"/>
      <c r="BZ11" s="15"/>
      <c r="CA11" s="4"/>
      <c r="CB11" s="4"/>
      <c r="CC11" s="4"/>
      <c r="CD11" s="4"/>
      <c r="CE11" s="4"/>
      <c r="CF11" s="4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5"/>
      <c r="CV11" s="5"/>
      <c r="CW11" s="5"/>
      <c r="CX11" s="5"/>
      <c r="CY11" s="5"/>
      <c r="CZ11" s="5"/>
    </row>
    <row r="12" spans="1:104" s="6" customFormat="1" ht="15" x14ac:dyDescent="0.25">
      <c r="A12" s="1922"/>
      <c r="B12" s="951" t="s">
        <v>32</v>
      </c>
      <c r="C12" s="952" t="s">
        <v>33</v>
      </c>
      <c r="D12" s="911" t="s">
        <v>34</v>
      </c>
      <c r="E12" s="951" t="s">
        <v>33</v>
      </c>
      <c r="F12" s="911" t="s">
        <v>34</v>
      </c>
      <c r="G12" s="951" t="s">
        <v>33</v>
      </c>
      <c r="H12" s="911" t="s">
        <v>34</v>
      </c>
      <c r="I12" s="951" t="s">
        <v>33</v>
      </c>
      <c r="J12" s="911" t="s">
        <v>34</v>
      </c>
      <c r="K12" s="951" t="s">
        <v>33</v>
      </c>
      <c r="L12" s="911" t="s">
        <v>34</v>
      </c>
      <c r="M12" s="951" t="s">
        <v>33</v>
      </c>
      <c r="N12" s="911" t="s">
        <v>34</v>
      </c>
      <c r="O12" s="951" t="s">
        <v>33</v>
      </c>
      <c r="P12" s="911" t="s">
        <v>34</v>
      </c>
      <c r="Q12" s="951" t="s">
        <v>33</v>
      </c>
      <c r="R12" s="911" t="s">
        <v>34</v>
      </c>
      <c r="S12" s="951" t="s">
        <v>33</v>
      </c>
      <c r="T12" s="911" t="s">
        <v>34</v>
      </c>
      <c r="U12" s="951" t="s">
        <v>33</v>
      </c>
      <c r="V12" s="911" t="s">
        <v>34</v>
      </c>
      <c r="W12" s="951" t="s">
        <v>33</v>
      </c>
      <c r="X12" s="911" t="s">
        <v>34</v>
      </c>
      <c r="Y12" s="951" t="s">
        <v>33</v>
      </c>
      <c r="Z12" s="911" t="s">
        <v>34</v>
      </c>
      <c r="AA12" s="951" t="s">
        <v>33</v>
      </c>
      <c r="AB12" s="911" t="s">
        <v>34</v>
      </c>
      <c r="AC12" s="951" t="s">
        <v>33</v>
      </c>
      <c r="AD12" s="911" t="s">
        <v>34</v>
      </c>
      <c r="AE12" s="951" t="s">
        <v>33</v>
      </c>
      <c r="AF12" s="911" t="s">
        <v>34</v>
      </c>
      <c r="AG12" s="951" t="s">
        <v>33</v>
      </c>
      <c r="AH12" s="911" t="s">
        <v>34</v>
      </c>
      <c r="AI12" s="951" t="s">
        <v>33</v>
      </c>
      <c r="AJ12" s="911" t="s">
        <v>34</v>
      </c>
      <c r="AK12" s="951" t="s">
        <v>33</v>
      </c>
      <c r="AL12" s="953" t="s">
        <v>34</v>
      </c>
      <c r="AM12" s="1922"/>
      <c r="AN12" s="1965"/>
      <c r="AO12" s="1966"/>
      <c r="AP12" s="1933"/>
      <c r="AQ12" s="1922"/>
      <c r="AR12" s="1922"/>
      <c r="AS12" s="1922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3"/>
      <c r="BV12" s="3"/>
      <c r="BW12" s="15"/>
      <c r="BX12" s="15"/>
      <c r="BY12" s="15"/>
      <c r="BZ12" s="15"/>
      <c r="CA12" s="4"/>
      <c r="CB12" s="4"/>
      <c r="CC12" s="4"/>
      <c r="CD12" s="4"/>
      <c r="CE12" s="4"/>
      <c r="CF12" s="4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5"/>
      <c r="CV12" s="5"/>
      <c r="CW12" s="5"/>
      <c r="CX12" s="5"/>
      <c r="CY12" s="5"/>
      <c r="CZ12" s="5"/>
    </row>
    <row r="13" spans="1:104" s="6" customFormat="1" ht="15" x14ac:dyDescent="0.25">
      <c r="A13" s="954" t="s">
        <v>35</v>
      </c>
      <c r="B13" s="955">
        <f>SUM(C13:D13)</f>
        <v>0</v>
      </c>
      <c r="C13" s="956">
        <f>SUM(E13,G13,I13,K13,M13,O13,Q13,S13,U13,W13,Y13,AA13,AC13,AE13,AG13,AI13,AK13)</f>
        <v>0</v>
      </c>
      <c r="D13" s="939">
        <f>SUM(F13,H13,J13,L13,N13,P13,R13,T13,V13,X13,Z13,AB13,AD13,AF13,AH13,AJ13,AL13)</f>
        <v>0</v>
      </c>
      <c r="E13" s="957"/>
      <c r="F13" s="915"/>
      <c r="G13" s="957"/>
      <c r="H13" s="958"/>
      <c r="I13" s="957"/>
      <c r="J13" s="958"/>
      <c r="K13" s="957"/>
      <c r="L13" s="958"/>
      <c r="M13" s="957"/>
      <c r="N13" s="958"/>
      <c r="O13" s="957"/>
      <c r="P13" s="958"/>
      <c r="Q13" s="957"/>
      <c r="R13" s="958"/>
      <c r="S13" s="957"/>
      <c r="T13" s="958"/>
      <c r="U13" s="957"/>
      <c r="V13" s="958"/>
      <c r="W13" s="957"/>
      <c r="X13" s="958"/>
      <c r="Y13" s="957"/>
      <c r="Z13" s="958"/>
      <c r="AA13" s="957"/>
      <c r="AB13" s="958"/>
      <c r="AC13" s="957"/>
      <c r="AD13" s="958"/>
      <c r="AE13" s="957"/>
      <c r="AF13" s="958"/>
      <c r="AG13" s="957"/>
      <c r="AH13" s="958"/>
      <c r="AI13" s="957"/>
      <c r="AJ13" s="958"/>
      <c r="AK13" s="957"/>
      <c r="AL13" s="959"/>
      <c r="AM13" s="958"/>
      <c r="AN13" s="960"/>
      <c r="AO13" s="961"/>
      <c r="AP13" s="915"/>
      <c r="AQ13" s="958"/>
      <c r="AR13" s="958"/>
      <c r="AS13" s="958"/>
      <c r="AT13" s="30" t="str">
        <f>CA13&amp;CB13&amp;CC13&amp;CD13</f>
        <v/>
      </c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5"/>
      <c r="BF13" s="5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3"/>
      <c r="BV13" s="3"/>
      <c r="BW13" s="15"/>
      <c r="BX13" s="15"/>
      <c r="BY13" s="5"/>
      <c r="BZ13" s="5"/>
      <c r="CA13" s="32" t="str">
        <f t="shared" ref="CA13:CA18" si="0">IF(CG13=1,"* Total Ingresos debe ser igual a la suma de los Tipos de Estrategia. ","")</f>
        <v/>
      </c>
      <c r="CB13" s="32" t="str">
        <f t="shared" ref="CB13:CB18" si="1">IF(CH13=1," * El Número de personas con discapacidad NO DEBE superar el total de ingresos. ","")</f>
        <v/>
      </c>
      <c r="CC13" s="32" t="str">
        <f t="shared" ref="CC13:CC18" si="2">IF(CI13=1," * El Número de personas de pueblos originarios NO DEBE superar el total de ingresos. ","")</f>
        <v/>
      </c>
      <c r="CD13" s="32" t="str">
        <f t="shared" ref="CD13:CD18" si="3">IF(CJ13=1," * El Número de personas migrantes NO DEBE superar el total de ingresos. ","")</f>
        <v/>
      </c>
      <c r="CE13" s="32"/>
      <c r="CF13" s="32"/>
      <c r="CG13" s="33">
        <f>IF(B13&lt;&gt;SUM(AM13:AP13),1,0)</f>
        <v>0</v>
      </c>
      <c r="CH13" s="33">
        <f>IF(B13&lt;AQ13,1,0)</f>
        <v>0</v>
      </c>
      <c r="CI13" s="33">
        <f>IF(C13&lt;AR13,1,0)</f>
        <v>0</v>
      </c>
      <c r="CJ13" s="33">
        <f>IF(D13&lt;AS13,1,0)</f>
        <v>0</v>
      </c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5"/>
      <c r="CV13" s="5"/>
      <c r="CW13" s="5"/>
      <c r="CX13" s="5"/>
      <c r="CY13" s="5"/>
      <c r="CZ13" s="5"/>
    </row>
    <row r="14" spans="1:104" s="6" customFormat="1" ht="15" x14ac:dyDescent="0.25">
      <c r="A14" s="34" t="s">
        <v>36</v>
      </c>
      <c r="B14" s="35">
        <f t="shared" ref="B14:B24" si="4">SUM(C14:D14)</f>
        <v>0</v>
      </c>
      <c r="C14" s="36">
        <f t="shared" ref="C14:D24" si="5">SUM(E14,G14,I14,K14,M14,O14,Q14,S14,U14,W14,Y14,AA14,AC14,AE14,AG14,AI14,AK14)</f>
        <v>0</v>
      </c>
      <c r="D14" s="37">
        <f t="shared" si="5"/>
        <v>0</v>
      </c>
      <c r="E14" s="38"/>
      <c r="F14" s="39"/>
      <c r="G14" s="38"/>
      <c r="H14" s="40"/>
      <c r="I14" s="38"/>
      <c r="J14" s="40"/>
      <c r="K14" s="38"/>
      <c r="L14" s="40"/>
      <c r="M14" s="38"/>
      <c r="N14" s="40"/>
      <c r="O14" s="38"/>
      <c r="P14" s="40"/>
      <c r="Q14" s="38"/>
      <c r="R14" s="40"/>
      <c r="S14" s="38"/>
      <c r="T14" s="40"/>
      <c r="U14" s="38"/>
      <c r="V14" s="40"/>
      <c r="W14" s="38"/>
      <c r="X14" s="40"/>
      <c r="Y14" s="38"/>
      <c r="Z14" s="40"/>
      <c r="AA14" s="38"/>
      <c r="AB14" s="40"/>
      <c r="AC14" s="38"/>
      <c r="AD14" s="40"/>
      <c r="AE14" s="38"/>
      <c r="AF14" s="40"/>
      <c r="AG14" s="38"/>
      <c r="AH14" s="40"/>
      <c r="AI14" s="38"/>
      <c r="AJ14" s="40"/>
      <c r="AK14" s="38"/>
      <c r="AL14" s="41"/>
      <c r="AM14" s="40"/>
      <c r="AN14" s="42"/>
      <c r="AO14" s="43"/>
      <c r="AP14" s="39"/>
      <c r="AQ14" s="40"/>
      <c r="AR14" s="40"/>
      <c r="AS14" s="40"/>
      <c r="AT14" s="30" t="str">
        <f t="shared" ref="AT14:AT24" si="6">CA14&amp;CB14&amp;CC14&amp;CD14</f>
        <v/>
      </c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5"/>
      <c r="BF14" s="5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3"/>
      <c r="BV14" s="3"/>
      <c r="BW14" s="15"/>
      <c r="BX14" s="15"/>
      <c r="BY14" s="5"/>
      <c r="BZ14" s="5"/>
      <c r="CA14" s="32" t="str">
        <f t="shared" si="0"/>
        <v/>
      </c>
      <c r="CB14" s="32" t="str">
        <f t="shared" si="1"/>
        <v/>
      </c>
      <c r="CC14" s="32" t="str">
        <f t="shared" si="2"/>
        <v/>
      </c>
      <c r="CD14" s="32" t="str">
        <f t="shared" si="3"/>
        <v/>
      </c>
      <c r="CE14" s="32"/>
      <c r="CF14" s="32"/>
      <c r="CG14" s="33">
        <f t="shared" ref="CG14:CG24" si="7">IF(B14&lt;&gt;SUM(AM14:AP14),1,0)</f>
        <v>0</v>
      </c>
      <c r="CH14" s="33">
        <f t="shared" ref="CH14:CJ24" si="8">IF(B14&lt;AQ14,1,0)</f>
        <v>0</v>
      </c>
      <c r="CI14" s="33">
        <f t="shared" si="8"/>
        <v>0</v>
      </c>
      <c r="CJ14" s="33">
        <f t="shared" si="8"/>
        <v>0</v>
      </c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5"/>
      <c r="CV14" s="5"/>
      <c r="CW14" s="5"/>
      <c r="CX14" s="5"/>
      <c r="CY14" s="5"/>
      <c r="CZ14" s="5"/>
    </row>
    <row r="15" spans="1:104" s="6" customFormat="1" ht="21" x14ac:dyDescent="0.25">
      <c r="A15" s="44" t="s">
        <v>37</v>
      </c>
      <c r="B15" s="45">
        <f t="shared" si="4"/>
        <v>0</v>
      </c>
      <c r="C15" s="46">
        <f t="shared" si="5"/>
        <v>0</v>
      </c>
      <c r="D15" s="47">
        <f t="shared" si="5"/>
        <v>0</v>
      </c>
      <c r="E15" s="48"/>
      <c r="F15" s="49"/>
      <c r="G15" s="48"/>
      <c r="H15" s="50"/>
      <c r="I15" s="48"/>
      <c r="J15" s="50"/>
      <c r="K15" s="48"/>
      <c r="L15" s="50"/>
      <c r="M15" s="38"/>
      <c r="N15" s="40"/>
      <c r="O15" s="38"/>
      <c r="P15" s="40"/>
      <c r="Q15" s="51"/>
      <c r="R15" s="52"/>
      <c r="S15" s="51"/>
      <c r="T15" s="52"/>
      <c r="U15" s="51"/>
      <c r="V15" s="52"/>
      <c r="W15" s="51"/>
      <c r="X15" s="52"/>
      <c r="Y15" s="51"/>
      <c r="Z15" s="52"/>
      <c r="AA15" s="51"/>
      <c r="AB15" s="52"/>
      <c r="AC15" s="51"/>
      <c r="AD15" s="52"/>
      <c r="AE15" s="51"/>
      <c r="AF15" s="52"/>
      <c r="AG15" s="51"/>
      <c r="AH15" s="52"/>
      <c r="AI15" s="51"/>
      <c r="AJ15" s="52"/>
      <c r="AK15" s="51"/>
      <c r="AL15" s="53"/>
      <c r="AM15" s="52"/>
      <c r="AN15" s="54"/>
      <c r="AO15" s="55"/>
      <c r="AP15" s="56"/>
      <c r="AQ15" s="52"/>
      <c r="AR15" s="52"/>
      <c r="AS15" s="52"/>
      <c r="AT15" s="30" t="str">
        <f t="shared" si="6"/>
        <v/>
      </c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5"/>
      <c r="BF15" s="5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3"/>
      <c r="BV15" s="3"/>
      <c r="BW15" s="15"/>
      <c r="BX15" s="15"/>
      <c r="BY15" s="5"/>
      <c r="BZ15" s="5"/>
      <c r="CA15" s="32" t="str">
        <f t="shared" si="0"/>
        <v/>
      </c>
      <c r="CB15" s="32" t="str">
        <f t="shared" si="1"/>
        <v/>
      </c>
      <c r="CC15" s="32" t="str">
        <f t="shared" si="2"/>
        <v/>
      </c>
      <c r="CD15" s="32" t="str">
        <f t="shared" si="3"/>
        <v/>
      </c>
      <c r="CE15" s="32"/>
      <c r="CF15" s="32"/>
      <c r="CG15" s="33">
        <f t="shared" si="7"/>
        <v>0</v>
      </c>
      <c r="CH15" s="33">
        <f t="shared" si="8"/>
        <v>0</v>
      </c>
      <c r="CI15" s="33">
        <f t="shared" si="8"/>
        <v>0</v>
      </c>
      <c r="CJ15" s="33">
        <f t="shared" si="8"/>
        <v>0</v>
      </c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5"/>
      <c r="CV15" s="5"/>
      <c r="CW15" s="5"/>
      <c r="CX15" s="5"/>
      <c r="CY15" s="5"/>
      <c r="CZ15" s="5"/>
    </row>
    <row r="16" spans="1:104" s="6" customFormat="1" ht="15" x14ac:dyDescent="0.25">
      <c r="A16" s="57" t="s">
        <v>38</v>
      </c>
      <c r="B16" s="58">
        <f t="shared" si="4"/>
        <v>0</v>
      </c>
      <c r="C16" s="59">
        <f t="shared" si="5"/>
        <v>0</v>
      </c>
      <c r="D16" s="60">
        <f t="shared" si="5"/>
        <v>0</v>
      </c>
      <c r="E16" s="51"/>
      <c r="F16" s="56"/>
      <c r="G16" s="51"/>
      <c r="H16" s="52"/>
      <c r="I16" s="51"/>
      <c r="J16" s="52"/>
      <c r="K16" s="51"/>
      <c r="L16" s="52"/>
      <c r="M16" s="51"/>
      <c r="N16" s="52"/>
      <c r="O16" s="51"/>
      <c r="P16" s="52"/>
      <c r="Q16" s="51"/>
      <c r="R16" s="52"/>
      <c r="S16" s="51"/>
      <c r="T16" s="52"/>
      <c r="U16" s="51"/>
      <c r="V16" s="52"/>
      <c r="W16" s="51"/>
      <c r="X16" s="52"/>
      <c r="Y16" s="51"/>
      <c r="Z16" s="52"/>
      <c r="AA16" s="51"/>
      <c r="AB16" s="52"/>
      <c r="AC16" s="51"/>
      <c r="AD16" s="52"/>
      <c r="AE16" s="51"/>
      <c r="AF16" s="52"/>
      <c r="AG16" s="51"/>
      <c r="AH16" s="52"/>
      <c r="AI16" s="51"/>
      <c r="AJ16" s="52"/>
      <c r="AK16" s="51"/>
      <c r="AL16" s="53"/>
      <c r="AM16" s="52"/>
      <c r="AN16" s="54"/>
      <c r="AO16" s="55"/>
      <c r="AP16" s="56"/>
      <c r="AQ16" s="52"/>
      <c r="AR16" s="52"/>
      <c r="AS16" s="52"/>
      <c r="AT16" s="30" t="str">
        <f t="shared" si="6"/>
        <v/>
      </c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5"/>
      <c r="BF16" s="5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3"/>
      <c r="BV16" s="3"/>
      <c r="BW16" s="15"/>
      <c r="BX16" s="15"/>
      <c r="BY16" s="5"/>
      <c r="BZ16" s="5"/>
      <c r="CA16" s="32" t="str">
        <f t="shared" si="0"/>
        <v/>
      </c>
      <c r="CB16" s="32" t="str">
        <f t="shared" si="1"/>
        <v/>
      </c>
      <c r="CC16" s="32" t="str">
        <f t="shared" si="2"/>
        <v/>
      </c>
      <c r="CD16" s="32" t="str">
        <f t="shared" si="3"/>
        <v/>
      </c>
      <c r="CE16" s="32"/>
      <c r="CF16" s="32"/>
      <c r="CG16" s="33">
        <f t="shared" si="7"/>
        <v>0</v>
      </c>
      <c r="CH16" s="33">
        <f t="shared" si="8"/>
        <v>0</v>
      </c>
      <c r="CI16" s="33">
        <f t="shared" si="8"/>
        <v>0</v>
      </c>
      <c r="CJ16" s="33">
        <f t="shared" si="8"/>
        <v>0</v>
      </c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5"/>
      <c r="CV16" s="5"/>
      <c r="CW16" s="5"/>
      <c r="CX16" s="5"/>
      <c r="CY16" s="5"/>
      <c r="CZ16" s="5"/>
    </row>
    <row r="17" spans="1:104" s="6" customFormat="1" ht="15" x14ac:dyDescent="0.25">
      <c r="A17" s="44" t="s">
        <v>39</v>
      </c>
      <c r="B17" s="61">
        <f t="shared" si="4"/>
        <v>0</v>
      </c>
      <c r="C17" s="62">
        <f t="shared" si="5"/>
        <v>0</v>
      </c>
      <c r="D17" s="60">
        <f t="shared" si="5"/>
        <v>0</v>
      </c>
      <c r="E17" s="63"/>
      <c r="F17" s="52"/>
      <c r="G17" s="51"/>
      <c r="H17" s="52"/>
      <c r="I17" s="51"/>
      <c r="J17" s="52"/>
      <c r="K17" s="51"/>
      <c r="L17" s="52"/>
      <c r="M17" s="51"/>
      <c r="N17" s="52"/>
      <c r="O17" s="51"/>
      <c r="P17" s="52"/>
      <c r="Q17" s="51"/>
      <c r="R17" s="52"/>
      <c r="S17" s="51"/>
      <c r="T17" s="52"/>
      <c r="U17" s="51"/>
      <c r="V17" s="52"/>
      <c r="W17" s="51"/>
      <c r="X17" s="52"/>
      <c r="Y17" s="51"/>
      <c r="Z17" s="52"/>
      <c r="AA17" s="51"/>
      <c r="AB17" s="52"/>
      <c r="AC17" s="51"/>
      <c r="AD17" s="52"/>
      <c r="AE17" s="51"/>
      <c r="AF17" s="52"/>
      <c r="AG17" s="51"/>
      <c r="AH17" s="52"/>
      <c r="AI17" s="51"/>
      <c r="AJ17" s="52"/>
      <c r="AK17" s="51"/>
      <c r="AL17" s="53"/>
      <c r="AM17" s="64"/>
      <c r="AN17" s="54"/>
      <c r="AO17" s="55"/>
      <c r="AP17" s="56"/>
      <c r="AQ17" s="64"/>
      <c r="AR17" s="64"/>
      <c r="AS17" s="64"/>
      <c r="AT17" s="30" t="str">
        <f t="shared" si="6"/>
        <v/>
      </c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5"/>
      <c r="BF17" s="5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3"/>
      <c r="BV17" s="3"/>
      <c r="BW17" s="15"/>
      <c r="BX17" s="15"/>
      <c r="BY17" s="5"/>
      <c r="BZ17" s="5"/>
      <c r="CA17" s="32" t="str">
        <f t="shared" si="0"/>
        <v/>
      </c>
      <c r="CB17" s="32" t="str">
        <f t="shared" si="1"/>
        <v/>
      </c>
      <c r="CC17" s="32" t="str">
        <f t="shared" si="2"/>
        <v/>
      </c>
      <c r="CD17" s="32" t="str">
        <f t="shared" si="3"/>
        <v/>
      </c>
      <c r="CE17" s="32"/>
      <c r="CF17" s="32"/>
      <c r="CG17" s="33">
        <f t="shared" si="7"/>
        <v>0</v>
      </c>
      <c r="CH17" s="33">
        <f t="shared" si="8"/>
        <v>0</v>
      </c>
      <c r="CI17" s="33">
        <f t="shared" si="8"/>
        <v>0</v>
      </c>
      <c r="CJ17" s="33">
        <f t="shared" si="8"/>
        <v>0</v>
      </c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5"/>
      <c r="CV17" s="5"/>
      <c r="CW17" s="5"/>
      <c r="CX17" s="5"/>
      <c r="CY17" s="5"/>
      <c r="CZ17" s="5"/>
    </row>
    <row r="18" spans="1:104" s="6" customFormat="1" ht="15" x14ac:dyDescent="0.25">
      <c r="A18" s="44" t="s">
        <v>40</v>
      </c>
      <c r="B18" s="65">
        <f t="shared" si="4"/>
        <v>0</v>
      </c>
      <c r="C18" s="886">
        <f t="shared" si="5"/>
        <v>0</v>
      </c>
      <c r="D18" s="67">
        <f t="shared" si="5"/>
        <v>0</v>
      </c>
      <c r="E18" s="68"/>
      <c r="F18" s="887"/>
      <c r="G18" s="888"/>
      <c r="H18" s="889"/>
      <c r="I18" s="888"/>
      <c r="J18" s="889"/>
      <c r="K18" s="51"/>
      <c r="L18" s="52"/>
      <c r="M18" s="51"/>
      <c r="N18" s="52"/>
      <c r="O18" s="890"/>
      <c r="P18" s="891"/>
      <c r="Q18" s="890"/>
      <c r="R18" s="891"/>
      <c r="S18" s="890"/>
      <c r="T18" s="891"/>
      <c r="U18" s="890"/>
      <c r="V18" s="891"/>
      <c r="W18" s="890"/>
      <c r="X18" s="891"/>
      <c r="Y18" s="890"/>
      <c r="Z18" s="891"/>
      <c r="AA18" s="890"/>
      <c r="AB18" s="891"/>
      <c r="AC18" s="890"/>
      <c r="AD18" s="891"/>
      <c r="AE18" s="890"/>
      <c r="AF18" s="891"/>
      <c r="AG18" s="890"/>
      <c r="AH18" s="891"/>
      <c r="AI18" s="890"/>
      <c r="AJ18" s="891"/>
      <c r="AK18" s="890"/>
      <c r="AL18" s="892"/>
      <c r="AM18" s="75"/>
      <c r="AN18" s="802"/>
      <c r="AO18" s="893"/>
      <c r="AP18" s="78"/>
      <c r="AQ18" s="75"/>
      <c r="AR18" s="75"/>
      <c r="AS18" s="75"/>
      <c r="AT18" s="30" t="str">
        <f t="shared" si="6"/>
        <v/>
      </c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5"/>
      <c r="BF18" s="5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3"/>
      <c r="BV18" s="3"/>
      <c r="BW18" s="15"/>
      <c r="BX18" s="15"/>
      <c r="BY18" s="5"/>
      <c r="BZ18" s="5"/>
      <c r="CA18" s="32" t="str">
        <f t="shared" si="0"/>
        <v/>
      </c>
      <c r="CB18" s="32" t="str">
        <f t="shared" si="1"/>
        <v/>
      </c>
      <c r="CC18" s="32" t="str">
        <f t="shared" si="2"/>
        <v/>
      </c>
      <c r="CD18" s="32" t="str">
        <f t="shared" si="3"/>
        <v/>
      </c>
      <c r="CE18" s="32"/>
      <c r="CF18" s="32"/>
      <c r="CG18" s="33">
        <f t="shared" si="7"/>
        <v>0</v>
      </c>
      <c r="CH18" s="33">
        <f t="shared" si="8"/>
        <v>0</v>
      </c>
      <c r="CI18" s="33">
        <f t="shared" si="8"/>
        <v>0</v>
      </c>
      <c r="CJ18" s="33">
        <f t="shared" si="8"/>
        <v>0</v>
      </c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5"/>
      <c r="CV18" s="5"/>
      <c r="CW18" s="5"/>
      <c r="CX18" s="5"/>
      <c r="CY18" s="5"/>
      <c r="CZ18" s="5"/>
    </row>
    <row r="19" spans="1:104" s="6" customFormat="1" ht="15" x14ac:dyDescent="0.25">
      <c r="A19" s="954" t="s">
        <v>41</v>
      </c>
      <c r="B19" s="65">
        <f t="shared" si="4"/>
        <v>0</v>
      </c>
      <c r="C19" s="79">
        <f t="shared" si="5"/>
        <v>0</v>
      </c>
      <c r="D19" s="939">
        <f t="shared" si="5"/>
        <v>0</v>
      </c>
      <c r="E19" s="955">
        <f>SUM(E20:E24)</f>
        <v>0</v>
      </c>
      <c r="F19" s="939">
        <f t="shared" ref="F19:AS19" si="9">SUM(F20:F24)</f>
        <v>0</v>
      </c>
      <c r="G19" s="955">
        <f t="shared" si="9"/>
        <v>0</v>
      </c>
      <c r="H19" s="962">
        <f t="shared" si="9"/>
        <v>0</v>
      </c>
      <c r="I19" s="955">
        <f t="shared" si="9"/>
        <v>0</v>
      </c>
      <c r="J19" s="962">
        <f t="shared" si="9"/>
        <v>0</v>
      </c>
      <c r="K19" s="955">
        <f t="shared" si="9"/>
        <v>0</v>
      </c>
      <c r="L19" s="962">
        <f t="shared" si="9"/>
        <v>0</v>
      </c>
      <c r="M19" s="955">
        <f t="shared" si="9"/>
        <v>0</v>
      </c>
      <c r="N19" s="962">
        <f t="shared" si="9"/>
        <v>0</v>
      </c>
      <c r="O19" s="955">
        <f t="shared" si="9"/>
        <v>0</v>
      </c>
      <c r="P19" s="962">
        <f t="shared" si="9"/>
        <v>0</v>
      </c>
      <c r="Q19" s="955">
        <f t="shared" si="9"/>
        <v>0</v>
      </c>
      <c r="R19" s="962">
        <f t="shared" si="9"/>
        <v>0</v>
      </c>
      <c r="S19" s="955">
        <f t="shared" si="9"/>
        <v>0</v>
      </c>
      <c r="T19" s="962">
        <f t="shared" si="9"/>
        <v>0</v>
      </c>
      <c r="U19" s="955">
        <f t="shared" si="9"/>
        <v>0</v>
      </c>
      <c r="V19" s="962">
        <f t="shared" si="9"/>
        <v>0</v>
      </c>
      <c r="W19" s="955">
        <f t="shared" si="9"/>
        <v>0</v>
      </c>
      <c r="X19" s="962">
        <f t="shared" si="9"/>
        <v>0</v>
      </c>
      <c r="Y19" s="955">
        <f t="shared" si="9"/>
        <v>0</v>
      </c>
      <c r="Z19" s="962">
        <f t="shared" si="9"/>
        <v>0</v>
      </c>
      <c r="AA19" s="955">
        <f t="shared" si="9"/>
        <v>0</v>
      </c>
      <c r="AB19" s="962">
        <f t="shared" si="9"/>
        <v>0</v>
      </c>
      <c r="AC19" s="955">
        <f t="shared" si="9"/>
        <v>0</v>
      </c>
      <c r="AD19" s="962">
        <f t="shared" si="9"/>
        <v>0</v>
      </c>
      <c r="AE19" s="955">
        <f t="shared" si="9"/>
        <v>0</v>
      </c>
      <c r="AF19" s="962">
        <f t="shared" si="9"/>
        <v>0</v>
      </c>
      <c r="AG19" s="955">
        <f t="shared" si="9"/>
        <v>0</v>
      </c>
      <c r="AH19" s="962">
        <f t="shared" si="9"/>
        <v>0</v>
      </c>
      <c r="AI19" s="955">
        <f t="shared" si="9"/>
        <v>0</v>
      </c>
      <c r="AJ19" s="962">
        <f t="shared" si="9"/>
        <v>0</v>
      </c>
      <c r="AK19" s="955">
        <f t="shared" si="9"/>
        <v>0</v>
      </c>
      <c r="AL19" s="963">
        <f t="shared" si="9"/>
        <v>0</v>
      </c>
      <c r="AM19" s="962">
        <f t="shared" si="9"/>
        <v>0</v>
      </c>
      <c r="AN19" s="964">
        <f t="shared" si="9"/>
        <v>0</v>
      </c>
      <c r="AO19" s="956">
        <f t="shared" si="9"/>
        <v>0</v>
      </c>
      <c r="AP19" s="939">
        <f t="shared" si="9"/>
        <v>0</v>
      </c>
      <c r="AQ19" s="962">
        <f t="shared" si="9"/>
        <v>0</v>
      </c>
      <c r="AR19" s="962">
        <f t="shared" si="9"/>
        <v>0</v>
      </c>
      <c r="AS19" s="962">
        <f t="shared" si="9"/>
        <v>0</v>
      </c>
      <c r="AT19" s="30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3"/>
      <c r="BV19" s="3"/>
      <c r="BW19" s="15"/>
      <c r="BX19" s="15"/>
      <c r="BY19" s="5"/>
      <c r="BZ19" s="5"/>
      <c r="CA19" s="32"/>
      <c r="CB19" s="32"/>
      <c r="CC19" s="32"/>
      <c r="CD19" s="32"/>
      <c r="CE19" s="32"/>
      <c r="CF19" s="32"/>
      <c r="CG19" s="33"/>
      <c r="CH19" s="33"/>
      <c r="CI19" s="33"/>
      <c r="CJ19" s="33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5"/>
      <c r="CV19" s="5"/>
      <c r="CW19" s="5"/>
      <c r="CX19" s="5"/>
      <c r="CY19" s="5"/>
      <c r="CZ19" s="5"/>
    </row>
    <row r="20" spans="1:104" s="6" customFormat="1" ht="15" x14ac:dyDescent="0.25">
      <c r="A20" s="965" t="s">
        <v>42</v>
      </c>
      <c r="B20" s="61">
        <f t="shared" si="4"/>
        <v>0</v>
      </c>
      <c r="C20" s="59">
        <f t="shared" si="5"/>
        <v>0</v>
      </c>
      <c r="D20" s="966">
        <f t="shared" si="5"/>
        <v>0</v>
      </c>
      <c r="E20" s="85"/>
      <c r="F20" s="86"/>
      <c r="G20" s="85"/>
      <c r="H20" s="87"/>
      <c r="I20" s="85"/>
      <c r="J20" s="87"/>
      <c r="K20" s="85"/>
      <c r="L20" s="87"/>
      <c r="M20" s="85"/>
      <c r="N20" s="87"/>
      <c r="O20" s="85"/>
      <c r="P20" s="87"/>
      <c r="Q20" s="85"/>
      <c r="R20" s="87"/>
      <c r="S20" s="85"/>
      <c r="T20" s="87"/>
      <c r="U20" s="85"/>
      <c r="V20" s="87"/>
      <c r="W20" s="85"/>
      <c r="X20" s="87"/>
      <c r="Y20" s="85"/>
      <c r="Z20" s="87"/>
      <c r="AA20" s="85"/>
      <c r="AB20" s="87"/>
      <c r="AC20" s="85"/>
      <c r="AD20" s="87"/>
      <c r="AE20" s="85"/>
      <c r="AF20" s="87"/>
      <c r="AG20" s="85"/>
      <c r="AH20" s="87"/>
      <c r="AI20" s="85"/>
      <c r="AJ20" s="87"/>
      <c r="AK20" s="85"/>
      <c r="AL20" s="88"/>
      <c r="AM20" s="967"/>
      <c r="AN20" s="90"/>
      <c r="AO20" s="91"/>
      <c r="AP20" s="86"/>
      <c r="AQ20" s="967"/>
      <c r="AR20" s="967"/>
      <c r="AS20" s="967"/>
      <c r="AT20" s="30" t="str">
        <f t="shared" si="6"/>
        <v/>
      </c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5"/>
      <c r="BF20" s="5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3"/>
      <c r="BV20" s="3"/>
      <c r="BW20" s="15"/>
      <c r="BX20" s="15"/>
      <c r="BY20" s="5"/>
      <c r="BZ20" s="5"/>
      <c r="CA20" s="32" t="str">
        <f>IF(CG20=1,"* Total Egresos debe ser igual a la suma de los Tipos de Estrategia. ","")</f>
        <v/>
      </c>
      <c r="CB20" s="32" t="str">
        <f>IF(CH20=1," * El Número de personas con discapacidad NO DEBE superar el total de egresos. ","")</f>
        <v/>
      </c>
      <c r="CC20" s="32" t="str">
        <f>IF(CI20=1," * El Número de personas de pueblos originarios NO DEBE superar el total de egresos. ","")</f>
        <v/>
      </c>
      <c r="CD20" s="32" t="str">
        <f>IF(CJ20=1," * El Número de personas migrantes NO DEBE superar el total de egresos. ","")</f>
        <v/>
      </c>
      <c r="CE20" s="32"/>
      <c r="CF20" s="32"/>
      <c r="CG20" s="33">
        <f t="shared" si="7"/>
        <v>0</v>
      </c>
      <c r="CH20" s="33">
        <f t="shared" si="8"/>
        <v>0</v>
      </c>
      <c r="CI20" s="33">
        <f t="shared" si="8"/>
        <v>0</v>
      </c>
      <c r="CJ20" s="33">
        <f t="shared" si="8"/>
        <v>0</v>
      </c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5"/>
      <c r="CV20" s="5"/>
      <c r="CW20" s="5"/>
      <c r="CX20" s="5"/>
      <c r="CY20" s="5"/>
      <c r="CZ20" s="5"/>
    </row>
    <row r="21" spans="1:104" s="6" customFormat="1" ht="15" x14ac:dyDescent="0.25">
      <c r="A21" s="44" t="s">
        <v>43</v>
      </c>
      <c r="B21" s="58">
        <f t="shared" si="4"/>
        <v>0</v>
      </c>
      <c r="C21" s="62">
        <f t="shared" si="5"/>
        <v>0</v>
      </c>
      <c r="D21" s="47">
        <f t="shared" si="5"/>
        <v>0</v>
      </c>
      <c r="E21" s="51"/>
      <c r="F21" s="56"/>
      <c r="G21" s="51"/>
      <c r="H21" s="52"/>
      <c r="I21" s="51"/>
      <c r="J21" s="52"/>
      <c r="K21" s="51"/>
      <c r="L21" s="52"/>
      <c r="M21" s="51"/>
      <c r="N21" s="52"/>
      <c r="O21" s="51"/>
      <c r="P21" s="52"/>
      <c r="Q21" s="51"/>
      <c r="R21" s="52"/>
      <c r="S21" s="51"/>
      <c r="T21" s="52"/>
      <c r="U21" s="51"/>
      <c r="V21" s="52"/>
      <c r="W21" s="51"/>
      <c r="X21" s="52"/>
      <c r="Y21" s="51"/>
      <c r="Z21" s="52"/>
      <c r="AA21" s="51"/>
      <c r="AB21" s="52"/>
      <c r="AC21" s="51"/>
      <c r="AD21" s="52"/>
      <c r="AE21" s="51"/>
      <c r="AF21" s="52"/>
      <c r="AG21" s="51"/>
      <c r="AH21" s="52"/>
      <c r="AI21" s="51"/>
      <c r="AJ21" s="52"/>
      <c r="AK21" s="51"/>
      <c r="AL21" s="53"/>
      <c r="AM21" s="92"/>
      <c r="AN21" s="54"/>
      <c r="AO21" s="55"/>
      <c r="AP21" s="56"/>
      <c r="AQ21" s="92"/>
      <c r="AR21" s="92"/>
      <c r="AS21" s="92"/>
      <c r="AT21" s="30" t="str">
        <f t="shared" si="6"/>
        <v/>
      </c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5"/>
      <c r="BF21" s="5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3"/>
      <c r="BV21" s="3"/>
      <c r="BW21" s="15"/>
      <c r="BX21" s="15"/>
      <c r="BY21" s="5"/>
      <c r="BZ21" s="5"/>
      <c r="CA21" s="32" t="str">
        <f>IF(CG21=1,"* Total Egresos debe ser igual a la suma de los Tipos de Estrategia. ","")</f>
        <v/>
      </c>
      <c r="CB21" s="32" t="str">
        <f>IF(CH21=1," * El Número de personas con discapacidad NO DEBE superar el total de egresos. ","")</f>
        <v/>
      </c>
      <c r="CC21" s="32" t="str">
        <f>IF(CI21=1," * El Número de personas de pueblos originarios NO DEBE superar el total de egresos. ","")</f>
        <v/>
      </c>
      <c r="CD21" s="32" t="str">
        <f>IF(CJ21=1," * El Número de personas migrantes NO DEBE superar el total de egresos. ","")</f>
        <v/>
      </c>
      <c r="CE21" s="32"/>
      <c r="CF21" s="32"/>
      <c r="CG21" s="33">
        <f t="shared" si="7"/>
        <v>0</v>
      </c>
      <c r="CH21" s="33">
        <f t="shared" si="8"/>
        <v>0</v>
      </c>
      <c r="CI21" s="33">
        <f t="shared" si="8"/>
        <v>0</v>
      </c>
      <c r="CJ21" s="33">
        <f t="shared" si="8"/>
        <v>0</v>
      </c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5"/>
      <c r="CV21" s="5"/>
      <c r="CW21" s="5"/>
      <c r="CX21" s="5"/>
      <c r="CY21" s="5"/>
      <c r="CZ21" s="5"/>
    </row>
    <row r="22" spans="1:104" s="6" customFormat="1" ht="15" x14ac:dyDescent="0.25">
      <c r="A22" s="93" t="s">
        <v>44</v>
      </c>
      <c r="B22" s="94">
        <f t="shared" si="4"/>
        <v>0</v>
      </c>
      <c r="C22" s="95">
        <f t="shared" si="5"/>
        <v>0</v>
      </c>
      <c r="D22" s="96">
        <f t="shared" si="5"/>
        <v>0</v>
      </c>
      <c r="E22" s="63"/>
      <c r="F22" s="97"/>
      <c r="G22" s="63"/>
      <c r="H22" s="98"/>
      <c r="I22" s="63"/>
      <c r="J22" s="98"/>
      <c r="K22" s="63"/>
      <c r="L22" s="98"/>
      <c r="M22" s="63"/>
      <c r="N22" s="98"/>
      <c r="O22" s="63"/>
      <c r="P22" s="98"/>
      <c r="Q22" s="63"/>
      <c r="R22" s="98"/>
      <c r="S22" s="63"/>
      <c r="T22" s="98"/>
      <c r="U22" s="63"/>
      <c r="V22" s="98"/>
      <c r="W22" s="63"/>
      <c r="X22" s="98"/>
      <c r="Y22" s="63"/>
      <c r="Z22" s="98"/>
      <c r="AA22" s="63"/>
      <c r="AB22" s="98"/>
      <c r="AC22" s="63"/>
      <c r="AD22" s="98"/>
      <c r="AE22" s="63"/>
      <c r="AF22" s="98"/>
      <c r="AG22" s="63"/>
      <c r="AH22" s="98"/>
      <c r="AI22" s="63"/>
      <c r="AJ22" s="98"/>
      <c r="AK22" s="63"/>
      <c r="AL22" s="99"/>
      <c r="AM22" s="100"/>
      <c r="AN22" s="101"/>
      <c r="AO22" s="102"/>
      <c r="AP22" s="97"/>
      <c r="AQ22" s="100"/>
      <c r="AR22" s="100"/>
      <c r="AS22" s="100"/>
      <c r="AT22" s="30" t="str">
        <f t="shared" si="6"/>
        <v/>
      </c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5"/>
      <c r="BF22" s="5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3"/>
      <c r="BV22" s="3"/>
      <c r="BW22" s="15"/>
      <c r="BX22" s="15"/>
      <c r="BY22" s="5"/>
      <c r="BZ22" s="5"/>
      <c r="CA22" s="32" t="str">
        <f>IF(CG22=1,"* Total Egresos debe ser igual a la suma de los Tipos de Estrategia. ","")</f>
        <v/>
      </c>
      <c r="CB22" s="32" t="str">
        <f>IF(CH22=1," * El Número de personas con discapacidad NO DEBE superar el total de egresos. ","")</f>
        <v/>
      </c>
      <c r="CC22" s="32" t="str">
        <f>IF(CI22=1," * El Número de personas de pueblos originarios NO DEBE superar el total de egresos. ","")</f>
        <v/>
      </c>
      <c r="CD22" s="32" t="str">
        <f>IF(CJ22=1," * El Número de personas migrantes NO DEBE superar el total de egresos. ","")</f>
        <v/>
      </c>
      <c r="CE22" s="32"/>
      <c r="CF22" s="32"/>
      <c r="CG22" s="33">
        <f t="shared" si="7"/>
        <v>0</v>
      </c>
      <c r="CH22" s="33">
        <f t="shared" si="8"/>
        <v>0</v>
      </c>
      <c r="CI22" s="33">
        <f t="shared" si="8"/>
        <v>0</v>
      </c>
      <c r="CJ22" s="33">
        <f t="shared" si="8"/>
        <v>0</v>
      </c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5"/>
      <c r="CV22" s="5"/>
      <c r="CW22" s="5"/>
      <c r="CX22" s="5"/>
      <c r="CY22" s="5"/>
      <c r="CZ22" s="5"/>
    </row>
    <row r="23" spans="1:104" s="6" customFormat="1" ht="15" x14ac:dyDescent="0.25">
      <c r="A23" s="103" t="s">
        <v>45</v>
      </c>
      <c r="B23" s="58">
        <f t="shared" si="4"/>
        <v>0</v>
      </c>
      <c r="C23" s="62">
        <f t="shared" si="5"/>
        <v>0</v>
      </c>
      <c r="D23" s="47">
        <f t="shared" si="5"/>
        <v>0</v>
      </c>
      <c r="E23" s="51"/>
      <c r="F23" s="56"/>
      <c r="G23" s="51"/>
      <c r="H23" s="52"/>
      <c r="I23" s="51"/>
      <c r="J23" s="52"/>
      <c r="K23" s="51"/>
      <c r="L23" s="52"/>
      <c r="M23" s="51"/>
      <c r="N23" s="52"/>
      <c r="O23" s="51"/>
      <c r="P23" s="52"/>
      <c r="Q23" s="51"/>
      <c r="R23" s="52"/>
      <c r="S23" s="51"/>
      <c r="T23" s="52"/>
      <c r="U23" s="51"/>
      <c r="V23" s="52"/>
      <c r="W23" s="51"/>
      <c r="X23" s="52"/>
      <c r="Y23" s="51"/>
      <c r="Z23" s="52"/>
      <c r="AA23" s="51"/>
      <c r="AB23" s="52"/>
      <c r="AC23" s="51"/>
      <c r="AD23" s="52"/>
      <c r="AE23" s="51"/>
      <c r="AF23" s="52"/>
      <c r="AG23" s="51"/>
      <c r="AH23" s="52"/>
      <c r="AI23" s="51"/>
      <c r="AJ23" s="52"/>
      <c r="AK23" s="51"/>
      <c r="AL23" s="53"/>
      <c r="AM23" s="92"/>
      <c r="AN23" s="54"/>
      <c r="AO23" s="55"/>
      <c r="AP23" s="56"/>
      <c r="AQ23" s="92"/>
      <c r="AR23" s="92"/>
      <c r="AS23" s="92"/>
      <c r="AT23" s="30" t="str">
        <f t="shared" si="6"/>
        <v/>
      </c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5"/>
      <c r="BF23" s="5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3"/>
      <c r="BV23" s="3"/>
      <c r="BW23" s="15"/>
      <c r="BX23" s="15"/>
      <c r="BY23" s="5"/>
      <c r="BZ23" s="5"/>
      <c r="CA23" s="32" t="str">
        <f>IF(CG23=1,"* Total Egresos debe ser igual a la suma de los Tipos de Estrategia. ","")</f>
        <v/>
      </c>
      <c r="CB23" s="32" t="str">
        <f>IF(CH23=1," * El Número de personas con discapacidad NO DEBE superar el total de egresos. ","")</f>
        <v/>
      </c>
      <c r="CC23" s="32" t="str">
        <f>IF(CI23=1," * El Número de personas de pueblos originarios NO DEBE superar el total de egresos. ","")</f>
        <v/>
      </c>
      <c r="CD23" s="32" t="str">
        <f>IF(CJ23=1," * El Número de personas migrantes NO DEBE superar el total de egresos. ","")</f>
        <v/>
      </c>
      <c r="CE23" s="32"/>
      <c r="CF23" s="32"/>
      <c r="CG23" s="33">
        <f t="shared" si="7"/>
        <v>0</v>
      </c>
      <c r="CH23" s="33">
        <f t="shared" si="8"/>
        <v>0</v>
      </c>
      <c r="CI23" s="33">
        <f t="shared" si="8"/>
        <v>0</v>
      </c>
      <c r="CJ23" s="33">
        <f t="shared" si="8"/>
        <v>0</v>
      </c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5"/>
      <c r="CV23" s="5"/>
      <c r="CW23" s="5"/>
      <c r="CX23" s="5"/>
      <c r="CY23" s="5"/>
      <c r="CZ23" s="5"/>
    </row>
    <row r="24" spans="1:104" s="6" customFormat="1" ht="15" x14ac:dyDescent="0.25">
      <c r="A24" s="104" t="s">
        <v>46</v>
      </c>
      <c r="B24" s="65">
        <f t="shared" si="4"/>
        <v>0</v>
      </c>
      <c r="C24" s="79">
        <f t="shared" si="5"/>
        <v>0</v>
      </c>
      <c r="D24" s="867">
        <f t="shared" si="5"/>
        <v>0</v>
      </c>
      <c r="E24" s="890"/>
      <c r="F24" s="803"/>
      <c r="G24" s="890"/>
      <c r="H24" s="891"/>
      <c r="I24" s="890"/>
      <c r="J24" s="891"/>
      <c r="K24" s="890"/>
      <c r="L24" s="891"/>
      <c r="M24" s="890"/>
      <c r="N24" s="891"/>
      <c r="O24" s="890"/>
      <c r="P24" s="891"/>
      <c r="Q24" s="890"/>
      <c r="R24" s="891"/>
      <c r="S24" s="890"/>
      <c r="T24" s="891"/>
      <c r="U24" s="890"/>
      <c r="V24" s="891"/>
      <c r="W24" s="890"/>
      <c r="X24" s="891"/>
      <c r="Y24" s="890"/>
      <c r="Z24" s="891"/>
      <c r="AA24" s="890"/>
      <c r="AB24" s="891"/>
      <c r="AC24" s="890"/>
      <c r="AD24" s="891"/>
      <c r="AE24" s="890"/>
      <c r="AF24" s="891"/>
      <c r="AG24" s="890"/>
      <c r="AH24" s="891"/>
      <c r="AI24" s="890"/>
      <c r="AJ24" s="891"/>
      <c r="AK24" s="890"/>
      <c r="AL24" s="892"/>
      <c r="AM24" s="891"/>
      <c r="AN24" s="802"/>
      <c r="AO24" s="893"/>
      <c r="AP24" s="803"/>
      <c r="AQ24" s="891"/>
      <c r="AR24" s="891"/>
      <c r="AS24" s="891"/>
      <c r="AT24" s="30" t="str">
        <f t="shared" si="6"/>
        <v/>
      </c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5"/>
      <c r="BF24" s="5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3"/>
      <c r="BV24" s="3"/>
      <c r="BW24" s="15"/>
      <c r="BX24" s="15"/>
      <c r="BY24" s="5"/>
      <c r="BZ24" s="5"/>
      <c r="CA24" s="32" t="str">
        <f>IF(CG24=1,"* Total Egresos debe ser igual a la suma de los Tipos de Estrategia. ","")</f>
        <v/>
      </c>
      <c r="CB24" s="32" t="str">
        <f>IF(CH24=1," * El Número de personas con discapacidad NO DEBE superar el total de egresos. ","")</f>
        <v/>
      </c>
      <c r="CC24" s="32" t="str">
        <f>IF(CI24=1," * El Número de personas de pueblos originarios NO DEBE superar el total de egresos. ","")</f>
        <v/>
      </c>
      <c r="CD24" s="32" t="str">
        <f>IF(CJ24=1," * El Número de personas migrantes NO DEBE superar el total de egresos. ","")</f>
        <v/>
      </c>
      <c r="CE24" s="32"/>
      <c r="CF24" s="32"/>
      <c r="CG24" s="33">
        <f t="shared" si="7"/>
        <v>0</v>
      </c>
      <c r="CH24" s="33">
        <f t="shared" si="8"/>
        <v>0</v>
      </c>
      <c r="CI24" s="33">
        <f t="shared" si="8"/>
        <v>0</v>
      </c>
      <c r="CJ24" s="33">
        <f t="shared" si="8"/>
        <v>0</v>
      </c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5"/>
      <c r="CV24" s="5"/>
      <c r="CW24" s="5"/>
      <c r="CX24" s="5"/>
      <c r="CY24" s="5"/>
      <c r="CZ24" s="5"/>
    </row>
    <row r="25" spans="1:104" s="6" customFormat="1" ht="15" x14ac:dyDescent="0.25">
      <c r="A25" s="107" t="s">
        <v>47</v>
      </c>
      <c r="B25" s="108"/>
      <c r="C25" s="5"/>
      <c r="D25" s="108"/>
      <c r="E25" s="108"/>
      <c r="F25" s="5"/>
      <c r="G25" s="5"/>
      <c r="H25" s="5"/>
      <c r="I25" s="5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3"/>
      <c r="BV25" s="3"/>
      <c r="BW25" s="3"/>
      <c r="BX25" s="3"/>
      <c r="BY25" s="3"/>
      <c r="BZ25" s="3"/>
      <c r="CA25" s="32"/>
      <c r="CB25" s="32"/>
      <c r="CC25" s="32"/>
      <c r="CD25" s="32"/>
      <c r="CE25" s="32"/>
      <c r="CF25" s="32"/>
      <c r="CG25" s="33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3"/>
      <c r="CV25" s="5"/>
      <c r="CW25" s="5"/>
      <c r="CX25" s="5"/>
      <c r="CY25" s="5"/>
      <c r="CZ25" s="5"/>
    </row>
    <row r="26" spans="1:104" s="6" customFormat="1" ht="15" x14ac:dyDescent="0.25">
      <c r="A26" s="2006" t="s">
        <v>48</v>
      </c>
      <c r="B26" s="1976" t="s">
        <v>49</v>
      </c>
      <c r="C26" s="2000" t="s">
        <v>5</v>
      </c>
      <c r="D26" s="1640"/>
      <c r="E26" s="2001"/>
      <c r="F26" s="2002" t="s">
        <v>6</v>
      </c>
      <c r="G26" s="1980"/>
      <c r="H26" s="1980"/>
      <c r="I26" s="1980"/>
      <c r="J26" s="1980"/>
      <c r="K26" s="1980"/>
      <c r="L26" s="1980"/>
      <c r="M26" s="1980"/>
      <c r="N26" s="1980"/>
      <c r="O26" s="1980"/>
      <c r="P26" s="1980"/>
      <c r="Q26" s="1980"/>
      <c r="R26" s="1980"/>
      <c r="S26" s="1980"/>
      <c r="T26" s="1980"/>
      <c r="U26" s="1980"/>
      <c r="V26" s="1980"/>
      <c r="W26" s="1980"/>
      <c r="X26" s="1980"/>
      <c r="Y26" s="1980"/>
      <c r="Z26" s="1980"/>
      <c r="AA26" s="1980"/>
      <c r="AB26" s="1980"/>
      <c r="AC26" s="1980"/>
      <c r="AD26" s="1980"/>
      <c r="AE26" s="1980"/>
      <c r="AF26" s="1980"/>
      <c r="AG26" s="1980"/>
      <c r="AH26" s="1980"/>
      <c r="AI26" s="1980"/>
      <c r="AJ26" s="1980"/>
      <c r="AK26" s="1980"/>
      <c r="AL26" s="1980"/>
      <c r="AM26" s="2003"/>
      <c r="AN26" s="2004" t="s">
        <v>7</v>
      </c>
      <c r="AO26" s="1980"/>
      <c r="AP26" s="1980"/>
      <c r="AQ26" s="1981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109"/>
      <c r="BS26" s="109"/>
      <c r="BT26" s="109"/>
      <c r="BU26" s="15"/>
      <c r="BV26" s="15"/>
      <c r="BW26" s="15"/>
      <c r="BX26" s="15"/>
      <c r="BY26" s="15"/>
      <c r="BZ26" s="15"/>
      <c r="CA26" s="32"/>
      <c r="CB26" s="32"/>
      <c r="CC26" s="32"/>
      <c r="CD26" s="32"/>
      <c r="CE26" s="32"/>
      <c r="CF26" s="32"/>
      <c r="CG26" s="33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5"/>
      <c r="CV26" s="5"/>
      <c r="CW26" s="5"/>
      <c r="CX26" s="5"/>
      <c r="CY26" s="5"/>
      <c r="CZ26" s="5"/>
    </row>
    <row r="27" spans="1:104" s="6" customFormat="1" ht="15" customHeight="1" x14ac:dyDescent="0.25">
      <c r="A27" s="1658"/>
      <c r="B27" s="1637"/>
      <c r="C27" s="1932"/>
      <c r="D27" s="1933"/>
      <c r="E27" s="1934"/>
      <c r="F27" s="2005" t="s">
        <v>11</v>
      </c>
      <c r="G27" s="1978"/>
      <c r="H27" s="2005" t="s">
        <v>12</v>
      </c>
      <c r="I27" s="1978"/>
      <c r="J27" s="2005" t="s">
        <v>13</v>
      </c>
      <c r="K27" s="1978"/>
      <c r="L27" s="2005" t="s">
        <v>14</v>
      </c>
      <c r="M27" s="1978"/>
      <c r="N27" s="2005" t="s">
        <v>15</v>
      </c>
      <c r="O27" s="1978"/>
      <c r="P27" s="2005" t="s">
        <v>16</v>
      </c>
      <c r="Q27" s="1978"/>
      <c r="R27" s="2005" t="s">
        <v>17</v>
      </c>
      <c r="S27" s="1978"/>
      <c r="T27" s="2005" t="s">
        <v>18</v>
      </c>
      <c r="U27" s="1978"/>
      <c r="V27" s="2005" t="s">
        <v>19</v>
      </c>
      <c r="W27" s="1978"/>
      <c r="X27" s="2005" t="s">
        <v>20</v>
      </c>
      <c r="Y27" s="1978"/>
      <c r="Z27" s="2005" t="s">
        <v>21</v>
      </c>
      <c r="AA27" s="1978"/>
      <c r="AB27" s="2005" t="s">
        <v>22</v>
      </c>
      <c r="AC27" s="1978"/>
      <c r="AD27" s="2005" t="s">
        <v>23</v>
      </c>
      <c r="AE27" s="1978"/>
      <c r="AF27" s="2005" t="s">
        <v>24</v>
      </c>
      <c r="AG27" s="1978"/>
      <c r="AH27" s="2005" t="s">
        <v>25</v>
      </c>
      <c r="AI27" s="1978"/>
      <c r="AJ27" s="2005" t="s">
        <v>26</v>
      </c>
      <c r="AK27" s="1978"/>
      <c r="AL27" s="2002" t="s">
        <v>27</v>
      </c>
      <c r="AM27" s="1980"/>
      <c r="AN27" s="1664" t="s">
        <v>50</v>
      </c>
      <c r="AO27" s="1666" t="s">
        <v>29</v>
      </c>
      <c r="AP27" s="1668" t="s">
        <v>30</v>
      </c>
      <c r="AQ27" s="1662" t="s">
        <v>31</v>
      </c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109"/>
      <c r="BS27" s="109"/>
      <c r="BT27" s="109"/>
      <c r="BU27" s="15"/>
      <c r="BV27" s="15"/>
      <c r="BW27" s="15"/>
      <c r="BX27" s="15"/>
      <c r="BY27" s="15"/>
      <c r="BZ27" s="15"/>
      <c r="CA27" s="4"/>
      <c r="CB27" s="4"/>
      <c r="CC27" s="4"/>
      <c r="CD27" s="4"/>
      <c r="CE27" s="4"/>
      <c r="CF27" s="4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5"/>
      <c r="CV27" s="5"/>
      <c r="CW27" s="5"/>
      <c r="CX27" s="5"/>
      <c r="CY27" s="5"/>
      <c r="CZ27" s="5"/>
    </row>
    <row r="28" spans="1:104" s="6" customFormat="1" ht="15" x14ac:dyDescent="0.25">
      <c r="A28" s="1960"/>
      <c r="B28" s="1922"/>
      <c r="C28" s="968" t="s">
        <v>32</v>
      </c>
      <c r="D28" s="968" t="s">
        <v>33</v>
      </c>
      <c r="E28" s="968" t="s">
        <v>34</v>
      </c>
      <c r="F28" s="951" t="s">
        <v>33</v>
      </c>
      <c r="G28" s="911" t="s">
        <v>34</v>
      </c>
      <c r="H28" s="951" t="s">
        <v>33</v>
      </c>
      <c r="I28" s="911" t="s">
        <v>34</v>
      </c>
      <c r="J28" s="951" t="s">
        <v>33</v>
      </c>
      <c r="K28" s="911" t="s">
        <v>34</v>
      </c>
      <c r="L28" s="951" t="s">
        <v>33</v>
      </c>
      <c r="M28" s="911" t="s">
        <v>34</v>
      </c>
      <c r="N28" s="969" t="s">
        <v>33</v>
      </c>
      <c r="O28" s="911" t="s">
        <v>34</v>
      </c>
      <c r="P28" s="951" t="s">
        <v>33</v>
      </c>
      <c r="Q28" s="911" t="s">
        <v>34</v>
      </c>
      <c r="R28" s="951" t="s">
        <v>33</v>
      </c>
      <c r="S28" s="911" t="s">
        <v>34</v>
      </c>
      <c r="T28" s="951" t="s">
        <v>33</v>
      </c>
      <c r="U28" s="911" t="s">
        <v>34</v>
      </c>
      <c r="V28" s="951" t="s">
        <v>33</v>
      </c>
      <c r="W28" s="911" t="s">
        <v>34</v>
      </c>
      <c r="X28" s="951" t="s">
        <v>33</v>
      </c>
      <c r="Y28" s="911" t="s">
        <v>34</v>
      </c>
      <c r="Z28" s="951" t="s">
        <v>33</v>
      </c>
      <c r="AA28" s="911" t="s">
        <v>34</v>
      </c>
      <c r="AB28" s="951" t="s">
        <v>33</v>
      </c>
      <c r="AC28" s="911" t="s">
        <v>34</v>
      </c>
      <c r="AD28" s="951" t="s">
        <v>33</v>
      </c>
      <c r="AE28" s="911" t="s">
        <v>34</v>
      </c>
      <c r="AF28" s="951" t="s">
        <v>33</v>
      </c>
      <c r="AG28" s="911" t="s">
        <v>34</v>
      </c>
      <c r="AH28" s="951" t="s">
        <v>33</v>
      </c>
      <c r="AI28" s="911" t="s">
        <v>34</v>
      </c>
      <c r="AJ28" s="951" t="s">
        <v>33</v>
      </c>
      <c r="AK28" s="911" t="s">
        <v>34</v>
      </c>
      <c r="AL28" s="951" t="s">
        <v>33</v>
      </c>
      <c r="AM28" s="908" t="s">
        <v>34</v>
      </c>
      <c r="AN28" s="1968"/>
      <c r="AO28" s="1969"/>
      <c r="AP28" s="1970"/>
      <c r="AQ28" s="1967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109"/>
      <c r="BS28" s="109"/>
      <c r="BT28" s="109"/>
      <c r="BU28" s="15"/>
      <c r="BV28" s="15"/>
      <c r="BW28" s="15"/>
      <c r="BX28" s="15"/>
      <c r="BY28" s="15"/>
      <c r="BZ28" s="15"/>
      <c r="CA28" s="4"/>
      <c r="CB28" s="4"/>
      <c r="CC28" s="4"/>
      <c r="CD28" s="4"/>
      <c r="CE28" s="4"/>
      <c r="CF28" s="4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5"/>
      <c r="CV28" s="5"/>
      <c r="CW28" s="5"/>
      <c r="CX28" s="5"/>
      <c r="CY28" s="5"/>
      <c r="CZ28" s="5"/>
    </row>
    <row r="29" spans="1:104" s="6" customFormat="1" ht="15" x14ac:dyDescent="0.25">
      <c r="A29" s="2002" t="s">
        <v>51</v>
      </c>
      <c r="B29" s="1981"/>
      <c r="C29" s="970">
        <f>SUM(D29:E29)</f>
        <v>0</v>
      </c>
      <c r="D29" s="971">
        <f>+F29+H29+J29+L29+N29+P29+R29+T29+V29+X29+Z29+AB29+AD29+AF29+AH29+AJ29+AL29</f>
        <v>0</v>
      </c>
      <c r="E29" s="971">
        <f>+G29+I29+K29+M29+O29+Q29+S29+U29+W29+Y29+AA29+AC29+AE29+AG29+AI29+AK29+AM29</f>
        <v>0</v>
      </c>
      <c r="F29" s="972"/>
      <c r="G29" s="973"/>
      <c r="H29" s="972"/>
      <c r="I29" s="974"/>
      <c r="J29" s="972"/>
      <c r="K29" s="974"/>
      <c r="L29" s="972"/>
      <c r="M29" s="973"/>
      <c r="N29" s="975"/>
      <c r="O29" s="974"/>
      <c r="P29" s="975"/>
      <c r="Q29" s="974"/>
      <c r="R29" s="975"/>
      <c r="S29" s="974"/>
      <c r="T29" s="975"/>
      <c r="U29" s="974"/>
      <c r="V29" s="975"/>
      <c r="W29" s="974"/>
      <c r="X29" s="975"/>
      <c r="Y29" s="974"/>
      <c r="Z29" s="975"/>
      <c r="AA29" s="974"/>
      <c r="AB29" s="975"/>
      <c r="AC29" s="974"/>
      <c r="AD29" s="975"/>
      <c r="AE29" s="974"/>
      <c r="AF29" s="975"/>
      <c r="AG29" s="974"/>
      <c r="AH29" s="975"/>
      <c r="AI29" s="974"/>
      <c r="AJ29" s="975"/>
      <c r="AK29" s="974"/>
      <c r="AL29" s="975"/>
      <c r="AM29" s="976"/>
      <c r="AN29" s="977"/>
      <c r="AO29" s="975"/>
      <c r="AP29" s="975"/>
      <c r="AQ29" s="974"/>
      <c r="AR29" s="30" t="str">
        <f>CA29&amp;CB29&amp;CC29&amp;CD29</f>
        <v/>
      </c>
      <c r="AS29" s="31"/>
      <c r="AT29" s="31"/>
      <c r="AU29" s="31"/>
      <c r="AV29" s="31"/>
      <c r="AW29" s="31"/>
      <c r="AX29" s="31"/>
      <c r="AY29" s="31"/>
      <c r="AZ29" s="31"/>
      <c r="BA29" s="5"/>
      <c r="BB29" s="5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109"/>
      <c r="BS29" s="109"/>
      <c r="BT29" s="109"/>
      <c r="BU29" s="5"/>
      <c r="BV29" s="5"/>
      <c r="BW29" s="5"/>
      <c r="BX29" s="5"/>
      <c r="BY29" s="5"/>
      <c r="BZ29" s="5"/>
      <c r="CA29" s="32" t="str">
        <f>IF(CG29=1,"* Existen patologías que son mayores al Total de Ingresos-Persona. ","")</f>
        <v/>
      </c>
      <c r="CB29" s="32" t="str">
        <f>IF(CH29=1,"* EN Rehabilitación Infantil Existen Patologías que son Mayores a los Ingresos-Personas. ","")</f>
        <v/>
      </c>
      <c r="CC29" s="32" t="str">
        <f>IF(CI29=1,"* En RBC existen Patologías que son mayores a los Ingresos-Personas. ","")</f>
        <v/>
      </c>
      <c r="CD29" s="32" t="str">
        <f>IF(CJ29=1,"* En RI Existen Patologías que son mayores a los Ingresos-Personas. ","")</f>
        <v/>
      </c>
      <c r="CE29" s="32" t="str">
        <f>IF(CK29=1,"* En RR existen patologías que son mayores a los Ingresos-Persona. ","")</f>
        <v/>
      </c>
      <c r="CF29" s="32"/>
      <c r="CG29" s="33">
        <f>IF(C29&lt;MAX(C30:C48),1,0)</f>
        <v>0</v>
      </c>
      <c r="CH29" s="33">
        <f>IF(AN29&lt;MAX(AN30:AN48),1,0)</f>
        <v>0</v>
      </c>
      <c r="CI29" s="33">
        <f>IF(AO29&lt;MAX(AO30:AO48),1,0)</f>
        <v>0</v>
      </c>
      <c r="CJ29" s="33">
        <f>IF(AP29&lt;MAX(AP30:AP48),1,0)</f>
        <v>0</v>
      </c>
      <c r="CK29" s="33">
        <f>IF(AQ29&lt;MAX(AQ30:AQ48),1,0)</f>
        <v>0</v>
      </c>
      <c r="CL29" s="33"/>
      <c r="CM29" s="9"/>
      <c r="CN29" s="9"/>
      <c r="CO29" s="9"/>
      <c r="CP29" s="9"/>
      <c r="CQ29" s="9"/>
      <c r="CR29" s="9"/>
      <c r="CS29" s="9"/>
      <c r="CT29" s="9"/>
      <c r="CU29" s="5"/>
      <c r="CV29" s="5"/>
      <c r="CW29" s="5"/>
      <c r="CX29" s="5"/>
      <c r="CY29" s="5"/>
      <c r="CZ29" s="5"/>
    </row>
    <row r="30" spans="1:104" s="6" customFormat="1" ht="15" x14ac:dyDescent="0.25">
      <c r="A30" s="1975" t="s">
        <v>52</v>
      </c>
      <c r="B30" s="121" t="s">
        <v>53</v>
      </c>
      <c r="C30" s="122">
        <f>SUM(D30:E30)</f>
        <v>0</v>
      </c>
      <c r="D30" s="978">
        <f t="shared" ref="D30:E50" si="10">+F30+H30+J30+L30+N30+P30+R30+T30+V30+X30+Z30+AB30+AD30+AF30+AH30+AJ30+AL30</f>
        <v>0</v>
      </c>
      <c r="E30" s="978">
        <f t="shared" si="10"/>
        <v>0</v>
      </c>
      <c r="F30" s="124"/>
      <c r="G30" s="125"/>
      <c r="H30" s="124"/>
      <c r="I30" s="126"/>
      <c r="J30" s="124"/>
      <c r="K30" s="126"/>
      <c r="L30" s="124"/>
      <c r="M30" s="125"/>
      <c r="N30" s="127"/>
      <c r="O30" s="126"/>
      <c r="P30" s="127"/>
      <c r="Q30" s="126"/>
      <c r="R30" s="127"/>
      <c r="S30" s="126"/>
      <c r="T30" s="127"/>
      <c r="U30" s="126"/>
      <c r="V30" s="127"/>
      <c r="W30" s="126"/>
      <c r="X30" s="127"/>
      <c r="Y30" s="126"/>
      <c r="Z30" s="127"/>
      <c r="AA30" s="126"/>
      <c r="AB30" s="127"/>
      <c r="AC30" s="126"/>
      <c r="AD30" s="127"/>
      <c r="AE30" s="126"/>
      <c r="AF30" s="127"/>
      <c r="AG30" s="126"/>
      <c r="AH30" s="127"/>
      <c r="AI30" s="126"/>
      <c r="AJ30" s="127"/>
      <c r="AK30" s="126"/>
      <c r="AL30" s="127"/>
      <c r="AM30" s="128"/>
      <c r="AN30" s="129"/>
      <c r="AO30" s="127"/>
      <c r="AP30" s="127"/>
      <c r="AQ30" s="126"/>
      <c r="AR30" s="30" t="str">
        <f t="shared" ref="AR30:AR50" si="11">CA30&amp;CB30&amp;CC30&amp;CD30</f>
        <v/>
      </c>
      <c r="AS30" s="31"/>
      <c r="AT30" s="31"/>
      <c r="AU30" s="31"/>
      <c r="AV30" s="31"/>
      <c r="AW30" s="31"/>
      <c r="AX30" s="31"/>
      <c r="AY30" s="31"/>
      <c r="AZ30" s="31"/>
      <c r="BA30" s="5"/>
      <c r="BB30" s="5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109"/>
      <c r="BS30" s="109"/>
      <c r="BT30" s="109"/>
      <c r="BU30" s="5"/>
      <c r="BV30" s="15"/>
      <c r="BW30" s="15"/>
      <c r="BX30" s="15"/>
      <c r="BY30" s="15"/>
      <c r="BZ30" s="15"/>
      <c r="CA30" s="32" t="str">
        <f>IF(CG30=1," * El total de Ingresos debe ser igual a la suma de los Tipos de Estrategia. ","")</f>
        <v/>
      </c>
      <c r="CB30" s="4"/>
      <c r="CC30" s="4"/>
      <c r="CD30" s="4"/>
      <c r="CE30" s="4"/>
      <c r="CF30" s="4"/>
      <c r="CG30" s="33">
        <f>IF(SUM(AN30:AQ30)=C30,0,1)</f>
        <v>0</v>
      </c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5"/>
      <c r="CV30" s="5"/>
      <c r="CW30" s="5"/>
      <c r="CX30" s="5"/>
      <c r="CY30" s="5"/>
      <c r="CZ30" s="5"/>
    </row>
    <row r="31" spans="1:104" s="6" customFormat="1" ht="15" x14ac:dyDescent="0.25">
      <c r="A31" s="1680"/>
      <c r="B31" s="121" t="s">
        <v>54</v>
      </c>
      <c r="C31" s="130">
        <f t="shared" ref="C31:C48" si="12">SUM(D31:E31)</f>
        <v>0</v>
      </c>
      <c r="D31" s="131">
        <f t="shared" si="10"/>
        <v>0</v>
      </c>
      <c r="E31" s="131">
        <f t="shared" si="10"/>
        <v>0</v>
      </c>
      <c r="F31" s="132"/>
      <c r="G31" s="133"/>
      <c r="H31" s="132"/>
      <c r="I31" s="134"/>
      <c r="J31" s="132"/>
      <c r="K31" s="134"/>
      <c r="L31" s="132"/>
      <c r="M31" s="133"/>
      <c r="N31" s="135"/>
      <c r="O31" s="134"/>
      <c r="P31" s="135"/>
      <c r="Q31" s="134"/>
      <c r="R31" s="135"/>
      <c r="S31" s="134"/>
      <c r="T31" s="135"/>
      <c r="U31" s="134"/>
      <c r="V31" s="135"/>
      <c r="W31" s="134"/>
      <c r="X31" s="135"/>
      <c r="Y31" s="134"/>
      <c r="Z31" s="135"/>
      <c r="AA31" s="134"/>
      <c r="AB31" s="135"/>
      <c r="AC31" s="134"/>
      <c r="AD31" s="135"/>
      <c r="AE31" s="134"/>
      <c r="AF31" s="135"/>
      <c r="AG31" s="134"/>
      <c r="AH31" s="135"/>
      <c r="AI31" s="134"/>
      <c r="AJ31" s="135"/>
      <c r="AK31" s="134"/>
      <c r="AL31" s="135"/>
      <c r="AM31" s="136"/>
      <c r="AN31" s="137"/>
      <c r="AO31" s="135"/>
      <c r="AP31" s="135"/>
      <c r="AQ31" s="134"/>
      <c r="AR31" s="30" t="str">
        <f t="shared" si="11"/>
        <v/>
      </c>
      <c r="AS31" s="31"/>
      <c r="AT31" s="31"/>
      <c r="AU31" s="31"/>
      <c r="AV31" s="31"/>
      <c r="AW31" s="31"/>
      <c r="AX31" s="31"/>
      <c r="AY31" s="31"/>
      <c r="AZ31" s="31"/>
      <c r="BA31" s="5"/>
      <c r="BB31" s="5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109"/>
      <c r="BS31" s="109"/>
      <c r="BT31" s="109"/>
      <c r="BU31" s="5"/>
      <c r="BV31" s="15"/>
      <c r="BW31" s="15"/>
      <c r="BX31" s="15"/>
      <c r="BY31" s="15"/>
      <c r="BZ31" s="15"/>
      <c r="CA31" s="32" t="str">
        <f t="shared" ref="CA31:CA52" si="13">IF(CG31=1," * El total de Ingresos debe ser igual a la suma de los Tipos de Estrategia. ","")</f>
        <v/>
      </c>
      <c r="CB31" s="4"/>
      <c r="CC31" s="4"/>
      <c r="CD31" s="4"/>
      <c r="CE31" s="4"/>
      <c r="CF31" s="4"/>
      <c r="CG31" s="33">
        <f t="shared" ref="CG31:CG50" si="14">IF(SUM(AN31:AQ31)=C31,0,1)</f>
        <v>0</v>
      </c>
      <c r="CH31" s="9"/>
      <c r="CI31" s="9"/>
      <c r="CJ31" s="9"/>
      <c r="CK31" s="9"/>
      <c r="CL31" s="33"/>
      <c r="CM31" s="33"/>
      <c r="CN31" s="33"/>
      <c r="CO31" s="33"/>
      <c r="CP31" s="33"/>
      <c r="CQ31" s="33"/>
      <c r="CR31" s="33"/>
      <c r="CS31" s="33"/>
      <c r="CT31" s="33"/>
      <c r="CU31" s="5"/>
      <c r="CV31" s="5"/>
      <c r="CW31" s="5"/>
      <c r="CX31" s="5"/>
      <c r="CY31" s="5"/>
      <c r="CZ31" s="5"/>
    </row>
    <row r="32" spans="1:104" s="6" customFormat="1" ht="15" x14ac:dyDescent="0.25">
      <c r="A32" s="1680"/>
      <c r="B32" s="138" t="s">
        <v>55</v>
      </c>
      <c r="C32" s="139">
        <f t="shared" si="12"/>
        <v>0</v>
      </c>
      <c r="D32" s="131">
        <f t="shared" si="10"/>
        <v>0</v>
      </c>
      <c r="E32" s="131">
        <f t="shared" si="10"/>
        <v>0</v>
      </c>
      <c r="F32" s="132"/>
      <c r="G32" s="133"/>
      <c r="H32" s="132"/>
      <c r="I32" s="134"/>
      <c r="J32" s="132"/>
      <c r="K32" s="134"/>
      <c r="L32" s="132"/>
      <c r="M32" s="133"/>
      <c r="N32" s="135"/>
      <c r="O32" s="134"/>
      <c r="P32" s="135"/>
      <c r="Q32" s="134"/>
      <c r="R32" s="135"/>
      <c r="S32" s="134"/>
      <c r="T32" s="135"/>
      <c r="U32" s="134"/>
      <c r="V32" s="135"/>
      <c r="W32" s="134"/>
      <c r="X32" s="135"/>
      <c r="Y32" s="134"/>
      <c r="Z32" s="135"/>
      <c r="AA32" s="134"/>
      <c r="AB32" s="135"/>
      <c r="AC32" s="134"/>
      <c r="AD32" s="135"/>
      <c r="AE32" s="134"/>
      <c r="AF32" s="135"/>
      <c r="AG32" s="134"/>
      <c r="AH32" s="135"/>
      <c r="AI32" s="134"/>
      <c r="AJ32" s="135"/>
      <c r="AK32" s="134"/>
      <c r="AL32" s="135"/>
      <c r="AM32" s="136"/>
      <c r="AN32" s="137"/>
      <c r="AO32" s="135"/>
      <c r="AP32" s="135"/>
      <c r="AQ32" s="134"/>
      <c r="AR32" s="30" t="str">
        <f t="shared" si="11"/>
        <v/>
      </c>
      <c r="AS32" s="31"/>
      <c r="AT32" s="31"/>
      <c r="AU32" s="31"/>
      <c r="AV32" s="31"/>
      <c r="AW32" s="31"/>
      <c r="AX32" s="31"/>
      <c r="AY32" s="31"/>
      <c r="AZ32" s="31"/>
      <c r="BA32" s="5"/>
      <c r="BB32" s="5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109"/>
      <c r="BS32" s="109"/>
      <c r="BT32" s="109"/>
      <c r="BU32" s="5"/>
      <c r="BV32" s="15"/>
      <c r="BW32" s="15"/>
      <c r="BX32" s="15"/>
      <c r="BY32" s="15"/>
      <c r="BZ32" s="15"/>
      <c r="CA32" s="32" t="str">
        <f t="shared" si="13"/>
        <v/>
      </c>
      <c r="CB32" s="4"/>
      <c r="CC32" s="4"/>
      <c r="CD32" s="4"/>
      <c r="CE32" s="4"/>
      <c r="CF32" s="4"/>
      <c r="CG32" s="33">
        <f t="shared" si="14"/>
        <v>0</v>
      </c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5"/>
      <c r="CV32" s="5"/>
      <c r="CW32" s="5"/>
      <c r="CX32" s="5"/>
      <c r="CY32" s="5"/>
      <c r="CZ32" s="5"/>
    </row>
    <row r="33" spans="1:104" s="6" customFormat="1" x14ac:dyDescent="0.2">
      <c r="A33" s="1680"/>
      <c r="B33" s="138" t="s">
        <v>56</v>
      </c>
      <c r="C33" s="139">
        <f t="shared" si="12"/>
        <v>0</v>
      </c>
      <c r="D33" s="131">
        <f t="shared" si="10"/>
        <v>0</v>
      </c>
      <c r="E33" s="131">
        <f t="shared" si="10"/>
        <v>0</v>
      </c>
      <c r="F33" s="132"/>
      <c r="G33" s="133"/>
      <c r="H33" s="132"/>
      <c r="I33" s="134"/>
      <c r="J33" s="132"/>
      <c r="K33" s="134"/>
      <c r="L33" s="132"/>
      <c r="M33" s="133"/>
      <c r="N33" s="135"/>
      <c r="O33" s="134"/>
      <c r="P33" s="135"/>
      <c r="Q33" s="134"/>
      <c r="R33" s="135"/>
      <c r="S33" s="134"/>
      <c r="T33" s="135"/>
      <c r="U33" s="134"/>
      <c r="V33" s="135"/>
      <c r="W33" s="134"/>
      <c r="X33" s="135"/>
      <c r="Y33" s="134"/>
      <c r="Z33" s="135"/>
      <c r="AA33" s="134"/>
      <c r="AB33" s="135"/>
      <c r="AC33" s="134"/>
      <c r="AD33" s="135"/>
      <c r="AE33" s="134"/>
      <c r="AF33" s="135"/>
      <c r="AG33" s="134"/>
      <c r="AH33" s="135"/>
      <c r="AI33" s="134"/>
      <c r="AJ33" s="135"/>
      <c r="AK33" s="134"/>
      <c r="AL33" s="135"/>
      <c r="AM33" s="136"/>
      <c r="AN33" s="137"/>
      <c r="AO33" s="135"/>
      <c r="AP33" s="135"/>
      <c r="AQ33" s="134"/>
      <c r="AR33" s="30" t="str">
        <f t="shared" si="11"/>
        <v/>
      </c>
      <c r="AS33" s="5"/>
      <c r="AT33" s="5"/>
      <c r="AU33" s="5"/>
      <c r="AV33" s="5"/>
      <c r="AW33" s="5"/>
      <c r="AX33" s="5"/>
      <c r="AY33" s="5"/>
      <c r="AZ33" s="5"/>
      <c r="BA33" s="5"/>
      <c r="BB33" s="5"/>
      <c r="BR33" s="109"/>
      <c r="BS33" s="109"/>
      <c r="BT33" s="109"/>
      <c r="BU33" s="5"/>
      <c r="BV33" s="15"/>
      <c r="BW33" s="15"/>
      <c r="BX33" s="15"/>
      <c r="BY33" s="15"/>
      <c r="BZ33" s="15"/>
      <c r="CA33" s="32" t="str">
        <f t="shared" si="13"/>
        <v/>
      </c>
      <c r="CB33" s="4"/>
      <c r="CC33" s="4"/>
      <c r="CD33" s="4"/>
      <c r="CE33" s="4"/>
      <c r="CF33" s="4"/>
      <c r="CG33" s="33">
        <f t="shared" si="14"/>
        <v>0</v>
      </c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5"/>
      <c r="CV33" s="5"/>
      <c r="CW33" s="5"/>
      <c r="CX33" s="5"/>
      <c r="CY33" s="5"/>
      <c r="CZ33" s="5"/>
    </row>
    <row r="34" spans="1:104" s="6" customFormat="1" x14ac:dyDescent="0.2">
      <c r="A34" s="1680"/>
      <c r="B34" s="138" t="s">
        <v>57</v>
      </c>
      <c r="C34" s="139">
        <f t="shared" si="12"/>
        <v>0</v>
      </c>
      <c r="D34" s="131">
        <f t="shared" si="10"/>
        <v>0</v>
      </c>
      <c r="E34" s="131">
        <f t="shared" si="10"/>
        <v>0</v>
      </c>
      <c r="F34" s="132"/>
      <c r="G34" s="133"/>
      <c r="H34" s="132"/>
      <c r="I34" s="134"/>
      <c r="J34" s="132"/>
      <c r="K34" s="134"/>
      <c r="L34" s="132"/>
      <c r="M34" s="133"/>
      <c r="N34" s="135"/>
      <c r="O34" s="134"/>
      <c r="P34" s="135"/>
      <c r="Q34" s="134"/>
      <c r="R34" s="135"/>
      <c r="S34" s="134"/>
      <c r="T34" s="135"/>
      <c r="U34" s="134"/>
      <c r="V34" s="135"/>
      <c r="W34" s="134"/>
      <c r="X34" s="135"/>
      <c r="Y34" s="134"/>
      <c r="Z34" s="135"/>
      <c r="AA34" s="134"/>
      <c r="AB34" s="135"/>
      <c r="AC34" s="134"/>
      <c r="AD34" s="135"/>
      <c r="AE34" s="134"/>
      <c r="AF34" s="135"/>
      <c r="AG34" s="134"/>
      <c r="AH34" s="135"/>
      <c r="AI34" s="134"/>
      <c r="AJ34" s="135"/>
      <c r="AK34" s="134"/>
      <c r="AL34" s="135"/>
      <c r="AM34" s="136"/>
      <c r="AN34" s="137"/>
      <c r="AO34" s="135"/>
      <c r="AP34" s="135"/>
      <c r="AQ34" s="134"/>
      <c r="AR34" s="30" t="str">
        <f t="shared" si="11"/>
        <v/>
      </c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S34" s="109"/>
      <c r="BT34" s="109"/>
      <c r="BU34" s="5"/>
      <c r="BV34" s="15"/>
      <c r="BW34" s="15"/>
      <c r="BX34" s="15"/>
      <c r="BY34" s="15"/>
      <c r="BZ34" s="15"/>
      <c r="CA34" s="32" t="str">
        <f t="shared" si="13"/>
        <v/>
      </c>
      <c r="CB34" s="4"/>
      <c r="CC34" s="4"/>
      <c r="CD34" s="4"/>
      <c r="CE34" s="4"/>
      <c r="CF34" s="4"/>
      <c r="CG34" s="33">
        <f t="shared" si="14"/>
        <v>0</v>
      </c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5"/>
      <c r="CV34" s="5"/>
      <c r="CW34" s="5"/>
      <c r="CX34" s="5"/>
      <c r="CY34" s="5"/>
      <c r="CZ34" s="5"/>
    </row>
    <row r="35" spans="1:104" s="6" customFormat="1" x14ac:dyDescent="0.2">
      <c r="A35" s="1680"/>
      <c r="B35" s="138" t="s">
        <v>58</v>
      </c>
      <c r="C35" s="139">
        <f t="shared" si="12"/>
        <v>0</v>
      </c>
      <c r="D35" s="131">
        <f t="shared" si="10"/>
        <v>0</v>
      </c>
      <c r="E35" s="131">
        <f t="shared" si="10"/>
        <v>0</v>
      </c>
      <c r="F35" s="132"/>
      <c r="G35" s="133"/>
      <c r="H35" s="132"/>
      <c r="I35" s="134"/>
      <c r="J35" s="132"/>
      <c r="K35" s="134"/>
      <c r="L35" s="132"/>
      <c r="M35" s="133"/>
      <c r="N35" s="135"/>
      <c r="O35" s="134"/>
      <c r="P35" s="135"/>
      <c r="Q35" s="134"/>
      <c r="R35" s="135"/>
      <c r="S35" s="134"/>
      <c r="T35" s="135"/>
      <c r="U35" s="134"/>
      <c r="V35" s="135"/>
      <c r="W35" s="134"/>
      <c r="X35" s="135"/>
      <c r="Y35" s="134"/>
      <c r="Z35" s="135"/>
      <c r="AA35" s="134"/>
      <c r="AB35" s="135"/>
      <c r="AC35" s="134"/>
      <c r="AD35" s="135"/>
      <c r="AE35" s="134"/>
      <c r="AF35" s="135"/>
      <c r="AG35" s="134"/>
      <c r="AH35" s="135"/>
      <c r="AI35" s="134"/>
      <c r="AJ35" s="135"/>
      <c r="AK35" s="134"/>
      <c r="AL35" s="135"/>
      <c r="AM35" s="136"/>
      <c r="AN35" s="137"/>
      <c r="AO35" s="135"/>
      <c r="AP35" s="135"/>
      <c r="AQ35" s="134"/>
      <c r="AR35" s="30" t="str">
        <f t="shared" si="11"/>
        <v/>
      </c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S35" s="109"/>
      <c r="BT35" s="109"/>
      <c r="BU35" s="5"/>
      <c r="BV35" s="15"/>
      <c r="BW35" s="15"/>
      <c r="BX35" s="15"/>
      <c r="BY35" s="15"/>
      <c r="BZ35" s="15"/>
      <c r="CA35" s="32" t="str">
        <f t="shared" si="13"/>
        <v/>
      </c>
      <c r="CB35" s="4"/>
      <c r="CC35" s="4"/>
      <c r="CD35" s="4"/>
      <c r="CE35" s="4"/>
      <c r="CF35" s="4"/>
      <c r="CG35" s="33">
        <f t="shared" si="14"/>
        <v>0</v>
      </c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5"/>
      <c r="CV35" s="5"/>
      <c r="CW35" s="5"/>
      <c r="CX35" s="5"/>
      <c r="CY35" s="5"/>
      <c r="CZ35" s="5"/>
    </row>
    <row r="36" spans="1:104" s="6" customFormat="1" x14ac:dyDescent="0.2">
      <c r="A36" s="1680"/>
      <c r="B36" s="140" t="s">
        <v>59</v>
      </c>
      <c r="C36" s="141">
        <f t="shared" si="12"/>
        <v>0</v>
      </c>
      <c r="D36" s="131">
        <f t="shared" si="10"/>
        <v>0</v>
      </c>
      <c r="E36" s="131">
        <f t="shared" si="10"/>
        <v>0</v>
      </c>
      <c r="F36" s="132"/>
      <c r="G36" s="133"/>
      <c r="H36" s="132"/>
      <c r="I36" s="134"/>
      <c r="J36" s="132"/>
      <c r="K36" s="134"/>
      <c r="L36" s="132"/>
      <c r="M36" s="133"/>
      <c r="N36" s="135"/>
      <c r="O36" s="134"/>
      <c r="P36" s="135"/>
      <c r="Q36" s="134"/>
      <c r="R36" s="135"/>
      <c r="S36" s="134"/>
      <c r="T36" s="135"/>
      <c r="U36" s="134"/>
      <c r="V36" s="135"/>
      <c r="W36" s="134"/>
      <c r="X36" s="135"/>
      <c r="Y36" s="134"/>
      <c r="Z36" s="135"/>
      <c r="AA36" s="134"/>
      <c r="AB36" s="135"/>
      <c r="AC36" s="134"/>
      <c r="AD36" s="135"/>
      <c r="AE36" s="134"/>
      <c r="AF36" s="135"/>
      <c r="AG36" s="134"/>
      <c r="AH36" s="135"/>
      <c r="AI36" s="134"/>
      <c r="AJ36" s="135"/>
      <c r="AK36" s="134"/>
      <c r="AL36" s="135"/>
      <c r="AM36" s="136"/>
      <c r="AN36" s="137"/>
      <c r="AO36" s="135"/>
      <c r="AP36" s="135"/>
      <c r="AQ36" s="134"/>
      <c r="AR36" s="30" t="str">
        <f t="shared" si="11"/>
        <v/>
      </c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S36" s="109"/>
      <c r="BT36" s="109"/>
      <c r="BU36" s="5"/>
      <c r="BV36" s="15"/>
      <c r="BW36" s="15"/>
      <c r="BX36" s="15"/>
      <c r="BY36" s="15"/>
      <c r="BZ36" s="15"/>
      <c r="CA36" s="32" t="str">
        <f t="shared" si="13"/>
        <v/>
      </c>
      <c r="CB36" s="4"/>
      <c r="CC36" s="4"/>
      <c r="CD36" s="4"/>
      <c r="CE36" s="4"/>
      <c r="CF36" s="4"/>
      <c r="CG36" s="33">
        <f t="shared" si="14"/>
        <v>0</v>
      </c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5"/>
      <c r="CV36" s="5"/>
      <c r="CW36" s="5"/>
      <c r="CX36" s="5"/>
      <c r="CY36" s="5"/>
      <c r="CZ36" s="5"/>
    </row>
    <row r="37" spans="1:104" s="6" customFormat="1" x14ac:dyDescent="0.2">
      <c r="A37" s="1680"/>
      <c r="B37" s="142" t="s">
        <v>60</v>
      </c>
      <c r="C37" s="143">
        <f t="shared" si="12"/>
        <v>0</v>
      </c>
      <c r="D37" s="131">
        <f t="shared" si="10"/>
        <v>0</v>
      </c>
      <c r="E37" s="131">
        <f t="shared" si="10"/>
        <v>0</v>
      </c>
      <c r="F37" s="132"/>
      <c r="G37" s="133"/>
      <c r="H37" s="132"/>
      <c r="I37" s="134"/>
      <c r="J37" s="132"/>
      <c r="K37" s="134"/>
      <c r="L37" s="132"/>
      <c r="M37" s="133"/>
      <c r="N37" s="135"/>
      <c r="O37" s="134"/>
      <c r="P37" s="135"/>
      <c r="Q37" s="134"/>
      <c r="R37" s="135"/>
      <c r="S37" s="134"/>
      <c r="T37" s="135"/>
      <c r="U37" s="134"/>
      <c r="V37" s="135"/>
      <c r="W37" s="134"/>
      <c r="X37" s="135"/>
      <c r="Y37" s="134"/>
      <c r="Z37" s="135"/>
      <c r="AA37" s="134"/>
      <c r="AB37" s="135"/>
      <c r="AC37" s="134"/>
      <c r="AD37" s="135"/>
      <c r="AE37" s="134"/>
      <c r="AF37" s="135"/>
      <c r="AG37" s="134"/>
      <c r="AH37" s="135"/>
      <c r="AI37" s="134"/>
      <c r="AJ37" s="135"/>
      <c r="AK37" s="134"/>
      <c r="AL37" s="135"/>
      <c r="AM37" s="136"/>
      <c r="AN37" s="137"/>
      <c r="AO37" s="135"/>
      <c r="AP37" s="135"/>
      <c r="AQ37" s="134"/>
      <c r="AR37" s="30" t="str">
        <f t="shared" si="11"/>
        <v/>
      </c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S37" s="109"/>
      <c r="BT37" s="109"/>
      <c r="BU37" s="5"/>
      <c r="BV37" s="15"/>
      <c r="BW37" s="15"/>
      <c r="BX37" s="15"/>
      <c r="BY37" s="15"/>
      <c r="BZ37" s="15"/>
      <c r="CA37" s="32" t="str">
        <f t="shared" si="13"/>
        <v/>
      </c>
      <c r="CB37" s="4"/>
      <c r="CC37" s="4"/>
      <c r="CD37" s="4"/>
      <c r="CE37" s="4"/>
      <c r="CF37" s="4"/>
      <c r="CG37" s="33">
        <f t="shared" si="14"/>
        <v>0</v>
      </c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5"/>
      <c r="CV37" s="5"/>
      <c r="CW37" s="5"/>
      <c r="CX37" s="5"/>
      <c r="CY37" s="5"/>
      <c r="CZ37" s="5"/>
    </row>
    <row r="38" spans="1:104" s="6" customFormat="1" x14ac:dyDescent="0.2">
      <c r="A38" s="1680"/>
      <c r="B38" s="144" t="s">
        <v>61</v>
      </c>
      <c r="C38" s="145">
        <f t="shared" si="12"/>
        <v>0</v>
      </c>
      <c r="D38" s="131">
        <f t="shared" si="10"/>
        <v>0</v>
      </c>
      <c r="E38" s="131">
        <f t="shared" si="10"/>
        <v>0</v>
      </c>
      <c r="F38" s="132"/>
      <c r="G38" s="133"/>
      <c r="H38" s="132"/>
      <c r="I38" s="134"/>
      <c r="J38" s="132"/>
      <c r="K38" s="134"/>
      <c r="L38" s="132"/>
      <c r="M38" s="133"/>
      <c r="N38" s="135"/>
      <c r="O38" s="134"/>
      <c r="P38" s="135"/>
      <c r="Q38" s="134"/>
      <c r="R38" s="135"/>
      <c r="S38" s="134"/>
      <c r="T38" s="135"/>
      <c r="U38" s="134"/>
      <c r="V38" s="135"/>
      <c r="W38" s="134"/>
      <c r="X38" s="135"/>
      <c r="Y38" s="134"/>
      <c r="Z38" s="135"/>
      <c r="AA38" s="134"/>
      <c r="AB38" s="135"/>
      <c r="AC38" s="134"/>
      <c r="AD38" s="135"/>
      <c r="AE38" s="134"/>
      <c r="AF38" s="135"/>
      <c r="AG38" s="134"/>
      <c r="AH38" s="135"/>
      <c r="AI38" s="134"/>
      <c r="AJ38" s="135"/>
      <c r="AK38" s="134"/>
      <c r="AL38" s="135"/>
      <c r="AM38" s="136"/>
      <c r="AN38" s="137"/>
      <c r="AO38" s="135"/>
      <c r="AP38" s="135"/>
      <c r="AQ38" s="134"/>
      <c r="AR38" s="30" t="str">
        <f t="shared" si="11"/>
        <v/>
      </c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S38" s="109"/>
      <c r="BT38" s="109"/>
      <c r="BU38" s="5"/>
      <c r="BV38" s="15"/>
      <c r="BW38" s="15"/>
      <c r="BX38" s="15"/>
      <c r="BY38" s="15"/>
      <c r="BZ38" s="15"/>
      <c r="CA38" s="32" t="str">
        <f t="shared" si="13"/>
        <v/>
      </c>
      <c r="CB38" s="4"/>
      <c r="CC38" s="4"/>
      <c r="CD38" s="4"/>
      <c r="CE38" s="4"/>
      <c r="CF38" s="4"/>
      <c r="CG38" s="33">
        <f t="shared" si="14"/>
        <v>0</v>
      </c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5"/>
      <c r="CV38" s="5"/>
      <c r="CW38" s="5"/>
      <c r="CX38" s="5"/>
      <c r="CY38" s="5"/>
      <c r="CZ38" s="5"/>
    </row>
    <row r="39" spans="1:104" s="6" customFormat="1" x14ac:dyDescent="0.2">
      <c r="A39" s="1680"/>
      <c r="B39" s="142" t="s">
        <v>62</v>
      </c>
      <c r="C39" s="143">
        <f t="shared" si="12"/>
        <v>0</v>
      </c>
      <c r="D39" s="131">
        <f t="shared" si="10"/>
        <v>0</v>
      </c>
      <c r="E39" s="131">
        <f t="shared" si="10"/>
        <v>0</v>
      </c>
      <c r="F39" s="132"/>
      <c r="G39" s="133"/>
      <c r="H39" s="132"/>
      <c r="I39" s="134"/>
      <c r="J39" s="132"/>
      <c r="K39" s="134"/>
      <c r="L39" s="132"/>
      <c r="M39" s="133"/>
      <c r="N39" s="135"/>
      <c r="O39" s="134"/>
      <c r="P39" s="135"/>
      <c r="Q39" s="134"/>
      <c r="R39" s="135"/>
      <c r="S39" s="134"/>
      <c r="T39" s="135"/>
      <c r="U39" s="134"/>
      <c r="V39" s="135"/>
      <c r="W39" s="134"/>
      <c r="X39" s="135"/>
      <c r="Y39" s="134"/>
      <c r="Z39" s="135"/>
      <c r="AA39" s="134"/>
      <c r="AB39" s="135"/>
      <c r="AC39" s="134"/>
      <c r="AD39" s="135"/>
      <c r="AE39" s="134"/>
      <c r="AF39" s="135"/>
      <c r="AG39" s="134"/>
      <c r="AH39" s="135"/>
      <c r="AI39" s="134"/>
      <c r="AJ39" s="135"/>
      <c r="AK39" s="134"/>
      <c r="AL39" s="135"/>
      <c r="AM39" s="136"/>
      <c r="AN39" s="137"/>
      <c r="AO39" s="135"/>
      <c r="AP39" s="135"/>
      <c r="AQ39" s="134"/>
      <c r="AR39" s="30" t="str">
        <f t="shared" si="11"/>
        <v/>
      </c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S39" s="109"/>
      <c r="BT39" s="109"/>
      <c r="BU39" s="5"/>
      <c r="BV39" s="15"/>
      <c r="BW39" s="15"/>
      <c r="BX39" s="15"/>
      <c r="BY39" s="15"/>
      <c r="BZ39" s="15"/>
      <c r="CA39" s="32" t="str">
        <f t="shared" si="13"/>
        <v/>
      </c>
      <c r="CB39" s="4"/>
      <c r="CC39" s="4"/>
      <c r="CD39" s="4"/>
      <c r="CE39" s="4"/>
      <c r="CF39" s="4"/>
      <c r="CG39" s="33">
        <f t="shared" si="14"/>
        <v>0</v>
      </c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5"/>
      <c r="CV39" s="5"/>
      <c r="CW39" s="5"/>
      <c r="CX39" s="5"/>
      <c r="CY39" s="5"/>
      <c r="CZ39" s="5"/>
    </row>
    <row r="40" spans="1:104" s="6" customFormat="1" x14ac:dyDescent="0.2">
      <c r="A40" s="1680"/>
      <c r="B40" s="142" t="s">
        <v>63</v>
      </c>
      <c r="C40" s="143">
        <f t="shared" si="12"/>
        <v>0</v>
      </c>
      <c r="D40" s="131">
        <f t="shared" si="10"/>
        <v>0</v>
      </c>
      <c r="E40" s="131">
        <f t="shared" si="10"/>
        <v>0</v>
      </c>
      <c r="F40" s="132"/>
      <c r="G40" s="133"/>
      <c r="H40" s="132"/>
      <c r="I40" s="134"/>
      <c r="J40" s="132"/>
      <c r="K40" s="134"/>
      <c r="L40" s="132"/>
      <c r="M40" s="133"/>
      <c r="N40" s="135"/>
      <c r="O40" s="134"/>
      <c r="P40" s="135"/>
      <c r="Q40" s="134"/>
      <c r="R40" s="135"/>
      <c r="S40" s="134"/>
      <c r="T40" s="135"/>
      <c r="U40" s="134"/>
      <c r="V40" s="135"/>
      <c r="W40" s="134"/>
      <c r="X40" s="135"/>
      <c r="Y40" s="134"/>
      <c r="Z40" s="135"/>
      <c r="AA40" s="134"/>
      <c r="AB40" s="135"/>
      <c r="AC40" s="134"/>
      <c r="AD40" s="135"/>
      <c r="AE40" s="134"/>
      <c r="AF40" s="135"/>
      <c r="AG40" s="134"/>
      <c r="AH40" s="135"/>
      <c r="AI40" s="134"/>
      <c r="AJ40" s="135"/>
      <c r="AK40" s="134"/>
      <c r="AL40" s="135"/>
      <c r="AM40" s="136"/>
      <c r="AN40" s="137"/>
      <c r="AO40" s="135"/>
      <c r="AP40" s="135"/>
      <c r="AQ40" s="134"/>
      <c r="AR40" s="30" t="str">
        <f t="shared" si="11"/>
        <v/>
      </c>
      <c r="BS40" s="109"/>
      <c r="BT40" s="109"/>
      <c r="BU40" s="5"/>
      <c r="BV40" s="15"/>
      <c r="BW40" s="15"/>
      <c r="BX40" s="15"/>
      <c r="BY40" s="15"/>
      <c r="BZ40" s="15"/>
      <c r="CA40" s="32" t="str">
        <f t="shared" si="13"/>
        <v/>
      </c>
      <c r="CB40" s="4"/>
      <c r="CC40" s="4"/>
      <c r="CD40" s="4"/>
      <c r="CE40" s="4"/>
      <c r="CF40" s="4"/>
      <c r="CG40" s="33">
        <f t="shared" si="14"/>
        <v>0</v>
      </c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5"/>
      <c r="CV40" s="5"/>
      <c r="CW40" s="5"/>
      <c r="CX40" s="5"/>
      <c r="CY40" s="5"/>
      <c r="CZ40" s="5"/>
    </row>
    <row r="41" spans="1:104" s="6" customFormat="1" x14ac:dyDescent="0.2">
      <c r="A41" s="1680"/>
      <c r="B41" s="146" t="s">
        <v>64</v>
      </c>
      <c r="C41" s="147">
        <f t="shared" si="12"/>
        <v>0</v>
      </c>
      <c r="D41" s="131">
        <f t="shared" si="10"/>
        <v>0</v>
      </c>
      <c r="E41" s="131">
        <f t="shared" si="10"/>
        <v>0</v>
      </c>
      <c r="F41" s="132"/>
      <c r="G41" s="133"/>
      <c r="H41" s="132"/>
      <c r="I41" s="134"/>
      <c r="J41" s="132"/>
      <c r="K41" s="134"/>
      <c r="L41" s="132"/>
      <c r="M41" s="133"/>
      <c r="N41" s="135"/>
      <c r="O41" s="134"/>
      <c r="P41" s="135"/>
      <c r="Q41" s="134"/>
      <c r="R41" s="135"/>
      <c r="S41" s="134"/>
      <c r="T41" s="135"/>
      <c r="U41" s="134"/>
      <c r="V41" s="135"/>
      <c r="W41" s="134"/>
      <c r="X41" s="135"/>
      <c r="Y41" s="134"/>
      <c r="Z41" s="135"/>
      <c r="AA41" s="134"/>
      <c r="AB41" s="135"/>
      <c r="AC41" s="134"/>
      <c r="AD41" s="135"/>
      <c r="AE41" s="134"/>
      <c r="AF41" s="135"/>
      <c r="AG41" s="134"/>
      <c r="AH41" s="135"/>
      <c r="AI41" s="134"/>
      <c r="AJ41" s="135"/>
      <c r="AK41" s="134"/>
      <c r="AL41" s="135"/>
      <c r="AM41" s="136"/>
      <c r="AN41" s="137"/>
      <c r="AO41" s="135"/>
      <c r="AP41" s="135"/>
      <c r="AQ41" s="134"/>
      <c r="AR41" s="30" t="str">
        <f t="shared" si="11"/>
        <v/>
      </c>
      <c r="BS41" s="109"/>
      <c r="BT41" s="109"/>
      <c r="BU41" s="5"/>
      <c r="BV41" s="15"/>
      <c r="BW41" s="15"/>
      <c r="BX41" s="15"/>
      <c r="BY41" s="15"/>
      <c r="BZ41" s="15"/>
      <c r="CA41" s="32" t="str">
        <f t="shared" si="13"/>
        <v/>
      </c>
      <c r="CB41" s="4"/>
      <c r="CC41" s="4"/>
      <c r="CD41" s="4"/>
      <c r="CE41" s="4"/>
      <c r="CF41" s="4"/>
      <c r="CG41" s="33">
        <f t="shared" si="14"/>
        <v>0</v>
      </c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5"/>
      <c r="CV41" s="5"/>
      <c r="CW41" s="5"/>
      <c r="CX41" s="5"/>
      <c r="CY41" s="5"/>
      <c r="CZ41" s="5"/>
    </row>
    <row r="42" spans="1:104" s="6" customFormat="1" x14ac:dyDescent="0.2">
      <c r="A42" s="1680"/>
      <c r="B42" s="140" t="s">
        <v>65</v>
      </c>
      <c r="C42" s="148">
        <f t="shared" si="12"/>
        <v>0</v>
      </c>
      <c r="D42" s="149">
        <f t="shared" si="10"/>
        <v>0</v>
      </c>
      <c r="E42" s="149">
        <f t="shared" si="10"/>
        <v>0</v>
      </c>
      <c r="F42" s="132"/>
      <c r="G42" s="133"/>
      <c r="H42" s="132"/>
      <c r="I42" s="133"/>
      <c r="J42" s="132"/>
      <c r="K42" s="134"/>
      <c r="L42" s="132"/>
      <c r="M42" s="133"/>
      <c r="N42" s="135"/>
      <c r="O42" s="133"/>
      <c r="P42" s="150"/>
      <c r="Q42" s="133"/>
      <c r="R42" s="150"/>
      <c r="S42" s="133"/>
      <c r="T42" s="150"/>
      <c r="U42" s="133"/>
      <c r="V42" s="150"/>
      <c r="W42" s="133"/>
      <c r="X42" s="150"/>
      <c r="Y42" s="133"/>
      <c r="Z42" s="150"/>
      <c r="AA42" s="133"/>
      <c r="AB42" s="150"/>
      <c r="AC42" s="133"/>
      <c r="AD42" s="150"/>
      <c r="AE42" s="133"/>
      <c r="AF42" s="150"/>
      <c r="AG42" s="133"/>
      <c r="AH42" s="150"/>
      <c r="AI42" s="133"/>
      <c r="AJ42" s="150"/>
      <c r="AK42" s="133"/>
      <c r="AL42" s="150"/>
      <c r="AM42" s="151"/>
      <c r="AN42" s="137"/>
      <c r="AO42" s="135"/>
      <c r="AP42" s="150"/>
      <c r="AQ42" s="133"/>
      <c r="AR42" s="30" t="str">
        <f t="shared" si="11"/>
        <v/>
      </c>
      <c r="BS42" s="109"/>
      <c r="BT42" s="109"/>
      <c r="BU42" s="5"/>
      <c r="BV42" s="15"/>
      <c r="BW42" s="15"/>
      <c r="BX42" s="15"/>
      <c r="BY42" s="15"/>
      <c r="BZ42" s="15"/>
      <c r="CA42" s="32" t="str">
        <f t="shared" si="13"/>
        <v/>
      </c>
      <c r="CB42" s="4"/>
      <c r="CC42" s="4"/>
      <c r="CD42" s="4"/>
      <c r="CE42" s="4"/>
      <c r="CF42" s="4"/>
      <c r="CG42" s="33">
        <f t="shared" si="14"/>
        <v>0</v>
      </c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5"/>
      <c r="CV42" s="5"/>
      <c r="CW42" s="5"/>
      <c r="CX42" s="5"/>
      <c r="CY42" s="5"/>
      <c r="CZ42" s="5"/>
    </row>
    <row r="43" spans="1:104" s="6" customFormat="1" x14ac:dyDescent="0.2">
      <c r="A43" s="1680"/>
      <c r="B43" s="152" t="s">
        <v>66</v>
      </c>
      <c r="C43" s="153">
        <f t="shared" si="12"/>
        <v>0</v>
      </c>
      <c r="D43" s="154">
        <f t="shared" si="10"/>
        <v>0</v>
      </c>
      <c r="E43" s="154">
        <f t="shared" si="10"/>
        <v>0</v>
      </c>
      <c r="F43" s="132"/>
      <c r="G43" s="133"/>
      <c r="H43" s="132"/>
      <c r="I43" s="133"/>
      <c r="J43" s="132"/>
      <c r="K43" s="134"/>
      <c r="L43" s="132"/>
      <c r="M43" s="133"/>
      <c r="N43" s="135"/>
      <c r="O43" s="133"/>
      <c r="P43" s="150"/>
      <c r="Q43" s="133"/>
      <c r="R43" s="150"/>
      <c r="S43" s="133"/>
      <c r="T43" s="150"/>
      <c r="U43" s="133"/>
      <c r="V43" s="150"/>
      <c r="W43" s="133"/>
      <c r="X43" s="150"/>
      <c r="Y43" s="133"/>
      <c r="Z43" s="150"/>
      <c r="AA43" s="133"/>
      <c r="AB43" s="150"/>
      <c r="AC43" s="133"/>
      <c r="AD43" s="150"/>
      <c r="AE43" s="133"/>
      <c r="AF43" s="150"/>
      <c r="AG43" s="133"/>
      <c r="AH43" s="150"/>
      <c r="AI43" s="133"/>
      <c r="AJ43" s="150"/>
      <c r="AK43" s="133"/>
      <c r="AL43" s="150"/>
      <c r="AM43" s="151"/>
      <c r="AN43" s="137"/>
      <c r="AO43" s="135"/>
      <c r="AP43" s="150"/>
      <c r="AQ43" s="133"/>
      <c r="AR43" s="30" t="str">
        <f t="shared" si="11"/>
        <v/>
      </c>
      <c r="BS43" s="109"/>
      <c r="BT43" s="109"/>
      <c r="BU43" s="5"/>
      <c r="BV43" s="15"/>
      <c r="BW43" s="15"/>
      <c r="BX43" s="15"/>
      <c r="BY43" s="15"/>
      <c r="BZ43" s="15"/>
      <c r="CA43" s="32" t="str">
        <f t="shared" si="13"/>
        <v/>
      </c>
      <c r="CB43" s="4"/>
      <c r="CC43" s="4"/>
      <c r="CD43" s="4"/>
      <c r="CE43" s="4"/>
      <c r="CF43" s="4"/>
      <c r="CG43" s="33">
        <f t="shared" si="14"/>
        <v>0</v>
      </c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5"/>
      <c r="CV43" s="5"/>
      <c r="CW43" s="5"/>
      <c r="CX43" s="5"/>
      <c r="CY43" s="5"/>
      <c r="CZ43" s="5"/>
    </row>
    <row r="44" spans="1:104" s="6" customFormat="1" x14ac:dyDescent="0.2">
      <c r="A44" s="1680"/>
      <c r="B44" s="155" t="s">
        <v>67</v>
      </c>
      <c r="C44" s="153">
        <f t="shared" si="12"/>
        <v>0</v>
      </c>
      <c r="D44" s="154">
        <f t="shared" si="10"/>
        <v>0</v>
      </c>
      <c r="E44" s="154">
        <f t="shared" si="10"/>
        <v>0</v>
      </c>
      <c r="F44" s="132"/>
      <c r="G44" s="133"/>
      <c r="H44" s="132"/>
      <c r="I44" s="133"/>
      <c r="J44" s="132"/>
      <c r="K44" s="134"/>
      <c r="L44" s="132"/>
      <c r="M44" s="133"/>
      <c r="N44" s="135"/>
      <c r="O44" s="133"/>
      <c r="P44" s="150"/>
      <c r="Q44" s="133"/>
      <c r="R44" s="150"/>
      <c r="S44" s="133"/>
      <c r="T44" s="150"/>
      <c r="U44" s="133"/>
      <c r="V44" s="150"/>
      <c r="W44" s="133"/>
      <c r="X44" s="150"/>
      <c r="Y44" s="133"/>
      <c r="Z44" s="150"/>
      <c r="AA44" s="133"/>
      <c r="AB44" s="150"/>
      <c r="AC44" s="133"/>
      <c r="AD44" s="150"/>
      <c r="AE44" s="133"/>
      <c r="AF44" s="150"/>
      <c r="AG44" s="133"/>
      <c r="AH44" s="150"/>
      <c r="AI44" s="133"/>
      <c r="AJ44" s="150"/>
      <c r="AK44" s="133"/>
      <c r="AL44" s="150"/>
      <c r="AM44" s="151"/>
      <c r="AN44" s="137"/>
      <c r="AO44" s="135"/>
      <c r="AP44" s="150"/>
      <c r="AQ44" s="133"/>
      <c r="AR44" s="30" t="str">
        <f t="shared" si="11"/>
        <v/>
      </c>
      <c r="BS44" s="109"/>
      <c r="BT44" s="109"/>
      <c r="BU44" s="5"/>
      <c r="BV44" s="15"/>
      <c r="BW44" s="15"/>
      <c r="BX44" s="15"/>
      <c r="BY44" s="15"/>
      <c r="BZ44" s="15"/>
      <c r="CA44" s="32" t="str">
        <f t="shared" si="13"/>
        <v/>
      </c>
      <c r="CB44" s="4"/>
      <c r="CC44" s="4"/>
      <c r="CD44" s="4"/>
      <c r="CE44" s="4"/>
      <c r="CF44" s="4"/>
      <c r="CG44" s="33">
        <f t="shared" si="14"/>
        <v>0</v>
      </c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5"/>
      <c r="CV44" s="5"/>
      <c r="CW44" s="5"/>
      <c r="CX44" s="5"/>
      <c r="CY44" s="5"/>
      <c r="CZ44" s="5"/>
    </row>
    <row r="45" spans="1:104" s="6" customFormat="1" x14ac:dyDescent="0.2">
      <c r="A45" s="1680"/>
      <c r="B45" s="152" t="s">
        <v>68</v>
      </c>
      <c r="C45" s="153">
        <f t="shared" si="12"/>
        <v>0</v>
      </c>
      <c r="D45" s="154">
        <f t="shared" si="10"/>
        <v>0</v>
      </c>
      <c r="E45" s="154">
        <f t="shared" si="10"/>
        <v>0</v>
      </c>
      <c r="F45" s="132"/>
      <c r="G45" s="133"/>
      <c r="H45" s="132"/>
      <c r="I45" s="133"/>
      <c r="J45" s="132"/>
      <c r="K45" s="134"/>
      <c r="L45" s="132"/>
      <c r="M45" s="133"/>
      <c r="N45" s="135"/>
      <c r="O45" s="133"/>
      <c r="P45" s="150"/>
      <c r="Q45" s="133"/>
      <c r="R45" s="150"/>
      <c r="S45" s="133"/>
      <c r="T45" s="150"/>
      <c r="U45" s="133"/>
      <c r="V45" s="150"/>
      <c r="W45" s="133"/>
      <c r="X45" s="150"/>
      <c r="Y45" s="133"/>
      <c r="Z45" s="150"/>
      <c r="AA45" s="133"/>
      <c r="AB45" s="150"/>
      <c r="AC45" s="133"/>
      <c r="AD45" s="150"/>
      <c r="AE45" s="133"/>
      <c r="AF45" s="150"/>
      <c r="AG45" s="133"/>
      <c r="AH45" s="150"/>
      <c r="AI45" s="133"/>
      <c r="AJ45" s="150"/>
      <c r="AK45" s="133"/>
      <c r="AL45" s="150"/>
      <c r="AM45" s="151"/>
      <c r="AN45" s="137"/>
      <c r="AO45" s="135"/>
      <c r="AP45" s="150"/>
      <c r="AQ45" s="133"/>
      <c r="AR45" s="30" t="str">
        <f t="shared" si="11"/>
        <v/>
      </c>
      <c r="BS45" s="109"/>
      <c r="BT45" s="109"/>
      <c r="BU45" s="5"/>
      <c r="BV45" s="15"/>
      <c r="BW45" s="15"/>
      <c r="BX45" s="15"/>
      <c r="BY45" s="15"/>
      <c r="BZ45" s="15"/>
      <c r="CA45" s="32" t="str">
        <f t="shared" si="13"/>
        <v/>
      </c>
      <c r="CB45" s="4"/>
      <c r="CC45" s="4"/>
      <c r="CD45" s="4"/>
      <c r="CE45" s="4"/>
      <c r="CF45" s="4"/>
      <c r="CG45" s="33">
        <f t="shared" si="14"/>
        <v>0</v>
      </c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5"/>
      <c r="CV45" s="5"/>
      <c r="CW45" s="5"/>
      <c r="CX45" s="5"/>
      <c r="CY45" s="5"/>
      <c r="CZ45" s="5"/>
    </row>
    <row r="46" spans="1:104" s="6" customFormat="1" x14ac:dyDescent="0.2">
      <c r="A46" s="1680"/>
      <c r="B46" s="152" t="s">
        <v>69</v>
      </c>
      <c r="C46" s="153">
        <f t="shared" si="12"/>
        <v>0</v>
      </c>
      <c r="D46" s="154">
        <f t="shared" si="10"/>
        <v>0</v>
      </c>
      <c r="E46" s="154">
        <f t="shared" si="10"/>
        <v>0</v>
      </c>
      <c r="F46" s="132"/>
      <c r="G46" s="133"/>
      <c r="H46" s="132"/>
      <c r="I46" s="133"/>
      <c r="J46" s="132"/>
      <c r="K46" s="134"/>
      <c r="L46" s="132"/>
      <c r="M46" s="133"/>
      <c r="N46" s="135"/>
      <c r="O46" s="133"/>
      <c r="P46" s="150"/>
      <c r="Q46" s="133"/>
      <c r="R46" s="150"/>
      <c r="S46" s="133"/>
      <c r="T46" s="150"/>
      <c r="U46" s="133"/>
      <c r="V46" s="150"/>
      <c r="W46" s="133"/>
      <c r="X46" s="150"/>
      <c r="Y46" s="133"/>
      <c r="Z46" s="150"/>
      <c r="AA46" s="133"/>
      <c r="AB46" s="150"/>
      <c r="AC46" s="133"/>
      <c r="AD46" s="150"/>
      <c r="AE46" s="133"/>
      <c r="AF46" s="150"/>
      <c r="AG46" s="133"/>
      <c r="AH46" s="150"/>
      <c r="AI46" s="133"/>
      <c r="AJ46" s="150"/>
      <c r="AK46" s="133"/>
      <c r="AL46" s="150"/>
      <c r="AM46" s="151"/>
      <c r="AN46" s="137"/>
      <c r="AO46" s="135"/>
      <c r="AP46" s="150"/>
      <c r="AQ46" s="133"/>
      <c r="AR46" s="30" t="str">
        <f t="shared" si="11"/>
        <v/>
      </c>
      <c r="BS46" s="109"/>
      <c r="BT46" s="109"/>
      <c r="BU46" s="5"/>
      <c r="BV46" s="15"/>
      <c r="BW46" s="15"/>
      <c r="BX46" s="15"/>
      <c r="BY46" s="15"/>
      <c r="BZ46" s="15"/>
      <c r="CA46" s="32" t="str">
        <f t="shared" si="13"/>
        <v/>
      </c>
      <c r="CB46" s="4"/>
      <c r="CC46" s="4"/>
      <c r="CD46" s="4"/>
      <c r="CE46" s="4"/>
      <c r="CF46" s="4"/>
      <c r="CG46" s="33">
        <f t="shared" si="14"/>
        <v>0</v>
      </c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5"/>
      <c r="CV46" s="5"/>
      <c r="CW46" s="5"/>
      <c r="CX46" s="5"/>
      <c r="CY46" s="5"/>
      <c r="CZ46" s="5"/>
    </row>
    <row r="47" spans="1:104" s="6" customFormat="1" x14ac:dyDescent="0.2">
      <c r="A47" s="1680"/>
      <c r="B47" s="152" t="s">
        <v>70</v>
      </c>
      <c r="C47" s="156">
        <f t="shared" si="12"/>
        <v>0</v>
      </c>
      <c r="D47" s="157">
        <f t="shared" si="10"/>
        <v>0</v>
      </c>
      <c r="E47" s="157">
        <f t="shared" si="10"/>
        <v>0</v>
      </c>
      <c r="F47" s="158"/>
      <c r="G47" s="159"/>
      <c r="H47" s="158"/>
      <c r="I47" s="159"/>
      <c r="J47" s="158"/>
      <c r="K47" s="160"/>
      <c r="L47" s="158"/>
      <c r="M47" s="159"/>
      <c r="N47" s="161"/>
      <c r="O47" s="159"/>
      <c r="P47" s="162"/>
      <c r="Q47" s="159"/>
      <c r="R47" s="162"/>
      <c r="S47" s="159"/>
      <c r="T47" s="162"/>
      <c r="U47" s="159"/>
      <c r="V47" s="162"/>
      <c r="W47" s="159"/>
      <c r="X47" s="162"/>
      <c r="Y47" s="159"/>
      <c r="Z47" s="162"/>
      <c r="AA47" s="159"/>
      <c r="AB47" s="162"/>
      <c r="AC47" s="159"/>
      <c r="AD47" s="162"/>
      <c r="AE47" s="159"/>
      <c r="AF47" s="162"/>
      <c r="AG47" s="159"/>
      <c r="AH47" s="162"/>
      <c r="AI47" s="159"/>
      <c r="AJ47" s="162"/>
      <c r="AK47" s="159"/>
      <c r="AL47" s="162"/>
      <c r="AM47" s="163"/>
      <c r="AN47" s="164"/>
      <c r="AO47" s="161"/>
      <c r="AP47" s="162"/>
      <c r="AQ47" s="159"/>
      <c r="AR47" s="30" t="str">
        <f t="shared" si="11"/>
        <v/>
      </c>
      <c r="BS47" s="109"/>
      <c r="BT47" s="109"/>
      <c r="BU47" s="5"/>
      <c r="BV47" s="15"/>
      <c r="BW47" s="15"/>
      <c r="BX47" s="15"/>
      <c r="BY47" s="15"/>
      <c r="BZ47" s="15"/>
      <c r="CA47" s="32" t="str">
        <f t="shared" si="13"/>
        <v/>
      </c>
      <c r="CB47" s="4"/>
      <c r="CC47" s="4"/>
      <c r="CD47" s="4"/>
      <c r="CE47" s="4"/>
      <c r="CF47" s="4"/>
      <c r="CG47" s="33">
        <f t="shared" si="14"/>
        <v>0</v>
      </c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5"/>
      <c r="CV47" s="5"/>
      <c r="CW47" s="5"/>
      <c r="CX47" s="5"/>
      <c r="CY47" s="5"/>
      <c r="CZ47" s="5"/>
    </row>
    <row r="48" spans="1:104" s="6" customFormat="1" x14ac:dyDescent="0.2">
      <c r="A48" s="1921"/>
      <c r="B48" s="165" t="s">
        <v>71</v>
      </c>
      <c r="C48" s="166">
        <f t="shared" si="12"/>
        <v>0</v>
      </c>
      <c r="D48" s="167">
        <f t="shared" si="10"/>
        <v>0</v>
      </c>
      <c r="E48" s="167">
        <f t="shared" si="10"/>
        <v>0</v>
      </c>
      <c r="F48" s="168"/>
      <c r="G48" s="169"/>
      <c r="H48" s="168"/>
      <c r="I48" s="169"/>
      <c r="J48" s="168"/>
      <c r="K48" s="170"/>
      <c r="L48" s="168"/>
      <c r="M48" s="169"/>
      <c r="N48" s="171"/>
      <c r="O48" s="169"/>
      <c r="P48" s="172"/>
      <c r="Q48" s="169"/>
      <c r="R48" s="172"/>
      <c r="S48" s="169"/>
      <c r="T48" s="172"/>
      <c r="U48" s="169"/>
      <c r="V48" s="172"/>
      <c r="W48" s="169"/>
      <c r="X48" s="172"/>
      <c r="Y48" s="169"/>
      <c r="Z48" s="172"/>
      <c r="AA48" s="169"/>
      <c r="AB48" s="172"/>
      <c r="AC48" s="169"/>
      <c r="AD48" s="172"/>
      <c r="AE48" s="169"/>
      <c r="AF48" s="172"/>
      <c r="AG48" s="169"/>
      <c r="AH48" s="172"/>
      <c r="AI48" s="169"/>
      <c r="AJ48" s="172"/>
      <c r="AK48" s="169"/>
      <c r="AL48" s="172"/>
      <c r="AM48" s="173"/>
      <c r="AN48" s="174"/>
      <c r="AO48" s="171"/>
      <c r="AP48" s="172"/>
      <c r="AQ48" s="169"/>
      <c r="AR48" s="30" t="str">
        <f t="shared" si="11"/>
        <v/>
      </c>
      <c r="BS48" s="109"/>
      <c r="BT48" s="109"/>
      <c r="BU48" s="5"/>
      <c r="BV48" s="15"/>
      <c r="BW48" s="15"/>
      <c r="BX48" s="15"/>
      <c r="BY48" s="15"/>
      <c r="BZ48" s="15"/>
      <c r="CA48" s="32" t="str">
        <f t="shared" si="13"/>
        <v/>
      </c>
      <c r="CB48" s="4"/>
      <c r="CC48" s="4"/>
      <c r="CD48" s="4"/>
      <c r="CE48" s="4"/>
      <c r="CF48" s="4"/>
      <c r="CG48" s="33">
        <f t="shared" si="14"/>
        <v>0</v>
      </c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5"/>
      <c r="CV48" s="5"/>
      <c r="CW48" s="5"/>
      <c r="CX48" s="5"/>
      <c r="CY48" s="5"/>
      <c r="CZ48" s="5"/>
    </row>
    <row r="49" spans="1:130" x14ac:dyDescent="0.2">
      <c r="A49" s="979" t="s">
        <v>72</v>
      </c>
      <c r="B49" s="176"/>
      <c r="C49" s="177">
        <f>SUM(D49:E49)</f>
        <v>0</v>
      </c>
      <c r="D49" s="149">
        <f t="shared" si="10"/>
        <v>0</v>
      </c>
      <c r="E49" s="149">
        <f t="shared" si="10"/>
        <v>0</v>
      </c>
      <c r="F49" s="124"/>
      <c r="G49" s="125"/>
      <c r="H49" s="124"/>
      <c r="I49" s="126"/>
      <c r="J49" s="124"/>
      <c r="K49" s="126"/>
      <c r="L49" s="124"/>
      <c r="M49" s="125"/>
      <c r="N49" s="127"/>
      <c r="O49" s="126"/>
      <c r="P49" s="127"/>
      <c r="Q49" s="126"/>
      <c r="R49" s="127"/>
      <c r="S49" s="126"/>
      <c r="T49" s="127"/>
      <c r="U49" s="126"/>
      <c r="V49" s="127"/>
      <c r="W49" s="126"/>
      <c r="X49" s="127"/>
      <c r="Y49" s="126"/>
      <c r="Z49" s="127"/>
      <c r="AA49" s="126"/>
      <c r="AB49" s="127"/>
      <c r="AC49" s="126"/>
      <c r="AD49" s="127"/>
      <c r="AE49" s="126"/>
      <c r="AF49" s="127"/>
      <c r="AG49" s="126"/>
      <c r="AH49" s="127"/>
      <c r="AI49" s="126"/>
      <c r="AJ49" s="127"/>
      <c r="AK49" s="126"/>
      <c r="AL49" s="127"/>
      <c r="AM49" s="128"/>
      <c r="AN49" s="129"/>
      <c r="AO49" s="127"/>
      <c r="AP49" s="127"/>
      <c r="AQ49" s="126"/>
      <c r="AR49" s="30" t="str">
        <f t="shared" si="11"/>
        <v/>
      </c>
      <c r="BS49" s="109"/>
      <c r="BT49" s="109"/>
      <c r="BV49" s="15"/>
      <c r="BW49" s="15"/>
      <c r="BX49" s="15"/>
      <c r="CA49" s="32" t="str">
        <f t="shared" si="13"/>
        <v/>
      </c>
      <c r="CG49" s="33">
        <f t="shared" si="14"/>
        <v>0</v>
      </c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5"/>
      <c r="CV49" s="5"/>
      <c r="CW49" s="5"/>
      <c r="CX49" s="5"/>
      <c r="CY49" s="5"/>
      <c r="CZ49" s="5"/>
    </row>
    <row r="50" spans="1:130" x14ac:dyDescent="0.2">
      <c r="A50" s="178" t="s">
        <v>73</v>
      </c>
      <c r="B50" s="179"/>
      <c r="C50" s="180">
        <f>SUM(D50:E50)</f>
        <v>0</v>
      </c>
      <c r="D50" s="181">
        <f t="shared" si="10"/>
        <v>0</v>
      </c>
      <c r="E50" s="181">
        <f t="shared" si="10"/>
        <v>0</v>
      </c>
      <c r="F50" s="168"/>
      <c r="G50" s="169"/>
      <c r="H50" s="168"/>
      <c r="I50" s="170"/>
      <c r="J50" s="168"/>
      <c r="K50" s="170"/>
      <c r="L50" s="168"/>
      <c r="M50" s="169"/>
      <c r="N50" s="171"/>
      <c r="O50" s="170"/>
      <c r="P50" s="171"/>
      <c r="Q50" s="170"/>
      <c r="R50" s="171"/>
      <c r="S50" s="170"/>
      <c r="T50" s="171"/>
      <c r="U50" s="170"/>
      <c r="V50" s="171"/>
      <c r="W50" s="170"/>
      <c r="X50" s="171"/>
      <c r="Y50" s="170"/>
      <c r="Z50" s="171"/>
      <c r="AA50" s="170"/>
      <c r="AB50" s="171"/>
      <c r="AC50" s="170"/>
      <c r="AD50" s="171"/>
      <c r="AE50" s="170"/>
      <c r="AF50" s="171"/>
      <c r="AG50" s="170"/>
      <c r="AH50" s="171"/>
      <c r="AI50" s="170"/>
      <c r="AJ50" s="171"/>
      <c r="AK50" s="170"/>
      <c r="AL50" s="171"/>
      <c r="AM50" s="182"/>
      <c r="AN50" s="174"/>
      <c r="AO50" s="171"/>
      <c r="AP50" s="171"/>
      <c r="AQ50" s="170"/>
      <c r="AR50" s="30" t="str">
        <f t="shared" si="11"/>
        <v/>
      </c>
      <c r="BS50" s="109"/>
      <c r="BT50" s="109"/>
      <c r="BV50" s="15"/>
      <c r="BW50" s="15"/>
      <c r="BX50" s="15"/>
      <c r="CA50" s="32" t="str">
        <f t="shared" si="13"/>
        <v/>
      </c>
      <c r="CG50" s="33">
        <f t="shared" si="14"/>
        <v>0</v>
      </c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5"/>
      <c r="CV50" s="5"/>
      <c r="CW50" s="5"/>
      <c r="CX50" s="5"/>
      <c r="CY50" s="5"/>
      <c r="CZ50" s="5"/>
    </row>
    <row r="51" spans="1:130" x14ac:dyDescent="0.2">
      <c r="A51" s="107" t="s">
        <v>74</v>
      </c>
      <c r="B51" s="11"/>
      <c r="C51" s="183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CA51" s="32" t="str">
        <f t="shared" si="13"/>
        <v/>
      </c>
      <c r="CG51" s="33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5"/>
      <c r="CV51" s="5"/>
      <c r="CW51" s="5"/>
      <c r="CX51" s="5"/>
      <c r="CY51" s="5"/>
      <c r="CZ51" s="5"/>
    </row>
    <row r="52" spans="1:130" x14ac:dyDescent="0.2">
      <c r="A52" s="1975" t="s">
        <v>75</v>
      </c>
      <c r="B52" s="1976" t="s">
        <v>76</v>
      </c>
      <c r="C52" s="1980" t="s">
        <v>7</v>
      </c>
      <c r="D52" s="1980"/>
      <c r="E52" s="1980"/>
      <c r="F52" s="2003"/>
      <c r="G52" s="2012" t="s">
        <v>77</v>
      </c>
      <c r="H52" s="1982"/>
      <c r="I52" s="184"/>
      <c r="AI52" s="109"/>
      <c r="AJ52" s="109"/>
      <c r="BY52" s="5"/>
      <c r="CA52" s="32" t="str">
        <f t="shared" si="13"/>
        <v/>
      </c>
      <c r="CG52" s="33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5"/>
      <c r="CV52" s="5"/>
      <c r="CW52" s="5"/>
      <c r="CX52" s="5"/>
      <c r="CY52" s="5"/>
      <c r="CZ52" s="5"/>
    </row>
    <row r="53" spans="1:130" ht="14.25" customHeight="1" x14ac:dyDescent="0.2">
      <c r="A53" s="1680"/>
      <c r="B53" s="1637"/>
      <c r="C53" s="1644" t="s">
        <v>50</v>
      </c>
      <c r="D53" s="1683" t="s">
        <v>29</v>
      </c>
      <c r="E53" s="1654" t="s">
        <v>30</v>
      </c>
      <c r="F53" s="1675" t="s">
        <v>31</v>
      </c>
      <c r="G53" s="1995" t="s">
        <v>78</v>
      </c>
      <c r="H53" s="2011" t="s">
        <v>79</v>
      </c>
      <c r="AH53" s="109"/>
      <c r="AI53" s="109"/>
      <c r="BT53" s="5"/>
      <c r="BZ53" s="32"/>
      <c r="CF53" s="33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5"/>
      <c r="CU53" s="5"/>
      <c r="CV53" s="5"/>
      <c r="CW53" s="5"/>
      <c r="CX53" s="5"/>
      <c r="CY53" s="5"/>
      <c r="CZ53" s="5"/>
      <c r="DZ53" s="6"/>
    </row>
    <row r="54" spans="1:130" x14ac:dyDescent="0.2">
      <c r="A54" s="1921"/>
      <c r="B54" s="1922"/>
      <c r="C54" s="1934"/>
      <c r="D54" s="1974"/>
      <c r="E54" s="1966"/>
      <c r="F54" s="1972"/>
      <c r="G54" s="1995"/>
      <c r="H54" s="2011"/>
      <c r="AH54" s="109"/>
      <c r="AI54" s="109"/>
      <c r="BT54" s="5"/>
      <c r="BZ54" s="32"/>
      <c r="CF54" s="33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5"/>
      <c r="CU54" s="5"/>
      <c r="CV54" s="5"/>
      <c r="CW54" s="5"/>
      <c r="CX54" s="5"/>
      <c r="CY54" s="5"/>
      <c r="CZ54" s="5"/>
      <c r="DZ54" s="6"/>
    </row>
    <row r="55" spans="1:130" x14ac:dyDescent="0.2">
      <c r="A55" s="185" t="s">
        <v>80</v>
      </c>
      <c r="B55" s="186">
        <f>SUM(C55:F55)</f>
        <v>0</v>
      </c>
      <c r="C55" s="187"/>
      <c r="D55" s="188"/>
      <c r="E55" s="189"/>
      <c r="F55" s="190"/>
      <c r="G55" s="187"/>
      <c r="H55" s="187"/>
      <c r="AH55" s="109"/>
      <c r="AI55" s="109"/>
      <c r="BT55" s="5"/>
      <c r="BY55" s="5"/>
      <c r="BZ55" s="32" t="str">
        <f>IF(CF55=1," * El total de Ingresos debe ser igual a la suma de los Tipos de Estrategia. ","")</f>
        <v/>
      </c>
      <c r="CF55" s="33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5"/>
      <c r="CU55" s="5"/>
      <c r="CV55" s="5"/>
      <c r="CW55" s="5"/>
      <c r="CX55" s="5"/>
      <c r="CY55" s="5"/>
      <c r="CZ55" s="5"/>
      <c r="DZ55" s="6"/>
    </row>
    <row r="56" spans="1:130" x14ac:dyDescent="0.2">
      <c r="A56" s="155" t="s">
        <v>81</v>
      </c>
      <c r="B56" s="186">
        <f>SUM(C56:F56)</f>
        <v>0</v>
      </c>
      <c r="C56" s="191"/>
      <c r="D56" s="188"/>
      <c r="E56" s="189"/>
      <c r="F56" s="192"/>
      <c r="G56" s="191"/>
      <c r="H56" s="191"/>
      <c r="AH56" s="109"/>
      <c r="AI56" s="109"/>
      <c r="BT56" s="5"/>
      <c r="BY56" s="5"/>
      <c r="BZ56" s="32" t="str">
        <f>IF(CF56=1," * El total de Ingresos debe ser igual a la suma de los Tipos de Estrategia. ","")</f>
        <v/>
      </c>
      <c r="CF56" s="33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5"/>
      <c r="CU56" s="5"/>
      <c r="CV56" s="5"/>
      <c r="CW56" s="5"/>
      <c r="CX56" s="5"/>
      <c r="CY56" s="5"/>
      <c r="CZ56" s="5"/>
      <c r="DZ56" s="6"/>
    </row>
    <row r="57" spans="1:130" x14ac:dyDescent="0.2">
      <c r="A57" s="155" t="s">
        <v>82</v>
      </c>
      <c r="B57" s="186">
        <f>SUM(C57:F57)</f>
        <v>0</v>
      </c>
      <c r="C57" s="191"/>
      <c r="D57" s="188"/>
      <c r="E57" s="189"/>
      <c r="F57" s="192"/>
      <c r="G57" s="191"/>
      <c r="H57" s="191"/>
      <c r="AH57" s="109"/>
      <c r="AI57" s="109"/>
      <c r="BT57" s="5"/>
      <c r="BY57" s="5"/>
      <c r="BZ57" s="4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5"/>
      <c r="CU57" s="5"/>
      <c r="CV57" s="5"/>
      <c r="CW57" s="5"/>
      <c r="CX57" s="5"/>
      <c r="CY57" s="5"/>
      <c r="CZ57" s="5"/>
      <c r="DZ57" s="6"/>
    </row>
    <row r="58" spans="1:130" x14ac:dyDescent="0.2">
      <c r="A58" s="155" t="s">
        <v>83</v>
      </c>
      <c r="B58" s="186">
        <f>SUM(C58:F58)</f>
        <v>0</v>
      </c>
      <c r="C58" s="191"/>
      <c r="D58" s="188"/>
      <c r="E58" s="189"/>
      <c r="F58" s="192"/>
      <c r="G58" s="191"/>
      <c r="H58" s="191"/>
      <c r="AH58" s="109"/>
      <c r="AI58" s="109"/>
      <c r="BT58" s="5"/>
      <c r="BY58" s="5"/>
      <c r="BZ58" s="4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5"/>
      <c r="CU58" s="5"/>
      <c r="CV58" s="5"/>
      <c r="CW58" s="5"/>
      <c r="CX58" s="5"/>
      <c r="CY58" s="5"/>
      <c r="CZ58" s="5"/>
      <c r="DZ58" s="6"/>
    </row>
    <row r="59" spans="1:130" x14ac:dyDescent="0.2">
      <c r="A59" s="155" t="s">
        <v>84</v>
      </c>
      <c r="B59" s="186">
        <f>SUM(C59:F59)</f>
        <v>0</v>
      </c>
      <c r="C59" s="193"/>
      <c r="D59" s="194"/>
      <c r="E59" s="195"/>
      <c r="F59" s="196"/>
      <c r="G59" s="193"/>
      <c r="H59" s="193"/>
      <c r="AH59" s="109"/>
      <c r="AI59" s="109"/>
      <c r="BT59" s="5"/>
      <c r="BY59" s="5"/>
      <c r="BZ59" s="4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5"/>
      <c r="CU59" s="5"/>
      <c r="CV59" s="5"/>
      <c r="CW59" s="5"/>
      <c r="CX59" s="5"/>
      <c r="CY59" s="5"/>
      <c r="CZ59" s="5"/>
      <c r="DZ59" s="6"/>
    </row>
    <row r="60" spans="1:130" x14ac:dyDescent="0.2">
      <c r="A60" s="980" t="s">
        <v>5</v>
      </c>
      <c r="B60" s="981">
        <f t="shared" ref="B60:G60" si="15">SUM(B55:B59)</f>
        <v>0</v>
      </c>
      <c r="C60" s="199">
        <f t="shared" si="15"/>
        <v>0</v>
      </c>
      <c r="D60" s="200">
        <f t="shared" si="15"/>
        <v>0</v>
      </c>
      <c r="E60" s="201">
        <f t="shared" si="15"/>
        <v>0</v>
      </c>
      <c r="F60" s="202">
        <f t="shared" si="15"/>
        <v>0</v>
      </c>
      <c r="G60" s="199">
        <f t="shared" si="15"/>
        <v>0</v>
      </c>
      <c r="H60" s="199">
        <f>SUM(H55:H59)</f>
        <v>0</v>
      </c>
      <c r="AH60" s="109"/>
      <c r="AI60" s="109"/>
      <c r="BT60" s="5"/>
      <c r="BZ60" s="4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5"/>
      <c r="CU60" s="5"/>
      <c r="CV60" s="5"/>
      <c r="CW60" s="5"/>
      <c r="CX60" s="5"/>
      <c r="CY60" s="5"/>
      <c r="CZ60" s="5"/>
      <c r="DZ60" s="6"/>
    </row>
    <row r="61" spans="1:130" x14ac:dyDescent="0.2">
      <c r="A61" s="107" t="s">
        <v>85</v>
      </c>
      <c r="D61" s="11"/>
      <c r="E61" s="11"/>
      <c r="F61" s="11"/>
      <c r="G61" s="11"/>
      <c r="H61" s="11"/>
      <c r="I61" s="11"/>
      <c r="J61" s="11"/>
      <c r="K61" s="11"/>
      <c r="CA61" s="32"/>
      <c r="CB61" s="32"/>
      <c r="CC61" s="32"/>
      <c r="CD61" s="32"/>
      <c r="CE61" s="32"/>
      <c r="CF61" s="32"/>
      <c r="CG61" s="33"/>
      <c r="CH61" s="33"/>
      <c r="CI61" s="33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5"/>
      <c r="CV61" s="5"/>
      <c r="CW61" s="5"/>
      <c r="CX61" s="5"/>
      <c r="CY61" s="5"/>
      <c r="CZ61" s="5"/>
    </row>
    <row r="62" spans="1:130" x14ac:dyDescent="0.2">
      <c r="A62" s="2006" t="s">
        <v>75</v>
      </c>
      <c r="B62" s="2001" t="s">
        <v>76</v>
      </c>
      <c r="C62" s="2009" t="s">
        <v>6</v>
      </c>
      <c r="D62" s="2009"/>
      <c r="E62" s="2009"/>
      <c r="F62" s="2009"/>
      <c r="G62" s="2009"/>
      <c r="H62" s="2009"/>
      <c r="I62" s="2009"/>
      <c r="J62" s="2009"/>
      <c r="K62" s="2009"/>
      <c r="L62" s="2009"/>
      <c r="M62" s="2009"/>
      <c r="N62" s="2009"/>
      <c r="O62" s="2009"/>
      <c r="P62" s="2009"/>
      <c r="Q62" s="2009"/>
      <c r="R62" s="2009"/>
      <c r="S62" s="2010"/>
      <c r="T62" s="1980" t="s">
        <v>7</v>
      </c>
      <c r="U62" s="1980"/>
      <c r="V62" s="1980"/>
      <c r="W62" s="1981"/>
      <c r="X62" s="2007" t="s">
        <v>86</v>
      </c>
      <c r="Y62" s="2008"/>
      <c r="Z62" s="1982"/>
      <c r="AA62" s="11"/>
      <c r="AB62" s="11"/>
      <c r="BY62" s="5"/>
      <c r="BZ62" s="5"/>
      <c r="CA62" s="32"/>
      <c r="CB62" s="32"/>
      <c r="CC62" s="32"/>
      <c r="CD62" s="32"/>
      <c r="CE62" s="32"/>
      <c r="CF62" s="32"/>
      <c r="CG62" s="33"/>
      <c r="CH62" s="33"/>
      <c r="CI62" s="33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</row>
    <row r="63" spans="1:130" ht="21" x14ac:dyDescent="0.2">
      <c r="A63" s="1960"/>
      <c r="B63" s="1934"/>
      <c r="C63" s="982" t="s">
        <v>11</v>
      </c>
      <c r="D63" s="982" t="s">
        <v>12</v>
      </c>
      <c r="E63" s="982" t="s">
        <v>13</v>
      </c>
      <c r="F63" s="982" t="s">
        <v>14</v>
      </c>
      <c r="G63" s="982" t="s">
        <v>15</v>
      </c>
      <c r="H63" s="982" t="s">
        <v>16</v>
      </c>
      <c r="I63" s="982" t="s">
        <v>17</v>
      </c>
      <c r="J63" s="982" t="s">
        <v>18</v>
      </c>
      <c r="K63" s="982" t="s">
        <v>19</v>
      </c>
      <c r="L63" s="982" t="s">
        <v>20</v>
      </c>
      <c r="M63" s="982" t="s">
        <v>21</v>
      </c>
      <c r="N63" s="982" t="s">
        <v>22</v>
      </c>
      <c r="O63" s="982" t="s">
        <v>23</v>
      </c>
      <c r="P63" s="982" t="s">
        <v>24</v>
      </c>
      <c r="Q63" s="982" t="s">
        <v>25</v>
      </c>
      <c r="R63" s="982" t="s">
        <v>26</v>
      </c>
      <c r="S63" s="983" t="s">
        <v>27</v>
      </c>
      <c r="T63" s="951" t="s">
        <v>50</v>
      </c>
      <c r="U63" s="969" t="s">
        <v>29</v>
      </c>
      <c r="V63" s="952" t="s">
        <v>87</v>
      </c>
      <c r="W63" s="952" t="s">
        <v>31</v>
      </c>
      <c r="X63" s="984" t="s">
        <v>88</v>
      </c>
      <c r="Y63" s="911" t="s">
        <v>89</v>
      </c>
      <c r="Z63" s="911" t="s">
        <v>79</v>
      </c>
      <c r="AA63" s="8"/>
      <c r="BK63" s="8"/>
      <c r="BY63" s="5"/>
      <c r="BZ63" s="5"/>
      <c r="CA63" s="32"/>
      <c r="CB63" s="32"/>
      <c r="CC63" s="32"/>
      <c r="CD63" s="32"/>
      <c r="CE63" s="32"/>
      <c r="CF63" s="32"/>
      <c r="CG63" s="33"/>
      <c r="CH63" s="33"/>
      <c r="CI63" s="33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DA63" s="15"/>
      <c r="DB63" s="15"/>
      <c r="DC63" s="15"/>
      <c r="DD63" s="15"/>
      <c r="DE63" s="15"/>
      <c r="DF63" s="15"/>
      <c r="DG63" s="15"/>
      <c r="DH63" s="15"/>
      <c r="DI63" s="15"/>
      <c r="DJ63" s="15"/>
    </row>
    <row r="64" spans="1:130" x14ac:dyDescent="0.2">
      <c r="A64" s="185" t="s">
        <v>81</v>
      </c>
      <c r="B64" s="206">
        <f>SUM(C64:S64)</f>
        <v>0</v>
      </c>
      <c r="C64" s="207"/>
      <c r="D64" s="191"/>
      <c r="E64" s="191"/>
      <c r="F64" s="191"/>
      <c r="G64" s="191"/>
      <c r="H64" s="191"/>
      <c r="I64" s="191"/>
      <c r="J64" s="191"/>
      <c r="K64" s="191"/>
      <c r="L64" s="191"/>
      <c r="M64" s="191"/>
      <c r="N64" s="191"/>
      <c r="O64" s="191"/>
      <c r="P64" s="191"/>
      <c r="Q64" s="191"/>
      <c r="R64" s="191"/>
      <c r="S64" s="208"/>
      <c r="T64" s="42"/>
      <c r="U64" s="43"/>
      <c r="V64" s="43"/>
      <c r="W64" s="39"/>
      <c r="X64" s="209"/>
      <c r="Y64" s="209"/>
      <c r="Z64" s="209"/>
      <c r="AA64" s="8"/>
      <c r="BK64" s="8"/>
      <c r="BY64" s="5"/>
      <c r="BZ64" s="5"/>
      <c r="CA64" s="32"/>
      <c r="CB64" s="32"/>
      <c r="CC64" s="32"/>
      <c r="CD64" s="32"/>
      <c r="CE64" s="32"/>
      <c r="CF64" s="32"/>
      <c r="CG64" s="33"/>
      <c r="CH64" s="33"/>
      <c r="CI64" s="33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DA64" s="15"/>
      <c r="DB64" s="15"/>
      <c r="DC64" s="15"/>
      <c r="DD64" s="15"/>
      <c r="DE64" s="15"/>
      <c r="DF64" s="15"/>
      <c r="DG64" s="15"/>
      <c r="DH64" s="15"/>
      <c r="DI64" s="15"/>
      <c r="DJ64" s="15"/>
    </row>
    <row r="65" spans="1:115" s="6" customFormat="1" x14ac:dyDescent="0.2">
      <c r="A65" s="155" t="s">
        <v>82</v>
      </c>
      <c r="B65" s="210">
        <f>SUM(C65:S65)</f>
        <v>0</v>
      </c>
      <c r="C65" s="207"/>
      <c r="D65" s="191"/>
      <c r="E65" s="191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208"/>
      <c r="T65" s="54"/>
      <c r="U65" s="55"/>
      <c r="V65" s="55"/>
      <c r="W65" s="56"/>
      <c r="X65" s="92"/>
      <c r="Y65" s="92"/>
      <c r="Z65" s="92"/>
      <c r="AA65" s="8"/>
      <c r="BK65" s="8"/>
      <c r="BU65" s="5"/>
      <c r="BV65" s="5"/>
      <c r="BW65" s="5"/>
      <c r="BX65" s="5"/>
      <c r="BY65" s="5"/>
      <c r="BZ65" s="5"/>
      <c r="CA65" s="32"/>
      <c r="CB65" s="32"/>
      <c r="CC65" s="32"/>
      <c r="CD65" s="32"/>
      <c r="CE65" s="32"/>
      <c r="CF65" s="32"/>
      <c r="CG65" s="33"/>
      <c r="CH65" s="33"/>
      <c r="CI65" s="33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5"/>
    </row>
    <row r="66" spans="1:115" s="6" customFormat="1" x14ac:dyDescent="0.2">
      <c r="A66" s="155" t="s">
        <v>83</v>
      </c>
      <c r="B66" s="210">
        <f>SUM(C66:S66)</f>
        <v>0</v>
      </c>
      <c r="C66" s="207"/>
      <c r="D66" s="191"/>
      <c r="E66" s="191"/>
      <c r="F66" s="191"/>
      <c r="G66" s="191"/>
      <c r="H66" s="191"/>
      <c r="I66" s="191"/>
      <c r="J66" s="191"/>
      <c r="K66" s="191"/>
      <c r="L66" s="191"/>
      <c r="M66" s="191"/>
      <c r="N66" s="191"/>
      <c r="O66" s="191"/>
      <c r="P66" s="191"/>
      <c r="Q66" s="191"/>
      <c r="R66" s="191"/>
      <c r="S66" s="208"/>
      <c r="T66" s="54"/>
      <c r="U66" s="55"/>
      <c r="V66" s="55"/>
      <c r="W66" s="56"/>
      <c r="X66" s="92"/>
      <c r="Y66" s="92"/>
      <c r="Z66" s="92"/>
      <c r="AA66" s="8"/>
      <c r="BK66" s="8"/>
      <c r="BU66" s="5"/>
      <c r="BV66" s="5"/>
      <c r="BW66" s="5"/>
      <c r="BX66" s="5"/>
      <c r="BY66" s="5"/>
      <c r="BZ66" s="5"/>
      <c r="CA66" s="4"/>
      <c r="CB66" s="4"/>
      <c r="CC66" s="4"/>
      <c r="CD66" s="4"/>
      <c r="CE66" s="4"/>
      <c r="CF66" s="4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5"/>
    </row>
    <row r="67" spans="1:115" s="6" customFormat="1" x14ac:dyDescent="0.2">
      <c r="A67" s="155" t="s">
        <v>84</v>
      </c>
      <c r="B67" s="211">
        <f>SUM(C67:S67)</f>
        <v>0</v>
      </c>
      <c r="C67" s="207"/>
      <c r="D67" s="191"/>
      <c r="E67" s="19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208"/>
      <c r="T67" s="212"/>
      <c r="U67" s="213"/>
      <c r="V67" s="213"/>
      <c r="W67" s="78"/>
      <c r="X67" s="75"/>
      <c r="Y67" s="75"/>
      <c r="Z67" s="75"/>
      <c r="AA67" s="8"/>
      <c r="BK67" s="8"/>
      <c r="BU67" s="5"/>
      <c r="BV67" s="5"/>
      <c r="BW67" s="5"/>
      <c r="BX67" s="5"/>
      <c r="BY67" s="5"/>
      <c r="BZ67" s="5"/>
      <c r="CA67" s="4"/>
      <c r="CB67" s="4"/>
      <c r="CC67" s="4"/>
      <c r="CD67" s="4"/>
      <c r="CE67" s="4"/>
      <c r="CF67" s="4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5"/>
    </row>
    <row r="68" spans="1:115" s="6" customFormat="1" x14ac:dyDescent="0.2">
      <c r="A68" s="985" t="s">
        <v>5</v>
      </c>
      <c r="B68" s="986">
        <f>SUM(B64:B67)</f>
        <v>0</v>
      </c>
      <c r="C68" s="987">
        <f>SUM(C64:C67)</f>
        <v>0</v>
      </c>
      <c r="D68" s="987">
        <f t="shared" ref="D68:Z68" si="16">SUM(D64:D67)</f>
        <v>0</v>
      </c>
      <c r="E68" s="987">
        <f t="shared" si="16"/>
        <v>0</v>
      </c>
      <c r="F68" s="987">
        <f t="shared" si="16"/>
        <v>0</v>
      </c>
      <c r="G68" s="987">
        <f t="shared" si="16"/>
        <v>0</v>
      </c>
      <c r="H68" s="987">
        <f t="shared" si="16"/>
        <v>0</v>
      </c>
      <c r="I68" s="987">
        <f t="shared" si="16"/>
        <v>0</v>
      </c>
      <c r="J68" s="987">
        <f t="shared" si="16"/>
        <v>0</v>
      </c>
      <c r="K68" s="987">
        <f t="shared" si="16"/>
        <v>0</v>
      </c>
      <c r="L68" s="987">
        <f t="shared" si="16"/>
        <v>0</v>
      </c>
      <c r="M68" s="987">
        <f t="shared" si="16"/>
        <v>0</v>
      </c>
      <c r="N68" s="987">
        <f t="shared" si="16"/>
        <v>0</v>
      </c>
      <c r="O68" s="987">
        <f t="shared" si="16"/>
        <v>0</v>
      </c>
      <c r="P68" s="987">
        <f t="shared" si="16"/>
        <v>0</v>
      </c>
      <c r="Q68" s="987">
        <f t="shared" si="16"/>
        <v>0</v>
      </c>
      <c r="R68" s="987">
        <f t="shared" si="16"/>
        <v>0</v>
      </c>
      <c r="S68" s="988">
        <f t="shared" si="16"/>
        <v>0</v>
      </c>
      <c r="T68" s="989">
        <f t="shared" si="16"/>
        <v>0</v>
      </c>
      <c r="U68" s="987">
        <f t="shared" si="16"/>
        <v>0</v>
      </c>
      <c r="V68" s="987">
        <f t="shared" si="16"/>
        <v>0</v>
      </c>
      <c r="W68" s="987">
        <f t="shared" si="16"/>
        <v>0</v>
      </c>
      <c r="X68" s="987">
        <f t="shared" si="16"/>
        <v>0</v>
      </c>
      <c r="Y68" s="987">
        <f t="shared" si="16"/>
        <v>0</v>
      </c>
      <c r="Z68" s="988">
        <f t="shared" si="16"/>
        <v>0</v>
      </c>
      <c r="AA68" s="8"/>
      <c r="BK68" s="8"/>
      <c r="BU68" s="5"/>
      <c r="BV68" s="5"/>
      <c r="BW68" s="5"/>
      <c r="BX68" s="5"/>
      <c r="BY68" s="5"/>
      <c r="BZ68" s="5"/>
      <c r="CA68" s="4"/>
      <c r="CB68" s="4"/>
      <c r="CC68" s="4"/>
      <c r="CD68" s="4"/>
      <c r="CE68" s="4"/>
      <c r="CF68" s="4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5"/>
    </row>
    <row r="69" spans="1:115" s="6" customFormat="1" x14ac:dyDescent="0.2">
      <c r="A69" s="107" t="s">
        <v>90</v>
      </c>
      <c r="D69" s="8"/>
      <c r="E69" s="8"/>
      <c r="F69" s="8"/>
      <c r="G69" s="8"/>
      <c r="H69" s="8"/>
      <c r="I69" s="8"/>
      <c r="J69" s="8"/>
      <c r="K69" s="8"/>
      <c r="AU69" s="8"/>
      <c r="BU69" s="5"/>
      <c r="BV69" s="5"/>
      <c r="BW69" s="5"/>
      <c r="BX69" s="5"/>
      <c r="BY69" s="15"/>
      <c r="BZ69" s="15"/>
      <c r="CA69" s="4"/>
      <c r="CB69" s="4"/>
      <c r="CC69" s="4"/>
      <c r="CD69" s="4"/>
      <c r="CE69" s="4"/>
      <c r="CF69" s="4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</row>
    <row r="70" spans="1:115" s="6" customFormat="1" x14ac:dyDescent="0.2">
      <c r="A70" s="2006" t="s">
        <v>75</v>
      </c>
      <c r="B70" s="1976" t="s">
        <v>76</v>
      </c>
      <c r="C70" s="2009" t="s">
        <v>6</v>
      </c>
      <c r="D70" s="2009"/>
      <c r="E70" s="2009"/>
      <c r="F70" s="2009"/>
      <c r="G70" s="2009"/>
      <c r="H70" s="2009"/>
      <c r="I70" s="2009"/>
      <c r="J70" s="2009"/>
      <c r="K70" s="2009"/>
      <c r="L70" s="2009"/>
      <c r="M70" s="2009"/>
      <c r="N70" s="2009"/>
      <c r="O70" s="2009"/>
      <c r="P70" s="2009"/>
      <c r="Q70" s="2009"/>
      <c r="R70" s="2009"/>
      <c r="S70" s="2010"/>
      <c r="T70" s="2002" t="s">
        <v>7</v>
      </c>
      <c r="U70" s="1980"/>
      <c r="V70" s="1980"/>
      <c r="W70" s="1981"/>
      <c r="X70" s="2007" t="s">
        <v>86</v>
      </c>
      <c r="Y70" s="2008"/>
      <c r="Z70" s="1982"/>
      <c r="AA70" s="8"/>
      <c r="AB70" s="8"/>
      <c r="BL70" s="8"/>
      <c r="BU70" s="5"/>
      <c r="BV70" s="5"/>
      <c r="BW70" s="5"/>
      <c r="BX70" s="5"/>
      <c r="BY70" s="5"/>
      <c r="BZ70" s="5"/>
      <c r="CA70" s="4"/>
      <c r="CB70" s="4"/>
      <c r="CC70" s="4"/>
      <c r="CD70" s="4"/>
      <c r="CE70" s="4"/>
      <c r="CF70" s="4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</row>
    <row r="71" spans="1:115" s="6" customFormat="1" ht="21" x14ac:dyDescent="0.2">
      <c r="A71" s="1960"/>
      <c r="B71" s="1922"/>
      <c r="C71" s="982" t="s">
        <v>11</v>
      </c>
      <c r="D71" s="982" t="s">
        <v>12</v>
      </c>
      <c r="E71" s="982" t="s">
        <v>13</v>
      </c>
      <c r="F71" s="982" t="s">
        <v>14</v>
      </c>
      <c r="G71" s="982" t="s">
        <v>15</v>
      </c>
      <c r="H71" s="982" t="s">
        <v>16</v>
      </c>
      <c r="I71" s="982" t="s">
        <v>17</v>
      </c>
      <c r="J71" s="982" t="s">
        <v>18</v>
      </c>
      <c r="K71" s="982" t="s">
        <v>19</v>
      </c>
      <c r="L71" s="982" t="s">
        <v>20</v>
      </c>
      <c r="M71" s="982" t="s">
        <v>21</v>
      </c>
      <c r="N71" s="982" t="s">
        <v>22</v>
      </c>
      <c r="O71" s="982" t="s">
        <v>23</v>
      </c>
      <c r="P71" s="982" t="s">
        <v>24</v>
      </c>
      <c r="Q71" s="982" t="s">
        <v>25</v>
      </c>
      <c r="R71" s="982" t="s">
        <v>26</v>
      </c>
      <c r="S71" s="983" t="s">
        <v>27</v>
      </c>
      <c r="T71" s="951" t="s">
        <v>50</v>
      </c>
      <c r="U71" s="969" t="s">
        <v>29</v>
      </c>
      <c r="V71" s="952" t="s">
        <v>87</v>
      </c>
      <c r="W71" s="952" t="s">
        <v>31</v>
      </c>
      <c r="X71" s="984" t="s">
        <v>88</v>
      </c>
      <c r="Y71" s="911" t="s">
        <v>89</v>
      </c>
      <c r="Z71" s="911" t="s">
        <v>79</v>
      </c>
      <c r="AA71" s="8"/>
      <c r="BK71" s="8"/>
      <c r="BU71" s="5"/>
      <c r="BV71" s="5"/>
      <c r="BW71" s="5"/>
      <c r="BX71" s="5"/>
      <c r="BY71" s="5"/>
      <c r="BZ71" s="5"/>
      <c r="CA71" s="4"/>
      <c r="CB71" s="4"/>
      <c r="CC71" s="4"/>
      <c r="CD71" s="4"/>
      <c r="CE71" s="4"/>
      <c r="CF71" s="4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5"/>
    </row>
    <row r="72" spans="1:115" s="6" customFormat="1" x14ac:dyDescent="0.2">
      <c r="A72" s="185" t="s">
        <v>81</v>
      </c>
      <c r="B72" s="206">
        <f>SUM(C72:S72)</f>
        <v>0</v>
      </c>
      <c r="C72" s="207"/>
      <c r="D72" s="191"/>
      <c r="E72" s="191"/>
      <c r="F72" s="191"/>
      <c r="G72" s="191"/>
      <c r="H72" s="191"/>
      <c r="I72" s="191"/>
      <c r="J72" s="191"/>
      <c r="K72" s="191"/>
      <c r="L72" s="191"/>
      <c r="M72" s="191"/>
      <c r="N72" s="191"/>
      <c r="O72" s="191"/>
      <c r="P72" s="191"/>
      <c r="Q72" s="191"/>
      <c r="R72" s="191"/>
      <c r="S72" s="208"/>
      <c r="T72" s="38"/>
      <c r="U72" s="42"/>
      <c r="V72" s="43"/>
      <c r="W72" s="43"/>
      <c r="X72" s="209"/>
      <c r="Y72" s="209"/>
      <c r="Z72" s="209"/>
      <c r="AA72" s="8"/>
      <c r="BK72" s="8"/>
      <c r="BU72" s="5"/>
      <c r="BV72" s="5"/>
      <c r="BW72" s="5"/>
      <c r="BX72" s="5"/>
      <c r="BY72" s="5"/>
      <c r="BZ72" s="5"/>
      <c r="CA72" s="4"/>
      <c r="CB72" s="4"/>
      <c r="CC72" s="4"/>
      <c r="CD72" s="4"/>
      <c r="CE72" s="4"/>
      <c r="CF72" s="4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5"/>
    </row>
    <row r="73" spans="1:115" s="6" customFormat="1" x14ac:dyDescent="0.2">
      <c r="A73" s="155" t="s">
        <v>82</v>
      </c>
      <c r="B73" s="210">
        <f>SUM(C73:S73)</f>
        <v>0</v>
      </c>
      <c r="C73" s="207"/>
      <c r="D73" s="191"/>
      <c r="E73" s="19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208"/>
      <c r="T73" s="51"/>
      <c r="U73" s="54"/>
      <c r="V73" s="55"/>
      <c r="W73" s="55"/>
      <c r="X73" s="92"/>
      <c r="Y73" s="92"/>
      <c r="Z73" s="92"/>
      <c r="AA73" s="8"/>
      <c r="BK73" s="8"/>
      <c r="BU73" s="5"/>
      <c r="BV73" s="5"/>
      <c r="BW73" s="5"/>
      <c r="BX73" s="5"/>
      <c r="BY73" s="5"/>
      <c r="BZ73" s="5"/>
      <c r="CA73" s="4"/>
      <c r="CB73" s="4"/>
      <c r="CC73" s="4"/>
      <c r="CD73" s="4"/>
      <c r="CE73" s="4"/>
      <c r="CF73" s="4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5"/>
    </row>
    <row r="74" spans="1:115" s="6" customFormat="1" x14ac:dyDescent="0.2">
      <c r="A74" s="155" t="s">
        <v>83</v>
      </c>
      <c r="B74" s="210">
        <f>SUM(C74:S74)</f>
        <v>0</v>
      </c>
      <c r="C74" s="207"/>
      <c r="D74" s="191"/>
      <c r="E74" s="191"/>
      <c r="F74" s="191"/>
      <c r="G74" s="191"/>
      <c r="H74" s="191"/>
      <c r="I74" s="191"/>
      <c r="J74" s="191"/>
      <c r="K74" s="191"/>
      <c r="L74" s="191"/>
      <c r="M74" s="191"/>
      <c r="N74" s="191"/>
      <c r="O74" s="191"/>
      <c r="P74" s="191"/>
      <c r="Q74" s="191"/>
      <c r="R74" s="191"/>
      <c r="S74" s="208"/>
      <c r="T74" s="51"/>
      <c r="U74" s="54"/>
      <c r="V74" s="55"/>
      <c r="W74" s="55"/>
      <c r="X74" s="92"/>
      <c r="Y74" s="92"/>
      <c r="Z74" s="92"/>
      <c r="AA74" s="8"/>
      <c r="BK74" s="8"/>
      <c r="BU74" s="5"/>
      <c r="BV74" s="5"/>
      <c r="BW74" s="5"/>
      <c r="BX74" s="5"/>
      <c r="BY74" s="5"/>
      <c r="BZ74" s="5"/>
      <c r="CA74" s="4"/>
      <c r="CB74" s="4"/>
      <c r="CC74" s="4"/>
      <c r="CD74" s="4"/>
      <c r="CE74" s="4"/>
      <c r="CF74" s="4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5"/>
    </row>
    <row r="75" spans="1:115" s="6" customFormat="1" x14ac:dyDescent="0.2">
      <c r="A75" s="155" t="s">
        <v>84</v>
      </c>
      <c r="B75" s="211">
        <f>SUM(C75:S75)</f>
        <v>0</v>
      </c>
      <c r="C75" s="207"/>
      <c r="D75" s="191"/>
      <c r="E75" s="191"/>
      <c r="F75" s="191"/>
      <c r="G75" s="191"/>
      <c r="H75" s="191"/>
      <c r="I75" s="191"/>
      <c r="J75" s="191"/>
      <c r="K75" s="191"/>
      <c r="L75" s="191"/>
      <c r="M75" s="191"/>
      <c r="N75" s="191"/>
      <c r="O75" s="191"/>
      <c r="P75" s="191"/>
      <c r="Q75" s="191"/>
      <c r="R75" s="191"/>
      <c r="S75" s="208"/>
      <c r="T75" s="219"/>
      <c r="U75" s="212"/>
      <c r="V75" s="213"/>
      <c r="W75" s="213"/>
      <c r="X75" s="75"/>
      <c r="Y75" s="75"/>
      <c r="Z75" s="75"/>
      <c r="AA75" s="8"/>
      <c r="BK75" s="8"/>
      <c r="BU75" s="5"/>
      <c r="BV75" s="5"/>
      <c r="BW75" s="5"/>
      <c r="BX75" s="5"/>
      <c r="BY75" s="5"/>
      <c r="BZ75" s="5"/>
      <c r="CA75" s="4"/>
      <c r="CB75" s="4"/>
      <c r="CC75" s="4"/>
      <c r="CD75" s="4"/>
      <c r="CE75" s="4"/>
      <c r="CF75" s="4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5"/>
    </row>
    <row r="76" spans="1:115" s="6" customFormat="1" x14ac:dyDescent="0.2">
      <c r="A76" s="985" t="s">
        <v>5</v>
      </c>
      <c r="B76" s="986">
        <f>SUM(B72:B75)</f>
        <v>0</v>
      </c>
      <c r="C76" s="987">
        <f>SUM(C72:C75)</f>
        <v>0</v>
      </c>
      <c r="D76" s="987">
        <f t="shared" ref="D76:R76" si="17">SUM(D72:D75)</f>
        <v>0</v>
      </c>
      <c r="E76" s="987">
        <f t="shared" si="17"/>
        <v>0</v>
      </c>
      <c r="F76" s="987">
        <f t="shared" si="17"/>
        <v>0</v>
      </c>
      <c r="G76" s="987">
        <f t="shared" si="17"/>
        <v>0</v>
      </c>
      <c r="H76" s="987">
        <f t="shared" si="17"/>
        <v>0</v>
      </c>
      <c r="I76" s="987">
        <f t="shared" si="17"/>
        <v>0</v>
      </c>
      <c r="J76" s="987">
        <f t="shared" si="17"/>
        <v>0</v>
      </c>
      <c r="K76" s="987">
        <f t="shared" si="17"/>
        <v>0</v>
      </c>
      <c r="L76" s="987">
        <f t="shared" si="17"/>
        <v>0</v>
      </c>
      <c r="M76" s="987">
        <f t="shared" si="17"/>
        <v>0</v>
      </c>
      <c r="N76" s="987">
        <f t="shared" si="17"/>
        <v>0</v>
      </c>
      <c r="O76" s="987">
        <f t="shared" si="17"/>
        <v>0</v>
      </c>
      <c r="P76" s="987">
        <f t="shared" si="17"/>
        <v>0</v>
      </c>
      <c r="Q76" s="987">
        <f t="shared" si="17"/>
        <v>0</v>
      </c>
      <c r="R76" s="987">
        <f t="shared" si="17"/>
        <v>0</v>
      </c>
      <c r="S76" s="988">
        <f>SUM(S72:S75)</f>
        <v>0</v>
      </c>
      <c r="T76" s="990">
        <f>SUM(T72:T75)</f>
        <v>0</v>
      </c>
      <c r="U76" s="990">
        <f t="shared" ref="U76:Z76" si="18">SUM(U72:U75)</f>
        <v>0</v>
      </c>
      <c r="V76" s="990">
        <f t="shared" si="18"/>
        <v>0</v>
      </c>
      <c r="W76" s="990">
        <f t="shared" si="18"/>
        <v>0</v>
      </c>
      <c r="X76" s="990">
        <f t="shared" si="18"/>
        <v>0</v>
      </c>
      <c r="Y76" s="990">
        <f t="shared" si="18"/>
        <v>0</v>
      </c>
      <c r="Z76" s="990">
        <f t="shared" si="18"/>
        <v>0</v>
      </c>
      <c r="AA76" s="8"/>
      <c r="BK76" s="8"/>
      <c r="BU76" s="5"/>
      <c r="BV76" s="5"/>
      <c r="BW76" s="5"/>
      <c r="BX76" s="5"/>
      <c r="BY76" s="5"/>
      <c r="BZ76" s="5"/>
      <c r="CA76" s="4"/>
      <c r="CB76" s="4"/>
      <c r="CC76" s="4"/>
      <c r="CD76" s="4"/>
      <c r="CE76" s="4"/>
      <c r="CF76" s="4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5"/>
    </row>
    <row r="77" spans="1:115" s="6" customFormat="1" x14ac:dyDescent="0.2">
      <c r="A77" s="221" t="s">
        <v>91</v>
      </c>
      <c r="B77" s="222"/>
      <c r="C77" s="223"/>
      <c r="D77" s="224"/>
      <c r="F77" s="8"/>
      <c r="G77" s="8"/>
      <c r="I77" s="8"/>
      <c r="J77" s="8"/>
      <c r="K77" s="8"/>
      <c r="AU77" s="8"/>
      <c r="BU77" s="5"/>
      <c r="BV77" s="5"/>
      <c r="BW77" s="5"/>
      <c r="BX77" s="5"/>
      <c r="BY77" s="15"/>
      <c r="BZ77" s="15"/>
      <c r="CA77" s="4"/>
      <c r="CB77" s="4"/>
      <c r="CC77" s="4"/>
      <c r="CD77" s="4"/>
      <c r="CE77" s="4"/>
      <c r="CF77" s="4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</row>
    <row r="78" spans="1:115" s="6" customFormat="1" ht="31.5" x14ac:dyDescent="0.2">
      <c r="A78" s="991" t="s">
        <v>92</v>
      </c>
      <c r="B78" s="951" t="s">
        <v>50</v>
      </c>
      <c r="C78" s="992" t="s">
        <v>93</v>
      </c>
      <c r="D78" s="993" t="s">
        <v>94</v>
      </c>
      <c r="E78" s="994" t="s">
        <v>95</v>
      </c>
      <c r="F78" s="8"/>
      <c r="H78" s="8"/>
      <c r="I78" s="8"/>
      <c r="J78" s="8"/>
      <c r="AT78" s="8"/>
      <c r="BU78" s="5"/>
      <c r="BV78" s="5"/>
      <c r="BW78" s="5"/>
      <c r="BX78" s="15"/>
      <c r="BY78" s="15"/>
      <c r="BZ78" s="15"/>
      <c r="CA78" s="4"/>
      <c r="CB78" s="4"/>
      <c r="CC78" s="4"/>
      <c r="CD78" s="4"/>
      <c r="CE78" s="4"/>
      <c r="CF78" s="4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</row>
    <row r="79" spans="1:115" s="6" customFormat="1" x14ac:dyDescent="0.2">
      <c r="A79" s="229" t="s">
        <v>96</v>
      </c>
      <c r="B79" s="38"/>
      <c r="C79" s="42"/>
      <c r="D79" s="43"/>
      <c r="E79" s="40"/>
      <c r="F79" s="8"/>
      <c r="H79" s="8"/>
      <c r="I79" s="8"/>
      <c r="J79" s="8"/>
      <c r="AT79" s="8"/>
      <c r="BU79" s="5"/>
      <c r="BV79" s="5"/>
      <c r="BW79" s="5"/>
      <c r="BX79" s="15"/>
      <c r="BY79" s="15"/>
      <c r="BZ79" s="15"/>
      <c r="CA79" s="4"/>
      <c r="CB79" s="4"/>
      <c r="CC79" s="4"/>
      <c r="CD79" s="4"/>
      <c r="CE79" s="4"/>
      <c r="CF79" s="4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</row>
    <row r="80" spans="1:115" s="6" customFormat="1" x14ac:dyDescent="0.2">
      <c r="A80" s="229" t="s">
        <v>97</v>
      </c>
      <c r="B80" s="51"/>
      <c r="C80" s="54"/>
      <c r="D80" s="55"/>
      <c r="E80" s="52"/>
      <c r="F80" s="8"/>
      <c r="H80" s="8"/>
      <c r="I80" s="8"/>
      <c r="J80" s="8"/>
      <c r="AT80" s="8"/>
      <c r="BU80" s="5"/>
      <c r="BV80" s="5"/>
      <c r="BW80" s="5"/>
      <c r="BX80" s="15"/>
      <c r="BY80" s="15"/>
      <c r="BZ80" s="15"/>
      <c r="CA80" s="4"/>
      <c r="CB80" s="4"/>
      <c r="CC80" s="4"/>
      <c r="CD80" s="4"/>
      <c r="CE80" s="4"/>
      <c r="CF80" s="4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</row>
    <row r="81" spans="1:104" s="6" customFormat="1" x14ac:dyDescent="0.2">
      <c r="A81" s="229" t="s">
        <v>98</v>
      </c>
      <c r="B81" s="51"/>
      <c r="C81" s="54"/>
      <c r="D81" s="55"/>
      <c r="E81" s="52"/>
      <c r="F81" s="8"/>
      <c r="H81" s="8"/>
      <c r="I81" s="8"/>
      <c r="J81" s="8"/>
      <c r="AT81" s="8"/>
      <c r="BU81" s="5"/>
      <c r="BV81" s="5"/>
      <c r="BW81" s="5"/>
      <c r="BX81" s="15"/>
      <c r="BY81" s="15"/>
      <c r="BZ81" s="15"/>
      <c r="CA81" s="4"/>
      <c r="CB81" s="4"/>
      <c r="CC81" s="4"/>
      <c r="CD81" s="4"/>
      <c r="CE81" s="4"/>
      <c r="CF81" s="4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5"/>
      <c r="CV81" s="5"/>
      <c r="CW81" s="5"/>
      <c r="CX81" s="5"/>
      <c r="CY81" s="5"/>
      <c r="CZ81" s="5"/>
    </row>
    <row r="82" spans="1:104" s="6" customFormat="1" ht="21" x14ac:dyDescent="0.2">
      <c r="A82" s="230" t="s">
        <v>99</v>
      </c>
      <c r="B82" s="51"/>
      <c r="C82" s="54"/>
      <c r="D82" s="55"/>
      <c r="E82" s="52"/>
      <c r="F82" s="8"/>
      <c r="H82" s="8"/>
      <c r="I82" s="8"/>
      <c r="J82" s="8"/>
      <c r="AT82" s="8"/>
      <c r="BU82" s="5"/>
      <c r="BV82" s="5"/>
      <c r="BW82" s="5"/>
      <c r="BX82" s="15"/>
      <c r="BY82" s="15"/>
      <c r="BZ82" s="15"/>
      <c r="CA82" s="4"/>
      <c r="CB82" s="4"/>
      <c r="CC82" s="4"/>
      <c r="CD82" s="4"/>
      <c r="CE82" s="4"/>
      <c r="CF82" s="4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5"/>
      <c r="CV82" s="5"/>
      <c r="CW82" s="5"/>
      <c r="CX82" s="5"/>
      <c r="CY82" s="5"/>
      <c r="CZ82" s="5"/>
    </row>
    <row r="83" spans="1:104" s="6" customFormat="1" x14ac:dyDescent="0.2">
      <c r="A83" s="229" t="s">
        <v>100</v>
      </c>
      <c r="B83" s="85"/>
      <c r="C83" s="101"/>
      <c r="D83" s="91"/>
      <c r="E83" s="87"/>
      <c r="F83" s="8"/>
      <c r="H83" s="8"/>
      <c r="I83" s="8"/>
      <c r="J83" s="8"/>
      <c r="AT83" s="8"/>
      <c r="BU83" s="5"/>
      <c r="BV83" s="5"/>
      <c r="BW83" s="5"/>
      <c r="BX83" s="15"/>
      <c r="BY83" s="15"/>
      <c r="BZ83" s="15"/>
      <c r="CA83" s="4"/>
      <c r="CB83" s="4"/>
      <c r="CC83" s="4"/>
      <c r="CD83" s="4"/>
      <c r="CE83" s="4"/>
      <c r="CF83" s="4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5"/>
      <c r="CV83" s="5"/>
      <c r="CW83" s="5"/>
      <c r="CX83" s="5"/>
      <c r="CY83" s="5"/>
      <c r="CZ83" s="5"/>
    </row>
    <row r="84" spans="1:104" s="6" customFormat="1" x14ac:dyDescent="0.2">
      <c r="A84" s="229" t="s">
        <v>101</v>
      </c>
      <c r="B84" s="85"/>
      <c r="C84" s="54"/>
      <c r="D84" s="91"/>
      <c r="E84" s="87"/>
      <c r="F84" s="8"/>
      <c r="H84" s="8"/>
      <c r="I84" s="8"/>
      <c r="J84" s="8"/>
      <c r="AT84" s="8"/>
      <c r="BU84" s="5"/>
      <c r="BV84" s="5"/>
      <c r="BW84" s="5"/>
      <c r="BX84" s="15"/>
      <c r="BY84" s="15"/>
      <c r="BZ84" s="15"/>
      <c r="CA84" s="4"/>
      <c r="CB84" s="4"/>
      <c r="CC84" s="4"/>
      <c r="CD84" s="4"/>
      <c r="CE84" s="4"/>
      <c r="CF84" s="4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5"/>
      <c r="CV84" s="5"/>
      <c r="CW84" s="5"/>
      <c r="CX84" s="5"/>
      <c r="CY84" s="5"/>
      <c r="CZ84" s="5"/>
    </row>
    <row r="85" spans="1:104" s="6" customFormat="1" x14ac:dyDescent="0.2">
      <c r="A85" s="229" t="s">
        <v>102</v>
      </c>
      <c r="B85" s="85"/>
      <c r="C85" s="54"/>
      <c r="D85" s="91"/>
      <c r="E85" s="87"/>
      <c r="F85" s="8"/>
      <c r="H85" s="8"/>
      <c r="I85" s="8"/>
      <c r="J85" s="8"/>
      <c r="AT85" s="8"/>
      <c r="BU85" s="5"/>
      <c r="BV85" s="5"/>
      <c r="BW85" s="5"/>
      <c r="BX85" s="15"/>
      <c r="BY85" s="15"/>
      <c r="BZ85" s="15"/>
      <c r="CA85" s="4"/>
      <c r="CB85" s="4"/>
      <c r="CC85" s="4"/>
      <c r="CD85" s="4"/>
      <c r="CE85" s="4"/>
      <c r="CF85" s="4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5"/>
      <c r="CV85" s="5"/>
      <c r="CW85" s="5"/>
      <c r="CX85" s="5"/>
      <c r="CY85" s="5"/>
      <c r="CZ85" s="5"/>
    </row>
    <row r="86" spans="1:104" s="6" customFormat="1" x14ac:dyDescent="0.2">
      <c r="A86" s="229" t="s">
        <v>103</v>
      </c>
      <c r="B86" s="85"/>
      <c r="C86" s="54"/>
      <c r="D86" s="91"/>
      <c r="E86" s="87"/>
      <c r="F86" s="8"/>
      <c r="H86" s="8"/>
      <c r="I86" s="8"/>
      <c r="J86" s="8"/>
      <c r="AT86" s="8"/>
      <c r="BU86" s="5"/>
      <c r="BV86" s="5"/>
      <c r="BW86" s="5"/>
      <c r="BX86" s="15"/>
      <c r="BY86" s="15"/>
      <c r="BZ86" s="15"/>
      <c r="CA86" s="4"/>
      <c r="CB86" s="4"/>
      <c r="CC86" s="4"/>
      <c r="CD86" s="4"/>
      <c r="CE86" s="4"/>
      <c r="CF86" s="4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5"/>
      <c r="CV86" s="5"/>
      <c r="CW86" s="5"/>
      <c r="CX86" s="5"/>
      <c r="CY86" s="5"/>
      <c r="CZ86" s="5"/>
    </row>
    <row r="87" spans="1:104" s="6" customFormat="1" x14ac:dyDescent="0.2">
      <c r="A87" s="229" t="s">
        <v>104</v>
      </c>
      <c r="B87" s="85"/>
      <c r="C87" s="54"/>
      <c r="D87" s="91"/>
      <c r="E87" s="87"/>
      <c r="F87" s="8"/>
      <c r="H87" s="8"/>
      <c r="I87" s="8"/>
      <c r="J87" s="8"/>
      <c r="AT87" s="8"/>
      <c r="BU87" s="5"/>
      <c r="BV87" s="5"/>
      <c r="BW87" s="5"/>
      <c r="BX87" s="15"/>
      <c r="BY87" s="15"/>
      <c r="BZ87" s="15"/>
      <c r="CA87" s="4"/>
      <c r="CB87" s="4"/>
      <c r="CC87" s="4"/>
      <c r="CD87" s="4"/>
      <c r="CE87" s="4"/>
      <c r="CF87" s="4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5"/>
      <c r="CV87" s="5"/>
      <c r="CW87" s="5"/>
      <c r="CX87" s="5"/>
      <c r="CY87" s="5"/>
      <c r="CZ87" s="5"/>
    </row>
    <row r="88" spans="1:104" s="6" customFormat="1" x14ac:dyDescent="0.2">
      <c r="A88" s="231" t="s">
        <v>105</v>
      </c>
      <c r="B88" s="85"/>
      <c r="C88" s="54"/>
      <c r="D88" s="91"/>
      <c r="E88" s="87"/>
      <c r="F88" s="8"/>
      <c r="H88" s="8"/>
      <c r="I88" s="8"/>
      <c r="J88" s="8"/>
      <c r="AT88" s="8"/>
      <c r="BU88" s="5"/>
      <c r="BV88" s="5"/>
      <c r="BW88" s="5"/>
      <c r="BX88" s="15"/>
      <c r="BY88" s="15"/>
      <c r="BZ88" s="15"/>
      <c r="CA88" s="4"/>
      <c r="CB88" s="4"/>
      <c r="CC88" s="4"/>
      <c r="CD88" s="4"/>
      <c r="CE88" s="4"/>
      <c r="CF88" s="4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5"/>
      <c r="CV88" s="5"/>
      <c r="CW88" s="5"/>
      <c r="CX88" s="5"/>
      <c r="CY88" s="5"/>
      <c r="CZ88" s="5"/>
    </row>
    <row r="89" spans="1:104" s="6" customFormat="1" x14ac:dyDescent="0.2">
      <c r="A89" s="229" t="s">
        <v>106</v>
      </c>
      <c r="B89" s="85"/>
      <c r="C89" s="54"/>
      <c r="D89" s="91"/>
      <c r="E89" s="87"/>
      <c r="F89" s="8"/>
      <c r="H89" s="8"/>
      <c r="I89" s="8"/>
      <c r="J89" s="8"/>
      <c r="AT89" s="8"/>
      <c r="BU89" s="5"/>
      <c r="BV89" s="5"/>
      <c r="BW89" s="5"/>
      <c r="BX89" s="15"/>
      <c r="BY89" s="15"/>
      <c r="BZ89" s="15"/>
      <c r="CA89" s="4"/>
      <c r="CB89" s="4"/>
      <c r="CC89" s="4"/>
      <c r="CD89" s="4"/>
      <c r="CE89" s="4"/>
      <c r="CF89" s="4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5"/>
      <c r="CV89" s="5"/>
      <c r="CW89" s="5"/>
      <c r="CX89" s="5"/>
      <c r="CY89" s="5"/>
      <c r="CZ89" s="5"/>
    </row>
    <row r="90" spans="1:104" s="6" customFormat="1" x14ac:dyDescent="0.2">
      <c r="A90" s="229" t="s">
        <v>107</v>
      </c>
      <c r="B90" s="85"/>
      <c r="C90" s="54"/>
      <c r="D90" s="91"/>
      <c r="E90" s="87"/>
      <c r="F90" s="8"/>
      <c r="H90" s="8"/>
      <c r="I90" s="8"/>
      <c r="J90" s="8"/>
      <c r="AT90" s="8"/>
      <c r="BU90" s="5"/>
      <c r="BV90" s="5"/>
      <c r="BW90" s="5"/>
      <c r="BX90" s="15"/>
      <c r="BY90" s="15"/>
      <c r="BZ90" s="15"/>
      <c r="CA90" s="4"/>
      <c r="CB90" s="4"/>
      <c r="CC90" s="4"/>
      <c r="CD90" s="4"/>
      <c r="CE90" s="4"/>
      <c r="CF90" s="4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5"/>
      <c r="CV90" s="5"/>
      <c r="CW90" s="5"/>
      <c r="CX90" s="5"/>
      <c r="CY90" s="5"/>
      <c r="CZ90" s="5"/>
    </row>
    <row r="91" spans="1:104" s="6" customFormat="1" x14ac:dyDescent="0.2">
      <c r="A91" s="230" t="s">
        <v>108</v>
      </c>
      <c r="B91" s="85"/>
      <c r="C91" s="54"/>
      <c r="D91" s="91"/>
      <c r="E91" s="87"/>
      <c r="F91" s="8"/>
      <c r="H91" s="8"/>
      <c r="I91" s="8"/>
      <c r="J91" s="8"/>
      <c r="AT91" s="8"/>
      <c r="BU91" s="5"/>
      <c r="BV91" s="5"/>
      <c r="BW91" s="5"/>
      <c r="BX91" s="15"/>
      <c r="BY91" s="15"/>
      <c r="BZ91" s="15"/>
      <c r="CA91" s="4"/>
      <c r="CB91" s="4"/>
      <c r="CC91" s="4"/>
      <c r="CD91" s="4"/>
      <c r="CE91" s="4"/>
      <c r="CF91" s="4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5"/>
      <c r="CV91" s="5"/>
      <c r="CW91" s="5"/>
      <c r="CX91" s="5"/>
      <c r="CY91" s="5"/>
      <c r="CZ91" s="5"/>
    </row>
    <row r="92" spans="1:104" s="6" customFormat="1" x14ac:dyDescent="0.2">
      <c r="A92" s="232" t="s">
        <v>109</v>
      </c>
      <c r="B92" s="85"/>
      <c r="C92" s="54"/>
      <c r="D92" s="91"/>
      <c r="E92" s="87"/>
      <c r="F92" s="8"/>
      <c r="H92" s="8"/>
      <c r="I92" s="8"/>
      <c r="J92" s="8"/>
      <c r="AT92" s="8"/>
      <c r="BU92" s="5"/>
      <c r="BV92" s="5"/>
      <c r="BW92" s="5"/>
      <c r="BX92" s="15"/>
      <c r="BY92" s="15"/>
      <c r="BZ92" s="15"/>
      <c r="CA92" s="4"/>
      <c r="CB92" s="4"/>
      <c r="CC92" s="4"/>
      <c r="CD92" s="4"/>
      <c r="CE92" s="4"/>
      <c r="CF92" s="4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5"/>
      <c r="CV92" s="5"/>
      <c r="CW92" s="5"/>
      <c r="CX92" s="5"/>
      <c r="CY92" s="5"/>
      <c r="CZ92" s="5"/>
    </row>
    <row r="93" spans="1:104" s="6" customFormat="1" x14ac:dyDescent="0.2">
      <c r="A93" s="233" t="s">
        <v>110</v>
      </c>
      <c r="B93" s="85"/>
      <c r="C93" s="54"/>
      <c r="D93" s="91"/>
      <c r="E93" s="87"/>
      <c r="F93" s="8"/>
      <c r="H93" s="8"/>
      <c r="I93" s="8"/>
      <c r="J93" s="8"/>
      <c r="AT93" s="8"/>
      <c r="BU93" s="5"/>
      <c r="BV93" s="5"/>
      <c r="BW93" s="5"/>
      <c r="BX93" s="15"/>
      <c r="BY93" s="15"/>
      <c r="BZ93" s="15"/>
      <c r="CA93" s="4"/>
      <c r="CB93" s="4"/>
      <c r="CC93" s="4"/>
      <c r="CD93" s="4"/>
      <c r="CE93" s="4"/>
      <c r="CF93" s="4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5"/>
      <c r="CV93" s="5"/>
      <c r="CW93" s="5"/>
      <c r="CX93" s="5"/>
      <c r="CY93" s="5"/>
      <c r="CZ93" s="5"/>
    </row>
    <row r="94" spans="1:104" s="6" customFormat="1" ht="21.75" x14ac:dyDescent="0.2">
      <c r="A94" s="229" t="s">
        <v>111</v>
      </c>
      <c r="B94" s="85"/>
      <c r="C94" s="54"/>
      <c r="D94" s="91"/>
      <c r="E94" s="87"/>
      <c r="F94" s="8"/>
      <c r="H94" s="8"/>
      <c r="I94" s="8"/>
      <c r="J94" s="8"/>
      <c r="AT94" s="8"/>
      <c r="BU94" s="5"/>
      <c r="BV94" s="5"/>
      <c r="BW94" s="5"/>
      <c r="BX94" s="15"/>
      <c r="BY94" s="15"/>
      <c r="BZ94" s="15"/>
      <c r="CA94" s="4"/>
      <c r="CB94" s="4"/>
      <c r="CC94" s="4"/>
      <c r="CD94" s="4"/>
      <c r="CE94" s="4"/>
      <c r="CF94" s="4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5"/>
      <c r="CV94" s="5"/>
      <c r="CW94" s="5"/>
      <c r="CX94" s="5"/>
      <c r="CY94" s="5"/>
      <c r="CZ94" s="5"/>
    </row>
    <row r="95" spans="1:104" s="6" customFormat="1" x14ac:dyDescent="0.2">
      <c r="A95" s="229" t="s">
        <v>112</v>
      </c>
      <c r="B95" s="85"/>
      <c r="C95" s="54"/>
      <c r="D95" s="91"/>
      <c r="E95" s="87"/>
      <c r="F95" s="8"/>
      <c r="H95" s="8"/>
      <c r="I95" s="8"/>
      <c r="J95" s="8"/>
      <c r="AT95" s="8"/>
      <c r="BU95" s="5"/>
      <c r="BV95" s="5"/>
      <c r="BW95" s="5"/>
      <c r="BX95" s="15"/>
      <c r="BY95" s="15"/>
      <c r="BZ95" s="15"/>
      <c r="CA95" s="4"/>
      <c r="CB95" s="4"/>
      <c r="CC95" s="4"/>
      <c r="CD95" s="4"/>
      <c r="CE95" s="4"/>
      <c r="CF95" s="4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5"/>
      <c r="CV95" s="5"/>
      <c r="CW95" s="5"/>
      <c r="CX95" s="5"/>
      <c r="CY95" s="5"/>
      <c r="CZ95" s="5"/>
    </row>
    <row r="96" spans="1:104" s="6" customFormat="1" x14ac:dyDescent="0.2">
      <c r="A96" s="995" t="s">
        <v>5</v>
      </c>
      <c r="B96" s="990">
        <f>SUM(B79:B95)</f>
        <v>0</v>
      </c>
      <c r="C96" s="996">
        <f>SUM(C79:C95)</f>
        <v>0</v>
      </c>
      <c r="D96" s="997">
        <f>SUM(D79:D95)</f>
        <v>0</v>
      </c>
      <c r="E96" s="998">
        <f>SUM(E79:E95)</f>
        <v>0</v>
      </c>
      <c r="F96" s="8"/>
      <c r="H96" s="8"/>
      <c r="I96" s="8"/>
      <c r="J96" s="8"/>
      <c r="AT96" s="8"/>
      <c r="BU96" s="5"/>
      <c r="BV96" s="5"/>
      <c r="BW96" s="5"/>
      <c r="BX96" s="15"/>
      <c r="BY96" s="15"/>
      <c r="BZ96" s="15"/>
      <c r="CA96" s="4"/>
      <c r="CB96" s="4"/>
      <c r="CC96" s="4"/>
      <c r="CD96" s="4"/>
      <c r="CE96" s="4"/>
      <c r="CF96" s="4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5"/>
      <c r="CV96" s="5"/>
      <c r="CW96" s="5"/>
      <c r="CX96" s="5"/>
      <c r="CY96" s="5"/>
      <c r="CZ96" s="5"/>
    </row>
    <row r="97" spans="1:104" s="6" customFormat="1" x14ac:dyDescent="0.2">
      <c r="A97" s="238" t="s">
        <v>113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BU97" s="5"/>
      <c r="BV97" s="5"/>
      <c r="BW97" s="5"/>
      <c r="BX97" s="15"/>
      <c r="BY97" s="15"/>
      <c r="BZ97" s="15"/>
      <c r="CA97" s="4"/>
      <c r="CB97" s="4"/>
      <c r="CC97" s="4"/>
      <c r="CD97" s="4"/>
      <c r="CE97" s="4"/>
      <c r="CF97" s="4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5"/>
      <c r="CV97" s="5"/>
      <c r="CW97" s="5"/>
      <c r="CX97" s="5"/>
      <c r="CY97" s="5"/>
      <c r="CZ97" s="5"/>
    </row>
    <row r="98" spans="1:104" s="6" customFormat="1" ht="31.5" x14ac:dyDescent="0.3">
      <c r="A98" s="999" t="s">
        <v>75</v>
      </c>
      <c r="B98" s="952" t="s">
        <v>50</v>
      </c>
      <c r="C98" s="992" t="s">
        <v>93</v>
      </c>
      <c r="D98" s="993" t="s">
        <v>94</v>
      </c>
      <c r="E98" s="994" t="s">
        <v>95</v>
      </c>
      <c r="F98" s="240"/>
      <c r="G98" s="10"/>
      <c r="H98" s="10"/>
      <c r="I98" s="10"/>
      <c r="J98" s="10"/>
      <c r="K98" s="10"/>
      <c r="L98" s="10"/>
      <c r="M98" s="10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BU98" s="5"/>
      <c r="BV98" s="5"/>
      <c r="BW98" s="5"/>
      <c r="BX98" s="15"/>
      <c r="BY98" s="15"/>
      <c r="BZ98" s="15"/>
      <c r="CA98" s="4"/>
      <c r="CB98" s="4"/>
      <c r="CC98" s="4"/>
      <c r="CD98" s="4"/>
      <c r="CE98" s="4"/>
      <c r="CF98" s="4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5"/>
      <c r="CV98" s="5"/>
      <c r="CW98" s="5"/>
      <c r="CX98" s="5"/>
      <c r="CY98" s="5"/>
      <c r="CZ98" s="5"/>
    </row>
    <row r="99" spans="1:104" s="6" customFormat="1" x14ac:dyDescent="0.2">
      <c r="A99" s="1000" t="s">
        <v>81</v>
      </c>
      <c r="B99" s="55"/>
      <c r="C99" s="54"/>
      <c r="D99" s="55"/>
      <c r="E99" s="52"/>
      <c r="F99" s="10"/>
      <c r="G99" s="10"/>
      <c r="H99" s="10"/>
      <c r="I99" s="10"/>
      <c r="J99" s="10"/>
      <c r="K99" s="10"/>
      <c r="L99" s="10"/>
      <c r="M99" s="10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BU99" s="5"/>
      <c r="BV99" s="5"/>
      <c r="BW99" s="5"/>
      <c r="BX99" s="15"/>
      <c r="BY99" s="15"/>
      <c r="BZ99" s="15"/>
      <c r="CA99" s="4"/>
      <c r="CB99" s="4"/>
      <c r="CC99" s="4"/>
      <c r="CD99" s="4"/>
      <c r="CE99" s="4"/>
      <c r="CF99" s="4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5"/>
      <c r="CV99" s="5"/>
      <c r="CW99" s="5"/>
      <c r="CX99" s="5"/>
      <c r="CY99" s="5"/>
      <c r="CZ99" s="5"/>
    </row>
    <row r="100" spans="1:104" s="6" customFormat="1" x14ac:dyDescent="0.2">
      <c r="A100" s="242" t="s">
        <v>82</v>
      </c>
      <c r="B100" s="55"/>
      <c r="C100" s="54"/>
      <c r="D100" s="55"/>
      <c r="E100" s="52"/>
      <c r="F100" s="10"/>
      <c r="G100" s="10"/>
      <c r="H100" s="10"/>
      <c r="I100" s="10"/>
      <c r="J100" s="10"/>
      <c r="K100" s="10"/>
      <c r="L100" s="10"/>
      <c r="M100" s="10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BU100" s="5"/>
      <c r="BV100" s="5"/>
      <c r="BW100" s="5"/>
      <c r="BX100" s="15"/>
      <c r="BY100" s="15"/>
      <c r="BZ100" s="15"/>
      <c r="CA100" s="4"/>
      <c r="CB100" s="4"/>
      <c r="CC100" s="4"/>
      <c r="CD100" s="4"/>
      <c r="CE100" s="4"/>
      <c r="CF100" s="4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5"/>
      <c r="CV100" s="5"/>
      <c r="CW100" s="5"/>
      <c r="CX100" s="5"/>
      <c r="CY100" s="5"/>
      <c r="CZ100" s="5"/>
    </row>
    <row r="101" spans="1:104" s="6" customFormat="1" x14ac:dyDescent="0.2">
      <c r="A101" s="242" t="s">
        <v>83</v>
      </c>
      <c r="B101" s="55"/>
      <c r="C101" s="54"/>
      <c r="D101" s="55"/>
      <c r="E101" s="52"/>
      <c r="F101" s="10"/>
      <c r="G101" s="10"/>
      <c r="H101" s="10"/>
      <c r="I101" s="10"/>
      <c r="J101" s="10"/>
      <c r="K101" s="10"/>
      <c r="L101" s="10"/>
      <c r="M101" s="10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BU101" s="5"/>
      <c r="BV101" s="5"/>
      <c r="BW101" s="5"/>
      <c r="BX101" s="15"/>
      <c r="BY101" s="15"/>
      <c r="BZ101" s="15"/>
      <c r="CA101" s="4"/>
      <c r="CB101" s="4"/>
      <c r="CC101" s="4"/>
      <c r="CD101" s="4"/>
      <c r="CE101" s="4"/>
      <c r="CF101" s="4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5"/>
      <c r="CV101" s="5"/>
      <c r="CW101" s="5"/>
      <c r="CX101" s="5"/>
      <c r="CY101" s="5"/>
      <c r="CZ101" s="5"/>
    </row>
    <row r="102" spans="1:104" s="6" customFormat="1" x14ac:dyDescent="0.2">
      <c r="A102" s="242" t="s">
        <v>84</v>
      </c>
      <c r="B102" s="55"/>
      <c r="C102" s="54"/>
      <c r="D102" s="55"/>
      <c r="E102" s="52"/>
      <c r="F102" s="10"/>
      <c r="G102" s="10"/>
      <c r="H102" s="10"/>
      <c r="I102" s="10"/>
      <c r="J102" s="10"/>
      <c r="K102" s="10"/>
      <c r="L102" s="10"/>
      <c r="M102" s="10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BU102" s="5"/>
      <c r="BV102" s="5"/>
      <c r="BW102" s="5"/>
      <c r="BX102" s="15"/>
      <c r="BY102" s="15"/>
      <c r="BZ102" s="15"/>
      <c r="CA102" s="4"/>
      <c r="CB102" s="4"/>
      <c r="CC102" s="4"/>
      <c r="CD102" s="4"/>
      <c r="CE102" s="4"/>
      <c r="CF102" s="4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5"/>
      <c r="CV102" s="5"/>
      <c r="CW102" s="5"/>
      <c r="CX102" s="5"/>
      <c r="CY102" s="5"/>
      <c r="CZ102" s="5"/>
    </row>
    <row r="103" spans="1:104" s="6" customFormat="1" x14ac:dyDescent="0.2">
      <c r="A103" s="243" t="s">
        <v>114</v>
      </c>
      <c r="B103" s="213"/>
      <c r="C103" s="212"/>
      <c r="D103" s="213"/>
      <c r="E103" s="244"/>
      <c r="F103" s="10"/>
      <c r="G103" s="10"/>
      <c r="H103" s="10"/>
      <c r="I103" s="10"/>
      <c r="J103" s="10"/>
      <c r="K103" s="10"/>
      <c r="L103" s="10"/>
      <c r="M103" s="10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BU103" s="5"/>
      <c r="BV103" s="5"/>
      <c r="BW103" s="5"/>
      <c r="BX103" s="15"/>
      <c r="BY103" s="15"/>
      <c r="BZ103" s="15"/>
      <c r="CA103" s="4"/>
      <c r="CB103" s="4"/>
      <c r="CC103" s="4"/>
      <c r="CD103" s="4"/>
      <c r="CE103" s="4"/>
      <c r="CF103" s="4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5"/>
      <c r="CV103" s="5"/>
      <c r="CW103" s="5"/>
      <c r="CX103" s="5"/>
      <c r="CY103" s="5"/>
      <c r="CZ103" s="5"/>
    </row>
    <row r="104" spans="1:104" s="6" customFormat="1" x14ac:dyDescent="0.2">
      <c r="A104" s="980" t="s">
        <v>5</v>
      </c>
      <c r="B104" s="997">
        <f>SUM(B99:B103)</f>
        <v>0</v>
      </c>
      <c r="C104" s="996">
        <f>SUM(C99:C103)</f>
        <v>0</v>
      </c>
      <c r="D104" s="997">
        <f>SUM(D99:D103)</f>
        <v>0</v>
      </c>
      <c r="E104" s="998">
        <f>SUM(E99:E103)</f>
        <v>0</v>
      </c>
      <c r="F104" s="10"/>
      <c r="G104" s="10"/>
      <c r="H104" s="10"/>
      <c r="I104" s="10"/>
      <c r="J104" s="10"/>
      <c r="K104" s="10"/>
      <c r="L104" s="10"/>
      <c r="M104" s="10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BU104" s="5"/>
      <c r="BV104" s="5"/>
      <c r="BW104" s="5"/>
      <c r="BX104" s="15"/>
      <c r="BY104" s="15"/>
      <c r="BZ104" s="15"/>
      <c r="CA104" s="4"/>
      <c r="CB104" s="4"/>
      <c r="CC104" s="4"/>
      <c r="CD104" s="4"/>
      <c r="CE104" s="4"/>
      <c r="CF104" s="4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5"/>
      <c r="CV104" s="5"/>
      <c r="CW104" s="5"/>
      <c r="CX104" s="5"/>
      <c r="CY104" s="5"/>
      <c r="CZ104" s="5"/>
    </row>
    <row r="105" spans="1:104" s="6" customFormat="1" x14ac:dyDescent="0.2">
      <c r="A105" s="238" t="s">
        <v>115</v>
      </c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BU105" s="5"/>
      <c r="BV105" s="5"/>
      <c r="BW105" s="5"/>
      <c r="BX105" s="5"/>
      <c r="BY105" s="15"/>
      <c r="BZ105" s="15"/>
      <c r="CA105" s="4"/>
      <c r="CB105" s="4"/>
      <c r="CC105" s="4"/>
      <c r="CD105" s="4"/>
      <c r="CE105" s="4"/>
      <c r="CF105" s="4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5"/>
      <c r="CV105" s="5"/>
      <c r="CW105" s="5"/>
      <c r="CX105" s="5"/>
      <c r="CY105" s="5"/>
      <c r="CZ105" s="5"/>
    </row>
    <row r="106" spans="1:104" s="6" customFormat="1" ht="31.5" x14ac:dyDescent="0.2">
      <c r="A106" s="999" t="s">
        <v>75</v>
      </c>
      <c r="B106" s="952" t="s">
        <v>50</v>
      </c>
      <c r="C106" s="992" t="s">
        <v>93</v>
      </c>
      <c r="D106" s="993" t="s">
        <v>94</v>
      </c>
      <c r="E106" s="994" t="s">
        <v>95</v>
      </c>
      <c r="F106" s="10"/>
      <c r="G106" s="10"/>
      <c r="H106" s="10"/>
      <c r="I106" s="10"/>
      <c r="J106" s="10"/>
      <c r="K106" s="10"/>
      <c r="L106" s="10"/>
      <c r="M106" s="10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BU106" s="5"/>
      <c r="BV106" s="5"/>
      <c r="BW106" s="5"/>
      <c r="BX106" s="15"/>
      <c r="BY106" s="15"/>
      <c r="BZ106" s="15"/>
      <c r="CA106" s="4"/>
      <c r="CB106" s="4"/>
      <c r="CC106" s="4"/>
      <c r="CD106" s="4"/>
      <c r="CE106" s="4"/>
      <c r="CF106" s="4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5"/>
      <c r="CV106" s="5"/>
      <c r="CW106" s="5"/>
      <c r="CX106" s="5"/>
      <c r="CY106" s="5"/>
      <c r="CZ106" s="5"/>
    </row>
    <row r="107" spans="1:104" s="6" customFormat="1" x14ac:dyDescent="0.2">
      <c r="A107" s="1000" t="s">
        <v>116</v>
      </c>
      <c r="B107" s="55"/>
      <c r="C107" s="54"/>
      <c r="D107" s="55"/>
      <c r="E107" s="52"/>
      <c r="F107" s="10"/>
      <c r="G107" s="10"/>
      <c r="H107" s="10"/>
      <c r="I107" s="10"/>
      <c r="J107" s="10"/>
      <c r="K107" s="10"/>
      <c r="L107" s="10"/>
      <c r="M107" s="10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BU107" s="5"/>
      <c r="BV107" s="5"/>
      <c r="BW107" s="5"/>
      <c r="BX107" s="15"/>
      <c r="BY107" s="15"/>
      <c r="BZ107" s="15"/>
      <c r="CA107" s="4"/>
      <c r="CB107" s="4"/>
      <c r="CC107" s="4"/>
      <c r="CD107" s="4"/>
      <c r="CE107" s="4"/>
      <c r="CF107" s="4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5"/>
      <c r="CV107" s="5"/>
      <c r="CW107" s="5"/>
      <c r="CX107" s="5"/>
      <c r="CY107" s="5"/>
      <c r="CZ107" s="5"/>
    </row>
    <row r="108" spans="1:104" s="6" customFormat="1" x14ac:dyDescent="0.2">
      <c r="A108" s="242" t="s">
        <v>82</v>
      </c>
      <c r="B108" s="55"/>
      <c r="C108" s="54"/>
      <c r="D108" s="55"/>
      <c r="E108" s="52"/>
      <c r="F108" s="10"/>
      <c r="G108" s="10"/>
      <c r="H108" s="10"/>
      <c r="I108" s="10"/>
      <c r="J108" s="10"/>
      <c r="K108" s="10"/>
      <c r="L108" s="10"/>
      <c r="M108" s="10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BU108" s="5"/>
      <c r="BV108" s="5"/>
      <c r="BW108" s="5"/>
      <c r="BX108" s="15"/>
      <c r="BY108" s="15"/>
      <c r="BZ108" s="15"/>
      <c r="CA108" s="4"/>
      <c r="CB108" s="4"/>
      <c r="CC108" s="4"/>
      <c r="CD108" s="4"/>
      <c r="CE108" s="4"/>
      <c r="CF108" s="4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5"/>
      <c r="CV108" s="5"/>
      <c r="CW108" s="5"/>
      <c r="CX108" s="5"/>
      <c r="CY108" s="5"/>
      <c r="CZ108" s="5"/>
    </row>
    <row r="109" spans="1:104" s="6" customFormat="1" x14ac:dyDescent="0.2">
      <c r="A109" s="242" t="s">
        <v>117</v>
      </c>
      <c r="B109" s="55"/>
      <c r="C109" s="54"/>
      <c r="D109" s="55"/>
      <c r="E109" s="52"/>
      <c r="F109" s="10"/>
      <c r="G109" s="10"/>
      <c r="H109" s="10"/>
      <c r="I109" s="10"/>
      <c r="J109" s="10"/>
      <c r="K109" s="10"/>
      <c r="L109" s="10"/>
      <c r="M109" s="10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BU109" s="5"/>
      <c r="BV109" s="5"/>
      <c r="BW109" s="5"/>
      <c r="BX109" s="15"/>
      <c r="BY109" s="15"/>
      <c r="BZ109" s="15"/>
      <c r="CA109" s="4"/>
      <c r="CB109" s="4"/>
      <c r="CC109" s="4"/>
      <c r="CD109" s="4"/>
      <c r="CE109" s="4"/>
      <c r="CF109" s="4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5"/>
      <c r="CV109" s="5"/>
      <c r="CW109" s="5"/>
      <c r="CX109" s="5"/>
      <c r="CY109" s="5"/>
      <c r="CZ109" s="5"/>
    </row>
    <row r="110" spans="1:104" s="6" customFormat="1" x14ac:dyDescent="0.2">
      <c r="A110" s="242" t="s">
        <v>84</v>
      </c>
      <c r="B110" s="55"/>
      <c r="C110" s="54"/>
      <c r="D110" s="55"/>
      <c r="E110" s="52"/>
      <c r="F110" s="10"/>
      <c r="G110" s="10"/>
      <c r="H110" s="10"/>
      <c r="I110" s="10"/>
      <c r="J110" s="10"/>
      <c r="K110" s="10"/>
      <c r="L110" s="10"/>
      <c r="M110" s="10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BU110" s="5"/>
      <c r="BV110" s="5"/>
      <c r="BW110" s="5"/>
      <c r="BX110" s="15"/>
      <c r="BY110" s="15"/>
      <c r="BZ110" s="15"/>
      <c r="CA110" s="4"/>
      <c r="CB110" s="4"/>
      <c r="CC110" s="4"/>
      <c r="CD110" s="4"/>
      <c r="CE110" s="4"/>
      <c r="CF110" s="4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5"/>
      <c r="CV110" s="5"/>
      <c r="CW110" s="5"/>
      <c r="CX110" s="5"/>
      <c r="CY110" s="5"/>
      <c r="CZ110" s="5"/>
    </row>
    <row r="111" spans="1:104" s="6" customFormat="1" x14ac:dyDescent="0.2">
      <c r="A111" s="243" t="s">
        <v>118</v>
      </c>
      <c r="B111" s="213"/>
      <c r="C111" s="212"/>
      <c r="D111" s="213"/>
      <c r="E111" s="244"/>
      <c r="F111" s="10"/>
      <c r="G111" s="10"/>
      <c r="H111" s="10"/>
      <c r="I111" s="10"/>
      <c r="J111" s="10"/>
      <c r="K111" s="10"/>
      <c r="L111" s="10"/>
      <c r="M111" s="10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BU111" s="5"/>
      <c r="BV111" s="5"/>
      <c r="BW111" s="5"/>
      <c r="BX111" s="15"/>
      <c r="BY111" s="15"/>
      <c r="BZ111" s="15"/>
      <c r="CA111" s="4"/>
      <c r="CB111" s="4"/>
      <c r="CC111" s="4"/>
      <c r="CD111" s="4"/>
      <c r="CE111" s="4"/>
      <c r="CF111" s="4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5"/>
      <c r="CV111" s="5"/>
      <c r="CW111" s="5"/>
      <c r="CX111" s="5"/>
      <c r="CY111" s="5"/>
      <c r="CZ111" s="5"/>
    </row>
    <row r="112" spans="1:104" s="6" customFormat="1" ht="15" x14ac:dyDescent="0.25">
      <c r="A112" s="985" t="s">
        <v>5</v>
      </c>
      <c r="B112" s="997">
        <f>SUM(B107:B111)</f>
        <v>0</v>
      </c>
      <c r="C112" s="996">
        <f>SUM(C107:C111)</f>
        <v>0</v>
      </c>
      <c r="D112" s="997">
        <f>SUM(D107:D111)</f>
        <v>0</v>
      </c>
      <c r="E112" s="998">
        <f>SUM(E107:E111)</f>
        <v>0</v>
      </c>
      <c r="F112" s="10"/>
      <c r="G112" s="10"/>
      <c r="H112" s="10"/>
      <c r="I112" s="10"/>
      <c r="J112" s="10"/>
      <c r="K112" s="10"/>
      <c r="L112" s="10"/>
      <c r="M112" s="10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3"/>
      <c r="BV112" s="3"/>
      <c r="BW112" s="3"/>
      <c r="BX112" s="15"/>
      <c r="BY112" s="3"/>
      <c r="BZ112" s="15"/>
      <c r="CA112" s="4"/>
      <c r="CB112" s="4"/>
      <c r="CC112" s="4"/>
      <c r="CD112" s="4"/>
      <c r="CE112" s="4"/>
      <c r="CF112" s="4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5"/>
      <c r="CV112" s="5"/>
      <c r="CW112" s="5"/>
      <c r="CX112" s="5"/>
      <c r="CY112" s="5"/>
      <c r="CZ112" s="5"/>
    </row>
    <row r="113" spans="1:130" ht="15" x14ac:dyDescent="0.25">
      <c r="A113" s="221" t="s">
        <v>119</v>
      </c>
      <c r="B113" s="2"/>
      <c r="C113" s="2"/>
      <c r="D113" s="245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3"/>
      <c r="BV113" s="3"/>
      <c r="BW113" s="3"/>
      <c r="BX113" s="3"/>
      <c r="BY113" s="5"/>
      <c r="BZ113" s="5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3"/>
      <c r="CV113" s="3"/>
      <c r="CW113" s="3"/>
      <c r="CX113" s="3"/>
      <c r="CY113" s="3"/>
      <c r="CZ113" s="3"/>
    </row>
    <row r="114" spans="1:130" x14ac:dyDescent="0.2">
      <c r="A114" s="2013" t="s">
        <v>120</v>
      </c>
      <c r="B114" s="1983" t="s">
        <v>5</v>
      </c>
      <c r="C114" s="2002" t="s">
        <v>7</v>
      </c>
      <c r="D114" s="1980"/>
      <c r="E114" s="1980"/>
      <c r="F114" s="2003"/>
      <c r="G114" s="2012" t="s">
        <v>121</v>
      </c>
      <c r="H114" s="1982"/>
      <c r="I114" s="10"/>
      <c r="J114" s="10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T114" s="5"/>
      <c r="BW114" s="1001"/>
      <c r="BX114" s="1001"/>
      <c r="BZ114" s="4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1002"/>
      <c r="CU114" s="1002"/>
      <c r="CV114" s="1002"/>
      <c r="CW114" s="1002"/>
      <c r="CX114" s="1002"/>
      <c r="CY114" s="1001"/>
      <c r="CZ114" s="5"/>
      <c r="DZ114" s="6"/>
    </row>
    <row r="115" spans="1:130" ht="21" x14ac:dyDescent="0.25">
      <c r="A115" s="1918"/>
      <c r="B115" s="1920"/>
      <c r="C115" s="951" t="s">
        <v>50</v>
      </c>
      <c r="D115" s="969" t="s">
        <v>29</v>
      </c>
      <c r="E115" s="952" t="s">
        <v>30</v>
      </c>
      <c r="F115" s="1003" t="s">
        <v>31</v>
      </c>
      <c r="G115" s="911" t="s">
        <v>88</v>
      </c>
      <c r="H115" s="911" t="s">
        <v>89</v>
      </c>
      <c r="I115" s="10"/>
      <c r="J115" s="10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3"/>
      <c r="BU115" s="3"/>
      <c r="BV115" s="3"/>
      <c r="BW115" s="15"/>
      <c r="BX115" s="3"/>
      <c r="BZ115" s="4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3"/>
      <c r="CU115" s="3"/>
      <c r="CV115" s="3"/>
      <c r="CW115" s="3"/>
      <c r="CX115" s="3"/>
      <c r="CY115" s="5"/>
      <c r="CZ115" s="5"/>
      <c r="DZ115" s="6"/>
    </row>
    <row r="116" spans="1:130" ht="15" x14ac:dyDescent="0.25">
      <c r="A116" s="1004" t="s">
        <v>122</v>
      </c>
      <c r="B116" s="1005">
        <f>SUM(C116:F116)</f>
        <v>0</v>
      </c>
      <c r="C116" s="1006"/>
      <c r="D116" s="1007"/>
      <c r="E116" s="385"/>
      <c r="F116" s="1008"/>
      <c r="G116" s="1009"/>
      <c r="H116" s="1010"/>
      <c r="I116" s="10"/>
      <c r="J116" s="10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1011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3"/>
      <c r="BU116" s="15"/>
      <c r="BV116" s="15"/>
      <c r="BW116" s="15"/>
      <c r="BX116" s="3"/>
      <c r="BZ116" s="4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3"/>
      <c r="CU116" s="3"/>
      <c r="CV116" s="3"/>
      <c r="CW116" s="3"/>
      <c r="CX116" s="3"/>
      <c r="CY116" s="5"/>
      <c r="CZ116" s="5"/>
      <c r="DZ116" s="6"/>
    </row>
    <row r="117" spans="1:130" ht="15" x14ac:dyDescent="0.25">
      <c r="A117" s="800" t="s">
        <v>123</v>
      </c>
      <c r="B117" s="801">
        <f>SUM(C117:F117)</f>
        <v>0</v>
      </c>
      <c r="C117" s="890"/>
      <c r="D117" s="802"/>
      <c r="E117" s="893"/>
      <c r="F117" s="892"/>
      <c r="G117" s="803"/>
      <c r="H117" s="891"/>
      <c r="I117" s="266"/>
      <c r="J117" s="266"/>
      <c r="K117" s="267"/>
      <c r="L117" s="267"/>
      <c r="M117" s="267"/>
      <c r="N117" s="267"/>
      <c r="O117" s="267"/>
      <c r="P117" s="267"/>
      <c r="Q117" s="267"/>
      <c r="R117" s="267"/>
      <c r="S117" s="267"/>
      <c r="T117" s="267"/>
      <c r="U117" s="267"/>
      <c r="V117" s="267"/>
      <c r="W117" s="267"/>
      <c r="X117" s="267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3"/>
      <c r="BU117" s="15"/>
      <c r="BV117" s="15"/>
      <c r="BW117" s="15"/>
      <c r="BX117" s="3"/>
      <c r="BZ117" s="4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3"/>
      <c r="CU117" s="3"/>
      <c r="CV117" s="3"/>
      <c r="CW117" s="3"/>
      <c r="CX117" s="3"/>
      <c r="CY117" s="5"/>
      <c r="CZ117" s="5"/>
      <c r="DZ117" s="6"/>
    </row>
    <row r="118" spans="1:130" ht="15" x14ac:dyDescent="0.25">
      <c r="A118" s="13" t="s">
        <v>124</v>
      </c>
      <c r="B118" s="2"/>
      <c r="C118" s="2"/>
      <c r="D118" s="268"/>
      <c r="E118" s="1012"/>
      <c r="F118" s="1013"/>
      <c r="G118" s="1014"/>
      <c r="H118" s="1015"/>
      <c r="I118" s="273"/>
      <c r="J118" s="273"/>
      <c r="K118" s="273"/>
      <c r="L118" s="273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5"/>
      <c r="BG118" s="5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3"/>
      <c r="BV118" s="3"/>
      <c r="BW118" s="3"/>
      <c r="BX118" s="3"/>
      <c r="BY118" s="3"/>
      <c r="BZ118" s="3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3"/>
      <c r="CV118" s="3"/>
      <c r="CW118" s="3"/>
      <c r="CX118" s="3"/>
      <c r="CY118" s="3"/>
      <c r="CZ118" s="3"/>
    </row>
    <row r="119" spans="1:130" ht="15" x14ac:dyDescent="0.25">
      <c r="A119" s="2014" t="s">
        <v>125</v>
      </c>
      <c r="B119" s="2015" t="s">
        <v>5</v>
      </c>
      <c r="C119" s="2005" t="s">
        <v>126</v>
      </c>
      <c r="D119" s="2016"/>
      <c r="E119" s="2017"/>
      <c r="F119" s="2018" t="s">
        <v>127</v>
      </c>
      <c r="G119" s="2019" t="s">
        <v>128</v>
      </c>
      <c r="H119" s="2004" t="s">
        <v>7</v>
      </c>
      <c r="I119" s="2020"/>
      <c r="J119" s="2020"/>
      <c r="K119" s="2021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5"/>
      <c r="BF119" s="5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3"/>
      <c r="BV119" s="3"/>
      <c r="BW119" s="3"/>
      <c r="BX119" s="15"/>
      <c r="BY119" s="3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3"/>
      <c r="CV119" s="3"/>
      <c r="CW119" s="3"/>
      <c r="CX119" s="3"/>
      <c r="CY119" s="3"/>
      <c r="CZ119" s="5"/>
    </row>
    <row r="120" spans="1:130" ht="42" x14ac:dyDescent="0.25">
      <c r="A120" s="1921"/>
      <c r="B120" s="1922"/>
      <c r="C120" s="1017" t="s">
        <v>129</v>
      </c>
      <c r="D120" s="1018" t="s">
        <v>130</v>
      </c>
      <c r="E120" s="1019" t="s">
        <v>131</v>
      </c>
      <c r="F120" s="2018"/>
      <c r="G120" s="2019"/>
      <c r="H120" s="968" t="s">
        <v>50</v>
      </c>
      <c r="I120" s="1019" t="s">
        <v>29</v>
      </c>
      <c r="J120" s="968" t="s">
        <v>30</v>
      </c>
      <c r="K120" s="968" t="s">
        <v>31</v>
      </c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5"/>
      <c r="BF120" s="5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3"/>
      <c r="BV120" s="3"/>
      <c r="BW120" s="3"/>
      <c r="BX120" s="15"/>
      <c r="BY120" s="3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3"/>
      <c r="CV120" s="3"/>
      <c r="CW120" s="3"/>
      <c r="CX120" s="3"/>
      <c r="CY120" s="3"/>
      <c r="CZ120" s="5"/>
    </row>
    <row r="121" spans="1:130" ht="15" x14ac:dyDescent="0.25">
      <c r="A121" s="1020" t="s">
        <v>52</v>
      </c>
      <c r="B121" s="1021">
        <f>SUM(C121:G121)</f>
        <v>0</v>
      </c>
      <c r="C121" s="1006"/>
      <c r="D121" s="1022"/>
      <c r="E121" s="1009"/>
      <c r="F121" s="1022"/>
      <c r="G121" s="1023"/>
      <c r="H121" s="1022"/>
      <c r="I121" s="1009"/>
      <c r="J121" s="1022"/>
      <c r="K121" s="1022"/>
      <c r="L121" s="283" t="str">
        <f>CA121</f>
        <v/>
      </c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5"/>
      <c r="X121" s="5"/>
      <c r="Y121" s="5"/>
      <c r="Z121" s="5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5"/>
      <c r="BF121" s="5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3"/>
      <c r="BV121" s="3"/>
      <c r="BW121" s="3"/>
      <c r="BX121" s="15"/>
      <c r="BY121" s="3"/>
      <c r="BZ121" s="5"/>
      <c r="CA121" s="32" t="str">
        <f>IF(CG121=1,"* Total Personas debe ser igual que según Tipo estrategia. ","")</f>
        <v/>
      </c>
      <c r="CB121" s="32"/>
      <c r="CC121" s="32"/>
      <c r="CD121" s="32"/>
      <c r="CE121" s="32"/>
      <c r="CF121" s="32"/>
      <c r="CG121" s="33">
        <f>IF(B121&lt;&gt;SUM(H121:K121),1,0)</f>
        <v>0</v>
      </c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3"/>
      <c r="CV121" s="3"/>
      <c r="CW121" s="3"/>
      <c r="CX121" s="3"/>
      <c r="CY121" s="3"/>
      <c r="CZ121" s="5"/>
    </row>
    <row r="122" spans="1:130" ht="15" x14ac:dyDescent="0.25">
      <c r="A122" s="230" t="s">
        <v>72</v>
      </c>
      <c r="B122" s="284">
        <f>SUM(C122:G122)</f>
        <v>0</v>
      </c>
      <c r="C122" s="51"/>
      <c r="D122" s="92"/>
      <c r="E122" s="56"/>
      <c r="F122" s="92"/>
      <c r="G122" s="285"/>
      <c r="H122" s="92"/>
      <c r="I122" s="56"/>
      <c r="J122" s="92"/>
      <c r="K122" s="92"/>
      <c r="L122" s="283" t="str">
        <f>CA122</f>
        <v/>
      </c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5"/>
      <c r="X122" s="5"/>
      <c r="Y122" s="5"/>
      <c r="Z122" s="5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5"/>
      <c r="BF122" s="5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3"/>
      <c r="BV122" s="3"/>
      <c r="BW122" s="3"/>
      <c r="BX122" s="15"/>
      <c r="BY122" s="3"/>
      <c r="BZ122" s="5"/>
      <c r="CA122" s="32" t="str">
        <f>IF(CG122=1,"* Total Personas debe ser igual que según Tipo estrategia. ","")</f>
        <v/>
      </c>
      <c r="CB122" s="32"/>
      <c r="CC122" s="32"/>
      <c r="CD122" s="32"/>
      <c r="CE122" s="32"/>
      <c r="CF122" s="32"/>
      <c r="CG122" s="33">
        <f>IF(B122&lt;&gt;SUM(H122:K122),1,0)</f>
        <v>0</v>
      </c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3"/>
      <c r="CV122" s="3"/>
      <c r="CW122" s="3"/>
      <c r="CX122" s="3"/>
      <c r="CY122" s="3"/>
      <c r="CZ122" s="5"/>
    </row>
    <row r="123" spans="1:130" ht="15" x14ac:dyDescent="0.25">
      <c r="A123" s="286" t="s">
        <v>73</v>
      </c>
      <c r="B123" s="287">
        <f>SUM(C123:G123)</f>
        <v>0</v>
      </c>
      <c r="C123" s="219"/>
      <c r="D123" s="75"/>
      <c r="E123" s="78"/>
      <c r="F123" s="75"/>
      <c r="G123" s="288"/>
      <c r="H123" s="75"/>
      <c r="I123" s="78"/>
      <c r="J123" s="75"/>
      <c r="K123" s="75"/>
      <c r="L123" s="283" t="str">
        <f>CA123</f>
        <v/>
      </c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5"/>
      <c r="X123" s="5"/>
      <c r="Y123" s="5"/>
      <c r="Z123" s="5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5"/>
      <c r="BF123" s="5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3"/>
      <c r="BV123" s="3"/>
      <c r="BW123" s="3"/>
      <c r="BX123" s="15"/>
      <c r="BY123" s="3"/>
      <c r="BZ123" s="5"/>
      <c r="CA123" s="32" t="str">
        <f>IF(CG123=1,"* Total Personas debe ser igual que según Tipo estrategia. ","")</f>
        <v/>
      </c>
      <c r="CB123" s="32"/>
      <c r="CC123" s="32"/>
      <c r="CD123" s="32"/>
      <c r="CE123" s="32"/>
      <c r="CF123" s="32"/>
      <c r="CG123" s="33">
        <f>IF(B123&lt;&gt;SUM(H123:K123),1,0)</f>
        <v>0</v>
      </c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3"/>
      <c r="CV123" s="3"/>
      <c r="CW123" s="3"/>
      <c r="CX123" s="3"/>
      <c r="CY123" s="3"/>
      <c r="CZ123" s="5"/>
    </row>
    <row r="124" spans="1:130" ht="15" x14ac:dyDescent="0.25">
      <c r="A124" s="238" t="s">
        <v>132</v>
      </c>
      <c r="B124" s="2"/>
      <c r="C124" s="2"/>
      <c r="D124" s="245"/>
      <c r="E124" s="245"/>
      <c r="F124" s="245"/>
      <c r="G124" s="245"/>
      <c r="H124" s="245"/>
      <c r="I124" s="245"/>
      <c r="J124" s="245"/>
      <c r="K124" s="245"/>
      <c r="L124" s="24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5"/>
      <c r="BG124" s="5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3"/>
      <c r="BV124" s="3"/>
      <c r="BW124" s="3"/>
      <c r="BX124" s="3"/>
      <c r="BY124" s="3"/>
      <c r="BZ124" s="3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5"/>
      <c r="CV124" s="5"/>
      <c r="CW124" s="5"/>
      <c r="CX124" s="5"/>
      <c r="CY124" s="5"/>
      <c r="CZ124" s="5"/>
    </row>
    <row r="125" spans="1:130" ht="15" customHeight="1" x14ac:dyDescent="0.25">
      <c r="A125" s="2014" t="s">
        <v>133</v>
      </c>
      <c r="B125" s="2015" t="s">
        <v>134</v>
      </c>
      <c r="C125" s="2005" t="s">
        <v>135</v>
      </c>
      <c r="D125" s="2017"/>
      <c r="E125" s="2005" t="s">
        <v>136</v>
      </c>
      <c r="F125" s="2017"/>
      <c r="G125" s="2016" t="s">
        <v>137</v>
      </c>
      <c r="H125" s="2017"/>
      <c r="I125" s="2005" t="s">
        <v>138</v>
      </c>
      <c r="J125" s="2026"/>
      <c r="K125" s="2012" t="s">
        <v>139</v>
      </c>
      <c r="L125" s="2022"/>
      <c r="M125" s="267"/>
      <c r="N125" s="267"/>
      <c r="O125" s="267"/>
      <c r="P125" s="267"/>
      <c r="Q125" s="267"/>
      <c r="R125" s="267"/>
      <c r="S125" s="267"/>
      <c r="T125" s="267"/>
      <c r="U125" s="267"/>
      <c r="V125" s="267"/>
      <c r="W125" s="267"/>
      <c r="X125" s="267"/>
      <c r="Y125" s="267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5"/>
      <c r="BD125" s="5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3"/>
      <c r="BU125" s="3"/>
      <c r="BV125" s="15"/>
      <c r="BW125" s="15"/>
      <c r="BX125" s="15"/>
      <c r="BZ125" s="4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5"/>
      <c r="CU125" s="5"/>
      <c r="CV125" s="5"/>
      <c r="CW125" s="5"/>
      <c r="CX125" s="5"/>
      <c r="CY125" s="5"/>
      <c r="CZ125" s="5"/>
      <c r="DZ125" s="6"/>
    </row>
    <row r="126" spans="1:130" s="1025" customFormat="1" ht="21" x14ac:dyDescent="0.25">
      <c r="A126" s="1921"/>
      <c r="B126" s="1922"/>
      <c r="C126" s="951" t="s">
        <v>140</v>
      </c>
      <c r="D126" s="1019" t="s">
        <v>141</v>
      </c>
      <c r="E126" s="951" t="s">
        <v>140</v>
      </c>
      <c r="F126" s="1019" t="s">
        <v>141</v>
      </c>
      <c r="G126" s="951" t="s">
        <v>140</v>
      </c>
      <c r="H126" s="1024" t="s">
        <v>141</v>
      </c>
      <c r="I126" s="951" t="s">
        <v>140</v>
      </c>
      <c r="J126" s="953" t="s">
        <v>141</v>
      </c>
      <c r="K126" s="1019" t="s">
        <v>88</v>
      </c>
      <c r="L126" s="1019" t="s">
        <v>89</v>
      </c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5"/>
      <c r="BD126" s="5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3"/>
      <c r="BU126" s="3"/>
      <c r="BV126" s="15"/>
      <c r="BW126" s="15"/>
      <c r="BX126" s="15"/>
      <c r="BY126" s="15"/>
      <c r="BZ126" s="4"/>
      <c r="CA126" s="4"/>
      <c r="CB126" s="4"/>
      <c r="CC126" s="4"/>
      <c r="CD126" s="4"/>
      <c r="CE126" s="4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5"/>
      <c r="CU126" s="5"/>
      <c r="CV126" s="5"/>
      <c r="CW126" s="5"/>
      <c r="CX126" s="5"/>
      <c r="CY126" s="5"/>
      <c r="CZ126" s="1001"/>
      <c r="DA126" s="1001"/>
      <c r="DB126" s="1001"/>
      <c r="DC126" s="1001"/>
      <c r="DD126" s="1001"/>
      <c r="DE126" s="1001"/>
      <c r="DF126" s="1001"/>
      <c r="DG126" s="1001"/>
      <c r="DH126" s="1001"/>
      <c r="DI126" s="1001"/>
      <c r="DJ126" s="1001"/>
      <c r="DK126" s="1001"/>
      <c r="DL126" s="1001"/>
      <c r="DM126" s="1001"/>
      <c r="DN126" s="1001"/>
      <c r="DO126" s="1001"/>
      <c r="DP126" s="1001"/>
      <c r="DQ126" s="1001"/>
      <c r="DR126" s="1001"/>
      <c r="DS126" s="1001"/>
      <c r="DT126" s="1001"/>
      <c r="DU126" s="1001"/>
      <c r="DV126" s="1001"/>
      <c r="DW126" s="1001"/>
      <c r="DX126" s="1001"/>
      <c r="DY126" s="1001"/>
    </row>
    <row r="127" spans="1:130" ht="15" x14ac:dyDescent="0.25">
      <c r="A127" s="2015" t="s">
        <v>142</v>
      </c>
      <c r="B127" s="1020" t="s">
        <v>143</v>
      </c>
      <c r="C127" s="1006"/>
      <c r="D127" s="1009"/>
      <c r="E127" s="1006"/>
      <c r="F127" s="1009"/>
      <c r="G127" s="1006"/>
      <c r="H127" s="1009"/>
      <c r="I127" s="1006"/>
      <c r="J127" s="1026"/>
      <c r="K127" s="56"/>
      <c r="L127" s="1009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5"/>
      <c r="BD127" s="5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3"/>
      <c r="BU127" s="3"/>
      <c r="BV127" s="15"/>
      <c r="BW127" s="15"/>
      <c r="BX127" s="15"/>
      <c r="BZ127" s="4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5"/>
      <c r="CU127" s="5"/>
      <c r="CV127" s="5"/>
      <c r="CW127" s="5"/>
      <c r="CX127" s="5"/>
      <c r="CY127" s="5"/>
      <c r="CZ127" s="5"/>
      <c r="DZ127" s="6"/>
    </row>
    <row r="128" spans="1:130" ht="21" x14ac:dyDescent="0.2">
      <c r="A128" s="1637"/>
      <c r="B128" s="230" t="s">
        <v>144</v>
      </c>
      <c r="C128" s="51"/>
      <c r="D128" s="56"/>
      <c r="E128" s="51"/>
      <c r="F128" s="56"/>
      <c r="G128" s="51"/>
      <c r="H128" s="56"/>
      <c r="I128" s="51"/>
      <c r="J128" s="298"/>
      <c r="K128" s="56"/>
      <c r="L128" s="56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5"/>
      <c r="BD128" s="5"/>
      <c r="BT128" s="5"/>
      <c r="BV128" s="15"/>
      <c r="BW128" s="15"/>
      <c r="BX128" s="15"/>
      <c r="BZ128" s="4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15"/>
      <c r="CY128" s="5"/>
      <c r="CZ128" s="5"/>
      <c r="DZ128" s="6"/>
    </row>
    <row r="129" spans="1:130" x14ac:dyDescent="0.2">
      <c r="A129" s="1637"/>
      <c r="B129" s="230" t="s">
        <v>145</v>
      </c>
      <c r="C129" s="51"/>
      <c r="D129" s="56"/>
      <c r="E129" s="51"/>
      <c r="F129" s="56"/>
      <c r="G129" s="51"/>
      <c r="H129" s="56"/>
      <c r="I129" s="51"/>
      <c r="J129" s="298"/>
      <c r="K129" s="56"/>
      <c r="L129" s="56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5"/>
      <c r="BD129" s="5"/>
      <c r="BT129" s="5"/>
      <c r="BV129" s="15"/>
      <c r="BW129" s="15"/>
      <c r="BX129" s="15"/>
      <c r="BZ129" s="4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15"/>
      <c r="CY129" s="5"/>
      <c r="CZ129" s="5"/>
      <c r="DZ129" s="6"/>
    </row>
    <row r="130" spans="1:130" x14ac:dyDescent="0.2">
      <c r="A130" s="1922"/>
      <c r="B130" s="230" t="s">
        <v>146</v>
      </c>
      <c r="C130" s="219"/>
      <c r="D130" s="78"/>
      <c r="E130" s="219"/>
      <c r="F130" s="78"/>
      <c r="G130" s="219"/>
      <c r="H130" s="78"/>
      <c r="I130" s="219"/>
      <c r="J130" s="299"/>
      <c r="K130" s="78"/>
      <c r="L130" s="7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5"/>
      <c r="BD130" s="5"/>
      <c r="BT130" s="5"/>
      <c r="BV130" s="15"/>
      <c r="BW130" s="15"/>
      <c r="BX130" s="15"/>
      <c r="BZ130" s="4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15"/>
      <c r="CZ130" s="5"/>
      <c r="DZ130" s="6"/>
    </row>
    <row r="131" spans="1:130" x14ac:dyDescent="0.2">
      <c r="A131" s="2018" t="s">
        <v>147</v>
      </c>
      <c r="B131" s="1020" t="s">
        <v>148</v>
      </c>
      <c r="C131" s="1006"/>
      <c r="D131" s="1009"/>
      <c r="E131" s="1006"/>
      <c r="F131" s="1009"/>
      <c r="G131" s="1006"/>
      <c r="H131" s="1009"/>
      <c r="I131" s="1006"/>
      <c r="J131" s="1026"/>
      <c r="K131" s="1009"/>
      <c r="L131" s="1009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5"/>
      <c r="BD131" s="5"/>
      <c r="BT131" s="5"/>
      <c r="BV131" s="15"/>
      <c r="BW131" s="15"/>
      <c r="BX131" s="15"/>
      <c r="BZ131" s="4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15"/>
      <c r="CY131" s="5"/>
      <c r="CZ131" s="5"/>
      <c r="DZ131" s="6"/>
    </row>
    <row r="132" spans="1:130" x14ac:dyDescent="0.2">
      <c r="A132" s="2023"/>
      <c r="B132" s="230" t="s">
        <v>149</v>
      </c>
      <c r="C132" s="51"/>
      <c r="D132" s="56"/>
      <c r="E132" s="51"/>
      <c r="F132" s="56"/>
      <c r="G132" s="51"/>
      <c r="H132" s="56"/>
      <c r="I132" s="51"/>
      <c r="J132" s="298"/>
      <c r="K132" s="56"/>
      <c r="L132" s="56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5"/>
      <c r="BD132" s="5"/>
      <c r="BT132" s="5"/>
      <c r="BV132" s="15"/>
      <c r="BW132" s="15"/>
      <c r="BX132" s="15"/>
      <c r="BZ132" s="4"/>
      <c r="CF132" s="9"/>
      <c r="CG132" s="1027"/>
      <c r="CH132" s="1027"/>
      <c r="CI132" s="1027"/>
      <c r="CJ132" s="1027"/>
      <c r="CK132" s="1027"/>
      <c r="CL132" s="1027"/>
      <c r="CM132" s="1027"/>
      <c r="CN132" s="1027"/>
      <c r="CO132" s="1027"/>
      <c r="CP132" s="1027"/>
      <c r="CQ132" s="1027"/>
      <c r="CR132" s="1027"/>
      <c r="CS132" s="1027"/>
      <c r="CT132" s="15"/>
      <c r="CY132" s="5"/>
      <c r="CZ132" s="5"/>
      <c r="DZ132" s="6"/>
    </row>
    <row r="133" spans="1:130" x14ac:dyDescent="0.2">
      <c r="A133" s="2023"/>
      <c r="B133" s="230" t="s">
        <v>146</v>
      </c>
      <c r="C133" s="51"/>
      <c r="D133" s="56"/>
      <c r="E133" s="51"/>
      <c r="F133" s="56"/>
      <c r="G133" s="51"/>
      <c r="H133" s="56"/>
      <c r="I133" s="51"/>
      <c r="J133" s="298"/>
      <c r="K133" s="56"/>
      <c r="L133" s="56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5"/>
      <c r="BD133" s="5"/>
      <c r="BT133" s="5"/>
      <c r="BV133" s="15"/>
      <c r="BW133" s="15"/>
      <c r="BX133" s="15"/>
      <c r="BZ133" s="4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15"/>
      <c r="CY133" s="5"/>
      <c r="CZ133" s="5"/>
      <c r="DZ133" s="6"/>
    </row>
    <row r="134" spans="1:130" x14ac:dyDescent="0.2">
      <c r="A134" s="2023"/>
      <c r="B134" s="301" t="s">
        <v>150</v>
      </c>
      <c r="C134" s="85"/>
      <c r="D134" s="86"/>
      <c r="E134" s="85"/>
      <c r="F134" s="86"/>
      <c r="G134" s="85"/>
      <c r="H134" s="86"/>
      <c r="I134" s="85"/>
      <c r="J134" s="302"/>
      <c r="K134" s="86"/>
      <c r="L134" s="86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5"/>
      <c r="BD134" s="5"/>
      <c r="BT134" s="5"/>
      <c r="BV134" s="15"/>
      <c r="BW134" s="15"/>
      <c r="BX134" s="15"/>
      <c r="BZ134" s="4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15"/>
      <c r="CY134" s="5"/>
      <c r="CZ134" s="5"/>
      <c r="DZ134" s="6"/>
    </row>
    <row r="135" spans="1:130" x14ac:dyDescent="0.2">
      <c r="A135" s="2023"/>
      <c r="B135" s="286" t="s">
        <v>151</v>
      </c>
      <c r="C135" s="219"/>
      <c r="D135" s="78"/>
      <c r="E135" s="219"/>
      <c r="F135" s="78"/>
      <c r="G135" s="219"/>
      <c r="H135" s="78"/>
      <c r="I135" s="219"/>
      <c r="J135" s="299"/>
      <c r="K135" s="78"/>
      <c r="L135" s="7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5"/>
      <c r="BD135" s="5"/>
      <c r="BT135" s="5"/>
      <c r="BV135" s="15"/>
      <c r="BW135" s="15"/>
      <c r="BX135" s="15"/>
      <c r="BZ135" s="4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15"/>
      <c r="CY135" s="5"/>
      <c r="CZ135" s="5"/>
      <c r="DZ135" s="6"/>
    </row>
    <row r="136" spans="1:130" ht="14.25" customHeight="1" x14ac:dyDescent="0.2">
      <c r="A136" s="2015" t="s">
        <v>152</v>
      </c>
      <c r="B136" s="1020" t="s">
        <v>153</v>
      </c>
      <c r="C136" s="1006"/>
      <c r="D136" s="1009"/>
      <c r="E136" s="1006"/>
      <c r="F136" s="1009"/>
      <c r="G136" s="1006"/>
      <c r="H136" s="1009"/>
      <c r="I136" s="1006"/>
      <c r="J136" s="1026"/>
      <c r="K136" s="1009"/>
      <c r="L136" s="1009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5"/>
      <c r="BD136" s="5"/>
      <c r="BT136" s="5"/>
      <c r="BV136" s="15"/>
      <c r="BW136" s="15"/>
      <c r="BX136" s="15"/>
      <c r="BZ136" s="4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5"/>
      <c r="CU136" s="5"/>
      <c r="CV136" s="5"/>
      <c r="CW136" s="5"/>
      <c r="CX136" s="5"/>
      <c r="CY136" s="5"/>
      <c r="CZ136" s="5"/>
      <c r="DZ136" s="6"/>
    </row>
    <row r="137" spans="1:130" x14ac:dyDescent="0.2">
      <c r="A137" s="1637"/>
      <c r="B137" s="230" t="s">
        <v>149</v>
      </c>
      <c r="C137" s="51"/>
      <c r="D137" s="56"/>
      <c r="E137" s="51"/>
      <c r="F137" s="56"/>
      <c r="G137" s="51"/>
      <c r="H137" s="56"/>
      <c r="I137" s="51"/>
      <c r="J137" s="298"/>
      <c r="K137" s="56"/>
      <c r="L137" s="56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5"/>
      <c r="BD137" s="5"/>
      <c r="BT137" s="5"/>
      <c r="BV137" s="15"/>
      <c r="BW137" s="15"/>
      <c r="BX137" s="15"/>
      <c r="BZ137" s="4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5"/>
      <c r="CU137" s="5"/>
      <c r="CV137" s="5"/>
      <c r="CW137" s="5"/>
      <c r="CX137" s="5"/>
      <c r="CY137" s="5"/>
      <c r="CZ137" s="5"/>
      <c r="DZ137" s="6"/>
    </row>
    <row r="138" spans="1:130" x14ac:dyDescent="0.2">
      <c r="A138" s="1637"/>
      <c r="B138" s="230" t="s">
        <v>146</v>
      </c>
      <c r="C138" s="51"/>
      <c r="D138" s="56"/>
      <c r="E138" s="51"/>
      <c r="F138" s="56"/>
      <c r="G138" s="51"/>
      <c r="H138" s="56"/>
      <c r="I138" s="51"/>
      <c r="J138" s="298"/>
      <c r="K138" s="56"/>
      <c r="L138" s="56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5"/>
      <c r="BD138" s="5"/>
      <c r="BT138" s="5"/>
      <c r="BV138" s="15"/>
      <c r="BW138" s="15"/>
      <c r="BX138" s="15"/>
      <c r="BZ138" s="4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5"/>
      <c r="CU138" s="5"/>
      <c r="CV138" s="5"/>
      <c r="CW138" s="5"/>
      <c r="CX138" s="5"/>
      <c r="CY138" s="5"/>
      <c r="CZ138" s="5"/>
      <c r="DZ138" s="6"/>
    </row>
    <row r="139" spans="1:130" x14ac:dyDescent="0.2">
      <c r="A139" s="1637"/>
      <c r="B139" s="230" t="s">
        <v>154</v>
      </c>
      <c r="C139" s="51"/>
      <c r="D139" s="56"/>
      <c r="E139" s="51"/>
      <c r="F139" s="56"/>
      <c r="G139" s="51"/>
      <c r="H139" s="56"/>
      <c r="I139" s="51"/>
      <c r="J139" s="298"/>
      <c r="K139" s="56"/>
      <c r="L139" s="56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5"/>
      <c r="BD139" s="5"/>
      <c r="BT139" s="5"/>
      <c r="BV139" s="15"/>
      <c r="BW139" s="15"/>
      <c r="BX139" s="15"/>
      <c r="BZ139" s="32"/>
      <c r="CA139" s="32"/>
      <c r="CB139" s="32"/>
      <c r="CC139" s="32"/>
      <c r="CD139" s="32"/>
      <c r="CE139" s="32"/>
      <c r="CF139" s="33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5"/>
      <c r="CU139" s="5"/>
      <c r="CV139" s="5"/>
      <c r="CW139" s="5"/>
      <c r="CX139" s="5"/>
      <c r="CY139" s="5"/>
      <c r="CZ139" s="5"/>
      <c r="DZ139" s="6"/>
    </row>
    <row r="140" spans="1:130" x14ac:dyDescent="0.2">
      <c r="A140" s="1637"/>
      <c r="B140" s="230" t="s">
        <v>150</v>
      </c>
      <c r="C140" s="51"/>
      <c r="D140" s="56"/>
      <c r="E140" s="51"/>
      <c r="F140" s="56"/>
      <c r="G140" s="51"/>
      <c r="H140" s="56"/>
      <c r="I140" s="51"/>
      <c r="J140" s="298"/>
      <c r="K140" s="56"/>
      <c r="L140" s="56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5"/>
      <c r="BD140" s="5"/>
      <c r="BT140" s="5"/>
      <c r="BV140" s="15"/>
      <c r="BW140" s="15"/>
      <c r="BX140" s="15"/>
      <c r="BZ140" s="32"/>
      <c r="CA140" s="32"/>
      <c r="CB140" s="32"/>
      <c r="CC140" s="32"/>
      <c r="CD140" s="32"/>
      <c r="CE140" s="32"/>
      <c r="CF140" s="33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5"/>
      <c r="CU140" s="5"/>
      <c r="CV140" s="5"/>
      <c r="CW140" s="5"/>
      <c r="CX140" s="5"/>
      <c r="CY140" s="5"/>
      <c r="CZ140" s="5"/>
      <c r="DZ140" s="6"/>
    </row>
    <row r="141" spans="1:130" x14ac:dyDescent="0.2">
      <c r="A141" s="1922"/>
      <c r="B141" s="286" t="s">
        <v>151</v>
      </c>
      <c r="C141" s="63"/>
      <c r="D141" s="97"/>
      <c r="E141" s="63"/>
      <c r="F141" s="97"/>
      <c r="G141" s="63"/>
      <c r="H141" s="97"/>
      <c r="I141" s="63"/>
      <c r="J141" s="303"/>
      <c r="K141" s="97"/>
      <c r="L141" s="97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5"/>
      <c r="BD141" s="5"/>
      <c r="BT141" s="5"/>
      <c r="BV141" s="15"/>
      <c r="BW141" s="15"/>
      <c r="BX141" s="15"/>
      <c r="BZ141" s="32"/>
      <c r="CA141" s="32"/>
      <c r="CB141" s="32"/>
      <c r="CC141" s="32"/>
      <c r="CD141" s="32"/>
      <c r="CE141" s="32"/>
      <c r="CF141" s="33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5"/>
      <c r="CU141" s="5"/>
      <c r="CV141" s="5"/>
      <c r="CW141" s="5"/>
      <c r="CX141" s="5"/>
      <c r="CY141" s="5"/>
      <c r="CZ141" s="5"/>
      <c r="DZ141" s="6"/>
    </row>
    <row r="142" spans="1:130" x14ac:dyDescent="0.2">
      <c r="A142" s="968" t="s">
        <v>155</v>
      </c>
      <c r="B142" s="1028" t="s">
        <v>145</v>
      </c>
      <c r="C142" s="957"/>
      <c r="D142" s="1029"/>
      <c r="E142" s="957"/>
      <c r="F142" s="1029"/>
      <c r="G142" s="957"/>
      <c r="H142" s="1029"/>
      <c r="I142" s="957"/>
      <c r="J142" s="1030"/>
      <c r="K142" s="1029"/>
      <c r="L142" s="1029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5"/>
      <c r="BD142" s="5"/>
      <c r="BT142" s="5"/>
      <c r="BV142" s="15"/>
      <c r="BW142" s="15"/>
      <c r="BX142" s="15"/>
      <c r="BZ142" s="4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5"/>
      <c r="CU142" s="5"/>
      <c r="CV142" s="5"/>
      <c r="CW142" s="5"/>
      <c r="CX142" s="5"/>
      <c r="CY142" s="5"/>
      <c r="CZ142" s="5"/>
      <c r="DZ142" s="6"/>
    </row>
    <row r="143" spans="1:130" x14ac:dyDescent="0.2">
      <c r="A143" s="11" t="s">
        <v>156</v>
      </c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5"/>
      <c r="CV143" s="5"/>
      <c r="CW143" s="5"/>
      <c r="CX143" s="5"/>
      <c r="CY143" s="5"/>
      <c r="CZ143" s="5"/>
    </row>
    <row r="144" spans="1:130" x14ac:dyDescent="0.2">
      <c r="A144" s="107" t="s">
        <v>157</v>
      </c>
      <c r="B144" s="309"/>
      <c r="C144" s="10"/>
      <c r="D144" s="310"/>
      <c r="E144" s="1031"/>
      <c r="F144" s="310"/>
      <c r="G144" s="1031"/>
      <c r="H144" s="1031"/>
      <c r="I144" s="310"/>
      <c r="J144" s="1032"/>
      <c r="K144" s="1032"/>
      <c r="L144" s="1032"/>
      <c r="M144" s="1032"/>
      <c r="N144" s="1032"/>
      <c r="O144" s="1033"/>
      <c r="P144" s="1033"/>
      <c r="Q144" s="1033"/>
      <c r="R144" s="1034"/>
      <c r="S144" s="14"/>
      <c r="T144" s="1033"/>
      <c r="U144" s="1033"/>
      <c r="V144" s="1034"/>
      <c r="W144" s="1035"/>
      <c r="X144" s="14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CA144" s="32"/>
      <c r="CB144" s="32"/>
      <c r="CC144" s="32"/>
      <c r="CD144" s="32"/>
      <c r="CE144" s="32"/>
      <c r="CF144" s="32"/>
      <c r="CG144" s="33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5"/>
      <c r="CV144" s="5"/>
      <c r="CW144" s="5"/>
      <c r="CX144" s="5"/>
      <c r="CY144" s="5"/>
      <c r="CZ144" s="5"/>
    </row>
    <row r="145" spans="1:149" ht="15" customHeight="1" x14ac:dyDescent="0.2">
      <c r="A145" s="2024" t="s">
        <v>35</v>
      </c>
      <c r="B145" s="2000" t="s">
        <v>5</v>
      </c>
      <c r="C145" s="1640"/>
      <c r="D145" s="2001"/>
      <c r="E145" s="2025" t="s">
        <v>158</v>
      </c>
      <c r="F145" s="1705"/>
      <c r="G145" s="1705"/>
      <c r="H145" s="1705"/>
      <c r="I145" s="1705"/>
      <c r="J145" s="1705"/>
      <c r="K145" s="1705"/>
      <c r="L145" s="1705"/>
      <c r="M145" s="1705"/>
      <c r="N145" s="1705"/>
      <c r="O145" s="1705"/>
      <c r="P145" s="1705"/>
      <c r="Q145" s="1705"/>
      <c r="R145" s="1705"/>
      <c r="S145" s="1705"/>
      <c r="T145" s="1705"/>
      <c r="U145" s="1705"/>
      <c r="V145" s="1705"/>
      <c r="W145" s="1705"/>
      <c r="X145" s="1705"/>
      <c r="Y145" s="1705"/>
      <c r="Z145" s="1705"/>
      <c r="AA145" s="1705"/>
      <c r="AB145" s="1705"/>
      <c r="AC145" s="1705"/>
      <c r="AD145" s="1705"/>
      <c r="AE145" s="1705"/>
      <c r="AF145" s="1705"/>
      <c r="AG145" s="1705"/>
      <c r="AH145" s="1705"/>
      <c r="AI145" s="1705"/>
      <c r="AJ145" s="1705"/>
      <c r="AK145" s="1705"/>
      <c r="AL145" s="1705"/>
      <c r="AM145" s="2027" t="s">
        <v>159</v>
      </c>
      <c r="AN145" s="2028"/>
      <c r="AO145" s="2029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U145" s="109"/>
      <c r="BV145" s="109"/>
      <c r="BW145" s="15"/>
      <c r="BX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5"/>
      <c r="CR145" s="5"/>
      <c r="CS145" s="5"/>
      <c r="CT145" s="32"/>
      <c r="CU145" s="32"/>
      <c r="CV145" s="32"/>
      <c r="CW145" s="32"/>
      <c r="CX145" s="32"/>
      <c r="CY145" s="32"/>
      <c r="CZ145" s="33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</row>
    <row r="146" spans="1:149" ht="15" customHeight="1" x14ac:dyDescent="0.2">
      <c r="A146" s="1702"/>
      <c r="B146" s="1932"/>
      <c r="C146" s="1933"/>
      <c r="D146" s="1934"/>
      <c r="E146" s="2018" t="s">
        <v>160</v>
      </c>
      <c r="F146" s="2018"/>
      <c r="G146" s="2018" t="s">
        <v>161</v>
      </c>
      <c r="H146" s="2018"/>
      <c r="I146" s="2018" t="s">
        <v>13</v>
      </c>
      <c r="J146" s="2018"/>
      <c r="K146" s="2030" t="s">
        <v>162</v>
      </c>
      <c r="L146" s="2030"/>
      <c r="M146" s="2018" t="s">
        <v>15</v>
      </c>
      <c r="N146" s="2005"/>
      <c r="O146" s="2018" t="s">
        <v>16</v>
      </c>
      <c r="P146" s="2018"/>
      <c r="Q146" s="2018" t="s">
        <v>17</v>
      </c>
      <c r="R146" s="2018"/>
      <c r="S146" s="2018" t="s">
        <v>18</v>
      </c>
      <c r="T146" s="2018"/>
      <c r="U146" s="2018" t="s">
        <v>19</v>
      </c>
      <c r="V146" s="2018"/>
      <c r="W146" s="2018" t="s">
        <v>20</v>
      </c>
      <c r="X146" s="2018"/>
      <c r="Y146" s="2018" t="s">
        <v>21</v>
      </c>
      <c r="Z146" s="2018"/>
      <c r="AA146" s="2018" t="s">
        <v>22</v>
      </c>
      <c r="AB146" s="2018"/>
      <c r="AC146" s="2018" t="s">
        <v>23</v>
      </c>
      <c r="AD146" s="2005"/>
      <c r="AE146" s="2018" t="s">
        <v>24</v>
      </c>
      <c r="AF146" s="2018"/>
      <c r="AG146" s="2018" t="s">
        <v>25</v>
      </c>
      <c r="AH146" s="2018"/>
      <c r="AI146" s="2018" t="s">
        <v>26</v>
      </c>
      <c r="AJ146" s="2018"/>
      <c r="AK146" s="2021" t="s">
        <v>27</v>
      </c>
      <c r="AL146" s="2002"/>
      <c r="AM146" s="2031" t="s">
        <v>163</v>
      </c>
      <c r="AN146" s="2002" t="s">
        <v>164</v>
      </c>
      <c r="AO146" s="2021"/>
      <c r="AP146" s="1036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U146" s="109"/>
      <c r="BV146" s="109"/>
      <c r="BW146" s="15"/>
      <c r="BX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5"/>
      <c r="CR146" s="5"/>
      <c r="CS146" s="5"/>
      <c r="CT146" s="32"/>
      <c r="CU146" s="32"/>
      <c r="CV146" s="32"/>
      <c r="CW146" s="32"/>
      <c r="CX146" s="32"/>
      <c r="CY146" s="32"/>
      <c r="CZ146" s="33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</row>
    <row r="147" spans="1:149" ht="24" customHeight="1" x14ac:dyDescent="0.2">
      <c r="A147" s="1920"/>
      <c r="B147" s="1037" t="s">
        <v>32</v>
      </c>
      <c r="C147" s="1038" t="s">
        <v>33</v>
      </c>
      <c r="D147" s="1039" t="s">
        <v>34</v>
      </c>
      <c r="E147" s="1040" t="s">
        <v>33</v>
      </c>
      <c r="F147" s="1041" t="s">
        <v>34</v>
      </c>
      <c r="G147" s="1040" t="s">
        <v>33</v>
      </c>
      <c r="H147" s="1041" t="s">
        <v>34</v>
      </c>
      <c r="I147" s="1040" t="s">
        <v>33</v>
      </c>
      <c r="J147" s="1041" t="s">
        <v>34</v>
      </c>
      <c r="K147" s="1040" t="s">
        <v>33</v>
      </c>
      <c r="L147" s="1041" t="s">
        <v>34</v>
      </c>
      <c r="M147" s="1040" t="s">
        <v>33</v>
      </c>
      <c r="N147" s="1042" t="s">
        <v>34</v>
      </c>
      <c r="O147" s="1040" t="s">
        <v>33</v>
      </c>
      <c r="P147" s="1041" t="s">
        <v>34</v>
      </c>
      <c r="Q147" s="1040" t="s">
        <v>33</v>
      </c>
      <c r="R147" s="1041" t="s">
        <v>34</v>
      </c>
      <c r="S147" s="1040" t="s">
        <v>33</v>
      </c>
      <c r="T147" s="1041" t="s">
        <v>34</v>
      </c>
      <c r="U147" s="1040" t="s">
        <v>33</v>
      </c>
      <c r="V147" s="1041" t="s">
        <v>34</v>
      </c>
      <c r="W147" s="1040" t="s">
        <v>33</v>
      </c>
      <c r="X147" s="1041" t="s">
        <v>34</v>
      </c>
      <c r="Y147" s="1040" t="s">
        <v>33</v>
      </c>
      <c r="Z147" s="1041" t="s">
        <v>34</v>
      </c>
      <c r="AA147" s="1040" t="s">
        <v>33</v>
      </c>
      <c r="AB147" s="1041" t="s">
        <v>34</v>
      </c>
      <c r="AC147" s="1040" t="s">
        <v>33</v>
      </c>
      <c r="AD147" s="1042" t="s">
        <v>34</v>
      </c>
      <c r="AE147" s="1040" t="s">
        <v>33</v>
      </c>
      <c r="AF147" s="1041" t="s">
        <v>34</v>
      </c>
      <c r="AG147" s="1040" t="s">
        <v>33</v>
      </c>
      <c r="AH147" s="1041" t="s">
        <v>34</v>
      </c>
      <c r="AI147" s="1040" t="s">
        <v>33</v>
      </c>
      <c r="AJ147" s="1041" t="s">
        <v>34</v>
      </c>
      <c r="AK147" s="1043" t="s">
        <v>33</v>
      </c>
      <c r="AL147" s="1042" t="s">
        <v>34</v>
      </c>
      <c r="AM147" s="1948"/>
      <c r="AN147" s="1044" t="s">
        <v>165</v>
      </c>
      <c r="AO147" s="1045" t="s">
        <v>166</v>
      </c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U147" s="109"/>
      <c r="BV147" s="109"/>
      <c r="BW147" s="15"/>
      <c r="BX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5"/>
      <c r="CR147" s="5"/>
      <c r="CS147" s="5"/>
      <c r="CT147" s="32"/>
      <c r="CU147" s="32"/>
      <c r="CV147" s="32"/>
      <c r="CW147" s="32"/>
      <c r="CX147" s="32"/>
      <c r="CY147" s="32"/>
      <c r="CZ147" s="33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</row>
    <row r="148" spans="1:149" ht="14.1" customHeight="1" x14ac:dyDescent="0.2">
      <c r="A148" s="1046" t="s">
        <v>51</v>
      </c>
      <c r="B148" s="324">
        <f>SUM(C148:D148)</f>
        <v>399</v>
      </c>
      <c r="C148" s="833">
        <f>E148+G148+I148+K148+M148+O148+Q148+S148+U148+W148+Y148+AA148+AC148+AE148+AG148+AI148+AK148</f>
        <v>198</v>
      </c>
      <c r="D148" s="1047">
        <f>F148+H148+J148+L148+N148+P148+R148+T148+V148+X148+Z148+AB148+AD148+AF148+AH148+AJ148+AL148</f>
        <v>201</v>
      </c>
      <c r="E148" s="1048">
        <v>23</v>
      </c>
      <c r="F148" s="1049">
        <v>21</v>
      </c>
      <c r="G148" s="1048">
        <v>6</v>
      </c>
      <c r="H148" s="1049">
        <v>1</v>
      </c>
      <c r="I148" s="1048">
        <v>15</v>
      </c>
      <c r="J148" s="1049">
        <v>11</v>
      </c>
      <c r="K148" s="1048">
        <v>4</v>
      </c>
      <c r="L148" s="1050">
        <v>4</v>
      </c>
      <c r="M148" s="1050">
        <v>4</v>
      </c>
      <c r="N148" s="1051">
        <v>0</v>
      </c>
      <c r="O148" s="1048">
        <v>4</v>
      </c>
      <c r="P148" s="1049">
        <v>1</v>
      </c>
      <c r="Q148" s="1048">
        <v>2</v>
      </c>
      <c r="R148" s="1049">
        <v>5</v>
      </c>
      <c r="S148" s="1048">
        <v>1</v>
      </c>
      <c r="T148" s="1049">
        <v>3</v>
      </c>
      <c r="U148" s="1048">
        <v>6</v>
      </c>
      <c r="V148" s="1049">
        <v>6</v>
      </c>
      <c r="W148" s="1048">
        <v>9</v>
      </c>
      <c r="X148" s="1049">
        <v>6</v>
      </c>
      <c r="Y148" s="1048">
        <v>6</v>
      </c>
      <c r="Z148" s="1049">
        <v>12</v>
      </c>
      <c r="AA148" s="1048">
        <v>11</v>
      </c>
      <c r="AB148" s="1049">
        <v>8</v>
      </c>
      <c r="AC148" s="1048">
        <v>15</v>
      </c>
      <c r="AD148" s="1051">
        <v>18</v>
      </c>
      <c r="AE148" s="1048">
        <v>25</v>
      </c>
      <c r="AF148" s="1049">
        <v>21</v>
      </c>
      <c r="AG148" s="1048">
        <v>22</v>
      </c>
      <c r="AH148" s="1049">
        <v>31</v>
      </c>
      <c r="AI148" s="1048">
        <v>28</v>
      </c>
      <c r="AJ148" s="1049">
        <v>25</v>
      </c>
      <c r="AK148" s="1052">
        <v>17</v>
      </c>
      <c r="AL148" s="1051">
        <v>28</v>
      </c>
      <c r="AM148" s="1053">
        <v>201</v>
      </c>
      <c r="AN148" s="1048">
        <v>52</v>
      </c>
      <c r="AO148" s="1049">
        <v>146</v>
      </c>
      <c r="AP148" s="283" t="str">
        <f>CT148</f>
        <v/>
      </c>
      <c r="AQ148" s="267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U148" s="109"/>
      <c r="BV148" s="109"/>
      <c r="BY148" s="5"/>
      <c r="BZ148" s="5"/>
      <c r="CA148" s="5"/>
      <c r="CB148" s="5"/>
      <c r="CC148" s="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5"/>
      <c r="CR148" s="5"/>
      <c r="CS148" s="5"/>
      <c r="CT148" s="32" t="str">
        <f t="shared" ref="CT148:CT176" si="19">IF(CZ148=1,"* El número de Consultas Según tipo de atención NO DEBE ser diferente al Total. ","")</f>
        <v/>
      </c>
      <c r="CU148" s="32"/>
      <c r="CV148" s="32"/>
      <c r="CW148" s="32"/>
      <c r="CX148" s="32"/>
      <c r="CY148" s="32"/>
      <c r="CZ148" s="33">
        <f t="shared" ref="CZ148:CZ176" si="20">IF(B148&lt;&gt;SUM(AM148:AO148),1,0)</f>
        <v>0</v>
      </c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</row>
    <row r="149" spans="1:149" ht="14.1" customHeight="1" x14ac:dyDescent="0.2">
      <c r="A149" s="328" t="s">
        <v>36</v>
      </c>
      <c r="B149" s="324">
        <f t="shared" ref="B149:B182" si="21">SUM(C149:D149)</f>
        <v>0</v>
      </c>
      <c r="C149" s="833">
        <f t="shared" ref="C149:D182" si="22">E149+G149+I149+K149+M149+O149+Q149+S149+U149+W149+Y149+AA149+AC149+AE149+AG149+AI149+AK149</f>
        <v>0</v>
      </c>
      <c r="D149" s="833">
        <f t="shared" si="22"/>
        <v>0</v>
      </c>
      <c r="E149" s="51">
        <v>0</v>
      </c>
      <c r="F149" s="52">
        <v>0</v>
      </c>
      <c r="G149" s="51">
        <v>0</v>
      </c>
      <c r="H149" s="52">
        <v>0</v>
      </c>
      <c r="I149" s="51">
        <v>0</v>
      </c>
      <c r="J149" s="52">
        <v>0</v>
      </c>
      <c r="K149" s="51">
        <v>0</v>
      </c>
      <c r="L149" s="55">
        <v>0</v>
      </c>
      <c r="M149" s="55">
        <v>0</v>
      </c>
      <c r="N149" s="326">
        <v>0</v>
      </c>
      <c r="O149" s="51">
        <v>0</v>
      </c>
      <c r="P149" s="52">
        <v>0</v>
      </c>
      <c r="Q149" s="51">
        <v>0</v>
      </c>
      <c r="R149" s="52">
        <v>0</v>
      </c>
      <c r="S149" s="51">
        <v>0</v>
      </c>
      <c r="T149" s="52">
        <v>0</v>
      </c>
      <c r="U149" s="51">
        <v>0</v>
      </c>
      <c r="V149" s="52">
        <v>0</v>
      </c>
      <c r="W149" s="51">
        <v>0</v>
      </c>
      <c r="X149" s="52">
        <v>0</v>
      </c>
      <c r="Y149" s="51">
        <v>0</v>
      </c>
      <c r="Z149" s="52">
        <v>0</v>
      </c>
      <c r="AA149" s="51">
        <v>0</v>
      </c>
      <c r="AB149" s="52">
        <v>0</v>
      </c>
      <c r="AC149" s="51">
        <v>0</v>
      </c>
      <c r="AD149" s="326">
        <v>0</v>
      </c>
      <c r="AE149" s="51">
        <v>0</v>
      </c>
      <c r="AF149" s="52">
        <v>0</v>
      </c>
      <c r="AG149" s="51">
        <v>0</v>
      </c>
      <c r="AH149" s="52">
        <v>0</v>
      </c>
      <c r="AI149" s="51">
        <v>0</v>
      </c>
      <c r="AJ149" s="52">
        <v>0</v>
      </c>
      <c r="AK149" s="54">
        <v>0</v>
      </c>
      <c r="AL149" s="326">
        <v>0</v>
      </c>
      <c r="AM149" s="841">
        <v>0</v>
      </c>
      <c r="AN149" s="51">
        <v>0</v>
      </c>
      <c r="AO149" s="52">
        <v>0</v>
      </c>
      <c r="AP149" s="283" t="str">
        <f t="shared" ref="AP149:AP182" si="23">CT149</f>
        <v/>
      </c>
      <c r="AQ149" s="267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U149" s="109"/>
      <c r="BV149" s="109"/>
      <c r="BY149" s="5"/>
      <c r="BZ149" s="5"/>
      <c r="CA149" s="5"/>
      <c r="CB149" s="5"/>
      <c r="CC149" s="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5"/>
      <c r="CR149" s="5"/>
      <c r="CS149" s="5"/>
      <c r="CT149" s="32" t="str">
        <f t="shared" si="19"/>
        <v/>
      </c>
      <c r="CU149" s="32"/>
      <c r="CV149" s="32"/>
      <c r="CW149" s="32"/>
      <c r="CX149" s="32"/>
      <c r="CY149" s="32"/>
      <c r="CZ149" s="33">
        <f t="shared" si="20"/>
        <v>0</v>
      </c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</row>
    <row r="150" spans="1:149" ht="14.1" customHeight="1" x14ac:dyDescent="0.2">
      <c r="A150" s="152" t="s">
        <v>60</v>
      </c>
      <c r="B150" s="324">
        <f t="shared" si="21"/>
        <v>42</v>
      </c>
      <c r="C150" s="833">
        <f t="shared" si="22"/>
        <v>21</v>
      </c>
      <c r="D150" s="833">
        <f t="shared" si="22"/>
        <v>21</v>
      </c>
      <c r="E150" s="51">
        <v>0</v>
      </c>
      <c r="F150" s="52">
        <v>0</v>
      </c>
      <c r="G150" s="51">
        <v>0</v>
      </c>
      <c r="H150" s="52">
        <v>0</v>
      </c>
      <c r="I150" s="51">
        <v>0</v>
      </c>
      <c r="J150" s="52">
        <v>0</v>
      </c>
      <c r="K150" s="51">
        <v>0</v>
      </c>
      <c r="L150" s="55">
        <v>0</v>
      </c>
      <c r="M150" s="55">
        <v>0</v>
      </c>
      <c r="N150" s="326">
        <v>0</v>
      </c>
      <c r="O150" s="51">
        <v>0</v>
      </c>
      <c r="P150" s="52">
        <v>0</v>
      </c>
      <c r="Q150" s="51">
        <v>0</v>
      </c>
      <c r="R150" s="52">
        <v>0</v>
      </c>
      <c r="S150" s="51">
        <v>0</v>
      </c>
      <c r="T150" s="52">
        <v>0</v>
      </c>
      <c r="U150" s="51">
        <v>2</v>
      </c>
      <c r="V150" s="52">
        <v>0</v>
      </c>
      <c r="W150" s="51">
        <v>0</v>
      </c>
      <c r="X150" s="52">
        <v>0</v>
      </c>
      <c r="Y150" s="51">
        <v>0</v>
      </c>
      <c r="Z150" s="52">
        <v>2</v>
      </c>
      <c r="AA150" s="51">
        <v>3</v>
      </c>
      <c r="AB150" s="52">
        <v>0</v>
      </c>
      <c r="AC150" s="51">
        <v>2</v>
      </c>
      <c r="AD150" s="326">
        <v>3</v>
      </c>
      <c r="AE150" s="51">
        <v>5</v>
      </c>
      <c r="AF150" s="52">
        <v>4</v>
      </c>
      <c r="AG150" s="51">
        <v>4</v>
      </c>
      <c r="AH150" s="52">
        <v>5</v>
      </c>
      <c r="AI150" s="51">
        <v>4</v>
      </c>
      <c r="AJ150" s="52">
        <v>4</v>
      </c>
      <c r="AK150" s="54">
        <v>1</v>
      </c>
      <c r="AL150" s="326">
        <v>3</v>
      </c>
      <c r="AM150" s="841">
        <v>8</v>
      </c>
      <c r="AN150" s="51">
        <v>6</v>
      </c>
      <c r="AO150" s="52">
        <v>28</v>
      </c>
      <c r="AP150" s="283" t="str">
        <f t="shared" si="23"/>
        <v/>
      </c>
      <c r="AQ150" s="267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U150" s="109"/>
      <c r="BV150" s="109"/>
      <c r="BY150" s="5"/>
      <c r="BZ150" s="5"/>
      <c r="CA150" s="5"/>
      <c r="CB150" s="5"/>
      <c r="CC150" s="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5"/>
      <c r="CR150" s="5"/>
      <c r="CS150" s="5"/>
      <c r="CT150" s="32" t="str">
        <f t="shared" si="19"/>
        <v/>
      </c>
      <c r="CU150" s="32"/>
      <c r="CV150" s="32"/>
      <c r="CW150" s="32"/>
      <c r="CX150" s="32"/>
      <c r="CY150" s="32"/>
      <c r="CZ150" s="33">
        <f t="shared" si="20"/>
        <v>0</v>
      </c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</row>
    <row r="151" spans="1:149" ht="14.1" customHeight="1" x14ac:dyDescent="0.2">
      <c r="A151" s="152" t="s">
        <v>61</v>
      </c>
      <c r="B151" s="324">
        <f t="shared" si="21"/>
        <v>2</v>
      </c>
      <c r="C151" s="833">
        <f t="shared" si="22"/>
        <v>2</v>
      </c>
      <c r="D151" s="833">
        <f t="shared" si="22"/>
        <v>0</v>
      </c>
      <c r="E151" s="51">
        <v>0</v>
      </c>
      <c r="F151" s="52">
        <v>0</v>
      </c>
      <c r="G151" s="51">
        <v>0</v>
      </c>
      <c r="H151" s="52">
        <v>0</v>
      </c>
      <c r="I151" s="51">
        <v>0</v>
      </c>
      <c r="J151" s="52">
        <v>0</v>
      </c>
      <c r="K151" s="51">
        <v>0</v>
      </c>
      <c r="L151" s="55">
        <v>0</v>
      </c>
      <c r="M151" s="55">
        <v>0</v>
      </c>
      <c r="N151" s="326">
        <v>0</v>
      </c>
      <c r="O151" s="51">
        <v>2</v>
      </c>
      <c r="P151" s="52">
        <v>0</v>
      </c>
      <c r="Q151" s="51">
        <v>0</v>
      </c>
      <c r="R151" s="52">
        <v>0</v>
      </c>
      <c r="S151" s="51">
        <v>0</v>
      </c>
      <c r="T151" s="52">
        <v>0</v>
      </c>
      <c r="U151" s="51">
        <v>0</v>
      </c>
      <c r="V151" s="52">
        <v>0</v>
      </c>
      <c r="W151" s="51">
        <v>0</v>
      </c>
      <c r="X151" s="52">
        <v>0</v>
      </c>
      <c r="Y151" s="51">
        <v>0</v>
      </c>
      <c r="Z151" s="52">
        <v>0</v>
      </c>
      <c r="AA151" s="51">
        <v>0</v>
      </c>
      <c r="AB151" s="52">
        <v>0</v>
      </c>
      <c r="AC151" s="51">
        <v>0</v>
      </c>
      <c r="AD151" s="326">
        <v>0</v>
      </c>
      <c r="AE151" s="51">
        <v>0</v>
      </c>
      <c r="AF151" s="52">
        <v>0</v>
      </c>
      <c r="AG151" s="51">
        <v>0</v>
      </c>
      <c r="AH151" s="52">
        <v>0</v>
      </c>
      <c r="AI151" s="51">
        <v>0</v>
      </c>
      <c r="AJ151" s="52">
        <v>0</v>
      </c>
      <c r="AK151" s="54">
        <v>0</v>
      </c>
      <c r="AL151" s="326">
        <v>0</v>
      </c>
      <c r="AM151" s="841">
        <v>0</v>
      </c>
      <c r="AN151" s="51">
        <v>2</v>
      </c>
      <c r="AO151" s="52">
        <v>0</v>
      </c>
      <c r="AP151" s="283" t="str">
        <f t="shared" si="23"/>
        <v/>
      </c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U151" s="109"/>
      <c r="BV151" s="109"/>
      <c r="BY151" s="5"/>
      <c r="BZ151" s="5"/>
      <c r="CA151" s="5"/>
      <c r="CB151" s="5"/>
      <c r="CC151" s="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5"/>
      <c r="CR151" s="5"/>
      <c r="CS151" s="5"/>
      <c r="CT151" s="32" t="str">
        <f t="shared" si="19"/>
        <v/>
      </c>
      <c r="CU151" s="32"/>
      <c r="CV151" s="32"/>
      <c r="CW151" s="32"/>
      <c r="CX151" s="32"/>
      <c r="CY151" s="32"/>
      <c r="CZ151" s="33">
        <f t="shared" si="20"/>
        <v>0</v>
      </c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</row>
    <row r="152" spans="1:149" ht="14.1" customHeight="1" x14ac:dyDescent="0.2">
      <c r="A152" s="152" t="s">
        <v>62</v>
      </c>
      <c r="B152" s="324">
        <f t="shared" si="21"/>
        <v>0</v>
      </c>
      <c r="C152" s="833">
        <f t="shared" si="22"/>
        <v>0</v>
      </c>
      <c r="D152" s="833">
        <f t="shared" si="22"/>
        <v>0</v>
      </c>
      <c r="E152" s="51">
        <v>0</v>
      </c>
      <c r="F152" s="52">
        <v>0</v>
      </c>
      <c r="G152" s="51">
        <v>0</v>
      </c>
      <c r="H152" s="52">
        <v>0</v>
      </c>
      <c r="I152" s="51">
        <v>0</v>
      </c>
      <c r="J152" s="52">
        <v>0</v>
      </c>
      <c r="K152" s="51">
        <v>0</v>
      </c>
      <c r="L152" s="55">
        <v>0</v>
      </c>
      <c r="M152" s="55">
        <v>0</v>
      </c>
      <c r="N152" s="326">
        <v>0</v>
      </c>
      <c r="O152" s="51">
        <v>0</v>
      </c>
      <c r="P152" s="52">
        <v>0</v>
      </c>
      <c r="Q152" s="51">
        <v>0</v>
      </c>
      <c r="R152" s="52">
        <v>0</v>
      </c>
      <c r="S152" s="51">
        <v>0</v>
      </c>
      <c r="T152" s="52">
        <v>0</v>
      </c>
      <c r="U152" s="51">
        <v>0</v>
      </c>
      <c r="V152" s="52">
        <v>0</v>
      </c>
      <c r="W152" s="51">
        <v>0</v>
      </c>
      <c r="X152" s="52">
        <v>0</v>
      </c>
      <c r="Y152" s="51">
        <v>0</v>
      </c>
      <c r="Z152" s="52">
        <v>0</v>
      </c>
      <c r="AA152" s="51">
        <v>0</v>
      </c>
      <c r="AB152" s="52">
        <v>0</v>
      </c>
      <c r="AC152" s="51">
        <v>0</v>
      </c>
      <c r="AD152" s="326">
        <v>0</v>
      </c>
      <c r="AE152" s="51">
        <v>0</v>
      </c>
      <c r="AF152" s="52">
        <v>0</v>
      </c>
      <c r="AG152" s="51">
        <v>0</v>
      </c>
      <c r="AH152" s="52">
        <v>0</v>
      </c>
      <c r="AI152" s="51">
        <v>0</v>
      </c>
      <c r="AJ152" s="52">
        <v>0</v>
      </c>
      <c r="AK152" s="54">
        <v>0</v>
      </c>
      <c r="AL152" s="326">
        <v>0</v>
      </c>
      <c r="AM152" s="841">
        <v>0</v>
      </c>
      <c r="AN152" s="51">
        <v>0</v>
      </c>
      <c r="AO152" s="52">
        <v>0</v>
      </c>
      <c r="AP152" s="283" t="str">
        <f t="shared" si="23"/>
        <v/>
      </c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5"/>
      <c r="BU152" s="109"/>
      <c r="BV152" s="109"/>
      <c r="BY152" s="5"/>
      <c r="BZ152" s="5"/>
      <c r="CA152" s="5"/>
      <c r="CB152" s="5"/>
      <c r="CC152" s="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5"/>
      <c r="CR152" s="5"/>
      <c r="CS152" s="5"/>
      <c r="CT152" s="32" t="str">
        <f t="shared" si="19"/>
        <v/>
      </c>
      <c r="CU152" s="32"/>
      <c r="CV152" s="32"/>
      <c r="CW152" s="32"/>
      <c r="CX152" s="32"/>
      <c r="CY152" s="32"/>
      <c r="CZ152" s="33">
        <f t="shared" si="20"/>
        <v>0</v>
      </c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</row>
    <row r="153" spans="1:149" ht="14.1" customHeight="1" x14ac:dyDescent="0.2">
      <c r="A153" s="152" t="s">
        <v>167</v>
      </c>
      <c r="B153" s="324">
        <f t="shared" si="21"/>
        <v>0</v>
      </c>
      <c r="C153" s="833">
        <f t="shared" si="22"/>
        <v>0</v>
      </c>
      <c r="D153" s="833">
        <f t="shared" si="22"/>
        <v>0</v>
      </c>
      <c r="E153" s="51">
        <v>0</v>
      </c>
      <c r="F153" s="52">
        <v>0</v>
      </c>
      <c r="G153" s="51">
        <v>0</v>
      </c>
      <c r="H153" s="52">
        <v>0</v>
      </c>
      <c r="I153" s="51">
        <v>0</v>
      </c>
      <c r="J153" s="52">
        <v>0</v>
      </c>
      <c r="K153" s="51">
        <v>0</v>
      </c>
      <c r="L153" s="55">
        <v>0</v>
      </c>
      <c r="M153" s="55">
        <v>0</v>
      </c>
      <c r="N153" s="326">
        <v>0</v>
      </c>
      <c r="O153" s="51">
        <v>0</v>
      </c>
      <c r="P153" s="52">
        <v>0</v>
      </c>
      <c r="Q153" s="51">
        <v>0</v>
      </c>
      <c r="R153" s="52">
        <v>0</v>
      </c>
      <c r="S153" s="51">
        <v>0</v>
      </c>
      <c r="T153" s="52">
        <v>0</v>
      </c>
      <c r="U153" s="51">
        <v>0</v>
      </c>
      <c r="V153" s="52">
        <v>0</v>
      </c>
      <c r="W153" s="51">
        <v>0</v>
      </c>
      <c r="X153" s="52">
        <v>0</v>
      </c>
      <c r="Y153" s="51">
        <v>0</v>
      </c>
      <c r="Z153" s="52">
        <v>0</v>
      </c>
      <c r="AA153" s="51">
        <v>0</v>
      </c>
      <c r="AB153" s="52">
        <v>0</v>
      </c>
      <c r="AC153" s="51">
        <v>0</v>
      </c>
      <c r="AD153" s="326">
        <v>0</v>
      </c>
      <c r="AE153" s="51">
        <v>0</v>
      </c>
      <c r="AF153" s="52">
        <v>0</v>
      </c>
      <c r="AG153" s="51">
        <v>0</v>
      </c>
      <c r="AH153" s="52">
        <v>0</v>
      </c>
      <c r="AI153" s="51">
        <v>0</v>
      </c>
      <c r="AJ153" s="52">
        <v>0</v>
      </c>
      <c r="AK153" s="54">
        <v>0</v>
      </c>
      <c r="AL153" s="326">
        <v>0</v>
      </c>
      <c r="AM153" s="841">
        <v>0</v>
      </c>
      <c r="AN153" s="51">
        <v>0</v>
      </c>
      <c r="AO153" s="52">
        <v>0</v>
      </c>
      <c r="AP153" s="283" t="str">
        <f t="shared" si="23"/>
        <v/>
      </c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5"/>
      <c r="BU153" s="109"/>
      <c r="BV153" s="109"/>
      <c r="BY153" s="5"/>
      <c r="BZ153" s="5"/>
      <c r="CA153" s="5"/>
      <c r="CB153" s="5"/>
      <c r="CC153" s="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5"/>
      <c r="CR153" s="5"/>
      <c r="CS153" s="5"/>
      <c r="CT153" s="32" t="str">
        <f t="shared" si="19"/>
        <v/>
      </c>
      <c r="CU153" s="32"/>
      <c r="CV153" s="32"/>
      <c r="CW153" s="32"/>
      <c r="CX153" s="32"/>
      <c r="CY153" s="32"/>
      <c r="CZ153" s="33">
        <f t="shared" si="20"/>
        <v>0</v>
      </c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</row>
    <row r="154" spans="1:149" ht="14.1" customHeight="1" x14ac:dyDescent="0.2">
      <c r="A154" s="152" t="s">
        <v>168</v>
      </c>
      <c r="B154" s="324">
        <f t="shared" si="21"/>
        <v>0</v>
      </c>
      <c r="C154" s="833">
        <f t="shared" si="22"/>
        <v>0</v>
      </c>
      <c r="D154" s="833">
        <f t="shared" si="22"/>
        <v>0</v>
      </c>
      <c r="E154" s="51">
        <v>0</v>
      </c>
      <c r="F154" s="52">
        <v>0</v>
      </c>
      <c r="G154" s="51">
        <v>0</v>
      </c>
      <c r="H154" s="52">
        <v>0</v>
      </c>
      <c r="I154" s="51">
        <v>0</v>
      </c>
      <c r="J154" s="52">
        <v>0</v>
      </c>
      <c r="K154" s="51">
        <v>0</v>
      </c>
      <c r="L154" s="55">
        <v>0</v>
      </c>
      <c r="M154" s="55">
        <v>0</v>
      </c>
      <c r="N154" s="326">
        <v>0</v>
      </c>
      <c r="O154" s="51">
        <v>0</v>
      </c>
      <c r="P154" s="52">
        <v>0</v>
      </c>
      <c r="Q154" s="51">
        <v>0</v>
      </c>
      <c r="R154" s="52">
        <v>0</v>
      </c>
      <c r="S154" s="51">
        <v>0</v>
      </c>
      <c r="T154" s="52">
        <v>0</v>
      </c>
      <c r="U154" s="51">
        <v>0</v>
      </c>
      <c r="V154" s="52">
        <v>0</v>
      </c>
      <c r="W154" s="51">
        <v>0</v>
      </c>
      <c r="X154" s="52">
        <v>0</v>
      </c>
      <c r="Y154" s="51">
        <v>0</v>
      </c>
      <c r="Z154" s="52">
        <v>0</v>
      </c>
      <c r="AA154" s="51">
        <v>0</v>
      </c>
      <c r="AB154" s="52">
        <v>0</v>
      </c>
      <c r="AC154" s="51">
        <v>0</v>
      </c>
      <c r="AD154" s="326">
        <v>0</v>
      </c>
      <c r="AE154" s="51">
        <v>0</v>
      </c>
      <c r="AF154" s="52">
        <v>0</v>
      </c>
      <c r="AG154" s="51">
        <v>0</v>
      </c>
      <c r="AH154" s="52">
        <v>0</v>
      </c>
      <c r="AI154" s="51">
        <v>0</v>
      </c>
      <c r="AJ154" s="52">
        <v>0</v>
      </c>
      <c r="AK154" s="54">
        <v>0</v>
      </c>
      <c r="AL154" s="326">
        <v>0</v>
      </c>
      <c r="AM154" s="841">
        <v>0</v>
      </c>
      <c r="AN154" s="51">
        <v>0</v>
      </c>
      <c r="AO154" s="52">
        <v>0</v>
      </c>
      <c r="AP154" s="283" t="str">
        <f t="shared" si="23"/>
        <v/>
      </c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5"/>
      <c r="BU154" s="109"/>
      <c r="BV154" s="109"/>
      <c r="BY154" s="5"/>
      <c r="BZ154" s="5"/>
      <c r="CA154" s="5"/>
      <c r="CB154" s="5"/>
      <c r="CC154" s="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5"/>
      <c r="CR154" s="5"/>
      <c r="CS154" s="5"/>
      <c r="CT154" s="32" t="str">
        <f t="shared" si="19"/>
        <v/>
      </c>
      <c r="CU154" s="32"/>
      <c r="CV154" s="32"/>
      <c r="CW154" s="32"/>
      <c r="CX154" s="32"/>
      <c r="CY154" s="32"/>
      <c r="CZ154" s="33">
        <f t="shared" si="20"/>
        <v>0</v>
      </c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</row>
    <row r="155" spans="1:149" ht="14.1" customHeight="1" x14ac:dyDescent="0.2">
      <c r="A155" s="152" t="s">
        <v>66</v>
      </c>
      <c r="B155" s="324">
        <f t="shared" si="21"/>
        <v>0</v>
      </c>
      <c r="C155" s="833">
        <f t="shared" si="22"/>
        <v>0</v>
      </c>
      <c r="D155" s="833">
        <f t="shared" si="22"/>
        <v>0</v>
      </c>
      <c r="E155" s="51">
        <v>0</v>
      </c>
      <c r="F155" s="52">
        <v>0</v>
      </c>
      <c r="G155" s="51">
        <v>0</v>
      </c>
      <c r="H155" s="52">
        <v>0</v>
      </c>
      <c r="I155" s="51">
        <v>0</v>
      </c>
      <c r="J155" s="52">
        <v>0</v>
      </c>
      <c r="K155" s="51">
        <v>0</v>
      </c>
      <c r="L155" s="55">
        <v>0</v>
      </c>
      <c r="M155" s="55">
        <v>0</v>
      </c>
      <c r="N155" s="326">
        <v>0</v>
      </c>
      <c r="O155" s="51">
        <v>0</v>
      </c>
      <c r="P155" s="52">
        <v>0</v>
      </c>
      <c r="Q155" s="51">
        <v>0</v>
      </c>
      <c r="R155" s="52">
        <v>0</v>
      </c>
      <c r="S155" s="51">
        <v>0</v>
      </c>
      <c r="T155" s="52">
        <v>0</v>
      </c>
      <c r="U155" s="51">
        <v>0</v>
      </c>
      <c r="V155" s="52">
        <v>0</v>
      </c>
      <c r="W155" s="51">
        <v>0</v>
      </c>
      <c r="X155" s="52">
        <v>0</v>
      </c>
      <c r="Y155" s="51">
        <v>0</v>
      </c>
      <c r="Z155" s="52">
        <v>0</v>
      </c>
      <c r="AA155" s="51">
        <v>0</v>
      </c>
      <c r="AB155" s="52">
        <v>0</v>
      </c>
      <c r="AC155" s="51">
        <v>0</v>
      </c>
      <c r="AD155" s="326">
        <v>0</v>
      </c>
      <c r="AE155" s="51">
        <v>0</v>
      </c>
      <c r="AF155" s="52">
        <v>0</v>
      </c>
      <c r="AG155" s="51">
        <v>0</v>
      </c>
      <c r="AH155" s="52">
        <v>0</v>
      </c>
      <c r="AI155" s="51">
        <v>0</v>
      </c>
      <c r="AJ155" s="52">
        <v>0</v>
      </c>
      <c r="AK155" s="54">
        <v>0</v>
      </c>
      <c r="AL155" s="326">
        <v>0</v>
      </c>
      <c r="AM155" s="841">
        <v>0</v>
      </c>
      <c r="AN155" s="51">
        <v>0</v>
      </c>
      <c r="AO155" s="52">
        <v>0</v>
      </c>
      <c r="AP155" s="283" t="str">
        <f t="shared" si="23"/>
        <v/>
      </c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5"/>
      <c r="BU155" s="109"/>
      <c r="BV155" s="109"/>
      <c r="BY155" s="5"/>
      <c r="BZ155" s="5"/>
      <c r="CA155" s="5"/>
      <c r="CB155" s="5"/>
      <c r="CC155" s="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5"/>
      <c r="CR155" s="5"/>
      <c r="CS155" s="5"/>
      <c r="CT155" s="32" t="str">
        <f t="shared" si="19"/>
        <v/>
      </c>
      <c r="CU155" s="32"/>
      <c r="CV155" s="32"/>
      <c r="CW155" s="32"/>
      <c r="CX155" s="32"/>
      <c r="CY155" s="32"/>
      <c r="CZ155" s="33">
        <f t="shared" si="20"/>
        <v>0</v>
      </c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</row>
    <row r="156" spans="1:149" ht="14.1" customHeight="1" x14ac:dyDescent="0.2">
      <c r="A156" s="152" t="s">
        <v>169</v>
      </c>
      <c r="B156" s="324">
        <f t="shared" si="21"/>
        <v>2</v>
      </c>
      <c r="C156" s="833">
        <f t="shared" si="22"/>
        <v>1</v>
      </c>
      <c r="D156" s="833">
        <f t="shared" si="22"/>
        <v>1</v>
      </c>
      <c r="E156" s="51">
        <v>0</v>
      </c>
      <c r="F156" s="52">
        <v>0</v>
      </c>
      <c r="G156" s="51">
        <v>0</v>
      </c>
      <c r="H156" s="52">
        <v>0</v>
      </c>
      <c r="I156" s="51">
        <v>0</v>
      </c>
      <c r="J156" s="52">
        <v>0</v>
      </c>
      <c r="K156" s="51">
        <v>0</v>
      </c>
      <c r="L156" s="55">
        <v>0</v>
      </c>
      <c r="M156" s="55">
        <v>0</v>
      </c>
      <c r="N156" s="326">
        <v>0</v>
      </c>
      <c r="O156" s="51">
        <v>0</v>
      </c>
      <c r="P156" s="52">
        <v>0</v>
      </c>
      <c r="Q156" s="51">
        <v>0</v>
      </c>
      <c r="R156" s="52">
        <v>0</v>
      </c>
      <c r="S156" s="51">
        <v>0</v>
      </c>
      <c r="T156" s="52">
        <v>0</v>
      </c>
      <c r="U156" s="51">
        <v>0</v>
      </c>
      <c r="V156" s="52">
        <v>0</v>
      </c>
      <c r="W156" s="51">
        <v>0</v>
      </c>
      <c r="X156" s="52">
        <v>0</v>
      </c>
      <c r="Y156" s="51">
        <v>0</v>
      </c>
      <c r="Z156" s="52">
        <v>0</v>
      </c>
      <c r="AA156" s="51">
        <v>0</v>
      </c>
      <c r="AB156" s="52">
        <v>1</v>
      </c>
      <c r="AC156" s="51">
        <v>0</v>
      </c>
      <c r="AD156" s="326">
        <v>0</v>
      </c>
      <c r="AE156" s="51">
        <v>0</v>
      </c>
      <c r="AF156" s="52">
        <v>0</v>
      </c>
      <c r="AG156" s="51">
        <v>0</v>
      </c>
      <c r="AH156" s="52">
        <v>0</v>
      </c>
      <c r="AI156" s="51">
        <v>1</v>
      </c>
      <c r="AJ156" s="52">
        <v>0</v>
      </c>
      <c r="AK156" s="54">
        <v>0</v>
      </c>
      <c r="AL156" s="326">
        <v>0</v>
      </c>
      <c r="AM156" s="841">
        <v>1</v>
      </c>
      <c r="AN156" s="51">
        <v>0</v>
      </c>
      <c r="AO156" s="52">
        <v>1</v>
      </c>
      <c r="AP156" s="283" t="str">
        <f t="shared" si="23"/>
        <v/>
      </c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5"/>
      <c r="BU156" s="109"/>
      <c r="BV156" s="109"/>
      <c r="BY156" s="5"/>
      <c r="BZ156" s="5"/>
      <c r="CA156" s="5"/>
      <c r="CB156" s="5"/>
      <c r="CC156" s="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5"/>
      <c r="CR156" s="5"/>
      <c r="CS156" s="5"/>
      <c r="CT156" s="32" t="str">
        <f t="shared" si="19"/>
        <v/>
      </c>
      <c r="CU156" s="32"/>
      <c r="CV156" s="32"/>
      <c r="CW156" s="32"/>
      <c r="CX156" s="32"/>
      <c r="CY156" s="32"/>
      <c r="CZ156" s="33">
        <f t="shared" si="20"/>
        <v>0</v>
      </c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</row>
    <row r="157" spans="1:149" ht="14.1" customHeight="1" x14ac:dyDescent="0.2">
      <c r="A157" s="152" t="s">
        <v>170</v>
      </c>
      <c r="B157" s="324">
        <f t="shared" si="21"/>
        <v>0</v>
      </c>
      <c r="C157" s="833">
        <f t="shared" si="22"/>
        <v>0</v>
      </c>
      <c r="D157" s="833">
        <f t="shared" si="22"/>
        <v>0</v>
      </c>
      <c r="E157" s="51">
        <v>0</v>
      </c>
      <c r="F157" s="52">
        <v>0</v>
      </c>
      <c r="G157" s="51">
        <v>0</v>
      </c>
      <c r="H157" s="52">
        <v>0</v>
      </c>
      <c r="I157" s="51">
        <v>0</v>
      </c>
      <c r="J157" s="52">
        <v>0</v>
      </c>
      <c r="K157" s="51">
        <v>0</v>
      </c>
      <c r="L157" s="55">
        <v>0</v>
      </c>
      <c r="M157" s="55">
        <v>0</v>
      </c>
      <c r="N157" s="326">
        <v>0</v>
      </c>
      <c r="O157" s="51">
        <v>0</v>
      </c>
      <c r="P157" s="52">
        <v>0</v>
      </c>
      <c r="Q157" s="51">
        <v>0</v>
      </c>
      <c r="R157" s="52">
        <v>0</v>
      </c>
      <c r="S157" s="51">
        <v>0</v>
      </c>
      <c r="T157" s="52">
        <v>0</v>
      </c>
      <c r="U157" s="51">
        <v>0</v>
      </c>
      <c r="V157" s="52">
        <v>0</v>
      </c>
      <c r="W157" s="51">
        <v>0</v>
      </c>
      <c r="X157" s="52">
        <v>0</v>
      </c>
      <c r="Y157" s="51">
        <v>0</v>
      </c>
      <c r="Z157" s="52">
        <v>0</v>
      </c>
      <c r="AA157" s="51">
        <v>0</v>
      </c>
      <c r="AB157" s="52">
        <v>0</v>
      </c>
      <c r="AC157" s="51">
        <v>0</v>
      </c>
      <c r="AD157" s="326">
        <v>0</v>
      </c>
      <c r="AE157" s="51">
        <v>0</v>
      </c>
      <c r="AF157" s="52">
        <v>0</v>
      </c>
      <c r="AG157" s="51">
        <v>0</v>
      </c>
      <c r="AH157" s="52">
        <v>0</v>
      </c>
      <c r="AI157" s="51">
        <v>0</v>
      </c>
      <c r="AJ157" s="52">
        <v>0</v>
      </c>
      <c r="AK157" s="54">
        <v>0</v>
      </c>
      <c r="AL157" s="326">
        <v>0</v>
      </c>
      <c r="AM157" s="841">
        <v>0</v>
      </c>
      <c r="AN157" s="51">
        <v>0</v>
      </c>
      <c r="AO157" s="52">
        <v>0</v>
      </c>
      <c r="AP157" s="283" t="str">
        <f t="shared" si="23"/>
        <v/>
      </c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U157" s="109"/>
      <c r="BV157" s="109"/>
      <c r="BY157" s="5"/>
      <c r="BZ157" s="5"/>
      <c r="CA157" s="5"/>
      <c r="CB157" s="5"/>
      <c r="CC157" s="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5"/>
      <c r="CR157" s="5"/>
      <c r="CS157" s="5"/>
      <c r="CT157" s="32" t="str">
        <f t="shared" si="19"/>
        <v/>
      </c>
      <c r="CU157" s="32"/>
      <c r="CV157" s="32"/>
      <c r="CW157" s="32"/>
      <c r="CX157" s="32"/>
      <c r="CY157" s="32"/>
      <c r="CZ157" s="33">
        <f t="shared" si="20"/>
        <v>0</v>
      </c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</row>
    <row r="158" spans="1:149" ht="14.1" customHeight="1" x14ac:dyDescent="0.2">
      <c r="A158" s="152" t="s">
        <v>171</v>
      </c>
      <c r="B158" s="324">
        <f t="shared" si="21"/>
        <v>1</v>
      </c>
      <c r="C158" s="833">
        <f t="shared" si="22"/>
        <v>0</v>
      </c>
      <c r="D158" s="833">
        <f t="shared" si="22"/>
        <v>1</v>
      </c>
      <c r="E158" s="51">
        <v>0</v>
      </c>
      <c r="F158" s="52">
        <v>0</v>
      </c>
      <c r="G158" s="51">
        <v>0</v>
      </c>
      <c r="H158" s="52">
        <v>0</v>
      </c>
      <c r="I158" s="51">
        <v>0</v>
      </c>
      <c r="J158" s="52">
        <v>1</v>
      </c>
      <c r="K158" s="51">
        <v>0</v>
      </c>
      <c r="L158" s="55">
        <v>0</v>
      </c>
      <c r="M158" s="55">
        <v>0</v>
      </c>
      <c r="N158" s="326">
        <v>0</v>
      </c>
      <c r="O158" s="51">
        <v>0</v>
      </c>
      <c r="P158" s="52">
        <v>0</v>
      </c>
      <c r="Q158" s="51">
        <v>0</v>
      </c>
      <c r="R158" s="52">
        <v>0</v>
      </c>
      <c r="S158" s="51">
        <v>0</v>
      </c>
      <c r="T158" s="52">
        <v>0</v>
      </c>
      <c r="U158" s="51">
        <v>0</v>
      </c>
      <c r="V158" s="52">
        <v>0</v>
      </c>
      <c r="W158" s="51">
        <v>0</v>
      </c>
      <c r="X158" s="52">
        <v>0</v>
      </c>
      <c r="Y158" s="51">
        <v>0</v>
      </c>
      <c r="Z158" s="52">
        <v>0</v>
      </c>
      <c r="AA158" s="51">
        <v>0</v>
      </c>
      <c r="AB158" s="52">
        <v>0</v>
      </c>
      <c r="AC158" s="51">
        <v>0</v>
      </c>
      <c r="AD158" s="326">
        <v>0</v>
      </c>
      <c r="AE158" s="51">
        <v>0</v>
      </c>
      <c r="AF158" s="52">
        <v>0</v>
      </c>
      <c r="AG158" s="51">
        <v>0</v>
      </c>
      <c r="AH158" s="52">
        <v>0</v>
      </c>
      <c r="AI158" s="51">
        <v>0</v>
      </c>
      <c r="AJ158" s="52">
        <v>0</v>
      </c>
      <c r="AK158" s="54">
        <v>0</v>
      </c>
      <c r="AL158" s="326">
        <v>0</v>
      </c>
      <c r="AM158" s="841">
        <v>1</v>
      </c>
      <c r="AN158" s="51">
        <v>0</v>
      </c>
      <c r="AO158" s="52">
        <v>0</v>
      </c>
      <c r="AP158" s="283" t="str">
        <f t="shared" si="23"/>
        <v/>
      </c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U158" s="109"/>
      <c r="BV158" s="109"/>
      <c r="BY158" s="5"/>
      <c r="BZ158" s="5"/>
      <c r="CA158" s="5"/>
      <c r="CB158" s="5"/>
      <c r="CC158" s="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5"/>
      <c r="CR158" s="5"/>
      <c r="CS158" s="5"/>
      <c r="CT158" s="32" t="str">
        <f t="shared" si="19"/>
        <v/>
      </c>
      <c r="CU158" s="32"/>
      <c r="CV158" s="32"/>
      <c r="CW158" s="32"/>
      <c r="CX158" s="32"/>
      <c r="CY158" s="32"/>
      <c r="CZ158" s="33">
        <f t="shared" si="20"/>
        <v>0</v>
      </c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</row>
    <row r="159" spans="1:149" ht="14.1" customHeight="1" x14ac:dyDescent="0.2">
      <c r="A159" s="152" t="s">
        <v>172</v>
      </c>
      <c r="B159" s="324">
        <f t="shared" si="21"/>
        <v>0</v>
      </c>
      <c r="C159" s="833">
        <f t="shared" si="22"/>
        <v>0</v>
      </c>
      <c r="D159" s="833">
        <f t="shared" si="22"/>
        <v>0</v>
      </c>
      <c r="E159" s="51">
        <v>0</v>
      </c>
      <c r="F159" s="52">
        <v>0</v>
      </c>
      <c r="G159" s="51">
        <v>0</v>
      </c>
      <c r="H159" s="52">
        <v>0</v>
      </c>
      <c r="I159" s="51">
        <v>0</v>
      </c>
      <c r="J159" s="52">
        <v>0</v>
      </c>
      <c r="K159" s="51">
        <v>0</v>
      </c>
      <c r="L159" s="55">
        <v>0</v>
      </c>
      <c r="M159" s="55">
        <v>0</v>
      </c>
      <c r="N159" s="326">
        <v>0</v>
      </c>
      <c r="O159" s="51">
        <v>0</v>
      </c>
      <c r="P159" s="52">
        <v>0</v>
      </c>
      <c r="Q159" s="51">
        <v>0</v>
      </c>
      <c r="R159" s="52">
        <v>0</v>
      </c>
      <c r="S159" s="51">
        <v>0</v>
      </c>
      <c r="T159" s="52">
        <v>0</v>
      </c>
      <c r="U159" s="51">
        <v>0</v>
      </c>
      <c r="V159" s="52">
        <v>0</v>
      </c>
      <c r="W159" s="51">
        <v>0</v>
      </c>
      <c r="X159" s="52">
        <v>0</v>
      </c>
      <c r="Y159" s="51">
        <v>0</v>
      </c>
      <c r="Z159" s="52">
        <v>0</v>
      </c>
      <c r="AA159" s="51">
        <v>0</v>
      </c>
      <c r="AB159" s="52">
        <v>0</v>
      </c>
      <c r="AC159" s="51">
        <v>0</v>
      </c>
      <c r="AD159" s="326">
        <v>0</v>
      </c>
      <c r="AE159" s="51">
        <v>0</v>
      </c>
      <c r="AF159" s="52">
        <v>0</v>
      </c>
      <c r="AG159" s="51">
        <v>0</v>
      </c>
      <c r="AH159" s="52">
        <v>0</v>
      </c>
      <c r="AI159" s="51">
        <v>0</v>
      </c>
      <c r="AJ159" s="52">
        <v>0</v>
      </c>
      <c r="AK159" s="54">
        <v>0</v>
      </c>
      <c r="AL159" s="326">
        <v>0</v>
      </c>
      <c r="AM159" s="841">
        <v>0</v>
      </c>
      <c r="AN159" s="51">
        <v>0</v>
      </c>
      <c r="AO159" s="52">
        <v>0</v>
      </c>
      <c r="AP159" s="283" t="str">
        <f t="shared" si="23"/>
        <v/>
      </c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U159" s="109"/>
      <c r="BV159" s="109"/>
      <c r="BY159" s="5"/>
      <c r="BZ159" s="5"/>
      <c r="CA159" s="5"/>
      <c r="CB159" s="5"/>
      <c r="CC159" s="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5"/>
      <c r="CR159" s="5"/>
      <c r="CS159" s="5"/>
      <c r="CT159" s="32" t="str">
        <f t="shared" si="19"/>
        <v/>
      </c>
      <c r="CU159" s="32"/>
      <c r="CV159" s="32"/>
      <c r="CW159" s="32"/>
      <c r="CX159" s="32"/>
      <c r="CY159" s="32"/>
      <c r="CZ159" s="33">
        <f t="shared" si="20"/>
        <v>0</v>
      </c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</row>
    <row r="160" spans="1:149" ht="14.1" customHeight="1" x14ac:dyDescent="0.2">
      <c r="A160" s="152" t="s">
        <v>173</v>
      </c>
      <c r="B160" s="324">
        <f t="shared" si="21"/>
        <v>3</v>
      </c>
      <c r="C160" s="833">
        <f t="shared" si="22"/>
        <v>2</v>
      </c>
      <c r="D160" s="833">
        <f t="shared" si="22"/>
        <v>1</v>
      </c>
      <c r="E160" s="51">
        <v>0</v>
      </c>
      <c r="F160" s="52">
        <v>0</v>
      </c>
      <c r="G160" s="51">
        <v>0</v>
      </c>
      <c r="H160" s="52">
        <v>0</v>
      </c>
      <c r="I160" s="51">
        <v>0</v>
      </c>
      <c r="J160" s="52">
        <v>0</v>
      </c>
      <c r="K160" s="51">
        <v>0</v>
      </c>
      <c r="L160" s="55">
        <v>0</v>
      </c>
      <c r="M160" s="55">
        <v>0</v>
      </c>
      <c r="N160" s="326">
        <v>0</v>
      </c>
      <c r="O160" s="51">
        <v>0</v>
      </c>
      <c r="P160" s="52">
        <v>0</v>
      </c>
      <c r="Q160" s="51">
        <v>0</v>
      </c>
      <c r="R160" s="52">
        <v>0</v>
      </c>
      <c r="S160" s="51">
        <v>0</v>
      </c>
      <c r="T160" s="52">
        <v>0</v>
      </c>
      <c r="U160" s="51">
        <v>0</v>
      </c>
      <c r="V160" s="52">
        <v>0</v>
      </c>
      <c r="W160" s="51">
        <v>0</v>
      </c>
      <c r="X160" s="52">
        <v>0</v>
      </c>
      <c r="Y160" s="51">
        <v>0</v>
      </c>
      <c r="Z160" s="52">
        <v>0</v>
      </c>
      <c r="AA160" s="51">
        <v>0</v>
      </c>
      <c r="AB160" s="52">
        <v>0</v>
      </c>
      <c r="AC160" s="51">
        <v>0</v>
      </c>
      <c r="AD160" s="326">
        <v>0</v>
      </c>
      <c r="AE160" s="51">
        <v>0</v>
      </c>
      <c r="AF160" s="52">
        <v>0</v>
      </c>
      <c r="AG160" s="51">
        <v>0</v>
      </c>
      <c r="AH160" s="52">
        <v>1</v>
      </c>
      <c r="AI160" s="51">
        <v>2</v>
      </c>
      <c r="AJ160" s="52">
        <v>0</v>
      </c>
      <c r="AK160" s="54">
        <v>0</v>
      </c>
      <c r="AL160" s="326">
        <v>0</v>
      </c>
      <c r="AM160" s="841">
        <v>3</v>
      </c>
      <c r="AN160" s="51">
        <v>0</v>
      </c>
      <c r="AO160" s="52">
        <v>0</v>
      </c>
      <c r="AP160" s="283" t="str">
        <f t="shared" si="23"/>
        <v/>
      </c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U160" s="109"/>
      <c r="BV160" s="109"/>
      <c r="BY160" s="5"/>
      <c r="BZ160" s="5"/>
      <c r="CA160" s="5"/>
      <c r="CB160" s="5"/>
      <c r="CC160" s="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5"/>
      <c r="CR160" s="5"/>
      <c r="CS160" s="5"/>
      <c r="CT160" s="32" t="str">
        <f t="shared" si="19"/>
        <v/>
      </c>
      <c r="CU160" s="32"/>
      <c r="CV160" s="32"/>
      <c r="CW160" s="32"/>
      <c r="CX160" s="32"/>
      <c r="CY160" s="32"/>
      <c r="CZ160" s="33">
        <f t="shared" si="20"/>
        <v>0</v>
      </c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</row>
    <row r="161" spans="1:149" ht="14.1" customHeight="1" x14ac:dyDescent="0.2">
      <c r="A161" s="152" t="s">
        <v>70</v>
      </c>
      <c r="B161" s="324">
        <f t="shared" si="21"/>
        <v>0</v>
      </c>
      <c r="C161" s="833">
        <f t="shared" si="22"/>
        <v>0</v>
      </c>
      <c r="D161" s="833">
        <f t="shared" si="22"/>
        <v>0</v>
      </c>
      <c r="E161" s="51">
        <v>0</v>
      </c>
      <c r="F161" s="52">
        <v>0</v>
      </c>
      <c r="G161" s="51">
        <v>0</v>
      </c>
      <c r="H161" s="52">
        <v>0</v>
      </c>
      <c r="I161" s="51">
        <v>0</v>
      </c>
      <c r="J161" s="52">
        <v>0</v>
      </c>
      <c r="K161" s="51">
        <v>0</v>
      </c>
      <c r="L161" s="55">
        <v>0</v>
      </c>
      <c r="M161" s="55">
        <v>0</v>
      </c>
      <c r="N161" s="326">
        <v>0</v>
      </c>
      <c r="O161" s="51">
        <v>0</v>
      </c>
      <c r="P161" s="52">
        <v>0</v>
      </c>
      <c r="Q161" s="51">
        <v>0</v>
      </c>
      <c r="R161" s="52">
        <v>0</v>
      </c>
      <c r="S161" s="51">
        <v>0</v>
      </c>
      <c r="T161" s="52">
        <v>0</v>
      </c>
      <c r="U161" s="51">
        <v>0</v>
      </c>
      <c r="V161" s="52">
        <v>0</v>
      </c>
      <c r="W161" s="51">
        <v>0</v>
      </c>
      <c r="X161" s="52">
        <v>0</v>
      </c>
      <c r="Y161" s="51">
        <v>0</v>
      </c>
      <c r="Z161" s="52">
        <v>0</v>
      </c>
      <c r="AA161" s="51">
        <v>0</v>
      </c>
      <c r="AB161" s="52">
        <v>0</v>
      </c>
      <c r="AC161" s="51">
        <v>0</v>
      </c>
      <c r="AD161" s="326">
        <v>0</v>
      </c>
      <c r="AE161" s="51">
        <v>0</v>
      </c>
      <c r="AF161" s="52">
        <v>0</v>
      </c>
      <c r="AG161" s="51">
        <v>0</v>
      </c>
      <c r="AH161" s="52">
        <v>0</v>
      </c>
      <c r="AI161" s="51">
        <v>0</v>
      </c>
      <c r="AJ161" s="52">
        <v>0</v>
      </c>
      <c r="AK161" s="54">
        <v>0</v>
      </c>
      <c r="AL161" s="326">
        <v>0</v>
      </c>
      <c r="AM161" s="841">
        <v>0</v>
      </c>
      <c r="AN161" s="51">
        <v>0</v>
      </c>
      <c r="AO161" s="52">
        <v>0</v>
      </c>
      <c r="AP161" s="283" t="str">
        <f t="shared" si="23"/>
        <v/>
      </c>
      <c r="BU161" s="109"/>
      <c r="BV161" s="109"/>
      <c r="BY161" s="5"/>
      <c r="BZ161" s="5"/>
      <c r="CA161" s="5"/>
      <c r="CB161" s="5"/>
      <c r="CC161" s="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5"/>
      <c r="CR161" s="5"/>
      <c r="CS161" s="5"/>
      <c r="CT161" s="32" t="str">
        <f t="shared" si="19"/>
        <v/>
      </c>
      <c r="CU161" s="32"/>
      <c r="CV161" s="32"/>
      <c r="CW161" s="32"/>
      <c r="CX161" s="32"/>
      <c r="CY161" s="32"/>
      <c r="CZ161" s="33">
        <f t="shared" si="20"/>
        <v>0</v>
      </c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</row>
    <row r="162" spans="1:149" ht="14.1" customHeight="1" x14ac:dyDescent="0.2">
      <c r="A162" s="152" t="s">
        <v>174</v>
      </c>
      <c r="B162" s="324">
        <f t="shared" si="21"/>
        <v>69</v>
      </c>
      <c r="C162" s="833">
        <f t="shared" si="22"/>
        <v>37</v>
      </c>
      <c r="D162" s="833">
        <f t="shared" si="22"/>
        <v>32</v>
      </c>
      <c r="E162" s="51">
        <v>6</v>
      </c>
      <c r="F162" s="52">
        <v>6</v>
      </c>
      <c r="G162" s="51">
        <v>1</v>
      </c>
      <c r="H162" s="52">
        <v>1</v>
      </c>
      <c r="I162" s="51">
        <v>0</v>
      </c>
      <c r="J162" s="52">
        <v>0</v>
      </c>
      <c r="K162" s="51">
        <v>0</v>
      </c>
      <c r="L162" s="55">
        <v>0</v>
      </c>
      <c r="M162" s="55">
        <v>0</v>
      </c>
      <c r="N162" s="326">
        <v>0</v>
      </c>
      <c r="O162" s="51">
        <v>0</v>
      </c>
      <c r="P162" s="52">
        <v>0</v>
      </c>
      <c r="Q162" s="51">
        <v>0</v>
      </c>
      <c r="R162" s="52">
        <v>0</v>
      </c>
      <c r="S162" s="51">
        <v>0</v>
      </c>
      <c r="T162" s="52">
        <v>0</v>
      </c>
      <c r="U162" s="51">
        <v>0</v>
      </c>
      <c r="V162" s="52">
        <v>1</v>
      </c>
      <c r="W162" s="51">
        <v>4</v>
      </c>
      <c r="X162" s="52">
        <v>0</v>
      </c>
      <c r="Y162" s="51">
        <v>1</v>
      </c>
      <c r="Z162" s="52">
        <v>3</v>
      </c>
      <c r="AA162" s="51">
        <v>4</v>
      </c>
      <c r="AB162" s="52">
        <v>0</v>
      </c>
      <c r="AC162" s="51">
        <v>4</v>
      </c>
      <c r="AD162" s="326">
        <v>1</v>
      </c>
      <c r="AE162" s="51">
        <v>3</v>
      </c>
      <c r="AF162" s="52">
        <v>5</v>
      </c>
      <c r="AG162" s="51">
        <v>5</v>
      </c>
      <c r="AH162" s="52">
        <v>5</v>
      </c>
      <c r="AI162" s="51">
        <v>4</v>
      </c>
      <c r="AJ162" s="52">
        <v>3</v>
      </c>
      <c r="AK162" s="54">
        <v>5</v>
      </c>
      <c r="AL162" s="326">
        <v>7</v>
      </c>
      <c r="AM162" s="841">
        <v>7</v>
      </c>
      <c r="AN162" s="51">
        <v>22</v>
      </c>
      <c r="AO162" s="52">
        <v>40</v>
      </c>
      <c r="AP162" s="283" t="str">
        <f t="shared" si="23"/>
        <v/>
      </c>
      <c r="BU162" s="109"/>
      <c r="BV162" s="109"/>
      <c r="BY162" s="5"/>
      <c r="BZ162" s="5"/>
      <c r="CA162" s="5"/>
      <c r="CB162" s="5"/>
      <c r="CC162" s="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5"/>
      <c r="CR162" s="5"/>
      <c r="CS162" s="5"/>
      <c r="CT162" s="32" t="str">
        <f t="shared" si="19"/>
        <v/>
      </c>
      <c r="CU162" s="32"/>
      <c r="CV162" s="32"/>
      <c r="CW162" s="32"/>
      <c r="CX162" s="32"/>
      <c r="CY162" s="32"/>
      <c r="CZ162" s="33">
        <f t="shared" si="20"/>
        <v>0</v>
      </c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</row>
    <row r="163" spans="1:149" ht="14.1" customHeight="1" x14ac:dyDescent="0.2">
      <c r="A163" s="152" t="s">
        <v>175</v>
      </c>
      <c r="B163" s="324">
        <f t="shared" si="21"/>
        <v>7</v>
      </c>
      <c r="C163" s="833">
        <f t="shared" si="22"/>
        <v>5</v>
      </c>
      <c r="D163" s="833">
        <f t="shared" si="22"/>
        <v>2</v>
      </c>
      <c r="E163" s="51">
        <v>0</v>
      </c>
      <c r="F163" s="52">
        <v>0</v>
      </c>
      <c r="G163" s="51">
        <v>0</v>
      </c>
      <c r="H163" s="52">
        <v>0</v>
      </c>
      <c r="I163" s="51">
        <v>0</v>
      </c>
      <c r="J163" s="52">
        <v>0</v>
      </c>
      <c r="K163" s="51">
        <v>0</v>
      </c>
      <c r="L163" s="55">
        <v>0</v>
      </c>
      <c r="M163" s="55">
        <v>0</v>
      </c>
      <c r="N163" s="326">
        <v>0</v>
      </c>
      <c r="O163" s="51">
        <v>0</v>
      </c>
      <c r="P163" s="52">
        <v>0</v>
      </c>
      <c r="Q163" s="51">
        <v>0</v>
      </c>
      <c r="R163" s="52">
        <v>0</v>
      </c>
      <c r="S163" s="51">
        <v>0</v>
      </c>
      <c r="T163" s="52">
        <v>0</v>
      </c>
      <c r="U163" s="51">
        <v>0</v>
      </c>
      <c r="V163" s="52">
        <v>0</v>
      </c>
      <c r="W163" s="51">
        <v>0</v>
      </c>
      <c r="X163" s="52">
        <v>1</v>
      </c>
      <c r="Y163" s="51">
        <v>0</v>
      </c>
      <c r="Z163" s="52">
        <v>0</v>
      </c>
      <c r="AA163" s="51">
        <v>0</v>
      </c>
      <c r="AB163" s="52">
        <v>0</v>
      </c>
      <c r="AC163" s="51">
        <v>1</v>
      </c>
      <c r="AD163" s="326">
        <v>0</v>
      </c>
      <c r="AE163" s="51">
        <v>0</v>
      </c>
      <c r="AF163" s="52">
        <v>0</v>
      </c>
      <c r="AG163" s="51">
        <v>2</v>
      </c>
      <c r="AH163" s="52">
        <v>0</v>
      </c>
      <c r="AI163" s="51">
        <v>2</v>
      </c>
      <c r="AJ163" s="52">
        <v>0</v>
      </c>
      <c r="AK163" s="54">
        <v>0</v>
      </c>
      <c r="AL163" s="326">
        <v>1</v>
      </c>
      <c r="AM163" s="841">
        <v>0</v>
      </c>
      <c r="AN163" s="51">
        <v>6</v>
      </c>
      <c r="AO163" s="52">
        <v>1</v>
      </c>
      <c r="AP163" s="283" t="str">
        <f t="shared" si="23"/>
        <v/>
      </c>
      <c r="BU163" s="109"/>
      <c r="BV163" s="109"/>
      <c r="BY163" s="5"/>
      <c r="BZ163" s="5"/>
      <c r="CA163" s="5"/>
      <c r="CB163" s="5"/>
      <c r="CC163" s="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5"/>
      <c r="CR163" s="5"/>
      <c r="CS163" s="5"/>
      <c r="CT163" s="32" t="str">
        <f t="shared" si="19"/>
        <v/>
      </c>
      <c r="CU163" s="32"/>
      <c r="CV163" s="32"/>
      <c r="CW163" s="32"/>
      <c r="CX163" s="32"/>
      <c r="CY163" s="32"/>
      <c r="CZ163" s="33">
        <f t="shared" si="20"/>
        <v>0</v>
      </c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</row>
    <row r="164" spans="1:149" ht="14.1" customHeight="1" x14ac:dyDescent="0.2">
      <c r="A164" s="152" t="s">
        <v>176</v>
      </c>
      <c r="B164" s="324">
        <f t="shared" si="21"/>
        <v>0</v>
      </c>
      <c r="C164" s="833">
        <f t="shared" si="22"/>
        <v>0</v>
      </c>
      <c r="D164" s="833">
        <f t="shared" si="22"/>
        <v>0</v>
      </c>
      <c r="E164" s="51">
        <v>0</v>
      </c>
      <c r="F164" s="52">
        <v>0</v>
      </c>
      <c r="G164" s="51">
        <v>0</v>
      </c>
      <c r="H164" s="52">
        <v>0</v>
      </c>
      <c r="I164" s="51">
        <v>0</v>
      </c>
      <c r="J164" s="52">
        <v>0</v>
      </c>
      <c r="K164" s="51">
        <v>0</v>
      </c>
      <c r="L164" s="55">
        <v>0</v>
      </c>
      <c r="M164" s="55">
        <v>0</v>
      </c>
      <c r="N164" s="326">
        <v>0</v>
      </c>
      <c r="O164" s="51">
        <v>0</v>
      </c>
      <c r="P164" s="52">
        <v>0</v>
      </c>
      <c r="Q164" s="51">
        <v>0</v>
      </c>
      <c r="R164" s="52">
        <v>0</v>
      </c>
      <c r="S164" s="51">
        <v>0</v>
      </c>
      <c r="T164" s="52">
        <v>0</v>
      </c>
      <c r="U164" s="51">
        <v>0</v>
      </c>
      <c r="V164" s="52">
        <v>0</v>
      </c>
      <c r="W164" s="51">
        <v>0</v>
      </c>
      <c r="X164" s="52">
        <v>0</v>
      </c>
      <c r="Y164" s="51">
        <v>0</v>
      </c>
      <c r="Z164" s="52">
        <v>0</v>
      </c>
      <c r="AA164" s="51">
        <v>0</v>
      </c>
      <c r="AB164" s="52">
        <v>0</v>
      </c>
      <c r="AC164" s="51">
        <v>0</v>
      </c>
      <c r="AD164" s="326">
        <v>0</v>
      </c>
      <c r="AE164" s="51">
        <v>0</v>
      </c>
      <c r="AF164" s="52">
        <v>0</v>
      </c>
      <c r="AG164" s="51">
        <v>0</v>
      </c>
      <c r="AH164" s="52">
        <v>0</v>
      </c>
      <c r="AI164" s="51">
        <v>0</v>
      </c>
      <c r="AJ164" s="52">
        <v>0</v>
      </c>
      <c r="AK164" s="54">
        <v>0</v>
      </c>
      <c r="AL164" s="326">
        <v>0</v>
      </c>
      <c r="AM164" s="841">
        <v>0</v>
      </c>
      <c r="AN164" s="51">
        <v>0</v>
      </c>
      <c r="AO164" s="52">
        <v>0</v>
      </c>
      <c r="AP164" s="283" t="str">
        <f t="shared" si="23"/>
        <v/>
      </c>
      <c r="BU164" s="109"/>
      <c r="BV164" s="109"/>
      <c r="BY164" s="5"/>
      <c r="BZ164" s="5"/>
      <c r="CA164" s="5"/>
      <c r="CB164" s="5"/>
      <c r="CC164" s="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5"/>
      <c r="CR164" s="5"/>
      <c r="CS164" s="5"/>
      <c r="CT164" s="32" t="str">
        <f t="shared" si="19"/>
        <v/>
      </c>
      <c r="CU164" s="32"/>
      <c r="CV164" s="32"/>
      <c r="CW164" s="32"/>
      <c r="CX164" s="32"/>
      <c r="CY164" s="32"/>
      <c r="CZ164" s="33">
        <f t="shared" si="20"/>
        <v>0</v>
      </c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</row>
    <row r="165" spans="1:149" ht="14.1" customHeight="1" x14ac:dyDescent="0.2">
      <c r="A165" s="152" t="s">
        <v>58</v>
      </c>
      <c r="B165" s="324">
        <f t="shared" si="21"/>
        <v>1</v>
      </c>
      <c r="C165" s="833">
        <f t="shared" si="22"/>
        <v>0</v>
      </c>
      <c r="D165" s="833">
        <f t="shared" si="22"/>
        <v>1</v>
      </c>
      <c r="E165" s="51">
        <v>0</v>
      </c>
      <c r="F165" s="52">
        <v>0</v>
      </c>
      <c r="G165" s="51">
        <v>0</v>
      </c>
      <c r="H165" s="52">
        <v>0</v>
      </c>
      <c r="I165" s="51">
        <v>0</v>
      </c>
      <c r="J165" s="52">
        <v>0</v>
      </c>
      <c r="K165" s="51">
        <v>0</v>
      </c>
      <c r="L165" s="55">
        <v>0</v>
      </c>
      <c r="M165" s="55">
        <v>0</v>
      </c>
      <c r="N165" s="326">
        <v>0</v>
      </c>
      <c r="O165" s="51">
        <v>0</v>
      </c>
      <c r="P165" s="52">
        <v>0</v>
      </c>
      <c r="Q165" s="51">
        <v>0</v>
      </c>
      <c r="R165" s="52">
        <v>0</v>
      </c>
      <c r="S165" s="51">
        <v>0</v>
      </c>
      <c r="T165" s="52">
        <v>0</v>
      </c>
      <c r="U165" s="51">
        <v>0</v>
      </c>
      <c r="V165" s="52">
        <v>0</v>
      </c>
      <c r="W165" s="51">
        <v>0</v>
      </c>
      <c r="X165" s="52">
        <v>0</v>
      </c>
      <c r="Y165" s="51">
        <v>0</v>
      </c>
      <c r="Z165" s="52">
        <v>0</v>
      </c>
      <c r="AA165" s="51">
        <v>0</v>
      </c>
      <c r="AB165" s="52">
        <v>0</v>
      </c>
      <c r="AC165" s="51">
        <v>0</v>
      </c>
      <c r="AD165" s="326">
        <v>0</v>
      </c>
      <c r="AE165" s="51">
        <v>0</v>
      </c>
      <c r="AF165" s="52">
        <v>1</v>
      </c>
      <c r="AG165" s="51">
        <v>0</v>
      </c>
      <c r="AH165" s="52">
        <v>0</v>
      </c>
      <c r="AI165" s="51">
        <v>0</v>
      </c>
      <c r="AJ165" s="52">
        <v>0</v>
      </c>
      <c r="AK165" s="54">
        <v>0</v>
      </c>
      <c r="AL165" s="326">
        <v>0</v>
      </c>
      <c r="AM165" s="841">
        <v>1</v>
      </c>
      <c r="AN165" s="51">
        <v>0</v>
      </c>
      <c r="AO165" s="52">
        <v>0</v>
      </c>
      <c r="AP165" s="283" t="str">
        <f t="shared" si="23"/>
        <v/>
      </c>
      <c r="BU165" s="109"/>
      <c r="BV165" s="109"/>
      <c r="BY165" s="5"/>
      <c r="BZ165" s="5"/>
      <c r="CA165" s="5"/>
      <c r="CB165" s="5"/>
      <c r="CC165" s="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5"/>
      <c r="CR165" s="5"/>
      <c r="CS165" s="5"/>
      <c r="CT165" s="32" t="str">
        <f t="shared" si="19"/>
        <v/>
      </c>
      <c r="CU165" s="32"/>
      <c r="CV165" s="32"/>
      <c r="CW165" s="32"/>
      <c r="CX165" s="32"/>
      <c r="CY165" s="32"/>
      <c r="CZ165" s="33">
        <f t="shared" si="20"/>
        <v>0</v>
      </c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</row>
    <row r="166" spans="1:149" ht="14.1" customHeight="1" x14ac:dyDescent="0.2">
      <c r="A166" s="152" t="s">
        <v>177</v>
      </c>
      <c r="B166" s="324">
        <f t="shared" si="21"/>
        <v>2</v>
      </c>
      <c r="C166" s="833">
        <f t="shared" si="22"/>
        <v>0</v>
      </c>
      <c r="D166" s="833">
        <f t="shared" si="22"/>
        <v>2</v>
      </c>
      <c r="E166" s="51">
        <v>0</v>
      </c>
      <c r="F166" s="52">
        <v>0</v>
      </c>
      <c r="G166" s="51">
        <v>0</v>
      </c>
      <c r="H166" s="52">
        <v>0</v>
      </c>
      <c r="I166" s="51">
        <v>0</v>
      </c>
      <c r="J166" s="52">
        <v>0</v>
      </c>
      <c r="K166" s="51">
        <v>0</v>
      </c>
      <c r="L166" s="55">
        <v>0</v>
      </c>
      <c r="M166" s="55">
        <v>0</v>
      </c>
      <c r="N166" s="326">
        <v>0</v>
      </c>
      <c r="O166" s="51">
        <v>0</v>
      </c>
      <c r="P166" s="52">
        <v>0</v>
      </c>
      <c r="Q166" s="51">
        <v>0</v>
      </c>
      <c r="R166" s="52">
        <v>0</v>
      </c>
      <c r="S166" s="51">
        <v>0</v>
      </c>
      <c r="T166" s="52">
        <v>0</v>
      </c>
      <c r="U166" s="51">
        <v>0</v>
      </c>
      <c r="V166" s="52">
        <v>0</v>
      </c>
      <c r="W166" s="51">
        <v>0</v>
      </c>
      <c r="X166" s="52">
        <v>0</v>
      </c>
      <c r="Y166" s="51">
        <v>0</v>
      </c>
      <c r="Z166" s="52">
        <v>0</v>
      </c>
      <c r="AA166" s="51">
        <v>0</v>
      </c>
      <c r="AB166" s="52">
        <v>0</v>
      </c>
      <c r="AC166" s="51">
        <v>0</v>
      </c>
      <c r="AD166" s="326">
        <v>0</v>
      </c>
      <c r="AE166" s="51">
        <v>0</v>
      </c>
      <c r="AF166" s="52">
        <v>1</v>
      </c>
      <c r="AG166" s="51">
        <v>0</v>
      </c>
      <c r="AH166" s="52">
        <v>0</v>
      </c>
      <c r="AI166" s="51">
        <v>0</v>
      </c>
      <c r="AJ166" s="52">
        <v>1</v>
      </c>
      <c r="AK166" s="54">
        <v>0</v>
      </c>
      <c r="AL166" s="326">
        <v>0</v>
      </c>
      <c r="AM166" s="841">
        <v>2</v>
      </c>
      <c r="AN166" s="51">
        <v>0</v>
      </c>
      <c r="AO166" s="52">
        <v>0</v>
      </c>
      <c r="AP166" s="283" t="str">
        <f t="shared" si="23"/>
        <v/>
      </c>
      <c r="BU166" s="109"/>
      <c r="BV166" s="109"/>
      <c r="BY166" s="5"/>
      <c r="BZ166" s="5"/>
      <c r="CA166" s="5"/>
      <c r="CB166" s="5"/>
      <c r="CC166" s="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5"/>
      <c r="CR166" s="5"/>
      <c r="CS166" s="5"/>
      <c r="CT166" s="32" t="str">
        <f t="shared" si="19"/>
        <v/>
      </c>
      <c r="CU166" s="32"/>
      <c r="CV166" s="32"/>
      <c r="CW166" s="32"/>
      <c r="CX166" s="32"/>
      <c r="CY166" s="32"/>
      <c r="CZ166" s="33">
        <f t="shared" si="20"/>
        <v>0</v>
      </c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</row>
    <row r="167" spans="1:149" ht="14.1" customHeight="1" x14ac:dyDescent="0.2">
      <c r="A167" s="152" t="s">
        <v>178</v>
      </c>
      <c r="B167" s="324">
        <f t="shared" si="21"/>
        <v>144</v>
      </c>
      <c r="C167" s="833">
        <f t="shared" si="22"/>
        <v>64</v>
      </c>
      <c r="D167" s="833">
        <f t="shared" si="22"/>
        <v>80</v>
      </c>
      <c r="E167" s="51">
        <v>0</v>
      </c>
      <c r="F167" s="52">
        <v>1</v>
      </c>
      <c r="G167" s="51">
        <v>4</v>
      </c>
      <c r="H167" s="52">
        <v>0</v>
      </c>
      <c r="I167" s="51">
        <v>12</v>
      </c>
      <c r="J167" s="52">
        <v>9</v>
      </c>
      <c r="K167" s="51">
        <v>4</v>
      </c>
      <c r="L167" s="55">
        <v>3</v>
      </c>
      <c r="M167" s="55">
        <v>3</v>
      </c>
      <c r="N167" s="326">
        <v>0</v>
      </c>
      <c r="O167" s="51">
        <v>1</v>
      </c>
      <c r="P167" s="52">
        <v>1</v>
      </c>
      <c r="Q167" s="51">
        <v>1</v>
      </c>
      <c r="R167" s="52">
        <v>4</v>
      </c>
      <c r="S167" s="51">
        <v>1</v>
      </c>
      <c r="T167" s="52">
        <v>3</v>
      </c>
      <c r="U167" s="51">
        <v>3</v>
      </c>
      <c r="V167" s="52">
        <v>3</v>
      </c>
      <c r="W167" s="51">
        <v>3</v>
      </c>
      <c r="X167" s="52">
        <v>4</v>
      </c>
      <c r="Y167" s="51">
        <v>4</v>
      </c>
      <c r="Z167" s="52">
        <v>5</v>
      </c>
      <c r="AA167" s="51">
        <v>1</v>
      </c>
      <c r="AB167" s="52">
        <v>5</v>
      </c>
      <c r="AC167" s="51">
        <v>6</v>
      </c>
      <c r="AD167" s="326">
        <v>10</v>
      </c>
      <c r="AE167" s="51">
        <v>7</v>
      </c>
      <c r="AF167" s="52">
        <v>7</v>
      </c>
      <c r="AG167" s="51">
        <v>6</v>
      </c>
      <c r="AH167" s="52">
        <v>8</v>
      </c>
      <c r="AI167" s="51">
        <v>5</v>
      </c>
      <c r="AJ167" s="52">
        <v>8</v>
      </c>
      <c r="AK167" s="54">
        <v>3</v>
      </c>
      <c r="AL167" s="326">
        <v>9</v>
      </c>
      <c r="AM167" s="841">
        <v>120</v>
      </c>
      <c r="AN167" s="51">
        <v>0</v>
      </c>
      <c r="AO167" s="52">
        <v>24</v>
      </c>
      <c r="AP167" s="283" t="str">
        <f t="shared" si="23"/>
        <v/>
      </c>
      <c r="BU167" s="109"/>
      <c r="BV167" s="109"/>
      <c r="BY167" s="5"/>
      <c r="BZ167" s="5"/>
      <c r="CA167" s="5"/>
      <c r="CB167" s="5"/>
      <c r="CC167" s="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5"/>
      <c r="CR167" s="5"/>
      <c r="CS167" s="5"/>
      <c r="CT167" s="32" t="str">
        <f t="shared" si="19"/>
        <v/>
      </c>
      <c r="CU167" s="32"/>
      <c r="CV167" s="32"/>
      <c r="CW167" s="32"/>
      <c r="CX167" s="32"/>
      <c r="CY167" s="32"/>
      <c r="CZ167" s="33">
        <f t="shared" si="20"/>
        <v>0</v>
      </c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</row>
    <row r="168" spans="1:149" ht="14.1" customHeight="1" x14ac:dyDescent="0.2">
      <c r="A168" s="152" t="s">
        <v>179</v>
      </c>
      <c r="B168" s="324">
        <f t="shared" si="21"/>
        <v>0</v>
      </c>
      <c r="C168" s="833">
        <f t="shared" si="22"/>
        <v>0</v>
      </c>
      <c r="D168" s="833">
        <f t="shared" si="22"/>
        <v>0</v>
      </c>
      <c r="E168" s="51">
        <v>0</v>
      </c>
      <c r="F168" s="52">
        <v>0</v>
      </c>
      <c r="G168" s="51">
        <v>0</v>
      </c>
      <c r="H168" s="52">
        <v>0</v>
      </c>
      <c r="I168" s="51">
        <v>0</v>
      </c>
      <c r="J168" s="52">
        <v>0</v>
      </c>
      <c r="K168" s="51">
        <v>0</v>
      </c>
      <c r="L168" s="55">
        <v>0</v>
      </c>
      <c r="M168" s="55">
        <v>0</v>
      </c>
      <c r="N168" s="326">
        <v>0</v>
      </c>
      <c r="O168" s="51">
        <v>0</v>
      </c>
      <c r="P168" s="52">
        <v>0</v>
      </c>
      <c r="Q168" s="51">
        <v>0</v>
      </c>
      <c r="R168" s="52">
        <v>0</v>
      </c>
      <c r="S168" s="51">
        <v>0</v>
      </c>
      <c r="T168" s="52">
        <v>0</v>
      </c>
      <c r="U168" s="51">
        <v>0</v>
      </c>
      <c r="V168" s="52">
        <v>0</v>
      </c>
      <c r="W168" s="51">
        <v>0</v>
      </c>
      <c r="X168" s="52">
        <v>0</v>
      </c>
      <c r="Y168" s="51">
        <v>0</v>
      </c>
      <c r="Z168" s="52">
        <v>0</v>
      </c>
      <c r="AA168" s="51">
        <v>0</v>
      </c>
      <c r="AB168" s="52">
        <v>0</v>
      </c>
      <c r="AC168" s="51">
        <v>0</v>
      </c>
      <c r="AD168" s="326">
        <v>0</v>
      </c>
      <c r="AE168" s="51">
        <v>0</v>
      </c>
      <c r="AF168" s="52">
        <v>0</v>
      </c>
      <c r="AG168" s="51">
        <v>0</v>
      </c>
      <c r="AH168" s="52">
        <v>0</v>
      </c>
      <c r="AI168" s="51">
        <v>0</v>
      </c>
      <c r="AJ168" s="52">
        <v>0</v>
      </c>
      <c r="AK168" s="54">
        <v>0</v>
      </c>
      <c r="AL168" s="326">
        <v>0</v>
      </c>
      <c r="AM168" s="841">
        <v>0</v>
      </c>
      <c r="AN168" s="51">
        <v>0</v>
      </c>
      <c r="AO168" s="52">
        <v>0</v>
      </c>
      <c r="AP168" s="283" t="str">
        <f t="shared" si="23"/>
        <v/>
      </c>
      <c r="BU168" s="109"/>
      <c r="BV168" s="109"/>
      <c r="BY168" s="5"/>
      <c r="BZ168" s="5"/>
      <c r="CA168" s="5"/>
      <c r="CB168" s="5"/>
      <c r="CC168" s="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5"/>
      <c r="CR168" s="5"/>
      <c r="CS168" s="5"/>
      <c r="CT168" s="32" t="str">
        <f t="shared" si="19"/>
        <v/>
      </c>
      <c r="CU168" s="32"/>
      <c r="CV168" s="32"/>
      <c r="CW168" s="32"/>
      <c r="CX168" s="32"/>
      <c r="CY168" s="32"/>
      <c r="CZ168" s="33">
        <f t="shared" si="20"/>
        <v>0</v>
      </c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</row>
    <row r="169" spans="1:149" ht="14.1" customHeight="1" x14ac:dyDescent="0.2">
      <c r="A169" s="152" t="s">
        <v>180</v>
      </c>
      <c r="B169" s="324">
        <f t="shared" si="21"/>
        <v>11</v>
      </c>
      <c r="C169" s="833">
        <f t="shared" si="22"/>
        <v>6</v>
      </c>
      <c r="D169" s="833">
        <f t="shared" si="22"/>
        <v>5</v>
      </c>
      <c r="E169" s="51">
        <v>0</v>
      </c>
      <c r="F169" s="52">
        <v>0</v>
      </c>
      <c r="G169" s="51">
        <v>0</v>
      </c>
      <c r="H169" s="52">
        <v>0</v>
      </c>
      <c r="I169" s="51">
        <v>0</v>
      </c>
      <c r="J169" s="52">
        <v>0</v>
      </c>
      <c r="K169" s="51">
        <v>0</v>
      </c>
      <c r="L169" s="55">
        <v>0</v>
      </c>
      <c r="M169" s="55">
        <v>0</v>
      </c>
      <c r="N169" s="326">
        <v>0</v>
      </c>
      <c r="O169" s="51">
        <v>0</v>
      </c>
      <c r="P169" s="52">
        <v>0</v>
      </c>
      <c r="Q169" s="51">
        <v>0</v>
      </c>
      <c r="R169" s="52">
        <v>0</v>
      </c>
      <c r="S169" s="51">
        <v>0</v>
      </c>
      <c r="T169" s="52">
        <v>0</v>
      </c>
      <c r="U169" s="51">
        <v>0</v>
      </c>
      <c r="V169" s="52">
        <v>0</v>
      </c>
      <c r="W169" s="51">
        <v>0</v>
      </c>
      <c r="X169" s="52">
        <v>0</v>
      </c>
      <c r="Y169" s="51">
        <v>0</v>
      </c>
      <c r="Z169" s="52">
        <v>0</v>
      </c>
      <c r="AA169" s="51">
        <v>0</v>
      </c>
      <c r="AB169" s="52">
        <v>0</v>
      </c>
      <c r="AC169" s="51">
        <v>0</v>
      </c>
      <c r="AD169" s="326">
        <v>0</v>
      </c>
      <c r="AE169" s="51">
        <v>2</v>
      </c>
      <c r="AF169" s="52">
        <v>0</v>
      </c>
      <c r="AG169" s="51">
        <v>1</v>
      </c>
      <c r="AH169" s="52">
        <v>3</v>
      </c>
      <c r="AI169" s="51">
        <v>3</v>
      </c>
      <c r="AJ169" s="52">
        <v>1</v>
      </c>
      <c r="AK169" s="54">
        <v>0</v>
      </c>
      <c r="AL169" s="326">
        <v>1</v>
      </c>
      <c r="AM169" s="841">
        <v>11</v>
      </c>
      <c r="AN169" s="51">
        <v>0</v>
      </c>
      <c r="AO169" s="52">
        <v>0</v>
      </c>
      <c r="AP169" s="283" t="str">
        <f t="shared" si="23"/>
        <v/>
      </c>
      <c r="BU169" s="109"/>
      <c r="BV169" s="109"/>
      <c r="BY169" s="5"/>
      <c r="BZ169" s="5"/>
      <c r="CA169" s="5"/>
      <c r="CB169" s="5"/>
      <c r="CC169" s="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5"/>
      <c r="CR169" s="5"/>
      <c r="CS169" s="5"/>
      <c r="CT169" s="32" t="str">
        <f t="shared" si="19"/>
        <v/>
      </c>
      <c r="CU169" s="32"/>
      <c r="CV169" s="32"/>
      <c r="CW169" s="32"/>
      <c r="CX169" s="32"/>
      <c r="CY169" s="32"/>
      <c r="CZ169" s="33">
        <f t="shared" si="20"/>
        <v>0</v>
      </c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</row>
    <row r="170" spans="1:149" ht="14.1" customHeight="1" x14ac:dyDescent="0.2">
      <c r="A170" s="152" t="s">
        <v>181</v>
      </c>
      <c r="B170" s="324">
        <f t="shared" si="21"/>
        <v>0</v>
      </c>
      <c r="C170" s="833">
        <f t="shared" si="22"/>
        <v>0</v>
      </c>
      <c r="D170" s="833">
        <f t="shared" si="22"/>
        <v>0</v>
      </c>
      <c r="E170" s="51">
        <v>0</v>
      </c>
      <c r="F170" s="52">
        <v>0</v>
      </c>
      <c r="G170" s="51">
        <v>0</v>
      </c>
      <c r="H170" s="52">
        <v>0</v>
      </c>
      <c r="I170" s="51">
        <v>0</v>
      </c>
      <c r="J170" s="52">
        <v>0</v>
      </c>
      <c r="K170" s="51">
        <v>0</v>
      </c>
      <c r="L170" s="55">
        <v>0</v>
      </c>
      <c r="M170" s="55">
        <v>0</v>
      </c>
      <c r="N170" s="326">
        <v>0</v>
      </c>
      <c r="O170" s="51">
        <v>0</v>
      </c>
      <c r="P170" s="52">
        <v>0</v>
      </c>
      <c r="Q170" s="51">
        <v>0</v>
      </c>
      <c r="R170" s="52">
        <v>0</v>
      </c>
      <c r="S170" s="51">
        <v>0</v>
      </c>
      <c r="T170" s="52">
        <v>0</v>
      </c>
      <c r="U170" s="51">
        <v>0</v>
      </c>
      <c r="V170" s="52">
        <v>0</v>
      </c>
      <c r="W170" s="51">
        <v>0</v>
      </c>
      <c r="X170" s="52">
        <v>0</v>
      </c>
      <c r="Y170" s="51">
        <v>0</v>
      </c>
      <c r="Z170" s="52">
        <v>0</v>
      </c>
      <c r="AA170" s="51">
        <v>0</v>
      </c>
      <c r="AB170" s="52">
        <v>0</v>
      </c>
      <c r="AC170" s="51">
        <v>0</v>
      </c>
      <c r="AD170" s="326">
        <v>0</v>
      </c>
      <c r="AE170" s="51">
        <v>0</v>
      </c>
      <c r="AF170" s="52">
        <v>0</v>
      </c>
      <c r="AG170" s="51">
        <v>0</v>
      </c>
      <c r="AH170" s="52">
        <v>0</v>
      </c>
      <c r="AI170" s="51">
        <v>0</v>
      </c>
      <c r="AJ170" s="52">
        <v>0</v>
      </c>
      <c r="AK170" s="54">
        <v>0</v>
      </c>
      <c r="AL170" s="326">
        <v>0</v>
      </c>
      <c r="AM170" s="841">
        <v>0</v>
      </c>
      <c r="AN170" s="51">
        <v>0</v>
      </c>
      <c r="AO170" s="52">
        <v>0</v>
      </c>
      <c r="AP170" s="283" t="str">
        <f t="shared" si="23"/>
        <v/>
      </c>
      <c r="BU170" s="109"/>
      <c r="BV170" s="109"/>
      <c r="BY170" s="5"/>
      <c r="BZ170" s="5"/>
      <c r="CA170" s="5"/>
      <c r="CB170" s="5"/>
      <c r="CC170" s="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5"/>
      <c r="CR170" s="5"/>
      <c r="CS170" s="5"/>
      <c r="CT170" s="32" t="str">
        <f t="shared" si="19"/>
        <v/>
      </c>
      <c r="CU170" s="32"/>
      <c r="CV170" s="32"/>
      <c r="CW170" s="32"/>
      <c r="CX170" s="32"/>
      <c r="CY170" s="32"/>
      <c r="CZ170" s="33">
        <f t="shared" si="20"/>
        <v>0</v>
      </c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</row>
    <row r="171" spans="1:149" ht="14.1" customHeight="1" x14ac:dyDescent="0.2">
      <c r="A171" s="152" t="s">
        <v>68</v>
      </c>
      <c r="B171" s="324">
        <f t="shared" si="21"/>
        <v>1</v>
      </c>
      <c r="C171" s="833">
        <f t="shared" si="22"/>
        <v>1</v>
      </c>
      <c r="D171" s="833">
        <f t="shared" si="22"/>
        <v>0</v>
      </c>
      <c r="E171" s="51">
        <v>0</v>
      </c>
      <c r="F171" s="52">
        <v>0</v>
      </c>
      <c r="G171" s="51">
        <v>0</v>
      </c>
      <c r="H171" s="52">
        <v>0</v>
      </c>
      <c r="I171" s="51">
        <v>0</v>
      </c>
      <c r="J171" s="52">
        <v>0</v>
      </c>
      <c r="K171" s="51">
        <v>0</v>
      </c>
      <c r="L171" s="55">
        <v>0</v>
      </c>
      <c r="M171" s="55">
        <v>0</v>
      </c>
      <c r="N171" s="326">
        <v>0</v>
      </c>
      <c r="O171" s="51">
        <v>0</v>
      </c>
      <c r="P171" s="52">
        <v>0</v>
      </c>
      <c r="Q171" s="51">
        <v>0</v>
      </c>
      <c r="R171" s="52">
        <v>0</v>
      </c>
      <c r="S171" s="51">
        <v>0</v>
      </c>
      <c r="T171" s="52">
        <v>0</v>
      </c>
      <c r="U171" s="51">
        <v>0</v>
      </c>
      <c r="V171" s="52">
        <v>0</v>
      </c>
      <c r="W171" s="51">
        <v>0</v>
      </c>
      <c r="X171" s="52">
        <v>0</v>
      </c>
      <c r="Y171" s="51">
        <v>0</v>
      </c>
      <c r="Z171" s="52">
        <v>0</v>
      </c>
      <c r="AA171" s="51">
        <v>1</v>
      </c>
      <c r="AB171" s="52">
        <v>0</v>
      </c>
      <c r="AC171" s="51">
        <v>0</v>
      </c>
      <c r="AD171" s="326">
        <v>0</v>
      </c>
      <c r="AE171" s="51">
        <v>0</v>
      </c>
      <c r="AF171" s="52">
        <v>0</v>
      </c>
      <c r="AG171" s="51">
        <v>0</v>
      </c>
      <c r="AH171" s="52">
        <v>0</v>
      </c>
      <c r="AI171" s="51">
        <v>0</v>
      </c>
      <c r="AJ171" s="52">
        <v>0</v>
      </c>
      <c r="AK171" s="54">
        <v>0</v>
      </c>
      <c r="AL171" s="326">
        <v>0</v>
      </c>
      <c r="AM171" s="841">
        <v>0</v>
      </c>
      <c r="AN171" s="51">
        <v>0</v>
      </c>
      <c r="AO171" s="52">
        <v>1</v>
      </c>
      <c r="AP171" s="283" t="str">
        <f t="shared" si="23"/>
        <v/>
      </c>
      <c r="BU171" s="109"/>
      <c r="BV171" s="109"/>
      <c r="BY171" s="5"/>
      <c r="BZ171" s="5"/>
      <c r="CA171" s="5"/>
      <c r="CB171" s="5"/>
      <c r="CC171" s="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5"/>
      <c r="CR171" s="5"/>
      <c r="CS171" s="5"/>
      <c r="CT171" s="32" t="str">
        <f t="shared" si="19"/>
        <v/>
      </c>
      <c r="CU171" s="4"/>
      <c r="CV171" s="4"/>
      <c r="CW171" s="4"/>
      <c r="CX171" s="4"/>
      <c r="CY171" s="4"/>
      <c r="CZ171" s="33">
        <f t="shared" si="20"/>
        <v>0</v>
      </c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</row>
    <row r="172" spans="1:149" ht="14.1" customHeight="1" x14ac:dyDescent="0.2">
      <c r="A172" s="152" t="s">
        <v>69</v>
      </c>
      <c r="B172" s="324">
        <f t="shared" si="21"/>
        <v>0</v>
      </c>
      <c r="C172" s="833">
        <f t="shared" si="22"/>
        <v>0</v>
      </c>
      <c r="D172" s="833">
        <f t="shared" si="22"/>
        <v>0</v>
      </c>
      <c r="E172" s="51">
        <v>0</v>
      </c>
      <c r="F172" s="52">
        <v>0</v>
      </c>
      <c r="G172" s="51">
        <v>0</v>
      </c>
      <c r="H172" s="52">
        <v>0</v>
      </c>
      <c r="I172" s="51">
        <v>0</v>
      </c>
      <c r="J172" s="52">
        <v>0</v>
      </c>
      <c r="K172" s="51">
        <v>0</v>
      </c>
      <c r="L172" s="55">
        <v>0</v>
      </c>
      <c r="M172" s="55">
        <v>0</v>
      </c>
      <c r="N172" s="326">
        <v>0</v>
      </c>
      <c r="O172" s="51">
        <v>0</v>
      </c>
      <c r="P172" s="52">
        <v>0</v>
      </c>
      <c r="Q172" s="51">
        <v>0</v>
      </c>
      <c r="R172" s="52">
        <v>0</v>
      </c>
      <c r="S172" s="51">
        <v>0</v>
      </c>
      <c r="T172" s="52">
        <v>0</v>
      </c>
      <c r="U172" s="51">
        <v>0</v>
      </c>
      <c r="V172" s="52">
        <v>0</v>
      </c>
      <c r="W172" s="51">
        <v>0</v>
      </c>
      <c r="X172" s="52">
        <v>0</v>
      </c>
      <c r="Y172" s="51">
        <v>0</v>
      </c>
      <c r="Z172" s="52">
        <v>0</v>
      </c>
      <c r="AA172" s="51">
        <v>0</v>
      </c>
      <c r="AB172" s="52">
        <v>0</v>
      </c>
      <c r="AC172" s="51">
        <v>0</v>
      </c>
      <c r="AD172" s="326">
        <v>0</v>
      </c>
      <c r="AE172" s="51">
        <v>0</v>
      </c>
      <c r="AF172" s="52">
        <v>0</v>
      </c>
      <c r="AG172" s="51">
        <v>0</v>
      </c>
      <c r="AH172" s="52">
        <v>0</v>
      </c>
      <c r="AI172" s="51">
        <v>0</v>
      </c>
      <c r="AJ172" s="52">
        <v>0</v>
      </c>
      <c r="AK172" s="54">
        <v>0</v>
      </c>
      <c r="AL172" s="326">
        <v>0</v>
      </c>
      <c r="AM172" s="841">
        <v>0</v>
      </c>
      <c r="AN172" s="51">
        <v>0</v>
      </c>
      <c r="AO172" s="52">
        <v>0</v>
      </c>
      <c r="AP172" s="283" t="str">
        <f t="shared" si="23"/>
        <v/>
      </c>
      <c r="BU172" s="109"/>
      <c r="BV172" s="109"/>
      <c r="BY172" s="5"/>
      <c r="BZ172" s="5"/>
      <c r="CA172" s="5"/>
      <c r="CB172" s="5"/>
      <c r="CC172" s="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5"/>
      <c r="CR172" s="5"/>
      <c r="CS172" s="5"/>
      <c r="CT172" s="32" t="str">
        <f t="shared" si="19"/>
        <v/>
      </c>
      <c r="CU172" s="4"/>
      <c r="CV172" s="4"/>
      <c r="CW172" s="4"/>
      <c r="CX172" s="4"/>
      <c r="CY172" s="4"/>
      <c r="CZ172" s="33">
        <f t="shared" si="20"/>
        <v>0</v>
      </c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</row>
    <row r="173" spans="1:149" ht="14.1" customHeight="1" x14ac:dyDescent="0.2">
      <c r="A173" s="152" t="s">
        <v>182</v>
      </c>
      <c r="B173" s="324">
        <f t="shared" si="21"/>
        <v>0</v>
      </c>
      <c r="C173" s="833">
        <f t="shared" si="22"/>
        <v>0</v>
      </c>
      <c r="D173" s="833">
        <f t="shared" si="22"/>
        <v>0</v>
      </c>
      <c r="E173" s="51">
        <v>0</v>
      </c>
      <c r="F173" s="52">
        <v>0</v>
      </c>
      <c r="G173" s="51">
        <v>0</v>
      </c>
      <c r="H173" s="52">
        <v>0</v>
      </c>
      <c r="I173" s="51">
        <v>0</v>
      </c>
      <c r="J173" s="52">
        <v>0</v>
      </c>
      <c r="K173" s="51">
        <v>0</v>
      </c>
      <c r="L173" s="55">
        <v>0</v>
      </c>
      <c r="M173" s="55">
        <v>0</v>
      </c>
      <c r="N173" s="326">
        <v>0</v>
      </c>
      <c r="O173" s="51">
        <v>0</v>
      </c>
      <c r="P173" s="52">
        <v>0</v>
      </c>
      <c r="Q173" s="51">
        <v>0</v>
      </c>
      <c r="R173" s="52">
        <v>0</v>
      </c>
      <c r="S173" s="51">
        <v>0</v>
      </c>
      <c r="T173" s="52">
        <v>0</v>
      </c>
      <c r="U173" s="51">
        <v>0</v>
      </c>
      <c r="V173" s="52">
        <v>0</v>
      </c>
      <c r="W173" s="51">
        <v>0</v>
      </c>
      <c r="X173" s="52">
        <v>0</v>
      </c>
      <c r="Y173" s="51">
        <v>0</v>
      </c>
      <c r="Z173" s="52">
        <v>0</v>
      </c>
      <c r="AA173" s="51">
        <v>0</v>
      </c>
      <c r="AB173" s="52">
        <v>0</v>
      </c>
      <c r="AC173" s="51">
        <v>0</v>
      </c>
      <c r="AD173" s="326">
        <v>0</v>
      </c>
      <c r="AE173" s="51">
        <v>0</v>
      </c>
      <c r="AF173" s="52">
        <v>0</v>
      </c>
      <c r="AG173" s="51">
        <v>0</v>
      </c>
      <c r="AH173" s="52">
        <v>0</v>
      </c>
      <c r="AI173" s="51">
        <v>0</v>
      </c>
      <c r="AJ173" s="52">
        <v>0</v>
      </c>
      <c r="AK173" s="54">
        <v>0</v>
      </c>
      <c r="AL173" s="326">
        <v>0</v>
      </c>
      <c r="AM173" s="841">
        <v>0</v>
      </c>
      <c r="AN173" s="51">
        <v>0</v>
      </c>
      <c r="AO173" s="52">
        <v>0</v>
      </c>
      <c r="AP173" s="283" t="str">
        <f t="shared" si="23"/>
        <v/>
      </c>
      <c r="BU173" s="109"/>
      <c r="BV173" s="109"/>
      <c r="BY173" s="5"/>
      <c r="BZ173" s="5"/>
      <c r="CA173" s="5"/>
      <c r="CB173" s="5"/>
      <c r="CC173" s="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5"/>
      <c r="CR173" s="5"/>
      <c r="CS173" s="5"/>
      <c r="CT173" s="32" t="str">
        <f t="shared" si="19"/>
        <v/>
      </c>
      <c r="CU173" s="4"/>
      <c r="CV173" s="4"/>
      <c r="CW173" s="4"/>
      <c r="CX173" s="4"/>
      <c r="CY173" s="4"/>
      <c r="CZ173" s="33">
        <f t="shared" si="20"/>
        <v>0</v>
      </c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</row>
    <row r="174" spans="1:149" ht="14.1" customHeight="1" x14ac:dyDescent="0.2">
      <c r="A174" s="152" t="s">
        <v>183</v>
      </c>
      <c r="B174" s="324">
        <f t="shared" si="21"/>
        <v>0</v>
      </c>
      <c r="C174" s="833">
        <f t="shared" si="22"/>
        <v>0</v>
      </c>
      <c r="D174" s="833">
        <f t="shared" si="22"/>
        <v>0</v>
      </c>
      <c r="E174" s="51">
        <v>0</v>
      </c>
      <c r="F174" s="52">
        <v>0</v>
      </c>
      <c r="G174" s="51">
        <v>0</v>
      </c>
      <c r="H174" s="52">
        <v>0</v>
      </c>
      <c r="I174" s="51">
        <v>0</v>
      </c>
      <c r="J174" s="52">
        <v>0</v>
      </c>
      <c r="K174" s="51">
        <v>0</v>
      </c>
      <c r="L174" s="55">
        <v>0</v>
      </c>
      <c r="M174" s="55">
        <v>0</v>
      </c>
      <c r="N174" s="326">
        <v>0</v>
      </c>
      <c r="O174" s="51">
        <v>0</v>
      </c>
      <c r="P174" s="52">
        <v>0</v>
      </c>
      <c r="Q174" s="51">
        <v>0</v>
      </c>
      <c r="R174" s="52">
        <v>0</v>
      </c>
      <c r="S174" s="51">
        <v>0</v>
      </c>
      <c r="T174" s="52">
        <v>0</v>
      </c>
      <c r="U174" s="51">
        <v>0</v>
      </c>
      <c r="V174" s="52">
        <v>0</v>
      </c>
      <c r="W174" s="51">
        <v>0</v>
      </c>
      <c r="X174" s="52">
        <v>0</v>
      </c>
      <c r="Y174" s="51">
        <v>0</v>
      </c>
      <c r="Z174" s="52">
        <v>0</v>
      </c>
      <c r="AA174" s="51">
        <v>0</v>
      </c>
      <c r="AB174" s="52">
        <v>0</v>
      </c>
      <c r="AC174" s="51">
        <v>0</v>
      </c>
      <c r="AD174" s="326">
        <v>0</v>
      </c>
      <c r="AE174" s="51">
        <v>0</v>
      </c>
      <c r="AF174" s="52">
        <v>0</v>
      </c>
      <c r="AG174" s="51">
        <v>0</v>
      </c>
      <c r="AH174" s="52">
        <v>0</v>
      </c>
      <c r="AI174" s="51">
        <v>0</v>
      </c>
      <c r="AJ174" s="52">
        <v>0</v>
      </c>
      <c r="AK174" s="54">
        <v>0</v>
      </c>
      <c r="AL174" s="326">
        <v>0</v>
      </c>
      <c r="AM174" s="841">
        <v>0</v>
      </c>
      <c r="AN174" s="51">
        <v>0</v>
      </c>
      <c r="AO174" s="52">
        <v>0</v>
      </c>
      <c r="AP174" s="283" t="str">
        <f t="shared" si="23"/>
        <v/>
      </c>
      <c r="BU174" s="109"/>
      <c r="BV174" s="109"/>
      <c r="BY174" s="5"/>
      <c r="BZ174" s="5"/>
      <c r="CA174" s="5"/>
      <c r="CB174" s="5"/>
      <c r="CC174" s="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5"/>
      <c r="CR174" s="5"/>
      <c r="CS174" s="5"/>
      <c r="CT174" s="32" t="str">
        <f t="shared" si="19"/>
        <v/>
      </c>
      <c r="CU174" s="4"/>
      <c r="CV174" s="4"/>
      <c r="CW174" s="4"/>
      <c r="CX174" s="4"/>
      <c r="CY174" s="4"/>
      <c r="CZ174" s="33">
        <f t="shared" si="20"/>
        <v>0</v>
      </c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</row>
    <row r="175" spans="1:149" ht="14.1" customHeight="1" x14ac:dyDescent="0.2">
      <c r="A175" s="152" t="s">
        <v>184</v>
      </c>
      <c r="B175" s="324">
        <f t="shared" si="21"/>
        <v>0</v>
      </c>
      <c r="C175" s="833">
        <f t="shared" si="22"/>
        <v>0</v>
      </c>
      <c r="D175" s="833">
        <f t="shared" si="22"/>
        <v>0</v>
      </c>
      <c r="E175" s="51">
        <v>0</v>
      </c>
      <c r="F175" s="52">
        <v>0</v>
      </c>
      <c r="G175" s="51">
        <v>0</v>
      </c>
      <c r="H175" s="52">
        <v>0</v>
      </c>
      <c r="I175" s="51">
        <v>0</v>
      </c>
      <c r="J175" s="52">
        <v>0</v>
      </c>
      <c r="K175" s="51">
        <v>0</v>
      </c>
      <c r="L175" s="55">
        <v>0</v>
      </c>
      <c r="M175" s="55">
        <v>0</v>
      </c>
      <c r="N175" s="326">
        <v>0</v>
      </c>
      <c r="O175" s="51">
        <v>0</v>
      </c>
      <c r="P175" s="52">
        <v>0</v>
      </c>
      <c r="Q175" s="51">
        <v>0</v>
      </c>
      <c r="R175" s="52">
        <v>0</v>
      </c>
      <c r="S175" s="51">
        <v>0</v>
      </c>
      <c r="T175" s="52">
        <v>0</v>
      </c>
      <c r="U175" s="51">
        <v>0</v>
      </c>
      <c r="V175" s="52">
        <v>0</v>
      </c>
      <c r="W175" s="51">
        <v>0</v>
      </c>
      <c r="X175" s="52">
        <v>0</v>
      </c>
      <c r="Y175" s="51">
        <v>0</v>
      </c>
      <c r="Z175" s="52">
        <v>0</v>
      </c>
      <c r="AA175" s="51">
        <v>0</v>
      </c>
      <c r="AB175" s="52">
        <v>0</v>
      </c>
      <c r="AC175" s="51">
        <v>0</v>
      </c>
      <c r="AD175" s="326">
        <v>0</v>
      </c>
      <c r="AE175" s="51">
        <v>0</v>
      </c>
      <c r="AF175" s="52">
        <v>0</v>
      </c>
      <c r="AG175" s="51">
        <v>0</v>
      </c>
      <c r="AH175" s="52">
        <v>0</v>
      </c>
      <c r="AI175" s="51">
        <v>0</v>
      </c>
      <c r="AJ175" s="52">
        <v>0</v>
      </c>
      <c r="AK175" s="54">
        <v>0</v>
      </c>
      <c r="AL175" s="326">
        <v>0</v>
      </c>
      <c r="AM175" s="841">
        <v>0</v>
      </c>
      <c r="AN175" s="51">
        <v>0</v>
      </c>
      <c r="AO175" s="52">
        <v>0</v>
      </c>
      <c r="AP175" s="283" t="str">
        <f t="shared" si="23"/>
        <v/>
      </c>
      <c r="BU175" s="109"/>
      <c r="BV175" s="109"/>
      <c r="BY175" s="5"/>
      <c r="BZ175" s="5"/>
      <c r="CA175" s="5"/>
      <c r="CB175" s="5"/>
      <c r="CC175" s="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5"/>
      <c r="CR175" s="5"/>
      <c r="CS175" s="5"/>
      <c r="CT175" s="32" t="str">
        <f t="shared" si="19"/>
        <v/>
      </c>
      <c r="CU175" s="4"/>
      <c r="CV175" s="4"/>
      <c r="CW175" s="4"/>
      <c r="CX175" s="4"/>
      <c r="CY175" s="4"/>
      <c r="CZ175" s="33">
        <f t="shared" si="20"/>
        <v>0</v>
      </c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</row>
    <row r="176" spans="1:149" ht="14.1" customHeight="1" x14ac:dyDescent="0.2">
      <c r="A176" s="842" t="s">
        <v>71</v>
      </c>
      <c r="B176" s="324">
        <f t="shared" si="21"/>
        <v>114</v>
      </c>
      <c r="C176" s="833">
        <f t="shared" si="22"/>
        <v>59</v>
      </c>
      <c r="D176" s="833">
        <f t="shared" si="22"/>
        <v>55</v>
      </c>
      <c r="E176" s="85">
        <v>17</v>
      </c>
      <c r="F176" s="87">
        <v>14</v>
      </c>
      <c r="G176" s="85">
        <v>1</v>
      </c>
      <c r="H176" s="87">
        <v>0</v>
      </c>
      <c r="I176" s="85">
        <v>3</v>
      </c>
      <c r="J176" s="87">
        <v>1</v>
      </c>
      <c r="K176" s="85">
        <v>0</v>
      </c>
      <c r="L176" s="91">
        <v>1</v>
      </c>
      <c r="M176" s="91">
        <v>1</v>
      </c>
      <c r="N176" s="843">
        <v>0</v>
      </c>
      <c r="O176" s="85">
        <v>1</v>
      </c>
      <c r="P176" s="87">
        <v>0</v>
      </c>
      <c r="Q176" s="85">
        <v>1</v>
      </c>
      <c r="R176" s="87">
        <v>1</v>
      </c>
      <c r="S176" s="85">
        <v>0</v>
      </c>
      <c r="T176" s="87">
        <v>0</v>
      </c>
      <c r="U176" s="85">
        <v>1</v>
      </c>
      <c r="V176" s="87">
        <v>2</v>
      </c>
      <c r="W176" s="85">
        <v>2</v>
      </c>
      <c r="X176" s="87">
        <v>1</v>
      </c>
      <c r="Y176" s="85">
        <v>1</v>
      </c>
      <c r="Z176" s="87">
        <v>2</v>
      </c>
      <c r="AA176" s="85">
        <v>2</v>
      </c>
      <c r="AB176" s="87">
        <v>2</v>
      </c>
      <c r="AC176" s="85">
        <v>2</v>
      </c>
      <c r="AD176" s="843">
        <v>4</v>
      </c>
      <c r="AE176" s="85">
        <v>8</v>
      </c>
      <c r="AF176" s="87">
        <v>3</v>
      </c>
      <c r="AG176" s="85">
        <v>4</v>
      </c>
      <c r="AH176" s="87">
        <v>9</v>
      </c>
      <c r="AI176" s="85">
        <v>7</v>
      </c>
      <c r="AJ176" s="87">
        <v>8</v>
      </c>
      <c r="AK176" s="90">
        <v>8</v>
      </c>
      <c r="AL176" s="843">
        <v>7</v>
      </c>
      <c r="AM176" s="844">
        <v>47</v>
      </c>
      <c r="AN176" s="85">
        <v>16</v>
      </c>
      <c r="AO176" s="87">
        <v>51</v>
      </c>
      <c r="AP176" s="283" t="str">
        <f t="shared" si="23"/>
        <v/>
      </c>
      <c r="BU176" s="109"/>
      <c r="BV176" s="109"/>
      <c r="BY176" s="5"/>
      <c r="BZ176" s="5"/>
      <c r="CA176" s="5"/>
      <c r="CB176" s="5"/>
      <c r="CC176" s="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5"/>
      <c r="CR176" s="5"/>
      <c r="CS176" s="5"/>
      <c r="CT176" s="32" t="str">
        <f t="shared" si="19"/>
        <v/>
      </c>
      <c r="CU176" s="4"/>
      <c r="CV176" s="4"/>
      <c r="CW176" s="4"/>
      <c r="CX176" s="4"/>
      <c r="CY176" s="4"/>
      <c r="CZ176" s="33">
        <f t="shared" si="20"/>
        <v>0</v>
      </c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</row>
    <row r="177" spans="1:149" ht="14.1" customHeight="1" x14ac:dyDescent="0.2">
      <c r="A177" s="1054" t="s">
        <v>41</v>
      </c>
      <c r="B177" s="1055">
        <f>SUM(B178:B182)</f>
        <v>276</v>
      </c>
      <c r="C177" s="1056">
        <f>SUM(C178:C182)</f>
        <v>141</v>
      </c>
      <c r="D177" s="1056">
        <f>SUM(D178:D182)</f>
        <v>135</v>
      </c>
      <c r="E177" s="955">
        <f>SUM(E178:E182)</f>
        <v>43</v>
      </c>
      <c r="F177" s="1057">
        <f t="shared" ref="F177:AO177" si="24">SUM(F178:F182)</f>
        <v>39</v>
      </c>
      <c r="G177" s="955">
        <f t="shared" si="24"/>
        <v>4</v>
      </c>
      <c r="H177" s="1057">
        <f>SUM(H178:H182)</f>
        <v>5</v>
      </c>
      <c r="I177" s="955">
        <f t="shared" si="24"/>
        <v>3</v>
      </c>
      <c r="J177" s="1057">
        <f t="shared" si="24"/>
        <v>3</v>
      </c>
      <c r="K177" s="955">
        <f t="shared" si="24"/>
        <v>5</v>
      </c>
      <c r="L177" s="955">
        <f t="shared" si="24"/>
        <v>5</v>
      </c>
      <c r="M177" s="955">
        <f t="shared" si="24"/>
        <v>4</v>
      </c>
      <c r="N177" s="1058">
        <f t="shared" si="24"/>
        <v>6</v>
      </c>
      <c r="O177" s="955">
        <f t="shared" si="24"/>
        <v>4</v>
      </c>
      <c r="P177" s="1057">
        <f t="shared" si="24"/>
        <v>5</v>
      </c>
      <c r="Q177" s="955">
        <f t="shared" si="24"/>
        <v>3</v>
      </c>
      <c r="R177" s="1057">
        <f t="shared" si="24"/>
        <v>6</v>
      </c>
      <c r="S177" s="955">
        <f t="shared" si="24"/>
        <v>6</v>
      </c>
      <c r="T177" s="1057">
        <f t="shared" si="24"/>
        <v>4</v>
      </c>
      <c r="U177" s="955">
        <f t="shared" si="24"/>
        <v>12</v>
      </c>
      <c r="V177" s="1057">
        <f t="shared" si="24"/>
        <v>4</v>
      </c>
      <c r="W177" s="955">
        <f t="shared" si="24"/>
        <v>8</v>
      </c>
      <c r="X177" s="1057">
        <f t="shared" si="24"/>
        <v>5</v>
      </c>
      <c r="Y177" s="955">
        <f t="shared" si="24"/>
        <v>11</v>
      </c>
      <c r="Z177" s="1057">
        <f t="shared" si="24"/>
        <v>7</v>
      </c>
      <c r="AA177" s="955">
        <f t="shared" si="24"/>
        <v>5</v>
      </c>
      <c r="AB177" s="1057">
        <f t="shared" si="24"/>
        <v>14</v>
      </c>
      <c r="AC177" s="955">
        <f t="shared" si="24"/>
        <v>11</v>
      </c>
      <c r="AD177" s="1058">
        <f t="shared" si="24"/>
        <v>12</v>
      </c>
      <c r="AE177" s="955">
        <f t="shared" si="24"/>
        <v>9</v>
      </c>
      <c r="AF177" s="1057">
        <f t="shared" si="24"/>
        <v>11</v>
      </c>
      <c r="AG177" s="955">
        <f t="shared" si="24"/>
        <v>2</v>
      </c>
      <c r="AH177" s="1057">
        <f t="shared" si="24"/>
        <v>5</v>
      </c>
      <c r="AI177" s="955">
        <f t="shared" si="24"/>
        <v>4</v>
      </c>
      <c r="AJ177" s="1057">
        <f t="shared" si="24"/>
        <v>0</v>
      </c>
      <c r="AK177" s="1059">
        <f t="shared" si="24"/>
        <v>7</v>
      </c>
      <c r="AL177" s="1060">
        <f t="shared" si="24"/>
        <v>4</v>
      </c>
      <c r="AM177" s="1061">
        <f t="shared" si="24"/>
        <v>35</v>
      </c>
      <c r="AN177" s="1057">
        <f t="shared" si="24"/>
        <v>118</v>
      </c>
      <c r="AO177" s="1062">
        <f t="shared" si="24"/>
        <v>123</v>
      </c>
      <c r="AP177" s="283"/>
      <c r="BU177" s="109"/>
      <c r="BV177" s="109"/>
      <c r="BX177" s="15"/>
      <c r="CA177" s="15"/>
      <c r="CB177" s="15"/>
      <c r="CC177" s="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5"/>
      <c r="CR177" s="5"/>
      <c r="CS177" s="5"/>
      <c r="CT177" s="32"/>
      <c r="CU177" s="32"/>
      <c r="CV177" s="32"/>
      <c r="CW177" s="32"/>
      <c r="CX177" s="32"/>
      <c r="CY177" s="32"/>
      <c r="CZ177" s="33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</row>
    <row r="178" spans="1:149" ht="14.1" customHeight="1" x14ac:dyDescent="0.2">
      <c r="A178" s="155" t="s">
        <v>42</v>
      </c>
      <c r="B178" s="342">
        <f t="shared" si="21"/>
        <v>246</v>
      </c>
      <c r="C178" s="833">
        <f t="shared" si="22"/>
        <v>122</v>
      </c>
      <c r="D178" s="833">
        <f t="shared" si="22"/>
        <v>124</v>
      </c>
      <c r="E178" s="38">
        <v>41</v>
      </c>
      <c r="F178" s="40">
        <v>36</v>
      </c>
      <c r="G178" s="38">
        <v>4</v>
      </c>
      <c r="H178" s="40">
        <v>5</v>
      </c>
      <c r="I178" s="38">
        <v>3</v>
      </c>
      <c r="J178" s="40">
        <v>3</v>
      </c>
      <c r="K178" s="38">
        <v>5</v>
      </c>
      <c r="L178" s="43">
        <v>4</v>
      </c>
      <c r="M178" s="43">
        <v>4</v>
      </c>
      <c r="N178" s="329">
        <v>5</v>
      </c>
      <c r="O178" s="38">
        <v>4</v>
      </c>
      <c r="P178" s="40">
        <v>5</v>
      </c>
      <c r="Q178" s="38">
        <v>2</v>
      </c>
      <c r="R178" s="40">
        <v>6</v>
      </c>
      <c r="S178" s="38">
        <v>5</v>
      </c>
      <c r="T178" s="40">
        <v>4</v>
      </c>
      <c r="U178" s="38">
        <v>12</v>
      </c>
      <c r="V178" s="40">
        <v>4</v>
      </c>
      <c r="W178" s="38">
        <v>8</v>
      </c>
      <c r="X178" s="40">
        <v>5</v>
      </c>
      <c r="Y178" s="38">
        <v>9</v>
      </c>
      <c r="Z178" s="40">
        <v>7</v>
      </c>
      <c r="AA178" s="38">
        <v>5</v>
      </c>
      <c r="AB178" s="40">
        <v>14</v>
      </c>
      <c r="AC178" s="38">
        <v>10</v>
      </c>
      <c r="AD178" s="329">
        <v>11</v>
      </c>
      <c r="AE178" s="38">
        <v>9</v>
      </c>
      <c r="AF178" s="40">
        <v>10</v>
      </c>
      <c r="AG178" s="38">
        <v>0</v>
      </c>
      <c r="AH178" s="40">
        <v>3</v>
      </c>
      <c r="AI178" s="38">
        <v>0</v>
      </c>
      <c r="AJ178" s="40">
        <v>0</v>
      </c>
      <c r="AK178" s="42">
        <v>1</v>
      </c>
      <c r="AL178" s="329">
        <v>2</v>
      </c>
      <c r="AM178" s="855">
        <v>34</v>
      </c>
      <c r="AN178" s="38">
        <v>107</v>
      </c>
      <c r="AO178" s="40">
        <v>105</v>
      </c>
      <c r="AP178" s="283" t="str">
        <f t="shared" si="23"/>
        <v/>
      </c>
      <c r="BU178" s="109"/>
      <c r="BV178" s="109"/>
      <c r="BX178" s="15"/>
      <c r="CA178" s="15"/>
      <c r="CB178" s="15"/>
      <c r="CC178" s="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5"/>
      <c r="CR178" s="5"/>
      <c r="CS178" s="5"/>
      <c r="CT178" s="32" t="str">
        <f>IF(CZ178=1,"* El número de Egresos Según tipo de atención NO DEBE ser diferente al Total. ","")</f>
        <v/>
      </c>
      <c r="CU178" s="32"/>
      <c r="CV178" s="32"/>
      <c r="CW178" s="32"/>
      <c r="CX178" s="32"/>
      <c r="CY178" s="32"/>
      <c r="CZ178" s="33">
        <f>IF(B178&lt;&gt;SUM(AM178:AO178),1,0)</f>
        <v>0</v>
      </c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</row>
    <row r="179" spans="1:149" ht="14.1" customHeight="1" x14ac:dyDescent="0.2">
      <c r="A179" s="155" t="s">
        <v>43</v>
      </c>
      <c r="B179" s="346">
        <f t="shared" si="21"/>
        <v>2</v>
      </c>
      <c r="C179" s="833">
        <f t="shared" si="22"/>
        <v>1</v>
      </c>
      <c r="D179" s="833">
        <f t="shared" si="22"/>
        <v>1</v>
      </c>
      <c r="E179" s="51">
        <v>0</v>
      </c>
      <c r="F179" s="52">
        <v>0</v>
      </c>
      <c r="G179" s="51">
        <v>0</v>
      </c>
      <c r="H179" s="52">
        <v>0</v>
      </c>
      <c r="I179" s="51">
        <v>0</v>
      </c>
      <c r="J179" s="52">
        <v>0</v>
      </c>
      <c r="K179" s="51">
        <v>0</v>
      </c>
      <c r="L179" s="55">
        <v>1</v>
      </c>
      <c r="M179" s="55">
        <v>0</v>
      </c>
      <c r="N179" s="326">
        <v>0</v>
      </c>
      <c r="O179" s="51">
        <v>0</v>
      </c>
      <c r="P179" s="52">
        <v>0</v>
      </c>
      <c r="Q179" s="51">
        <v>0</v>
      </c>
      <c r="R179" s="52">
        <v>0</v>
      </c>
      <c r="S179" s="51">
        <v>0</v>
      </c>
      <c r="T179" s="52">
        <v>0</v>
      </c>
      <c r="U179" s="51">
        <v>0</v>
      </c>
      <c r="V179" s="52">
        <v>0</v>
      </c>
      <c r="W179" s="51">
        <v>0</v>
      </c>
      <c r="X179" s="52">
        <v>0</v>
      </c>
      <c r="Y179" s="51">
        <v>0</v>
      </c>
      <c r="Z179" s="52">
        <v>0</v>
      </c>
      <c r="AA179" s="51">
        <v>0</v>
      </c>
      <c r="AB179" s="52">
        <v>0</v>
      </c>
      <c r="AC179" s="51">
        <v>1</v>
      </c>
      <c r="AD179" s="326">
        <v>0</v>
      </c>
      <c r="AE179" s="51">
        <v>0</v>
      </c>
      <c r="AF179" s="52">
        <v>0</v>
      </c>
      <c r="AG179" s="51">
        <v>0</v>
      </c>
      <c r="AH179" s="52">
        <v>0</v>
      </c>
      <c r="AI179" s="51">
        <v>0</v>
      </c>
      <c r="AJ179" s="52">
        <v>0</v>
      </c>
      <c r="AK179" s="54">
        <v>0</v>
      </c>
      <c r="AL179" s="326">
        <v>0</v>
      </c>
      <c r="AM179" s="841">
        <v>0</v>
      </c>
      <c r="AN179" s="51">
        <v>1</v>
      </c>
      <c r="AO179" s="52">
        <v>1</v>
      </c>
      <c r="AP179" s="283" t="str">
        <f t="shared" si="23"/>
        <v/>
      </c>
      <c r="BU179" s="109"/>
      <c r="BV179" s="109"/>
      <c r="BX179" s="15"/>
      <c r="CA179" s="15"/>
      <c r="CB179" s="15"/>
      <c r="CC179" s="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5"/>
      <c r="CR179" s="5"/>
      <c r="CS179" s="5"/>
      <c r="CT179" s="32" t="str">
        <f>IF(CZ179=1,"* El número de Egresos Según tipo de atención NO DEBE ser diferente al Total. ","")</f>
        <v/>
      </c>
      <c r="CU179" s="32"/>
      <c r="CV179" s="32"/>
      <c r="CW179" s="32"/>
      <c r="CX179" s="32"/>
      <c r="CY179" s="32"/>
      <c r="CZ179" s="33">
        <f>IF(B179&lt;&gt;SUM(AM179:AO179),1,0)</f>
        <v>0</v>
      </c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</row>
    <row r="180" spans="1:149" ht="14.1" customHeight="1" x14ac:dyDescent="0.2">
      <c r="A180" s="155" t="s">
        <v>44</v>
      </c>
      <c r="B180" s="346">
        <f t="shared" si="21"/>
        <v>18</v>
      </c>
      <c r="C180" s="833">
        <f t="shared" si="22"/>
        <v>13</v>
      </c>
      <c r="D180" s="833">
        <f t="shared" si="22"/>
        <v>5</v>
      </c>
      <c r="E180" s="51">
        <v>0</v>
      </c>
      <c r="F180" s="52">
        <v>0</v>
      </c>
      <c r="G180" s="51">
        <v>0</v>
      </c>
      <c r="H180" s="52">
        <v>0</v>
      </c>
      <c r="I180" s="51">
        <v>0</v>
      </c>
      <c r="J180" s="52">
        <v>0</v>
      </c>
      <c r="K180" s="51">
        <v>0</v>
      </c>
      <c r="L180" s="55">
        <v>0</v>
      </c>
      <c r="M180" s="55">
        <v>0</v>
      </c>
      <c r="N180" s="326">
        <v>0</v>
      </c>
      <c r="O180" s="51">
        <v>0</v>
      </c>
      <c r="P180" s="52">
        <v>0</v>
      </c>
      <c r="Q180" s="51">
        <v>0</v>
      </c>
      <c r="R180" s="52">
        <v>0</v>
      </c>
      <c r="S180" s="51">
        <v>0</v>
      </c>
      <c r="T180" s="52">
        <v>0</v>
      </c>
      <c r="U180" s="51">
        <v>0</v>
      </c>
      <c r="V180" s="52">
        <v>0</v>
      </c>
      <c r="W180" s="51">
        <v>0</v>
      </c>
      <c r="X180" s="52">
        <v>0</v>
      </c>
      <c r="Y180" s="51">
        <v>1</v>
      </c>
      <c r="Z180" s="52">
        <v>0</v>
      </c>
      <c r="AA180" s="51">
        <v>0</v>
      </c>
      <c r="AB180" s="52">
        <v>0</v>
      </c>
      <c r="AC180" s="51">
        <v>0</v>
      </c>
      <c r="AD180" s="326">
        <v>0</v>
      </c>
      <c r="AE180" s="51">
        <v>0</v>
      </c>
      <c r="AF180" s="52">
        <v>1</v>
      </c>
      <c r="AG180" s="51">
        <v>2</v>
      </c>
      <c r="AH180" s="52">
        <v>2</v>
      </c>
      <c r="AI180" s="51">
        <v>4</v>
      </c>
      <c r="AJ180" s="52">
        <v>0</v>
      </c>
      <c r="AK180" s="54">
        <v>6</v>
      </c>
      <c r="AL180" s="326">
        <v>2</v>
      </c>
      <c r="AM180" s="841">
        <v>0</v>
      </c>
      <c r="AN180" s="51">
        <v>4</v>
      </c>
      <c r="AO180" s="52">
        <v>14</v>
      </c>
      <c r="AP180" s="283" t="str">
        <f t="shared" si="23"/>
        <v/>
      </c>
      <c r="BU180" s="109"/>
      <c r="BV180" s="109"/>
      <c r="BX180" s="15"/>
      <c r="CA180" s="15"/>
      <c r="CB180" s="15"/>
      <c r="CC180" s="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5"/>
      <c r="CR180" s="5"/>
      <c r="CS180" s="5"/>
      <c r="CT180" s="32" t="str">
        <f>IF(CZ180=1,"* El número de Egresos Según tipo de atención NO DEBE ser diferente al Total. ","")</f>
        <v/>
      </c>
      <c r="CU180" s="32"/>
      <c r="CV180" s="32"/>
      <c r="CW180" s="32"/>
      <c r="CX180" s="32"/>
      <c r="CY180" s="32"/>
      <c r="CZ180" s="33">
        <f>IF(B180&lt;&gt;SUM(AM180:AO180),1,0)</f>
        <v>0</v>
      </c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</row>
    <row r="181" spans="1:149" ht="14.1" customHeight="1" x14ac:dyDescent="0.2">
      <c r="A181" s="155" t="s">
        <v>185</v>
      </c>
      <c r="B181" s="346">
        <f t="shared" si="21"/>
        <v>0</v>
      </c>
      <c r="C181" s="833">
        <f t="shared" si="22"/>
        <v>0</v>
      </c>
      <c r="D181" s="833">
        <f t="shared" si="22"/>
        <v>0</v>
      </c>
      <c r="E181" s="51">
        <v>0</v>
      </c>
      <c r="F181" s="52">
        <v>0</v>
      </c>
      <c r="G181" s="51">
        <v>0</v>
      </c>
      <c r="H181" s="52">
        <v>0</v>
      </c>
      <c r="I181" s="51">
        <v>0</v>
      </c>
      <c r="J181" s="52">
        <v>0</v>
      </c>
      <c r="K181" s="51">
        <v>0</v>
      </c>
      <c r="L181" s="55">
        <v>0</v>
      </c>
      <c r="M181" s="55">
        <v>0</v>
      </c>
      <c r="N181" s="326">
        <v>0</v>
      </c>
      <c r="O181" s="51">
        <v>0</v>
      </c>
      <c r="P181" s="52">
        <v>0</v>
      </c>
      <c r="Q181" s="51">
        <v>0</v>
      </c>
      <c r="R181" s="52">
        <v>0</v>
      </c>
      <c r="S181" s="51">
        <v>0</v>
      </c>
      <c r="T181" s="52">
        <v>0</v>
      </c>
      <c r="U181" s="51">
        <v>0</v>
      </c>
      <c r="V181" s="52">
        <v>0</v>
      </c>
      <c r="W181" s="51">
        <v>0</v>
      </c>
      <c r="X181" s="52">
        <v>0</v>
      </c>
      <c r="Y181" s="51">
        <v>0</v>
      </c>
      <c r="Z181" s="52">
        <v>0</v>
      </c>
      <c r="AA181" s="51">
        <v>0</v>
      </c>
      <c r="AB181" s="52">
        <v>0</v>
      </c>
      <c r="AC181" s="51">
        <v>0</v>
      </c>
      <c r="AD181" s="326">
        <v>0</v>
      </c>
      <c r="AE181" s="51">
        <v>0</v>
      </c>
      <c r="AF181" s="52">
        <v>0</v>
      </c>
      <c r="AG181" s="51">
        <v>0</v>
      </c>
      <c r="AH181" s="52">
        <v>0</v>
      </c>
      <c r="AI181" s="51">
        <v>0</v>
      </c>
      <c r="AJ181" s="52">
        <v>0</v>
      </c>
      <c r="AK181" s="54">
        <v>0</v>
      </c>
      <c r="AL181" s="326">
        <v>0</v>
      </c>
      <c r="AM181" s="841">
        <v>0</v>
      </c>
      <c r="AN181" s="51">
        <v>0</v>
      </c>
      <c r="AO181" s="52">
        <v>0</v>
      </c>
      <c r="AP181" s="283" t="str">
        <f t="shared" si="23"/>
        <v/>
      </c>
      <c r="BU181" s="109"/>
      <c r="BV181" s="109"/>
      <c r="BX181" s="15"/>
      <c r="CA181" s="15"/>
      <c r="CB181" s="15"/>
      <c r="CC181" s="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5"/>
      <c r="CR181" s="5"/>
      <c r="CS181" s="5"/>
      <c r="CT181" s="32" t="str">
        <f>IF(CZ181=1,"* El número de Egresos Según tipo de atención NO DEBE ser diferente al Total. ","")</f>
        <v/>
      </c>
      <c r="CU181" s="32"/>
      <c r="CV181" s="32"/>
      <c r="CW181" s="32"/>
      <c r="CX181" s="32"/>
      <c r="CY181" s="32"/>
      <c r="CZ181" s="33">
        <f>IF(B181&lt;&gt;SUM(AM181:AO181),1,0)</f>
        <v>0</v>
      </c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</row>
    <row r="182" spans="1:149" ht="14.1" customHeight="1" x14ac:dyDescent="0.2">
      <c r="A182" s="351" t="s">
        <v>71</v>
      </c>
      <c r="B182" s="1063">
        <f t="shared" si="21"/>
        <v>10</v>
      </c>
      <c r="C182" s="856">
        <f t="shared" si="22"/>
        <v>5</v>
      </c>
      <c r="D182" s="856">
        <f t="shared" si="22"/>
        <v>5</v>
      </c>
      <c r="E182" s="219">
        <v>2</v>
      </c>
      <c r="F182" s="244">
        <v>3</v>
      </c>
      <c r="G182" s="219">
        <v>0</v>
      </c>
      <c r="H182" s="244">
        <v>0</v>
      </c>
      <c r="I182" s="219">
        <v>0</v>
      </c>
      <c r="J182" s="244">
        <v>0</v>
      </c>
      <c r="K182" s="219">
        <v>0</v>
      </c>
      <c r="L182" s="213">
        <v>0</v>
      </c>
      <c r="M182" s="213">
        <v>0</v>
      </c>
      <c r="N182" s="857">
        <v>1</v>
      </c>
      <c r="O182" s="219">
        <v>0</v>
      </c>
      <c r="P182" s="244">
        <v>0</v>
      </c>
      <c r="Q182" s="219">
        <v>1</v>
      </c>
      <c r="R182" s="244">
        <v>0</v>
      </c>
      <c r="S182" s="219">
        <v>1</v>
      </c>
      <c r="T182" s="244">
        <v>0</v>
      </c>
      <c r="U182" s="219">
        <v>0</v>
      </c>
      <c r="V182" s="244">
        <v>0</v>
      </c>
      <c r="W182" s="219">
        <v>0</v>
      </c>
      <c r="X182" s="244">
        <v>0</v>
      </c>
      <c r="Y182" s="219">
        <v>1</v>
      </c>
      <c r="Z182" s="244">
        <v>0</v>
      </c>
      <c r="AA182" s="219">
        <v>0</v>
      </c>
      <c r="AB182" s="244">
        <v>0</v>
      </c>
      <c r="AC182" s="219">
        <v>0</v>
      </c>
      <c r="AD182" s="857">
        <v>1</v>
      </c>
      <c r="AE182" s="219">
        <v>0</v>
      </c>
      <c r="AF182" s="244">
        <v>0</v>
      </c>
      <c r="AG182" s="219">
        <v>0</v>
      </c>
      <c r="AH182" s="244">
        <v>0</v>
      </c>
      <c r="AI182" s="219">
        <v>0</v>
      </c>
      <c r="AJ182" s="244">
        <v>0</v>
      </c>
      <c r="AK182" s="212">
        <v>0</v>
      </c>
      <c r="AL182" s="857">
        <v>0</v>
      </c>
      <c r="AM182" s="858">
        <v>1</v>
      </c>
      <c r="AN182" s="219">
        <v>6</v>
      </c>
      <c r="AO182" s="244">
        <v>3</v>
      </c>
      <c r="AP182" s="283" t="str">
        <f t="shared" si="23"/>
        <v/>
      </c>
      <c r="BU182" s="109"/>
      <c r="BV182" s="109"/>
      <c r="BX182" s="15"/>
      <c r="CA182" s="15"/>
      <c r="CB182" s="15"/>
      <c r="CC182" s="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5"/>
      <c r="CR182" s="5"/>
      <c r="CS182" s="5"/>
      <c r="CT182" s="32" t="str">
        <f>IF(CZ182=1,"* El número de Egresos Según tipo de atención NO DEBE ser diferente al Total. ","")</f>
        <v/>
      </c>
      <c r="CU182" s="32"/>
      <c r="CV182" s="32"/>
      <c r="CW182" s="32"/>
      <c r="CX182" s="32"/>
      <c r="CY182" s="32"/>
      <c r="CZ182" s="33">
        <f>IF(B182&lt;&gt;SUM(AM182:AO182),1,0)</f>
        <v>0</v>
      </c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</row>
    <row r="183" spans="1:149" ht="21" customHeight="1" x14ac:dyDescent="0.2">
      <c r="A183" s="11" t="s">
        <v>186</v>
      </c>
      <c r="D183" s="11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8"/>
      <c r="AR183" s="8"/>
      <c r="AS183" s="8"/>
      <c r="AT183" s="267"/>
      <c r="CA183" s="32"/>
      <c r="CB183" s="32"/>
      <c r="CC183" s="32"/>
      <c r="CD183" s="32"/>
      <c r="CE183" s="32"/>
      <c r="CF183" s="32"/>
      <c r="CG183" s="33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5"/>
      <c r="CV183" s="5"/>
      <c r="CW183" s="5"/>
      <c r="CX183" s="5"/>
      <c r="CY183" s="5"/>
      <c r="CZ183" s="5"/>
    </row>
    <row r="184" spans="1:149" ht="15" customHeight="1" x14ac:dyDescent="0.2">
      <c r="A184" s="2014" t="s">
        <v>75</v>
      </c>
      <c r="B184" s="2032" t="s">
        <v>187</v>
      </c>
      <c r="C184" s="2033" t="s">
        <v>6</v>
      </c>
      <c r="D184" s="1724"/>
      <c r="E184" s="1724"/>
      <c r="F184" s="1724"/>
      <c r="G184" s="1724"/>
      <c r="H184" s="1724"/>
      <c r="I184" s="1724"/>
      <c r="J184" s="1724"/>
      <c r="K184" s="1724"/>
      <c r="L184" s="1724"/>
      <c r="M184" s="1724"/>
      <c r="N184" s="1724"/>
      <c r="O184" s="1724"/>
      <c r="P184" s="1724"/>
      <c r="Q184" s="1724"/>
      <c r="R184" s="1724"/>
      <c r="S184" s="2034"/>
      <c r="T184" s="2035" t="s">
        <v>159</v>
      </c>
      <c r="U184" s="2011"/>
      <c r="V184" s="2011"/>
      <c r="W184" s="2011"/>
      <c r="X184" s="2011"/>
      <c r="AZ184" s="109"/>
      <c r="BA184" s="109"/>
      <c r="BY184" s="5"/>
      <c r="BZ184" s="5"/>
      <c r="CA184" s="32"/>
      <c r="CB184" s="32"/>
      <c r="CC184" s="32"/>
      <c r="CD184" s="32"/>
      <c r="CE184" s="32"/>
      <c r="CF184" s="32"/>
      <c r="CG184" s="33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DA184" s="15"/>
      <c r="DB184" s="15"/>
      <c r="DC184" s="15"/>
      <c r="DD184" s="15"/>
      <c r="DE184" s="15"/>
      <c r="DF184" s="15"/>
      <c r="DG184" s="15"/>
      <c r="DH184" s="15"/>
      <c r="DI184" s="15"/>
    </row>
    <row r="185" spans="1:149" ht="15" customHeight="1" x14ac:dyDescent="0.2">
      <c r="A185" s="1680"/>
      <c r="B185" s="1721"/>
      <c r="C185" s="1953"/>
      <c r="D185" s="1954"/>
      <c r="E185" s="1954"/>
      <c r="F185" s="1954"/>
      <c r="G185" s="1954"/>
      <c r="H185" s="1954"/>
      <c r="I185" s="1954"/>
      <c r="J185" s="1954"/>
      <c r="K185" s="1954"/>
      <c r="L185" s="1954"/>
      <c r="M185" s="1954"/>
      <c r="N185" s="1954"/>
      <c r="O185" s="1954"/>
      <c r="P185" s="1954"/>
      <c r="Q185" s="1954"/>
      <c r="R185" s="1954"/>
      <c r="S185" s="1955"/>
      <c r="T185" s="1731" t="s">
        <v>163</v>
      </c>
      <c r="U185" s="1731"/>
      <c r="V185" s="2036"/>
      <c r="W185" s="2007" t="s">
        <v>188</v>
      </c>
      <c r="X185" s="2022"/>
      <c r="AZ185" s="109"/>
      <c r="BA185" s="109"/>
      <c r="BY185" s="5"/>
      <c r="BZ185" s="5"/>
      <c r="CA185" s="32"/>
      <c r="CB185" s="32"/>
      <c r="CC185" s="32"/>
      <c r="CD185" s="32"/>
      <c r="CE185" s="32"/>
      <c r="CF185" s="32"/>
      <c r="CG185" s="33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DA185" s="15"/>
      <c r="DB185" s="15"/>
      <c r="DC185" s="15"/>
      <c r="DD185" s="15"/>
      <c r="DE185" s="15"/>
      <c r="DF185" s="15"/>
      <c r="DG185" s="15"/>
      <c r="DH185" s="15"/>
      <c r="DI185" s="15"/>
    </row>
    <row r="186" spans="1:149" ht="31.5" customHeight="1" x14ac:dyDescent="0.2">
      <c r="A186" s="1921"/>
      <c r="B186" s="1950"/>
      <c r="C186" s="982" t="s">
        <v>11</v>
      </c>
      <c r="D186" s="982" t="s">
        <v>12</v>
      </c>
      <c r="E186" s="982" t="s">
        <v>13</v>
      </c>
      <c r="F186" s="982" t="s">
        <v>14</v>
      </c>
      <c r="G186" s="982" t="s">
        <v>15</v>
      </c>
      <c r="H186" s="982" t="s">
        <v>16</v>
      </c>
      <c r="I186" s="982" t="s">
        <v>17</v>
      </c>
      <c r="J186" s="982" t="s">
        <v>18</v>
      </c>
      <c r="K186" s="982" t="s">
        <v>19</v>
      </c>
      <c r="L186" s="982" t="s">
        <v>20</v>
      </c>
      <c r="M186" s="982" t="s">
        <v>21</v>
      </c>
      <c r="N186" s="982" t="s">
        <v>22</v>
      </c>
      <c r="O186" s="982" t="s">
        <v>23</v>
      </c>
      <c r="P186" s="982" t="s">
        <v>24</v>
      </c>
      <c r="Q186" s="982" t="s">
        <v>25</v>
      </c>
      <c r="R186" s="982" t="s">
        <v>26</v>
      </c>
      <c r="S186" s="983" t="s">
        <v>27</v>
      </c>
      <c r="T186" s="1064" t="s">
        <v>189</v>
      </c>
      <c r="U186" s="1064" t="s">
        <v>190</v>
      </c>
      <c r="V186" s="1064" t="s">
        <v>191</v>
      </c>
      <c r="W186" s="984" t="s">
        <v>165</v>
      </c>
      <c r="X186" s="1064" t="s">
        <v>166</v>
      </c>
      <c r="AZ186" s="109"/>
      <c r="BA186" s="109"/>
      <c r="BY186" s="5"/>
      <c r="BZ186" s="5"/>
      <c r="CA186" s="32"/>
      <c r="CB186" s="32"/>
      <c r="CC186" s="32"/>
      <c r="CD186" s="32"/>
      <c r="CE186" s="32"/>
      <c r="CF186" s="32"/>
      <c r="CG186" s="33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DA186" s="15"/>
      <c r="DB186" s="15"/>
      <c r="DC186" s="15"/>
      <c r="DD186" s="15"/>
      <c r="DE186" s="15"/>
      <c r="DF186" s="15"/>
      <c r="DG186" s="15"/>
      <c r="DH186" s="15"/>
      <c r="DI186" s="15"/>
    </row>
    <row r="187" spans="1:149" ht="14.1" customHeight="1" x14ac:dyDescent="0.2">
      <c r="A187" s="185" t="s">
        <v>81</v>
      </c>
      <c r="B187" s="206">
        <f t="shared" ref="B187:B193" si="25">SUM(C187:S187)</f>
        <v>499</v>
      </c>
      <c r="C187" s="92">
        <v>132</v>
      </c>
      <c r="D187" s="92">
        <v>13</v>
      </c>
      <c r="E187" s="92">
        <v>31</v>
      </c>
      <c r="F187" s="92">
        <v>9</v>
      </c>
      <c r="G187" s="92">
        <v>4</v>
      </c>
      <c r="H187" s="92">
        <v>5</v>
      </c>
      <c r="I187" s="92">
        <v>7</v>
      </c>
      <c r="J187" s="92">
        <v>4</v>
      </c>
      <c r="K187" s="92">
        <v>12</v>
      </c>
      <c r="L187" s="92">
        <v>15</v>
      </c>
      <c r="M187" s="92">
        <v>18</v>
      </c>
      <c r="N187" s="92">
        <v>19</v>
      </c>
      <c r="O187" s="92">
        <v>33</v>
      </c>
      <c r="P187" s="92">
        <v>46</v>
      </c>
      <c r="Q187" s="92">
        <v>53</v>
      </c>
      <c r="R187" s="92">
        <v>53</v>
      </c>
      <c r="S187" s="285">
        <v>45</v>
      </c>
      <c r="T187" s="56">
        <v>301</v>
      </c>
      <c r="U187" s="56">
        <v>0</v>
      </c>
      <c r="V187" s="56">
        <v>0</v>
      </c>
      <c r="W187" s="56">
        <v>52</v>
      </c>
      <c r="X187" s="56">
        <v>146</v>
      </c>
      <c r="Y187" s="6" t="str">
        <f>CA187</f>
        <v/>
      </c>
      <c r="AZ187" s="109"/>
      <c r="BA187" s="109"/>
      <c r="BY187" s="5"/>
      <c r="BZ187" s="5"/>
      <c r="CA187" s="32" t="str">
        <f>IF(CG187=1," * El total de Evaluaciones según tipo de atencion NO DEBE ser diferente al total.  ","")</f>
        <v/>
      </c>
      <c r="CB187" s="32"/>
      <c r="CC187" s="32"/>
      <c r="CD187" s="32"/>
      <c r="CE187" s="32"/>
      <c r="CF187" s="32"/>
      <c r="CG187" s="33">
        <f>IF(B187&lt;&gt;SUM(T187:X187),1,0)</f>
        <v>0</v>
      </c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5"/>
      <c r="CV187" s="5"/>
      <c r="CW187" s="5"/>
      <c r="DA187" s="15"/>
      <c r="DB187" s="15"/>
      <c r="DC187" s="15"/>
      <c r="DD187" s="15"/>
      <c r="DE187" s="15"/>
      <c r="DF187" s="15"/>
      <c r="DG187" s="15"/>
      <c r="DH187" s="15"/>
      <c r="DI187" s="15"/>
    </row>
    <row r="188" spans="1:149" ht="14.1" customHeight="1" x14ac:dyDescent="0.2">
      <c r="A188" s="155" t="s">
        <v>82</v>
      </c>
      <c r="B188" s="210">
        <f t="shared" si="25"/>
        <v>0</v>
      </c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285"/>
      <c r="T188" s="56"/>
      <c r="U188" s="56"/>
      <c r="V188" s="56"/>
      <c r="W188" s="56"/>
      <c r="X188" s="56"/>
      <c r="Y188" s="6" t="str">
        <f t="shared" ref="Y188:Y193" si="26">CA188</f>
        <v/>
      </c>
      <c r="AZ188" s="109"/>
      <c r="BA188" s="109"/>
      <c r="BY188" s="5"/>
      <c r="BZ188" s="5"/>
      <c r="CA188" s="32" t="str">
        <f t="shared" ref="CA188:CA193" si="27">IF(CG188=1," * El total de Evaluaciones según tipo de atencion NO DEBE ser diferente al total.  ","")</f>
        <v/>
      </c>
      <c r="CB188" s="32"/>
      <c r="CC188" s="32"/>
      <c r="CD188" s="32"/>
      <c r="CE188" s="32"/>
      <c r="CF188" s="32"/>
      <c r="CG188" s="33">
        <f t="shared" ref="CG188:CG193" si="28">IF(B188&lt;&gt;SUM(T188:X188),1,0)</f>
        <v>0</v>
      </c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5"/>
      <c r="CV188" s="5"/>
      <c r="CW188" s="5"/>
      <c r="DA188" s="15"/>
      <c r="DB188" s="15"/>
      <c r="DC188" s="15"/>
      <c r="DD188" s="15"/>
      <c r="DE188" s="15"/>
      <c r="DF188" s="15"/>
      <c r="DG188" s="15"/>
      <c r="DH188" s="15"/>
      <c r="DI188" s="15"/>
    </row>
    <row r="189" spans="1:149" ht="14.1" customHeight="1" x14ac:dyDescent="0.2">
      <c r="A189" s="155" t="s">
        <v>83</v>
      </c>
      <c r="B189" s="210">
        <f t="shared" si="25"/>
        <v>0</v>
      </c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285"/>
      <c r="T189" s="56"/>
      <c r="U189" s="56"/>
      <c r="V189" s="56"/>
      <c r="W189" s="56"/>
      <c r="X189" s="56"/>
      <c r="Y189" s="6" t="str">
        <f t="shared" si="26"/>
        <v/>
      </c>
      <c r="AZ189" s="109"/>
      <c r="BA189" s="109"/>
      <c r="BY189" s="5"/>
      <c r="BZ189" s="5"/>
      <c r="CA189" s="32" t="str">
        <f t="shared" si="27"/>
        <v/>
      </c>
      <c r="CB189" s="32"/>
      <c r="CC189" s="32"/>
      <c r="CD189" s="32"/>
      <c r="CE189" s="32"/>
      <c r="CF189" s="32"/>
      <c r="CG189" s="33">
        <f t="shared" si="28"/>
        <v>0</v>
      </c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5"/>
      <c r="CV189" s="5"/>
      <c r="CW189" s="5"/>
      <c r="DA189" s="15"/>
      <c r="DB189" s="15"/>
      <c r="DC189" s="15"/>
      <c r="DD189" s="15"/>
      <c r="DE189" s="15"/>
      <c r="DF189" s="15"/>
      <c r="DG189" s="15"/>
      <c r="DH189" s="15"/>
      <c r="DI189" s="15"/>
    </row>
    <row r="190" spans="1:149" ht="14.1" customHeight="1" x14ac:dyDescent="0.2">
      <c r="A190" s="359" t="s">
        <v>84</v>
      </c>
      <c r="B190" s="210">
        <f t="shared" si="25"/>
        <v>0</v>
      </c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285"/>
      <c r="T190" s="56"/>
      <c r="U190" s="56"/>
      <c r="V190" s="56"/>
      <c r="W190" s="56"/>
      <c r="X190" s="56"/>
      <c r="Y190" s="6" t="str">
        <f t="shared" si="26"/>
        <v/>
      </c>
      <c r="AZ190" s="109"/>
      <c r="BA190" s="109"/>
      <c r="BY190" s="5"/>
      <c r="BZ190" s="5"/>
      <c r="CA190" s="32" t="str">
        <f t="shared" si="27"/>
        <v/>
      </c>
      <c r="CB190" s="32"/>
      <c r="CC190" s="32"/>
      <c r="CD190" s="32"/>
      <c r="CE190" s="32"/>
      <c r="CF190" s="32"/>
      <c r="CG190" s="33">
        <f t="shared" si="28"/>
        <v>0</v>
      </c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5"/>
      <c r="CV190" s="5"/>
      <c r="CW190" s="5"/>
      <c r="DA190" s="15"/>
      <c r="DB190" s="15"/>
      <c r="DC190" s="15"/>
      <c r="DD190" s="15"/>
      <c r="DE190" s="15"/>
      <c r="DF190" s="15"/>
      <c r="DG190" s="15"/>
      <c r="DH190" s="15"/>
      <c r="DI190" s="15"/>
    </row>
    <row r="191" spans="1:149" ht="14.1" customHeight="1" x14ac:dyDescent="0.2">
      <c r="A191" s="359" t="s">
        <v>118</v>
      </c>
      <c r="B191" s="210">
        <f t="shared" si="25"/>
        <v>0</v>
      </c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285"/>
      <c r="T191" s="56"/>
      <c r="U191" s="56"/>
      <c r="V191" s="56"/>
      <c r="W191" s="56"/>
      <c r="X191" s="56"/>
      <c r="Y191" s="6" t="str">
        <f t="shared" si="26"/>
        <v/>
      </c>
      <c r="AZ191" s="109"/>
      <c r="BA191" s="109"/>
      <c r="BY191" s="5"/>
      <c r="BZ191" s="5"/>
      <c r="CA191" s="32" t="str">
        <f t="shared" si="27"/>
        <v/>
      </c>
      <c r="CB191" s="32"/>
      <c r="CC191" s="32"/>
      <c r="CD191" s="32"/>
      <c r="CE191" s="32"/>
      <c r="CF191" s="32"/>
      <c r="CG191" s="33">
        <f t="shared" si="28"/>
        <v>0</v>
      </c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5"/>
      <c r="CV191" s="5"/>
      <c r="CW191" s="5"/>
      <c r="DA191" s="15"/>
      <c r="DB191" s="15"/>
      <c r="DC191" s="15"/>
      <c r="DD191" s="15"/>
      <c r="DE191" s="15"/>
      <c r="DF191" s="15"/>
      <c r="DG191" s="15"/>
      <c r="DH191" s="15"/>
      <c r="DI191" s="15"/>
    </row>
    <row r="192" spans="1:149" ht="14.1" customHeight="1" x14ac:dyDescent="0.2">
      <c r="A192" s="360" t="s">
        <v>192</v>
      </c>
      <c r="B192" s="210">
        <f t="shared" si="25"/>
        <v>0</v>
      </c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285"/>
      <c r="T192" s="56"/>
      <c r="U192" s="56"/>
      <c r="V192" s="56"/>
      <c r="W192" s="56"/>
      <c r="X192" s="56"/>
      <c r="Y192" s="6" t="str">
        <f t="shared" si="26"/>
        <v/>
      </c>
      <c r="AZ192" s="109"/>
      <c r="BA192" s="109"/>
      <c r="BY192" s="5"/>
      <c r="BZ192" s="5"/>
      <c r="CA192" s="32" t="str">
        <f t="shared" si="27"/>
        <v/>
      </c>
      <c r="CB192" s="32"/>
      <c r="CC192" s="32"/>
      <c r="CD192" s="32"/>
      <c r="CE192" s="32"/>
      <c r="CF192" s="32"/>
      <c r="CG192" s="33">
        <f t="shared" si="28"/>
        <v>0</v>
      </c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5"/>
      <c r="CV192" s="5"/>
      <c r="CW192" s="5"/>
      <c r="DA192" s="15"/>
      <c r="DB192" s="15"/>
      <c r="DC192" s="15"/>
      <c r="DD192" s="15"/>
      <c r="DE192" s="15"/>
      <c r="DF192" s="15"/>
      <c r="DG192" s="15"/>
      <c r="DH192" s="15"/>
      <c r="DI192" s="15"/>
    </row>
    <row r="193" spans="1:116" s="6" customFormat="1" x14ac:dyDescent="0.2">
      <c r="A193" s="361" t="s">
        <v>193</v>
      </c>
      <c r="B193" s="863">
        <f t="shared" si="25"/>
        <v>0</v>
      </c>
      <c r="C193" s="209"/>
      <c r="D193" s="209"/>
      <c r="E193" s="209"/>
      <c r="F193" s="209"/>
      <c r="G193" s="209"/>
      <c r="H193" s="209"/>
      <c r="I193" s="209"/>
      <c r="J193" s="209"/>
      <c r="K193" s="209"/>
      <c r="L193" s="209"/>
      <c r="M193" s="209"/>
      <c r="N193" s="209"/>
      <c r="O193" s="209"/>
      <c r="P193" s="209"/>
      <c r="Q193" s="209"/>
      <c r="R193" s="209"/>
      <c r="S193" s="363"/>
      <c r="T193" s="803"/>
      <c r="U193" s="803"/>
      <c r="V193" s="803"/>
      <c r="W193" s="803"/>
      <c r="X193" s="803"/>
      <c r="Y193" s="6" t="str">
        <f t="shared" si="26"/>
        <v/>
      </c>
      <c r="AZ193" s="109"/>
      <c r="BA193" s="109"/>
      <c r="BU193" s="5"/>
      <c r="BV193" s="5"/>
      <c r="BW193" s="5"/>
      <c r="BX193" s="5"/>
      <c r="BY193" s="5"/>
      <c r="BZ193" s="5"/>
      <c r="CA193" s="32" t="str">
        <f t="shared" si="27"/>
        <v/>
      </c>
      <c r="CB193" s="4"/>
      <c r="CC193" s="4"/>
      <c r="CD193" s="4"/>
      <c r="CE193" s="4"/>
      <c r="CF193" s="4"/>
      <c r="CG193" s="33">
        <f t="shared" si="28"/>
        <v>0</v>
      </c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5"/>
      <c r="CV193" s="5"/>
      <c r="CW193" s="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5"/>
      <c r="DK193" s="5"/>
      <c r="DL193" s="5"/>
    </row>
    <row r="194" spans="1:116" s="6" customFormat="1" x14ac:dyDescent="0.2">
      <c r="A194" s="864" t="s">
        <v>5</v>
      </c>
      <c r="B194" s="987">
        <f>SUM(B187:B193)</f>
        <v>499</v>
      </c>
      <c r="C194" s="987">
        <f>SUM(C187:C193)</f>
        <v>132</v>
      </c>
      <c r="D194" s="987">
        <f t="shared" ref="D194:S194" si="29">SUM(D187:D193)</f>
        <v>13</v>
      </c>
      <c r="E194" s="987">
        <f t="shared" si="29"/>
        <v>31</v>
      </c>
      <c r="F194" s="987">
        <f t="shared" si="29"/>
        <v>9</v>
      </c>
      <c r="G194" s="987">
        <f t="shared" si="29"/>
        <v>4</v>
      </c>
      <c r="H194" s="987">
        <f t="shared" si="29"/>
        <v>5</v>
      </c>
      <c r="I194" s="987">
        <f t="shared" si="29"/>
        <v>7</v>
      </c>
      <c r="J194" s="987">
        <f t="shared" si="29"/>
        <v>4</v>
      </c>
      <c r="K194" s="987">
        <f t="shared" si="29"/>
        <v>12</v>
      </c>
      <c r="L194" s="987">
        <f t="shared" si="29"/>
        <v>15</v>
      </c>
      <c r="M194" s="987">
        <f t="shared" si="29"/>
        <v>18</v>
      </c>
      <c r="N194" s="987">
        <f t="shared" si="29"/>
        <v>19</v>
      </c>
      <c r="O194" s="987">
        <f t="shared" si="29"/>
        <v>33</v>
      </c>
      <c r="P194" s="987">
        <f t="shared" si="29"/>
        <v>46</v>
      </c>
      <c r="Q194" s="987">
        <f t="shared" si="29"/>
        <v>53</v>
      </c>
      <c r="R194" s="987">
        <f t="shared" si="29"/>
        <v>53</v>
      </c>
      <c r="S194" s="988">
        <f t="shared" si="29"/>
        <v>45</v>
      </c>
      <c r="T194" s="867">
        <f>SUM(T187:T193)</f>
        <v>301</v>
      </c>
      <c r="U194" s="1065">
        <f>SUM(U187:U193)</f>
        <v>0</v>
      </c>
      <c r="V194" s="1065">
        <f>SUM(V187:V193)</f>
        <v>0</v>
      </c>
      <c r="W194" s="1065">
        <f>SUM(W187:W193)</f>
        <v>52</v>
      </c>
      <c r="X194" s="1065">
        <f>SUM(X187:X193)</f>
        <v>146</v>
      </c>
      <c r="AZ194" s="109"/>
      <c r="BA194" s="109"/>
      <c r="BU194" s="5"/>
      <c r="BV194" s="5"/>
      <c r="BW194" s="5"/>
      <c r="BX194" s="5"/>
      <c r="BY194" s="5"/>
      <c r="BZ194" s="5"/>
      <c r="CA194" s="32"/>
      <c r="CB194" s="4"/>
      <c r="CC194" s="4"/>
      <c r="CD194" s="4"/>
      <c r="CE194" s="4"/>
      <c r="CF194" s="4"/>
      <c r="CG194" s="33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5"/>
      <c r="DK194" s="5"/>
      <c r="DL194" s="5"/>
    </row>
    <row r="195" spans="1:116" s="6" customFormat="1" x14ac:dyDescent="0.2">
      <c r="A195" s="107" t="s">
        <v>194</v>
      </c>
      <c r="AS195" s="5"/>
      <c r="AT195" s="5"/>
      <c r="BU195" s="5"/>
      <c r="BV195" s="5"/>
      <c r="BW195" s="5"/>
      <c r="BX195" s="5"/>
      <c r="BY195" s="15"/>
      <c r="BZ195" s="15"/>
      <c r="CA195" s="32"/>
      <c r="CB195" s="4"/>
      <c r="CC195" s="4"/>
      <c r="CD195" s="4"/>
      <c r="CE195" s="4"/>
      <c r="CF195" s="4"/>
      <c r="CG195" s="33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</row>
    <row r="196" spans="1:116" s="6" customFormat="1" x14ac:dyDescent="0.2">
      <c r="A196" s="2006" t="s">
        <v>75</v>
      </c>
      <c r="B196" s="2032" t="s">
        <v>187</v>
      </c>
      <c r="C196" s="2033" t="s">
        <v>6</v>
      </c>
      <c r="D196" s="1724"/>
      <c r="E196" s="1724"/>
      <c r="F196" s="1724"/>
      <c r="G196" s="1724"/>
      <c r="H196" s="1724"/>
      <c r="I196" s="1724"/>
      <c r="J196" s="1724"/>
      <c r="K196" s="1724"/>
      <c r="L196" s="1724"/>
      <c r="M196" s="1724"/>
      <c r="N196" s="1724"/>
      <c r="O196" s="1724"/>
      <c r="P196" s="1724"/>
      <c r="Q196" s="1724"/>
      <c r="R196" s="1724"/>
      <c r="S196" s="2034"/>
      <c r="T196" s="2039" t="s">
        <v>159</v>
      </c>
      <c r="U196" s="2039"/>
      <c r="V196" s="2039"/>
      <c r="W196" s="2039"/>
      <c r="X196" s="2035"/>
      <c r="BJ196" s="5"/>
      <c r="BK196" s="5"/>
      <c r="BU196" s="5"/>
      <c r="BV196" s="5"/>
      <c r="BW196" s="5"/>
      <c r="BX196" s="5"/>
      <c r="BY196" s="5"/>
      <c r="BZ196" s="5"/>
      <c r="CA196" s="32"/>
      <c r="CB196" s="4"/>
      <c r="CC196" s="4"/>
      <c r="CD196" s="4"/>
      <c r="CE196" s="4"/>
      <c r="CF196" s="4"/>
      <c r="CG196" s="33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5"/>
    </row>
    <row r="197" spans="1:116" s="6" customFormat="1" x14ac:dyDescent="0.2">
      <c r="A197" s="1658"/>
      <c r="B197" s="1721"/>
      <c r="C197" s="2038"/>
      <c r="D197" s="1954"/>
      <c r="E197" s="1954"/>
      <c r="F197" s="1954"/>
      <c r="G197" s="1954"/>
      <c r="H197" s="1954"/>
      <c r="I197" s="1954"/>
      <c r="J197" s="1954"/>
      <c r="K197" s="1954"/>
      <c r="L197" s="1954"/>
      <c r="M197" s="1954"/>
      <c r="N197" s="1954"/>
      <c r="O197" s="1954"/>
      <c r="P197" s="1954"/>
      <c r="Q197" s="1954"/>
      <c r="R197" s="1954"/>
      <c r="S197" s="1955"/>
      <c r="T197" s="1731" t="s">
        <v>163</v>
      </c>
      <c r="U197" s="1731"/>
      <c r="V197" s="2036"/>
      <c r="W197" s="2007" t="s">
        <v>188</v>
      </c>
      <c r="X197" s="2022"/>
      <c r="BJ197" s="5"/>
      <c r="BK197" s="5"/>
      <c r="BU197" s="5"/>
      <c r="BV197" s="5"/>
      <c r="BW197" s="5"/>
      <c r="BX197" s="5"/>
      <c r="BY197" s="5"/>
      <c r="BZ197" s="5"/>
      <c r="CA197" s="32"/>
      <c r="CB197" s="4"/>
      <c r="CC197" s="4"/>
      <c r="CD197" s="4"/>
      <c r="CE197" s="4"/>
      <c r="CF197" s="4"/>
      <c r="CG197" s="33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5"/>
    </row>
    <row r="198" spans="1:116" s="6" customFormat="1" ht="21" x14ac:dyDescent="0.2">
      <c r="A198" s="1960"/>
      <c r="B198" s="2037"/>
      <c r="C198" s="982" t="s">
        <v>11</v>
      </c>
      <c r="D198" s="982" t="s">
        <v>12</v>
      </c>
      <c r="E198" s="982" t="s">
        <v>13</v>
      </c>
      <c r="F198" s="982" t="s">
        <v>14</v>
      </c>
      <c r="G198" s="982" t="s">
        <v>15</v>
      </c>
      <c r="H198" s="982" t="s">
        <v>16</v>
      </c>
      <c r="I198" s="982" t="s">
        <v>17</v>
      </c>
      <c r="J198" s="982" t="s">
        <v>18</v>
      </c>
      <c r="K198" s="982" t="s">
        <v>19</v>
      </c>
      <c r="L198" s="982" t="s">
        <v>20</v>
      </c>
      <c r="M198" s="982" t="s">
        <v>21</v>
      </c>
      <c r="N198" s="982" t="s">
        <v>22</v>
      </c>
      <c r="O198" s="982" t="s">
        <v>23</v>
      </c>
      <c r="P198" s="982" t="s">
        <v>24</v>
      </c>
      <c r="Q198" s="982" t="s">
        <v>25</v>
      </c>
      <c r="R198" s="982" t="s">
        <v>26</v>
      </c>
      <c r="S198" s="983" t="s">
        <v>27</v>
      </c>
      <c r="T198" s="1064" t="s">
        <v>189</v>
      </c>
      <c r="U198" s="1064" t="s">
        <v>190</v>
      </c>
      <c r="V198" s="1064" t="s">
        <v>191</v>
      </c>
      <c r="W198" s="984" t="s">
        <v>165</v>
      </c>
      <c r="X198" s="1064" t="s">
        <v>166</v>
      </c>
      <c r="BJ198" s="5"/>
      <c r="BK198" s="5"/>
      <c r="BU198" s="5"/>
      <c r="BV198" s="5"/>
      <c r="BW198" s="5"/>
      <c r="BX198" s="5"/>
      <c r="BY198" s="5"/>
      <c r="BZ198" s="5"/>
      <c r="CA198" s="32"/>
      <c r="CB198" s="4"/>
      <c r="CC198" s="4"/>
      <c r="CD198" s="4"/>
      <c r="CE198" s="4"/>
      <c r="CF198" s="4"/>
      <c r="CG198" s="33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5"/>
    </row>
    <row r="199" spans="1:116" s="6" customFormat="1" x14ac:dyDescent="0.2">
      <c r="A199" s="185" t="s">
        <v>81</v>
      </c>
      <c r="B199" s="206">
        <f t="shared" ref="B199:B204" si="30">SUM(C199:S199)</f>
        <v>0</v>
      </c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285"/>
      <c r="T199" s="1009"/>
      <c r="U199" s="1022"/>
      <c r="V199" s="1022"/>
      <c r="W199" s="1022"/>
      <c r="X199" s="1022"/>
      <c r="Y199" s="6" t="str">
        <f t="shared" ref="Y199:Y204" si="31">CA199</f>
        <v/>
      </c>
      <c r="BU199" s="5"/>
      <c r="BV199" s="5"/>
      <c r="BW199" s="5"/>
      <c r="BX199" s="5"/>
      <c r="BY199" s="5"/>
      <c r="BZ199" s="5"/>
      <c r="CA199" s="32" t="str">
        <f t="shared" ref="CA199:CA204" si="32">IF(CG199=1," * El total de Evaluaciones según tipo de atencion NO DEBE ser diferente al total.  ","")</f>
        <v/>
      </c>
      <c r="CB199" s="4"/>
      <c r="CC199" s="4"/>
      <c r="CD199" s="4"/>
      <c r="CE199" s="4"/>
      <c r="CF199" s="4"/>
      <c r="CG199" s="33">
        <f t="shared" ref="CG199:CG204" si="33">IF(B199&lt;&gt;SUM(T199:X199),1,0)</f>
        <v>0</v>
      </c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5"/>
    </row>
    <row r="200" spans="1:116" s="6" customFormat="1" x14ac:dyDescent="0.2">
      <c r="A200" s="155" t="s">
        <v>82</v>
      </c>
      <c r="B200" s="210">
        <f t="shared" si="30"/>
        <v>0</v>
      </c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285"/>
      <c r="T200" s="56"/>
      <c r="U200" s="92"/>
      <c r="V200" s="92"/>
      <c r="W200" s="92"/>
      <c r="X200" s="92"/>
      <c r="Y200" s="6" t="str">
        <f t="shared" si="31"/>
        <v/>
      </c>
      <c r="BU200" s="5"/>
      <c r="BV200" s="5"/>
      <c r="BW200" s="5"/>
      <c r="BX200" s="5"/>
      <c r="BY200" s="5"/>
      <c r="BZ200" s="5"/>
      <c r="CA200" s="32" t="str">
        <f t="shared" si="32"/>
        <v/>
      </c>
      <c r="CB200" s="4"/>
      <c r="CC200" s="4"/>
      <c r="CD200" s="4"/>
      <c r="CE200" s="4"/>
      <c r="CF200" s="4"/>
      <c r="CG200" s="33">
        <f t="shared" si="33"/>
        <v>0</v>
      </c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5"/>
    </row>
    <row r="201" spans="1:116" s="6" customFormat="1" x14ac:dyDescent="0.2">
      <c r="A201" s="155" t="s">
        <v>83</v>
      </c>
      <c r="B201" s="210">
        <f t="shared" si="30"/>
        <v>0</v>
      </c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285"/>
      <c r="T201" s="56"/>
      <c r="U201" s="92"/>
      <c r="V201" s="92"/>
      <c r="W201" s="92"/>
      <c r="X201" s="92"/>
      <c r="Y201" s="6" t="str">
        <f t="shared" si="31"/>
        <v/>
      </c>
      <c r="BU201" s="5"/>
      <c r="BV201" s="5"/>
      <c r="BW201" s="5"/>
      <c r="BX201" s="5"/>
      <c r="BY201" s="5"/>
      <c r="BZ201" s="5"/>
      <c r="CA201" s="32" t="str">
        <f t="shared" si="32"/>
        <v/>
      </c>
      <c r="CB201" s="4"/>
      <c r="CC201" s="4"/>
      <c r="CD201" s="4"/>
      <c r="CE201" s="4"/>
      <c r="CF201" s="4"/>
      <c r="CG201" s="33">
        <f t="shared" si="33"/>
        <v>0</v>
      </c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5"/>
    </row>
    <row r="202" spans="1:116" s="6" customFormat="1" x14ac:dyDescent="0.2">
      <c r="A202" s="359" t="s">
        <v>84</v>
      </c>
      <c r="B202" s="210">
        <f t="shared" si="30"/>
        <v>0</v>
      </c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285"/>
      <c r="T202" s="56"/>
      <c r="U202" s="92"/>
      <c r="V202" s="92"/>
      <c r="W202" s="92"/>
      <c r="X202" s="92"/>
      <c r="Y202" s="6" t="str">
        <f t="shared" si="31"/>
        <v/>
      </c>
      <c r="BU202" s="5"/>
      <c r="BV202" s="5"/>
      <c r="BW202" s="5"/>
      <c r="BX202" s="5"/>
      <c r="BY202" s="5"/>
      <c r="BZ202" s="5"/>
      <c r="CA202" s="32" t="str">
        <f t="shared" si="32"/>
        <v/>
      </c>
      <c r="CB202" s="4"/>
      <c r="CC202" s="4"/>
      <c r="CD202" s="4"/>
      <c r="CE202" s="4"/>
      <c r="CF202" s="4"/>
      <c r="CG202" s="33">
        <f t="shared" si="33"/>
        <v>0</v>
      </c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5"/>
    </row>
    <row r="203" spans="1:116" s="6" customFormat="1" x14ac:dyDescent="0.2">
      <c r="A203" s="368" t="s">
        <v>192</v>
      </c>
      <c r="B203" s="210">
        <f t="shared" si="30"/>
        <v>0</v>
      </c>
      <c r="C203" s="92"/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285"/>
      <c r="T203" s="56"/>
      <c r="U203" s="92"/>
      <c r="V203" s="92"/>
      <c r="W203" s="92"/>
      <c r="X203" s="92"/>
      <c r="Y203" s="6" t="str">
        <f t="shared" si="31"/>
        <v/>
      </c>
      <c r="BU203" s="5"/>
      <c r="BV203" s="5"/>
      <c r="BW203" s="5"/>
      <c r="BX203" s="5"/>
      <c r="BY203" s="5"/>
      <c r="BZ203" s="5"/>
      <c r="CA203" s="32" t="str">
        <f t="shared" si="32"/>
        <v/>
      </c>
      <c r="CB203" s="32"/>
      <c r="CC203" s="32"/>
      <c r="CD203" s="32"/>
      <c r="CE203" s="32"/>
      <c r="CF203" s="32"/>
      <c r="CG203" s="33">
        <f t="shared" si="33"/>
        <v>0</v>
      </c>
      <c r="CH203" s="33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5"/>
    </row>
    <row r="204" spans="1:116" s="6" customFormat="1" x14ac:dyDescent="0.2">
      <c r="A204" s="368" t="s">
        <v>118</v>
      </c>
      <c r="B204" s="369">
        <f t="shared" si="30"/>
        <v>0</v>
      </c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285"/>
      <c r="T204" s="803"/>
      <c r="U204" s="1066"/>
      <c r="V204" s="1066"/>
      <c r="W204" s="1066"/>
      <c r="X204" s="1066"/>
      <c r="Y204" s="6" t="str">
        <f t="shared" si="31"/>
        <v/>
      </c>
      <c r="BU204" s="5"/>
      <c r="BV204" s="5"/>
      <c r="BW204" s="5"/>
      <c r="BX204" s="5"/>
      <c r="BY204" s="5"/>
      <c r="BZ204" s="5"/>
      <c r="CA204" s="32" t="str">
        <f t="shared" si="32"/>
        <v/>
      </c>
      <c r="CB204" s="32"/>
      <c r="CC204" s="32"/>
      <c r="CD204" s="32"/>
      <c r="CE204" s="32"/>
      <c r="CF204" s="32"/>
      <c r="CG204" s="33">
        <f t="shared" si="33"/>
        <v>0</v>
      </c>
      <c r="CH204" s="33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5"/>
    </row>
    <row r="205" spans="1:116" s="6" customFormat="1" x14ac:dyDescent="0.2">
      <c r="A205" s="1067" t="s">
        <v>5</v>
      </c>
      <c r="B205" s="987">
        <f>SUM(B199:B204)</f>
        <v>0</v>
      </c>
      <c r="C205" s="987">
        <f>SUM(C199:C204)</f>
        <v>0</v>
      </c>
      <c r="D205" s="987">
        <f>SUM(D199:D204)</f>
        <v>0</v>
      </c>
      <c r="E205" s="987">
        <f t="shared" ref="E205:X205" si="34">SUM(E199:E204)</f>
        <v>0</v>
      </c>
      <c r="F205" s="987">
        <f t="shared" si="34"/>
        <v>0</v>
      </c>
      <c r="G205" s="987">
        <f t="shared" si="34"/>
        <v>0</v>
      </c>
      <c r="H205" s="987">
        <f t="shared" si="34"/>
        <v>0</v>
      </c>
      <c r="I205" s="987">
        <f t="shared" si="34"/>
        <v>0</v>
      </c>
      <c r="J205" s="987">
        <f t="shared" si="34"/>
        <v>0</v>
      </c>
      <c r="K205" s="987">
        <f t="shared" si="34"/>
        <v>0</v>
      </c>
      <c r="L205" s="987">
        <f t="shared" si="34"/>
        <v>0</v>
      </c>
      <c r="M205" s="987">
        <f t="shared" si="34"/>
        <v>0</v>
      </c>
      <c r="N205" s="987">
        <f t="shared" si="34"/>
        <v>0</v>
      </c>
      <c r="O205" s="987">
        <f t="shared" si="34"/>
        <v>0</v>
      </c>
      <c r="P205" s="987">
        <f t="shared" si="34"/>
        <v>0</v>
      </c>
      <c r="Q205" s="987">
        <f t="shared" si="34"/>
        <v>0</v>
      </c>
      <c r="R205" s="987">
        <f t="shared" si="34"/>
        <v>0</v>
      </c>
      <c r="S205" s="988">
        <f t="shared" si="34"/>
        <v>0</v>
      </c>
      <c r="T205" s="67">
        <f t="shared" si="34"/>
        <v>0</v>
      </c>
      <c r="U205" s="287">
        <f t="shared" si="34"/>
        <v>0</v>
      </c>
      <c r="V205" s="287">
        <f t="shared" si="34"/>
        <v>0</v>
      </c>
      <c r="W205" s="287">
        <f t="shared" si="34"/>
        <v>0</v>
      </c>
      <c r="X205" s="287">
        <f t="shared" si="34"/>
        <v>0</v>
      </c>
      <c r="BU205" s="5"/>
      <c r="BV205" s="5"/>
      <c r="BW205" s="5"/>
      <c r="BX205" s="5"/>
      <c r="BY205" s="5"/>
      <c r="BZ205" s="5"/>
      <c r="CA205" s="32"/>
      <c r="CB205" s="32"/>
      <c r="CC205" s="32"/>
      <c r="CD205" s="32"/>
      <c r="CE205" s="32"/>
      <c r="CF205" s="32"/>
      <c r="CG205" s="33"/>
      <c r="CH205" s="33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5"/>
    </row>
    <row r="206" spans="1:116" s="6" customFormat="1" x14ac:dyDescent="0.2">
      <c r="A206" s="107" t="s">
        <v>195</v>
      </c>
      <c r="BU206" s="5"/>
      <c r="BV206" s="5"/>
      <c r="BW206" s="5"/>
      <c r="BX206" s="5"/>
      <c r="BY206" s="15"/>
      <c r="BZ206" s="15"/>
      <c r="CA206" s="32"/>
      <c r="CB206" s="32"/>
      <c r="CC206" s="32"/>
      <c r="CD206" s="32"/>
      <c r="CE206" s="32"/>
      <c r="CF206" s="32"/>
      <c r="CG206" s="33"/>
      <c r="CH206" s="33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</row>
    <row r="207" spans="1:116" s="6" customFormat="1" x14ac:dyDescent="0.2">
      <c r="A207" s="2006" t="s">
        <v>75</v>
      </c>
      <c r="B207" s="2032" t="s">
        <v>187</v>
      </c>
      <c r="C207" s="2033" t="s">
        <v>6</v>
      </c>
      <c r="D207" s="1724"/>
      <c r="E207" s="1724"/>
      <c r="F207" s="1724"/>
      <c r="G207" s="1724"/>
      <c r="H207" s="1724"/>
      <c r="I207" s="1724"/>
      <c r="J207" s="1724"/>
      <c r="K207" s="1724"/>
      <c r="L207" s="1724"/>
      <c r="M207" s="1724"/>
      <c r="N207" s="1724"/>
      <c r="O207" s="1724"/>
      <c r="P207" s="1724"/>
      <c r="Q207" s="1724"/>
      <c r="R207" s="1724"/>
      <c r="S207" s="2034"/>
      <c r="T207" s="2039" t="s">
        <v>159</v>
      </c>
      <c r="U207" s="2039"/>
      <c r="V207" s="2039"/>
      <c r="W207" s="2039"/>
      <c r="X207" s="2035"/>
      <c r="BU207" s="5"/>
      <c r="BV207" s="5"/>
      <c r="BW207" s="5"/>
      <c r="BX207" s="5"/>
      <c r="BY207" s="5"/>
      <c r="BZ207" s="5"/>
      <c r="CA207" s="32"/>
      <c r="CB207" s="32"/>
      <c r="CC207" s="32"/>
      <c r="CD207" s="32"/>
      <c r="CE207" s="32"/>
      <c r="CF207" s="32"/>
      <c r="CG207" s="33"/>
      <c r="CH207" s="33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</row>
    <row r="208" spans="1:116" s="6" customFormat="1" x14ac:dyDescent="0.2">
      <c r="A208" s="1658"/>
      <c r="B208" s="1721"/>
      <c r="C208" s="2038"/>
      <c r="D208" s="1954"/>
      <c r="E208" s="1954"/>
      <c r="F208" s="1954"/>
      <c r="G208" s="1954"/>
      <c r="H208" s="1954"/>
      <c r="I208" s="1954"/>
      <c r="J208" s="1954"/>
      <c r="K208" s="1954"/>
      <c r="L208" s="1954"/>
      <c r="M208" s="1954"/>
      <c r="N208" s="1954"/>
      <c r="O208" s="1954"/>
      <c r="P208" s="1954"/>
      <c r="Q208" s="1954"/>
      <c r="R208" s="1954"/>
      <c r="S208" s="1955"/>
      <c r="T208" s="1731" t="s">
        <v>163</v>
      </c>
      <c r="U208" s="1731"/>
      <c r="V208" s="2036"/>
      <c r="W208" s="2007" t="s">
        <v>188</v>
      </c>
      <c r="X208" s="2022"/>
      <c r="BU208" s="5"/>
      <c r="BV208" s="5"/>
      <c r="BW208" s="5"/>
      <c r="BX208" s="5"/>
      <c r="BY208" s="5"/>
      <c r="BZ208" s="5"/>
      <c r="CA208" s="32"/>
      <c r="CB208" s="32"/>
      <c r="CC208" s="32"/>
      <c r="CD208" s="32"/>
      <c r="CE208" s="32"/>
      <c r="CF208" s="32"/>
      <c r="CG208" s="33"/>
      <c r="CH208" s="33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</row>
    <row r="209" spans="1:116" s="6" customFormat="1" ht="21" x14ac:dyDescent="0.2">
      <c r="A209" s="1960"/>
      <c r="B209" s="2037"/>
      <c r="C209" s="982" t="s">
        <v>11</v>
      </c>
      <c r="D209" s="982" t="s">
        <v>12</v>
      </c>
      <c r="E209" s="982" t="s">
        <v>13</v>
      </c>
      <c r="F209" s="982" t="s">
        <v>14</v>
      </c>
      <c r="G209" s="982" t="s">
        <v>15</v>
      </c>
      <c r="H209" s="982" t="s">
        <v>16</v>
      </c>
      <c r="I209" s="982" t="s">
        <v>17</v>
      </c>
      <c r="J209" s="982" t="s">
        <v>18</v>
      </c>
      <c r="K209" s="982" t="s">
        <v>19</v>
      </c>
      <c r="L209" s="982" t="s">
        <v>20</v>
      </c>
      <c r="M209" s="982" t="s">
        <v>21</v>
      </c>
      <c r="N209" s="982" t="s">
        <v>22</v>
      </c>
      <c r="O209" s="982" t="s">
        <v>23</v>
      </c>
      <c r="P209" s="982" t="s">
        <v>24</v>
      </c>
      <c r="Q209" s="982" t="s">
        <v>25</v>
      </c>
      <c r="R209" s="982" t="s">
        <v>26</v>
      </c>
      <c r="S209" s="983" t="s">
        <v>27</v>
      </c>
      <c r="T209" s="1064" t="s">
        <v>189</v>
      </c>
      <c r="U209" s="1064" t="s">
        <v>190</v>
      </c>
      <c r="V209" s="1064" t="s">
        <v>191</v>
      </c>
      <c r="W209" s="984" t="s">
        <v>165</v>
      </c>
      <c r="X209" s="1064" t="s">
        <v>166</v>
      </c>
      <c r="BU209" s="5"/>
      <c r="BV209" s="5"/>
      <c r="BW209" s="5"/>
      <c r="BX209" s="5"/>
      <c r="BY209" s="5"/>
      <c r="BZ209" s="5"/>
      <c r="CA209" s="4"/>
      <c r="CB209" s="4"/>
      <c r="CC209" s="4"/>
      <c r="CD209" s="4"/>
      <c r="CE209" s="4"/>
      <c r="CF209" s="4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</row>
    <row r="210" spans="1:116" s="6" customFormat="1" x14ac:dyDescent="0.2">
      <c r="A210" s="185" t="s">
        <v>81</v>
      </c>
      <c r="B210" s="206">
        <f>SUM(C210:S210)</f>
        <v>4559</v>
      </c>
      <c r="C210" s="92">
        <v>923</v>
      </c>
      <c r="D210" s="92">
        <v>104</v>
      </c>
      <c r="E210" s="92">
        <v>86</v>
      </c>
      <c r="F210" s="92">
        <v>108</v>
      </c>
      <c r="G210" s="92">
        <v>85</v>
      </c>
      <c r="H210" s="92">
        <v>45</v>
      </c>
      <c r="I210" s="92">
        <v>122</v>
      </c>
      <c r="J210" s="92">
        <v>133</v>
      </c>
      <c r="K210" s="92">
        <v>195</v>
      </c>
      <c r="L210" s="92">
        <v>222</v>
      </c>
      <c r="M210" s="92">
        <v>345</v>
      </c>
      <c r="N210" s="92">
        <v>350</v>
      </c>
      <c r="O210" s="92">
        <v>349</v>
      </c>
      <c r="P210" s="92">
        <v>424</v>
      </c>
      <c r="Q210" s="92">
        <v>306</v>
      </c>
      <c r="R210" s="92">
        <v>353</v>
      </c>
      <c r="S210" s="285">
        <v>409</v>
      </c>
      <c r="T210" s="39">
        <v>1446</v>
      </c>
      <c r="U210" s="209">
        <v>0</v>
      </c>
      <c r="V210" s="209">
        <v>0</v>
      </c>
      <c r="W210" s="209">
        <v>2042</v>
      </c>
      <c r="X210" s="209">
        <v>1071</v>
      </c>
      <c r="Y210" s="6" t="str">
        <f>CA210</f>
        <v/>
      </c>
      <c r="BU210" s="5"/>
      <c r="BV210" s="5"/>
      <c r="BW210" s="5"/>
      <c r="BX210" s="5"/>
      <c r="BY210" s="5"/>
      <c r="BZ210" s="5"/>
      <c r="CA210" s="32" t="str">
        <f>IF(CG210=1," * El total de Evaluaciones según tipo de atencion NO DEBE ser diferente al total.  ","")</f>
        <v/>
      </c>
      <c r="CB210" s="4"/>
      <c r="CC210" s="4"/>
      <c r="CD210" s="4"/>
      <c r="CE210" s="4"/>
      <c r="CF210" s="4"/>
      <c r="CG210" s="33">
        <f>IF(B210&lt;&gt;SUM(T210:X210),1,0)</f>
        <v>0</v>
      </c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</row>
    <row r="211" spans="1:116" s="6" customFormat="1" x14ac:dyDescent="0.2">
      <c r="A211" s="155" t="s">
        <v>82</v>
      </c>
      <c r="B211" s="210">
        <f>SUM(C211:S211)</f>
        <v>165</v>
      </c>
      <c r="C211" s="92">
        <v>0</v>
      </c>
      <c r="D211" s="92">
        <v>0</v>
      </c>
      <c r="E211" s="92">
        <v>0</v>
      </c>
      <c r="F211" s="92">
        <v>9</v>
      </c>
      <c r="G211" s="92">
        <v>0</v>
      </c>
      <c r="H211" s="92">
        <v>2</v>
      </c>
      <c r="I211" s="92">
        <v>19</v>
      </c>
      <c r="J211" s="92">
        <v>12</v>
      </c>
      <c r="K211" s="92">
        <v>24</v>
      </c>
      <c r="L211" s="92">
        <v>7</v>
      </c>
      <c r="M211" s="92">
        <v>16</v>
      </c>
      <c r="N211" s="92">
        <v>23</v>
      </c>
      <c r="O211" s="92">
        <v>16</v>
      </c>
      <c r="P211" s="92">
        <v>14</v>
      </c>
      <c r="Q211" s="92">
        <v>8</v>
      </c>
      <c r="R211" s="92">
        <v>9</v>
      </c>
      <c r="S211" s="285">
        <v>6</v>
      </c>
      <c r="T211" s="56">
        <v>0</v>
      </c>
      <c r="U211" s="92">
        <v>0</v>
      </c>
      <c r="V211" s="92">
        <v>0</v>
      </c>
      <c r="W211" s="92">
        <v>160</v>
      </c>
      <c r="X211" s="92">
        <v>5</v>
      </c>
      <c r="Y211" s="6" t="str">
        <f>CA211</f>
        <v/>
      </c>
      <c r="BU211" s="5"/>
      <c r="BV211" s="5"/>
      <c r="BW211" s="5"/>
      <c r="BX211" s="5"/>
      <c r="BY211" s="5"/>
      <c r="BZ211" s="5"/>
      <c r="CA211" s="32" t="str">
        <f>IF(CG211=1," * El total de Evaluaciones según tipo de atencion NO DEBE ser diferente al total.  ","")</f>
        <v/>
      </c>
      <c r="CB211" s="4"/>
      <c r="CC211" s="4"/>
      <c r="CD211" s="4"/>
      <c r="CE211" s="4"/>
      <c r="CF211" s="4"/>
      <c r="CG211" s="33">
        <f>IF(B211&lt;&gt;SUM(T211:X211),1,0)</f>
        <v>0</v>
      </c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</row>
    <row r="212" spans="1:116" s="6" customFormat="1" x14ac:dyDescent="0.2">
      <c r="A212" s="155" t="s">
        <v>83</v>
      </c>
      <c r="B212" s="210">
        <f>SUM(C212:S212)</f>
        <v>161</v>
      </c>
      <c r="C212" s="92">
        <v>0</v>
      </c>
      <c r="D212" s="92">
        <v>0</v>
      </c>
      <c r="E212" s="92">
        <v>0</v>
      </c>
      <c r="F212" s="92">
        <v>28</v>
      </c>
      <c r="G212" s="92">
        <v>0</v>
      </c>
      <c r="H212" s="92">
        <v>2</v>
      </c>
      <c r="I212" s="92">
        <v>29</v>
      </c>
      <c r="J212" s="92">
        <v>0</v>
      </c>
      <c r="K212" s="92">
        <v>7</v>
      </c>
      <c r="L212" s="92">
        <v>16</v>
      </c>
      <c r="M212" s="92">
        <v>12</v>
      </c>
      <c r="N212" s="92">
        <v>28</v>
      </c>
      <c r="O212" s="92">
        <v>12</v>
      </c>
      <c r="P212" s="92">
        <v>16</v>
      </c>
      <c r="Q212" s="92">
        <v>6</v>
      </c>
      <c r="R212" s="92">
        <v>2</v>
      </c>
      <c r="S212" s="285">
        <v>3</v>
      </c>
      <c r="T212" s="56">
        <v>0</v>
      </c>
      <c r="U212" s="92">
        <v>0</v>
      </c>
      <c r="V212" s="92">
        <v>0</v>
      </c>
      <c r="W212" s="92">
        <v>159</v>
      </c>
      <c r="X212" s="92">
        <v>2</v>
      </c>
      <c r="Y212" s="6" t="str">
        <f>CA212</f>
        <v/>
      </c>
      <c r="BU212" s="5"/>
      <c r="BV212" s="5"/>
      <c r="BW212" s="5"/>
      <c r="BX212" s="5"/>
      <c r="BY212" s="5"/>
      <c r="BZ212" s="5"/>
      <c r="CA212" s="32" t="str">
        <f>IF(CG212=1," * El total de Evaluaciones según tipo de atencion NO DEBE ser diferente al total.  ","")</f>
        <v/>
      </c>
      <c r="CB212" s="4"/>
      <c r="CC212" s="4"/>
      <c r="CD212" s="4"/>
      <c r="CE212" s="4"/>
      <c r="CF212" s="4"/>
      <c r="CG212" s="33">
        <f>IF(B212&lt;&gt;SUM(T212:X212),1,0)</f>
        <v>0</v>
      </c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</row>
    <row r="213" spans="1:116" s="6" customFormat="1" x14ac:dyDescent="0.2">
      <c r="A213" s="361" t="s">
        <v>84</v>
      </c>
      <c r="B213" s="211">
        <f>SUM(C213:S213)</f>
        <v>0</v>
      </c>
      <c r="C213" s="75">
        <v>0</v>
      </c>
      <c r="D213" s="75">
        <v>0</v>
      </c>
      <c r="E213" s="75">
        <v>0</v>
      </c>
      <c r="F213" s="75">
        <v>0</v>
      </c>
      <c r="G213" s="75">
        <v>0</v>
      </c>
      <c r="H213" s="75">
        <v>0</v>
      </c>
      <c r="I213" s="75">
        <v>0</v>
      </c>
      <c r="J213" s="75">
        <v>0</v>
      </c>
      <c r="K213" s="75">
        <v>0</v>
      </c>
      <c r="L213" s="75">
        <v>0</v>
      </c>
      <c r="M213" s="75">
        <v>0</v>
      </c>
      <c r="N213" s="75">
        <v>0</v>
      </c>
      <c r="O213" s="75">
        <v>0</v>
      </c>
      <c r="P213" s="75">
        <v>0</v>
      </c>
      <c r="Q213" s="75">
        <v>0</v>
      </c>
      <c r="R213" s="75">
        <v>0</v>
      </c>
      <c r="S213" s="288">
        <v>0</v>
      </c>
      <c r="T213" s="78">
        <v>0</v>
      </c>
      <c r="U213" s="75">
        <v>0</v>
      </c>
      <c r="V213" s="75">
        <v>0</v>
      </c>
      <c r="W213" s="75">
        <v>0</v>
      </c>
      <c r="X213" s="75">
        <v>0</v>
      </c>
      <c r="Y213" s="6" t="str">
        <f>CA213</f>
        <v/>
      </c>
      <c r="BU213" s="5"/>
      <c r="BV213" s="5"/>
      <c r="BW213" s="5"/>
      <c r="BX213" s="5"/>
      <c r="BY213" s="5"/>
      <c r="BZ213" s="5"/>
      <c r="CA213" s="32" t="str">
        <f>IF(CG213=1," * El total de Evaluaciones según tipo de atencion NO DEBE ser diferente al total.  ","")</f>
        <v/>
      </c>
      <c r="CB213" s="4"/>
      <c r="CC213" s="4"/>
      <c r="CD213" s="4"/>
      <c r="CE213" s="4"/>
      <c r="CF213" s="4"/>
      <c r="CG213" s="33">
        <f>IF(B213&lt;&gt;SUM(T213:X213),1,0)</f>
        <v>0</v>
      </c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</row>
    <row r="214" spans="1:116" s="6" customFormat="1" x14ac:dyDescent="0.2">
      <c r="A214" s="1067" t="s">
        <v>5</v>
      </c>
      <c r="B214" s="1068">
        <f>SUM(B210:B213)</f>
        <v>4885</v>
      </c>
      <c r="C214" s="1068">
        <f>SUM(C210:C213)</f>
        <v>923</v>
      </c>
      <c r="D214" s="1068">
        <f t="shared" ref="D214:X214" si="35">SUM(D210:D213)</f>
        <v>104</v>
      </c>
      <c r="E214" s="1068">
        <f t="shared" si="35"/>
        <v>86</v>
      </c>
      <c r="F214" s="1068">
        <f t="shared" si="35"/>
        <v>145</v>
      </c>
      <c r="G214" s="1068">
        <f t="shared" si="35"/>
        <v>85</v>
      </c>
      <c r="H214" s="1068">
        <f t="shared" si="35"/>
        <v>49</v>
      </c>
      <c r="I214" s="1068">
        <f t="shared" si="35"/>
        <v>170</v>
      </c>
      <c r="J214" s="1068">
        <f t="shared" si="35"/>
        <v>145</v>
      </c>
      <c r="K214" s="1068">
        <f t="shared" si="35"/>
        <v>226</v>
      </c>
      <c r="L214" s="1068">
        <f t="shared" si="35"/>
        <v>245</v>
      </c>
      <c r="M214" s="1068">
        <f t="shared" si="35"/>
        <v>373</v>
      </c>
      <c r="N214" s="1068">
        <f t="shared" si="35"/>
        <v>401</v>
      </c>
      <c r="O214" s="1068">
        <f t="shared" si="35"/>
        <v>377</v>
      </c>
      <c r="P214" s="1068">
        <f t="shared" si="35"/>
        <v>454</v>
      </c>
      <c r="Q214" s="1068">
        <f t="shared" si="35"/>
        <v>320</v>
      </c>
      <c r="R214" s="1068">
        <f t="shared" si="35"/>
        <v>364</v>
      </c>
      <c r="S214" s="1069">
        <f t="shared" si="35"/>
        <v>418</v>
      </c>
      <c r="T214" s="67">
        <f t="shared" si="35"/>
        <v>1446</v>
      </c>
      <c r="U214" s="287">
        <f t="shared" si="35"/>
        <v>0</v>
      </c>
      <c r="V214" s="287">
        <f t="shared" si="35"/>
        <v>0</v>
      </c>
      <c r="W214" s="287">
        <f t="shared" si="35"/>
        <v>2361</v>
      </c>
      <c r="X214" s="287">
        <f t="shared" si="35"/>
        <v>1078</v>
      </c>
      <c r="BU214" s="5"/>
      <c r="BV214" s="5"/>
      <c r="BW214" s="5"/>
      <c r="BX214" s="5"/>
      <c r="BY214" s="5"/>
      <c r="BZ214" s="5"/>
      <c r="CA214" s="4"/>
      <c r="CB214" s="4"/>
      <c r="CC214" s="4"/>
      <c r="CD214" s="4"/>
      <c r="CE214" s="4"/>
      <c r="CF214" s="4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</row>
    <row r="215" spans="1:116" s="6" customFormat="1" x14ac:dyDescent="0.2">
      <c r="A215" s="11" t="s">
        <v>196</v>
      </c>
      <c r="BU215" s="5"/>
      <c r="BV215" s="5"/>
      <c r="BW215" s="5"/>
      <c r="BX215" s="5"/>
      <c r="BY215" s="15"/>
      <c r="BZ215" s="15"/>
      <c r="CA215" s="4"/>
      <c r="CB215" s="4"/>
      <c r="CC215" s="4"/>
      <c r="CD215" s="4"/>
      <c r="CE215" s="4"/>
      <c r="CF215" s="4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</row>
    <row r="216" spans="1:116" s="6" customFormat="1" x14ac:dyDescent="0.2">
      <c r="A216" s="991" t="s">
        <v>197</v>
      </c>
      <c r="B216" s="968" t="s">
        <v>76</v>
      </c>
      <c r="BU216" s="5"/>
      <c r="BV216" s="5"/>
      <c r="BW216" s="5"/>
      <c r="BX216" s="5"/>
      <c r="BY216" s="15"/>
      <c r="BZ216" s="15"/>
      <c r="CA216" s="4"/>
      <c r="CB216" s="4"/>
      <c r="CC216" s="4"/>
      <c r="CD216" s="4"/>
      <c r="CE216" s="4"/>
      <c r="CF216" s="4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</row>
    <row r="217" spans="1:116" s="6" customFormat="1" x14ac:dyDescent="0.2">
      <c r="A217" s="373" t="s">
        <v>198</v>
      </c>
      <c r="B217" s="209"/>
      <c r="BU217" s="5"/>
      <c r="BV217" s="5"/>
      <c r="BW217" s="5"/>
      <c r="BX217" s="5"/>
      <c r="BY217" s="15"/>
      <c r="BZ217" s="15"/>
      <c r="CA217" s="4"/>
      <c r="CB217" s="4"/>
      <c r="CC217" s="4"/>
      <c r="CD217" s="4"/>
      <c r="CE217" s="4"/>
      <c r="CF217" s="4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</row>
    <row r="218" spans="1:116" s="6" customFormat="1" x14ac:dyDescent="0.2">
      <c r="A218" s="374" t="s">
        <v>199</v>
      </c>
      <c r="B218" s="92"/>
      <c r="BU218" s="5"/>
      <c r="BV218" s="5"/>
      <c r="BW218" s="5"/>
      <c r="BX218" s="5"/>
      <c r="BY218" s="15"/>
      <c r="BZ218" s="15"/>
      <c r="CA218" s="4"/>
      <c r="CB218" s="4"/>
      <c r="CC218" s="4"/>
      <c r="CD218" s="4"/>
      <c r="CE218" s="4"/>
      <c r="CF218" s="4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</row>
    <row r="219" spans="1:116" s="6" customFormat="1" x14ac:dyDescent="0.2">
      <c r="A219" s="374" t="s">
        <v>200</v>
      </c>
      <c r="B219" s="92"/>
      <c r="BU219" s="5"/>
      <c r="BV219" s="5"/>
      <c r="BW219" s="5"/>
      <c r="BX219" s="5"/>
      <c r="BY219" s="15"/>
      <c r="BZ219" s="15"/>
      <c r="CA219" s="4"/>
      <c r="CB219" s="4"/>
      <c r="CC219" s="4"/>
      <c r="CD219" s="4"/>
      <c r="CE219" s="4"/>
      <c r="CF219" s="4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</row>
    <row r="220" spans="1:116" s="6" customFormat="1" x14ac:dyDescent="0.2">
      <c r="A220" s="375" t="s">
        <v>201</v>
      </c>
      <c r="B220" s="75"/>
      <c r="BU220" s="5"/>
      <c r="BV220" s="5"/>
      <c r="BW220" s="5"/>
      <c r="BX220" s="5"/>
      <c r="BY220" s="15"/>
      <c r="BZ220" s="15"/>
      <c r="CA220" s="4"/>
      <c r="CB220" s="4"/>
      <c r="CC220" s="4"/>
      <c r="CD220" s="4"/>
      <c r="CE220" s="4"/>
      <c r="CF220" s="4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</row>
    <row r="221" spans="1:116" s="6" customFormat="1" x14ac:dyDescent="0.2">
      <c r="A221" s="107" t="s">
        <v>202</v>
      </c>
      <c r="BU221" s="5"/>
      <c r="BV221" s="5"/>
      <c r="BW221" s="5"/>
      <c r="BX221" s="5"/>
      <c r="BY221" s="15"/>
      <c r="BZ221" s="15"/>
      <c r="CA221" s="4"/>
      <c r="CB221" s="4"/>
      <c r="CC221" s="4"/>
      <c r="CD221" s="4"/>
      <c r="CE221" s="4"/>
      <c r="CF221" s="4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</row>
    <row r="222" spans="1:116" s="6" customFormat="1" x14ac:dyDescent="0.2">
      <c r="A222" s="1070" t="s">
        <v>92</v>
      </c>
      <c r="B222" s="968" t="s">
        <v>5</v>
      </c>
      <c r="BU222" s="5"/>
      <c r="BV222" s="5"/>
      <c r="BW222" s="5"/>
      <c r="BX222" s="5"/>
      <c r="BY222" s="15"/>
      <c r="BZ222" s="15"/>
      <c r="CA222" s="4"/>
      <c r="CB222" s="4"/>
      <c r="CC222" s="4"/>
      <c r="CD222" s="4"/>
      <c r="CE222" s="4"/>
      <c r="CF222" s="4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</row>
    <row r="223" spans="1:116" s="6" customFormat="1" x14ac:dyDescent="0.2">
      <c r="A223" s="374" t="s">
        <v>96</v>
      </c>
      <c r="B223" s="92">
        <v>217</v>
      </c>
      <c r="BU223" s="5"/>
      <c r="BV223" s="5"/>
      <c r="BW223" s="5"/>
      <c r="BX223" s="5"/>
      <c r="BY223" s="15"/>
      <c r="BZ223" s="15"/>
      <c r="CA223" s="4"/>
      <c r="CB223" s="4"/>
      <c r="CC223" s="4"/>
      <c r="CD223" s="4"/>
      <c r="CE223" s="4"/>
      <c r="CF223" s="4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</row>
    <row r="224" spans="1:116" s="6" customFormat="1" x14ac:dyDescent="0.2">
      <c r="A224" s="374" t="s">
        <v>97</v>
      </c>
      <c r="B224" s="92">
        <v>49</v>
      </c>
      <c r="BU224" s="5"/>
      <c r="BV224" s="5"/>
      <c r="BW224" s="5"/>
      <c r="BX224" s="5"/>
      <c r="BY224" s="15"/>
      <c r="BZ224" s="15"/>
      <c r="CA224" s="4"/>
      <c r="CB224" s="4"/>
      <c r="CC224" s="4"/>
      <c r="CD224" s="4"/>
      <c r="CE224" s="4"/>
      <c r="CF224" s="4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</row>
    <row r="225" spans="1:104" s="6" customFormat="1" x14ac:dyDescent="0.2">
      <c r="A225" s="374" t="s">
        <v>98</v>
      </c>
      <c r="B225" s="92">
        <v>2807</v>
      </c>
      <c r="BU225" s="5"/>
      <c r="BV225" s="5"/>
      <c r="BW225" s="5"/>
      <c r="BX225" s="5"/>
      <c r="BY225" s="15"/>
      <c r="BZ225" s="15"/>
      <c r="CA225" s="4"/>
      <c r="CB225" s="4"/>
      <c r="CC225" s="4"/>
      <c r="CD225" s="4"/>
      <c r="CE225" s="4"/>
      <c r="CF225" s="4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5"/>
      <c r="CV225" s="5"/>
      <c r="CW225" s="5"/>
      <c r="CX225" s="5"/>
      <c r="CY225" s="5"/>
      <c r="CZ225" s="5"/>
    </row>
    <row r="226" spans="1:104" s="6" customFormat="1" ht="21.75" x14ac:dyDescent="0.2">
      <c r="A226" s="377" t="s">
        <v>99</v>
      </c>
      <c r="B226" s="92">
        <v>161</v>
      </c>
      <c r="BU226" s="5"/>
      <c r="BV226" s="5"/>
      <c r="BW226" s="5"/>
      <c r="BX226" s="5"/>
      <c r="BY226" s="15"/>
      <c r="BZ226" s="15"/>
      <c r="CA226" s="4"/>
      <c r="CB226" s="4"/>
      <c r="CC226" s="4"/>
      <c r="CD226" s="4"/>
      <c r="CE226" s="4"/>
      <c r="CF226" s="4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5"/>
      <c r="CV226" s="5"/>
      <c r="CW226" s="5"/>
      <c r="CX226" s="5"/>
      <c r="CY226" s="5"/>
      <c r="CZ226" s="5"/>
    </row>
    <row r="227" spans="1:104" s="6" customFormat="1" x14ac:dyDescent="0.2">
      <c r="A227" s="374" t="s">
        <v>100</v>
      </c>
      <c r="B227" s="92">
        <v>0</v>
      </c>
      <c r="BU227" s="5"/>
      <c r="BV227" s="5"/>
      <c r="BW227" s="5"/>
      <c r="BX227" s="5"/>
      <c r="BY227" s="15"/>
      <c r="BZ227" s="15"/>
      <c r="CA227" s="4"/>
      <c r="CB227" s="4"/>
      <c r="CC227" s="4"/>
      <c r="CD227" s="4"/>
      <c r="CE227" s="4"/>
      <c r="CF227" s="4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5"/>
      <c r="CV227" s="5"/>
      <c r="CW227" s="5"/>
      <c r="CX227" s="5"/>
      <c r="CY227" s="5"/>
      <c r="CZ227" s="5"/>
    </row>
    <row r="228" spans="1:104" s="6" customFormat="1" x14ac:dyDescent="0.2">
      <c r="A228" s="374" t="s">
        <v>101</v>
      </c>
      <c r="B228" s="92">
        <v>0</v>
      </c>
      <c r="BU228" s="5"/>
      <c r="BV228" s="5"/>
      <c r="BW228" s="5"/>
      <c r="BX228" s="5"/>
      <c r="BY228" s="5"/>
      <c r="BZ228" s="5"/>
      <c r="CA228" s="4"/>
      <c r="CB228" s="4"/>
      <c r="CC228" s="4"/>
      <c r="CD228" s="4"/>
      <c r="CE228" s="4"/>
      <c r="CF228" s="4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5"/>
      <c r="CV228" s="5"/>
      <c r="CW228" s="5"/>
      <c r="CX228" s="5"/>
      <c r="CY228" s="5"/>
      <c r="CZ228" s="5"/>
    </row>
    <row r="229" spans="1:104" s="6" customFormat="1" x14ac:dyDescent="0.2">
      <c r="A229" s="374" t="s">
        <v>102</v>
      </c>
      <c r="B229" s="92">
        <v>0</v>
      </c>
      <c r="BU229" s="5"/>
      <c r="BV229" s="5"/>
      <c r="BW229" s="5"/>
      <c r="BX229" s="5"/>
      <c r="BY229" s="5"/>
      <c r="BZ229" s="5"/>
      <c r="CA229" s="4"/>
      <c r="CB229" s="4"/>
      <c r="CC229" s="4"/>
      <c r="CD229" s="4"/>
      <c r="CE229" s="4"/>
      <c r="CF229" s="4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5"/>
      <c r="CV229" s="5"/>
      <c r="CW229" s="5"/>
      <c r="CX229" s="5"/>
      <c r="CY229" s="5"/>
      <c r="CZ229" s="5"/>
    </row>
    <row r="230" spans="1:104" s="6" customFormat="1" x14ac:dyDescent="0.2">
      <c r="A230" s="374" t="s">
        <v>203</v>
      </c>
      <c r="B230" s="92">
        <v>37</v>
      </c>
      <c r="BU230" s="5"/>
      <c r="BV230" s="5"/>
      <c r="BW230" s="5"/>
      <c r="BX230" s="5"/>
      <c r="BY230" s="5"/>
      <c r="BZ230" s="5"/>
      <c r="CA230" s="4"/>
      <c r="CB230" s="4"/>
      <c r="CC230" s="4"/>
      <c r="CD230" s="4"/>
      <c r="CE230" s="4"/>
      <c r="CF230" s="4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5"/>
      <c r="CV230" s="5"/>
      <c r="CW230" s="5"/>
      <c r="CX230" s="5"/>
      <c r="CY230" s="5"/>
      <c r="CZ230" s="5"/>
    </row>
    <row r="231" spans="1:104" s="6" customFormat="1" x14ac:dyDescent="0.2">
      <c r="A231" s="374" t="s">
        <v>106</v>
      </c>
      <c r="B231" s="92">
        <v>0</v>
      </c>
      <c r="BU231" s="5"/>
      <c r="BV231" s="5"/>
      <c r="BW231" s="5"/>
      <c r="BX231" s="5"/>
      <c r="BY231" s="5"/>
      <c r="BZ231" s="5"/>
      <c r="CA231" s="4"/>
      <c r="CB231" s="4"/>
      <c r="CC231" s="4"/>
      <c r="CD231" s="4"/>
      <c r="CE231" s="4"/>
      <c r="CF231" s="4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5"/>
      <c r="CV231" s="5"/>
      <c r="CW231" s="5"/>
      <c r="CX231" s="5"/>
      <c r="CY231" s="5"/>
      <c r="CZ231" s="5"/>
    </row>
    <row r="232" spans="1:104" s="6" customFormat="1" x14ac:dyDescent="0.2">
      <c r="A232" s="374" t="s">
        <v>103</v>
      </c>
      <c r="B232" s="92">
        <v>0</v>
      </c>
      <c r="BU232" s="5"/>
      <c r="BV232" s="5"/>
      <c r="BW232" s="5"/>
      <c r="BX232" s="5"/>
      <c r="BY232" s="5"/>
      <c r="BZ232" s="5"/>
      <c r="CA232" s="4"/>
      <c r="CB232" s="4"/>
      <c r="CC232" s="4"/>
      <c r="CD232" s="4"/>
      <c r="CE232" s="4"/>
      <c r="CF232" s="4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5"/>
      <c r="CV232" s="5"/>
      <c r="CW232" s="5"/>
      <c r="CX232" s="5"/>
      <c r="CY232" s="5"/>
      <c r="CZ232" s="5"/>
    </row>
    <row r="233" spans="1:104" s="6" customFormat="1" x14ac:dyDescent="0.2">
      <c r="A233" s="374" t="s">
        <v>104</v>
      </c>
      <c r="B233" s="92">
        <v>0</v>
      </c>
      <c r="BU233" s="5"/>
      <c r="BV233" s="5"/>
      <c r="BW233" s="5"/>
      <c r="BX233" s="5"/>
      <c r="BY233" s="5"/>
      <c r="BZ233" s="5"/>
      <c r="CA233" s="4"/>
      <c r="CB233" s="4"/>
      <c r="CC233" s="4"/>
      <c r="CD233" s="4"/>
      <c r="CE233" s="4"/>
      <c r="CF233" s="4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5"/>
      <c r="CV233" s="5"/>
      <c r="CW233" s="5"/>
      <c r="CX233" s="5"/>
      <c r="CY233" s="5"/>
      <c r="CZ233" s="5"/>
    </row>
    <row r="234" spans="1:104" s="6" customFormat="1" x14ac:dyDescent="0.2">
      <c r="A234" s="374" t="s">
        <v>105</v>
      </c>
      <c r="B234" s="92">
        <v>0</v>
      </c>
      <c r="BU234" s="5"/>
      <c r="BV234" s="5"/>
      <c r="BW234" s="5"/>
      <c r="BX234" s="5"/>
      <c r="BY234" s="5"/>
      <c r="BZ234" s="5"/>
      <c r="CA234" s="4"/>
      <c r="CB234" s="4"/>
      <c r="CC234" s="4"/>
      <c r="CD234" s="4"/>
      <c r="CE234" s="4"/>
      <c r="CF234" s="4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5"/>
      <c r="CV234" s="5"/>
      <c r="CW234" s="5"/>
      <c r="CX234" s="5"/>
      <c r="CY234" s="5"/>
      <c r="CZ234" s="5"/>
    </row>
    <row r="235" spans="1:104" s="6" customFormat="1" x14ac:dyDescent="0.2">
      <c r="A235" s="374" t="s">
        <v>204</v>
      </c>
      <c r="B235" s="92">
        <v>0</v>
      </c>
      <c r="BU235" s="5"/>
      <c r="BV235" s="5"/>
      <c r="BW235" s="5"/>
      <c r="BX235" s="5"/>
      <c r="BY235" s="5"/>
      <c r="BZ235" s="5"/>
      <c r="CA235" s="4"/>
      <c r="CB235" s="4"/>
      <c r="CC235" s="4"/>
      <c r="CD235" s="4"/>
      <c r="CE235" s="4"/>
      <c r="CF235" s="4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5"/>
      <c r="CV235" s="5"/>
      <c r="CW235" s="5"/>
      <c r="CX235" s="5"/>
      <c r="CY235" s="5"/>
      <c r="CZ235" s="5"/>
    </row>
    <row r="236" spans="1:104" s="6" customFormat="1" x14ac:dyDescent="0.2">
      <c r="A236" s="374" t="s">
        <v>205</v>
      </c>
      <c r="B236" s="92">
        <v>0</v>
      </c>
      <c r="BU236" s="5"/>
      <c r="BV236" s="5"/>
      <c r="BW236" s="5"/>
      <c r="BX236" s="5"/>
      <c r="BY236" s="5"/>
      <c r="BZ236" s="5"/>
      <c r="CA236" s="4"/>
      <c r="CB236" s="4"/>
      <c r="CC236" s="4"/>
      <c r="CD236" s="4"/>
      <c r="CE236" s="4"/>
      <c r="CF236" s="4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5"/>
      <c r="CV236" s="5"/>
      <c r="CW236" s="5"/>
      <c r="CX236" s="5"/>
      <c r="CY236" s="5"/>
      <c r="CZ236" s="5"/>
    </row>
    <row r="237" spans="1:104" s="6" customFormat="1" x14ac:dyDescent="0.2">
      <c r="A237" s="374" t="s">
        <v>107</v>
      </c>
      <c r="B237" s="92">
        <v>139</v>
      </c>
      <c r="BU237" s="5"/>
      <c r="BV237" s="5"/>
      <c r="BW237" s="5"/>
      <c r="BX237" s="5"/>
      <c r="BY237" s="5"/>
      <c r="BZ237" s="5"/>
      <c r="CA237" s="4"/>
      <c r="CB237" s="4"/>
      <c r="CC237" s="4"/>
      <c r="CD237" s="4"/>
      <c r="CE237" s="4"/>
      <c r="CF237" s="4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5"/>
      <c r="CV237" s="5"/>
      <c r="CW237" s="5"/>
      <c r="CX237" s="5"/>
      <c r="CY237" s="5"/>
      <c r="CZ237" s="5"/>
    </row>
    <row r="238" spans="1:104" s="6" customFormat="1" x14ac:dyDescent="0.2">
      <c r="A238" s="374" t="s">
        <v>108</v>
      </c>
      <c r="B238" s="92">
        <v>0</v>
      </c>
      <c r="BU238" s="5"/>
      <c r="BV238" s="5"/>
      <c r="BW238" s="5"/>
      <c r="BX238" s="5"/>
      <c r="BY238" s="5"/>
      <c r="BZ238" s="5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5"/>
      <c r="CV238" s="5"/>
      <c r="CW238" s="5"/>
      <c r="CX238" s="5"/>
      <c r="CY238" s="5"/>
      <c r="CZ238" s="5"/>
    </row>
    <row r="239" spans="1:104" s="6" customFormat="1" x14ac:dyDescent="0.2">
      <c r="A239" s="374" t="s">
        <v>109</v>
      </c>
      <c r="B239" s="92">
        <v>54</v>
      </c>
      <c r="BU239" s="5"/>
      <c r="BV239" s="5"/>
      <c r="BW239" s="5"/>
      <c r="BX239" s="5"/>
      <c r="BY239" s="5"/>
      <c r="BZ239" s="5"/>
      <c r="CU239" s="5"/>
      <c r="CV239" s="5"/>
      <c r="CW239" s="5"/>
      <c r="CX239" s="5"/>
      <c r="CY239" s="5"/>
      <c r="CZ239" s="5"/>
    </row>
    <row r="240" spans="1:104" s="6" customFormat="1" x14ac:dyDescent="0.2">
      <c r="A240" s="374" t="s">
        <v>110</v>
      </c>
      <c r="B240" s="92">
        <v>0</v>
      </c>
      <c r="BU240" s="5"/>
      <c r="BV240" s="5"/>
      <c r="BW240" s="5"/>
      <c r="BX240" s="5"/>
      <c r="BY240" s="5"/>
      <c r="BZ240" s="5"/>
      <c r="CU240" s="5"/>
      <c r="CV240" s="5"/>
      <c r="CW240" s="5"/>
      <c r="CX240" s="5"/>
      <c r="CY240" s="5"/>
      <c r="CZ240" s="5"/>
    </row>
    <row r="241" spans="1:104" s="6" customFormat="1" x14ac:dyDescent="0.2">
      <c r="A241" s="374" t="s">
        <v>206</v>
      </c>
      <c r="B241" s="92">
        <v>0</v>
      </c>
      <c r="BU241" s="5"/>
      <c r="BV241" s="5"/>
      <c r="BW241" s="5"/>
      <c r="BX241" s="5"/>
      <c r="BY241" s="15"/>
      <c r="BZ241" s="15"/>
      <c r="CU241" s="5"/>
      <c r="CV241" s="5"/>
      <c r="CW241" s="5"/>
      <c r="CX241" s="5"/>
      <c r="CY241" s="5"/>
      <c r="CZ241" s="5"/>
    </row>
    <row r="242" spans="1:104" s="6" customFormat="1" x14ac:dyDescent="0.2">
      <c r="A242" s="374" t="s">
        <v>112</v>
      </c>
      <c r="B242" s="92">
        <v>0</v>
      </c>
      <c r="BU242" s="5"/>
      <c r="BV242" s="5"/>
      <c r="BW242" s="5"/>
      <c r="BX242" s="5"/>
      <c r="BY242" s="15"/>
      <c r="BZ242" s="15"/>
      <c r="CU242" s="5"/>
      <c r="CV242" s="5"/>
      <c r="CW242" s="5"/>
      <c r="CX242" s="5"/>
      <c r="CY242" s="5"/>
      <c r="CZ242" s="5"/>
    </row>
    <row r="243" spans="1:104" s="6" customFormat="1" x14ac:dyDescent="0.2">
      <c r="A243" s="374" t="s">
        <v>207</v>
      </c>
      <c r="B243" s="92">
        <v>0</v>
      </c>
      <c r="BU243" s="5"/>
      <c r="BV243" s="5"/>
      <c r="BW243" s="5"/>
      <c r="BX243" s="5"/>
      <c r="BY243" s="15"/>
      <c r="BZ243" s="15"/>
      <c r="CU243" s="5"/>
      <c r="CV243" s="5"/>
      <c r="CW243" s="5"/>
      <c r="CX243" s="5"/>
      <c r="CY243" s="5"/>
      <c r="CZ243" s="5"/>
    </row>
    <row r="244" spans="1:104" s="6" customFormat="1" x14ac:dyDescent="0.2">
      <c r="A244" s="374" t="s">
        <v>208</v>
      </c>
      <c r="B244" s="92">
        <v>0</v>
      </c>
      <c r="BU244" s="5"/>
      <c r="BV244" s="5"/>
      <c r="BW244" s="5"/>
      <c r="BX244" s="5"/>
      <c r="BY244" s="15"/>
      <c r="BZ244" s="15"/>
      <c r="CU244" s="5"/>
      <c r="CV244" s="5"/>
      <c r="CW244" s="5"/>
      <c r="CX244" s="5"/>
      <c r="CY244" s="5"/>
      <c r="CZ244" s="5"/>
    </row>
    <row r="245" spans="1:104" s="6" customFormat="1" x14ac:dyDescent="0.2">
      <c r="A245" s="374" t="s">
        <v>209</v>
      </c>
      <c r="B245" s="92">
        <v>1045</v>
      </c>
      <c r="BU245" s="5"/>
      <c r="BV245" s="5"/>
      <c r="BW245" s="5"/>
      <c r="BX245" s="5"/>
      <c r="BY245" s="15"/>
      <c r="BZ245" s="15"/>
      <c r="CU245" s="5"/>
      <c r="CV245" s="5"/>
      <c r="CW245" s="5"/>
      <c r="CX245" s="5"/>
      <c r="CY245" s="5"/>
      <c r="CZ245" s="5"/>
    </row>
    <row r="246" spans="1:104" s="6" customFormat="1" x14ac:dyDescent="0.2">
      <c r="A246" s="374" t="s">
        <v>210</v>
      </c>
      <c r="B246" s="92">
        <v>0</v>
      </c>
      <c r="BU246" s="5"/>
      <c r="BV246" s="5"/>
      <c r="BW246" s="5"/>
      <c r="BX246" s="5"/>
      <c r="BY246" s="15"/>
      <c r="BZ246" s="15"/>
      <c r="CU246" s="5"/>
      <c r="CV246" s="5"/>
      <c r="CW246" s="5"/>
      <c r="CX246" s="5"/>
      <c r="CY246" s="5"/>
      <c r="CZ246" s="5"/>
    </row>
    <row r="247" spans="1:104" s="6" customFormat="1" x14ac:dyDescent="0.2">
      <c r="A247" s="375" t="s">
        <v>211</v>
      </c>
      <c r="B247" s="75">
        <v>0</v>
      </c>
      <c r="BU247" s="5"/>
      <c r="BV247" s="5"/>
      <c r="BW247" s="5"/>
      <c r="BX247" s="5"/>
      <c r="BY247" s="15"/>
      <c r="BZ247" s="15"/>
      <c r="CU247" s="5"/>
      <c r="CV247" s="5"/>
      <c r="CW247" s="5"/>
      <c r="CX247" s="5"/>
      <c r="CY247" s="5"/>
      <c r="CZ247" s="5"/>
    </row>
    <row r="248" spans="1:104" s="6" customFormat="1" x14ac:dyDescent="0.2">
      <c r="A248" s="1071" t="s">
        <v>5</v>
      </c>
      <c r="B248" s="1072">
        <f>SUM(B223:B247)</f>
        <v>4509</v>
      </c>
      <c r="BU248" s="5"/>
      <c r="BV248" s="5"/>
      <c r="BW248" s="5"/>
      <c r="BX248" s="5"/>
      <c r="BY248" s="15"/>
      <c r="BZ248" s="15"/>
      <c r="CU248" s="5"/>
      <c r="CV248" s="5"/>
      <c r="CW248" s="5"/>
      <c r="CX248" s="5"/>
      <c r="CY248" s="5"/>
      <c r="CZ248" s="5"/>
    </row>
    <row r="249" spans="1:104" s="6" customFormat="1" x14ac:dyDescent="0.2">
      <c r="A249" s="11" t="s">
        <v>212</v>
      </c>
      <c r="B249" s="11"/>
      <c r="BU249" s="5"/>
      <c r="BV249" s="5"/>
      <c r="BW249" s="5"/>
      <c r="BX249" s="5"/>
      <c r="BY249" s="15"/>
      <c r="BZ249" s="15"/>
      <c r="CU249" s="5"/>
      <c r="CV249" s="5"/>
      <c r="CW249" s="5"/>
      <c r="CX249" s="5"/>
      <c r="CY249" s="5"/>
      <c r="CZ249" s="5"/>
    </row>
    <row r="250" spans="1:104" s="6" customFormat="1" x14ac:dyDescent="0.2">
      <c r="A250" s="11" t="s">
        <v>213</v>
      </c>
      <c r="B250" s="221"/>
      <c r="BU250" s="5"/>
      <c r="BV250" s="5"/>
      <c r="BW250" s="5"/>
      <c r="BX250" s="15"/>
      <c r="BY250" s="15"/>
      <c r="BZ250" s="5"/>
      <c r="CU250" s="5"/>
      <c r="CV250" s="5"/>
      <c r="CW250" s="5"/>
      <c r="CX250" s="5"/>
      <c r="CY250" s="5"/>
      <c r="CZ250" s="5"/>
    </row>
    <row r="251" spans="1:104" s="6" customFormat="1" x14ac:dyDescent="0.2">
      <c r="A251" s="2015" t="s">
        <v>214</v>
      </c>
      <c r="B251" s="2041" t="s">
        <v>5</v>
      </c>
      <c r="C251" s="2002" t="s">
        <v>215</v>
      </c>
      <c r="D251" s="2020"/>
      <c r="E251" s="2020"/>
      <c r="F251" s="2020"/>
      <c r="G251" s="2020"/>
      <c r="H251" s="2020"/>
      <c r="I251" s="2020"/>
      <c r="J251" s="2020"/>
      <c r="K251" s="2020"/>
      <c r="L251" s="2020"/>
      <c r="M251" s="2020"/>
      <c r="N251" s="2020"/>
      <c r="O251" s="2020"/>
      <c r="P251" s="2020"/>
      <c r="Q251" s="2020"/>
      <c r="R251" s="2020"/>
      <c r="S251" s="2021"/>
      <c r="BU251" s="5"/>
      <c r="BV251" s="5"/>
      <c r="BW251" s="5"/>
      <c r="BX251" s="5"/>
      <c r="BY251" s="5"/>
      <c r="BZ251" s="5"/>
      <c r="CU251" s="5"/>
      <c r="CV251" s="5"/>
      <c r="CW251" s="5"/>
      <c r="CX251" s="5"/>
      <c r="CY251" s="5"/>
      <c r="CZ251" s="5"/>
    </row>
    <row r="252" spans="1:104" s="6" customFormat="1" x14ac:dyDescent="0.2">
      <c r="A252" s="2040"/>
      <c r="B252" s="2042"/>
      <c r="C252" s="1073" t="s">
        <v>160</v>
      </c>
      <c r="D252" s="1073" t="s">
        <v>161</v>
      </c>
      <c r="E252" s="1073" t="s">
        <v>13</v>
      </c>
      <c r="F252" s="1074" t="s">
        <v>14</v>
      </c>
      <c r="G252" s="1074" t="s">
        <v>15</v>
      </c>
      <c r="H252" s="1074" t="s">
        <v>16</v>
      </c>
      <c r="I252" s="1074" t="s">
        <v>17</v>
      </c>
      <c r="J252" s="1074" t="s">
        <v>18</v>
      </c>
      <c r="K252" s="1074" t="s">
        <v>19</v>
      </c>
      <c r="L252" s="1074" t="s">
        <v>20</v>
      </c>
      <c r="M252" s="1074" t="s">
        <v>21</v>
      </c>
      <c r="N252" s="1074" t="s">
        <v>22</v>
      </c>
      <c r="O252" s="1074" t="s">
        <v>23</v>
      </c>
      <c r="P252" s="1074" t="s">
        <v>24</v>
      </c>
      <c r="Q252" s="1074" t="s">
        <v>25</v>
      </c>
      <c r="R252" s="1074" t="s">
        <v>26</v>
      </c>
      <c r="S252" s="1075" t="s">
        <v>27</v>
      </c>
      <c r="BU252" s="5"/>
      <c r="BV252" s="5"/>
      <c r="BW252" s="5"/>
      <c r="BX252" s="5"/>
      <c r="BY252" s="5"/>
      <c r="BZ252" s="5"/>
      <c r="CU252" s="5"/>
      <c r="CV252" s="5"/>
      <c r="CW252" s="5"/>
      <c r="CX252" s="5"/>
      <c r="CY252" s="5"/>
      <c r="CZ252" s="5"/>
    </row>
    <row r="253" spans="1:104" s="6" customFormat="1" x14ac:dyDescent="0.2">
      <c r="A253" s="1076" t="s">
        <v>216</v>
      </c>
      <c r="B253" s="1077">
        <f>SUM(C253:S253)</f>
        <v>401</v>
      </c>
      <c r="C253" s="1007">
        <v>6</v>
      </c>
      <c r="D253" s="385">
        <v>30</v>
      </c>
      <c r="E253" s="385">
        <v>18</v>
      </c>
      <c r="F253" s="385">
        <v>3</v>
      </c>
      <c r="G253" s="385">
        <v>1</v>
      </c>
      <c r="H253" s="385">
        <v>1</v>
      </c>
      <c r="I253" s="385">
        <v>0</v>
      </c>
      <c r="J253" s="385">
        <v>0</v>
      </c>
      <c r="K253" s="385">
        <v>0</v>
      </c>
      <c r="L253" s="385">
        <v>8</v>
      </c>
      <c r="M253" s="385">
        <v>5</v>
      </c>
      <c r="N253" s="385">
        <v>4</v>
      </c>
      <c r="O253" s="385">
        <v>6</v>
      </c>
      <c r="P253" s="385">
        <v>104</v>
      </c>
      <c r="Q253" s="385">
        <v>72</v>
      </c>
      <c r="R253" s="385">
        <v>76</v>
      </c>
      <c r="S253" s="1078">
        <v>67</v>
      </c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U253" s="5"/>
      <c r="CV253" s="5"/>
      <c r="CW253" s="5"/>
      <c r="CX253" s="5"/>
      <c r="CY253" s="5"/>
      <c r="CZ253" s="5"/>
    </row>
    <row r="254" spans="1:104" s="6" customFormat="1" ht="21" x14ac:dyDescent="0.2">
      <c r="A254" s="386" t="s">
        <v>217</v>
      </c>
      <c r="B254" s="387">
        <f>SUM(C254:S254)</f>
        <v>401</v>
      </c>
      <c r="C254" s="51">
        <v>6</v>
      </c>
      <c r="D254" s="55">
        <v>30</v>
      </c>
      <c r="E254" s="55">
        <v>18</v>
      </c>
      <c r="F254" s="55">
        <v>3</v>
      </c>
      <c r="G254" s="55">
        <v>1</v>
      </c>
      <c r="H254" s="55">
        <v>1</v>
      </c>
      <c r="I254" s="55">
        <v>0</v>
      </c>
      <c r="J254" s="55">
        <v>0</v>
      </c>
      <c r="K254" s="55">
        <v>0</v>
      </c>
      <c r="L254" s="55">
        <v>8</v>
      </c>
      <c r="M254" s="55">
        <v>5</v>
      </c>
      <c r="N254" s="55">
        <v>4</v>
      </c>
      <c r="O254" s="55">
        <v>6</v>
      </c>
      <c r="P254" s="55">
        <v>104</v>
      </c>
      <c r="Q254" s="55">
        <v>72</v>
      </c>
      <c r="R254" s="55">
        <v>76</v>
      </c>
      <c r="S254" s="56">
        <v>67</v>
      </c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09"/>
      <c r="AJ254" s="109"/>
      <c r="AK254" s="109"/>
      <c r="AL254" s="109"/>
      <c r="AM254" s="109"/>
      <c r="AN254" s="109"/>
      <c r="AO254" s="109"/>
      <c r="AP254" s="109"/>
      <c r="AQ254" s="109"/>
      <c r="AR254" s="109"/>
      <c r="AS254" s="109"/>
      <c r="AT254" s="109"/>
      <c r="AU254" s="109"/>
      <c r="AV254" s="109"/>
      <c r="AW254" s="109"/>
      <c r="AX254" s="109"/>
      <c r="AY254" s="109"/>
      <c r="AZ254" s="109"/>
      <c r="BA254" s="109"/>
      <c r="BB254" s="109"/>
      <c r="BU254" s="5"/>
      <c r="BV254" s="5"/>
      <c r="BW254" s="5"/>
      <c r="BX254" s="5"/>
      <c r="BY254" s="15"/>
      <c r="BZ254" s="15"/>
      <c r="CU254" s="5"/>
      <c r="CV254" s="5"/>
      <c r="CW254" s="5"/>
      <c r="CX254" s="5"/>
      <c r="CY254" s="5"/>
      <c r="CZ254" s="5"/>
    </row>
    <row r="255" spans="1:104" s="6" customFormat="1" x14ac:dyDescent="0.2">
      <c r="A255" s="881" t="s">
        <v>218</v>
      </c>
      <c r="B255" s="1079">
        <f>SUM(C255:S255)</f>
        <v>371</v>
      </c>
      <c r="C255" s="1080">
        <v>6</v>
      </c>
      <c r="D255" s="1081">
        <v>30</v>
      </c>
      <c r="E255" s="1081">
        <v>18</v>
      </c>
      <c r="F255" s="1081">
        <v>3</v>
      </c>
      <c r="G255" s="1081">
        <v>1</v>
      </c>
      <c r="H255" s="1081">
        <v>1</v>
      </c>
      <c r="I255" s="1081">
        <v>0</v>
      </c>
      <c r="J255" s="1081">
        <v>0</v>
      </c>
      <c r="K255" s="1081">
        <v>0</v>
      </c>
      <c r="L255" s="1081">
        <v>8</v>
      </c>
      <c r="M255" s="1081">
        <v>5</v>
      </c>
      <c r="N255" s="1081">
        <v>4</v>
      </c>
      <c r="O255" s="1081">
        <v>6</v>
      </c>
      <c r="P255" s="1081">
        <v>104</v>
      </c>
      <c r="Q255" s="1081">
        <v>72</v>
      </c>
      <c r="R255" s="1081">
        <v>76</v>
      </c>
      <c r="S255" s="803">
        <v>37</v>
      </c>
      <c r="Z255" s="109"/>
      <c r="AA255" s="109"/>
      <c r="AB255" s="109"/>
      <c r="AC255" s="109"/>
      <c r="AD255" s="109"/>
      <c r="AE255" s="109"/>
      <c r="AF255" s="109"/>
      <c r="AG255" s="109"/>
      <c r="AH255" s="109"/>
      <c r="AI255" s="109"/>
      <c r="AJ255" s="109"/>
      <c r="AK255" s="109"/>
      <c r="AL255" s="109"/>
      <c r="AM255" s="109"/>
      <c r="AN255" s="109"/>
      <c r="AO255" s="109"/>
      <c r="AP255" s="109"/>
      <c r="AQ255" s="109"/>
      <c r="AR255" s="109"/>
      <c r="AS255" s="109"/>
      <c r="AT255" s="109"/>
      <c r="AU255" s="109"/>
      <c r="AV255" s="109"/>
      <c r="AW255" s="109"/>
      <c r="AX255" s="109"/>
      <c r="AY255" s="109"/>
      <c r="AZ255" s="109"/>
      <c r="BA255" s="109"/>
      <c r="BB255" s="109"/>
      <c r="BU255" s="5"/>
      <c r="BV255" s="5"/>
      <c r="BW255" s="5"/>
      <c r="BX255" s="5"/>
      <c r="BY255" s="15"/>
      <c r="BZ255" s="15"/>
      <c r="CU255" s="5"/>
      <c r="CV255" s="5"/>
      <c r="CW255" s="5"/>
      <c r="CX255" s="5"/>
      <c r="CY255" s="5"/>
      <c r="CZ255" s="5"/>
    </row>
    <row r="256" spans="1:104" s="6" customFormat="1" x14ac:dyDescent="0.2">
      <c r="A256" s="11" t="s">
        <v>219</v>
      </c>
      <c r="B256" s="390"/>
      <c r="D256" s="390"/>
      <c r="AX256" s="109"/>
      <c r="AY256" s="109"/>
      <c r="AZ256" s="109"/>
      <c r="BA256" s="109"/>
      <c r="BB256" s="109"/>
      <c r="BC256" s="109"/>
      <c r="BD256" s="109"/>
      <c r="BU256" s="5"/>
      <c r="BV256" s="5"/>
      <c r="BW256" s="5"/>
      <c r="BX256" s="5"/>
      <c r="BY256" s="5"/>
      <c r="BZ256" s="5"/>
      <c r="CU256" s="15"/>
      <c r="CV256" s="15"/>
      <c r="CW256" s="15"/>
      <c r="CX256" s="15"/>
      <c r="CY256" s="15"/>
      <c r="CZ256" s="15"/>
    </row>
    <row r="257" spans="1:130" x14ac:dyDescent="0.2">
      <c r="A257" s="2001" t="s">
        <v>220</v>
      </c>
      <c r="B257" s="2041" t="s">
        <v>221</v>
      </c>
      <c r="C257" s="2002" t="s">
        <v>215</v>
      </c>
      <c r="D257" s="2020"/>
      <c r="E257" s="2020"/>
      <c r="F257" s="2020"/>
      <c r="G257" s="2020"/>
      <c r="H257" s="2020"/>
      <c r="I257" s="2020"/>
      <c r="J257" s="2020"/>
      <c r="K257" s="2020"/>
      <c r="L257" s="2020"/>
      <c r="M257" s="2020"/>
      <c r="N257" s="2020"/>
      <c r="O257" s="2020"/>
      <c r="P257" s="2020"/>
      <c r="Q257" s="2020"/>
      <c r="R257" s="2020"/>
      <c r="S257" s="2021"/>
      <c r="AA257" s="109"/>
      <c r="AB257" s="109"/>
      <c r="AC257" s="109"/>
      <c r="AD257" s="109"/>
      <c r="AE257" s="109"/>
      <c r="AF257" s="109"/>
      <c r="AG257" s="109"/>
      <c r="AH257" s="109"/>
      <c r="AI257" s="109"/>
      <c r="AJ257" s="109"/>
      <c r="AK257" s="109"/>
      <c r="AL257" s="109"/>
      <c r="AM257" s="109"/>
      <c r="AN257" s="109"/>
      <c r="AO257" s="109"/>
      <c r="AP257" s="109"/>
      <c r="AQ257" s="109"/>
      <c r="AR257" s="109"/>
      <c r="AS257" s="109"/>
      <c r="AT257" s="109"/>
      <c r="AU257" s="109"/>
      <c r="AV257" s="109"/>
      <c r="AW257" s="109"/>
      <c r="AX257" s="109"/>
      <c r="AY257" s="109"/>
      <c r="AZ257" s="109"/>
      <c r="BA257" s="109"/>
      <c r="BB257" s="109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5"/>
      <c r="CV257" s="5"/>
      <c r="CW257" s="5"/>
      <c r="CX257" s="5"/>
      <c r="CY257" s="5"/>
      <c r="CZ257" s="5"/>
    </row>
    <row r="258" spans="1:130" ht="15" x14ac:dyDescent="0.25">
      <c r="A258" s="1934"/>
      <c r="B258" s="2042"/>
      <c r="C258" s="1073" t="s">
        <v>160</v>
      </c>
      <c r="D258" s="1073" t="s">
        <v>161</v>
      </c>
      <c r="E258" s="1073" t="s">
        <v>13</v>
      </c>
      <c r="F258" s="1074" t="s">
        <v>14</v>
      </c>
      <c r="G258" s="1074" t="s">
        <v>15</v>
      </c>
      <c r="H258" s="1074" t="s">
        <v>16</v>
      </c>
      <c r="I258" s="1074" t="s">
        <v>17</v>
      </c>
      <c r="J258" s="1074" t="s">
        <v>18</v>
      </c>
      <c r="K258" s="1074" t="s">
        <v>19</v>
      </c>
      <c r="L258" s="1074" t="s">
        <v>20</v>
      </c>
      <c r="M258" s="1074" t="s">
        <v>21</v>
      </c>
      <c r="N258" s="1074" t="s">
        <v>22</v>
      </c>
      <c r="O258" s="1074" t="s">
        <v>23</v>
      </c>
      <c r="P258" s="1074" t="s">
        <v>24</v>
      </c>
      <c r="Q258" s="1074" t="s">
        <v>25</v>
      </c>
      <c r="R258" s="1074" t="s">
        <v>26</v>
      </c>
      <c r="S258" s="1075" t="s">
        <v>27</v>
      </c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3"/>
      <c r="BV258" s="3"/>
      <c r="BW258" s="3"/>
      <c r="BX258" s="3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5"/>
      <c r="CV258" s="5"/>
      <c r="CW258" s="5"/>
      <c r="CX258" s="5"/>
      <c r="CY258" s="5"/>
      <c r="CZ258" s="5"/>
    </row>
    <row r="259" spans="1:130" ht="15" x14ac:dyDescent="0.25">
      <c r="A259" s="391" t="s">
        <v>222</v>
      </c>
      <c r="B259" s="391">
        <f>SUM(C259:S259)</f>
        <v>20</v>
      </c>
      <c r="C259" s="385">
        <v>0</v>
      </c>
      <c r="D259" s="385">
        <v>0</v>
      </c>
      <c r="E259" s="385">
        <v>0</v>
      </c>
      <c r="F259" s="385">
        <v>0</v>
      </c>
      <c r="G259" s="385">
        <v>0</v>
      </c>
      <c r="H259" s="385">
        <v>0</v>
      </c>
      <c r="I259" s="385">
        <v>0</v>
      </c>
      <c r="J259" s="385">
        <v>0</v>
      </c>
      <c r="K259" s="385">
        <v>0</v>
      </c>
      <c r="L259" s="385">
        <v>1</v>
      </c>
      <c r="M259" s="385">
        <v>1</v>
      </c>
      <c r="N259" s="385">
        <v>0</v>
      </c>
      <c r="O259" s="385">
        <v>0</v>
      </c>
      <c r="P259" s="385">
        <v>3</v>
      </c>
      <c r="Q259" s="385">
        <v>4</v>
      </c>
      <c r="R259" s="385">
        <v>5</v>
      </c>
      <c r="S259" s="1009">
        <v>6</v>
      </c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3"/>
      <c r="BV259" s="3"/>
      <c r="BW259" s="3"/>
      <c r="BX259" s="3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5"/>
      <c r="CV259" s="5"/>
      <c r="CW259" s="5"/>
      <c r="CX259" s="5"/>
      <c r="CY259" s="5"/>
      <c r="CZ259" s="5"/>
    </row>
    <row r="260" spans="1:130" ht="15" x14ac:dyDescent="0.25">
      <c r="A260" s="284" t="s">
        <v>223</v>
      </c>
      <c r="B260" s="284">
        <f t="shared" ref="B260:B285" si="36">SUM(C260:S260)</f>
        <v>0</v>
      </c>
      <c r="C260" s="55">
        <v>0</v>
      </c>
      <c r="D260" s="55">
        <v>0</v>
      </c>
      <c r="E260" s="55">
        <v>0</v>
      </c>
      <c r="F260" s="55">
        <v>0</v>
      </c>
      <c r="G260" s="55">
        <v>0</v>
      </c>
      <c r="H260" s="55">
        <v>0</v>
      </c>
      <c r="I260" s="55">
        <v>0</v>
      </c>
      <c r="J260" s="55">
        <v>0</v>
      </c>
      <c r="K260" s="55">
        <v>0</v>
      </c>
      <c r="L260" s="55">
        <v>0</v>
      </c>
      <c r="M260" s="55">
        <v>0</v>
      </c>
      <c r="N260" s="55">
        <v>0</v>
      </c>
      <c r="O260" s="55">
        <v>0</v>
      </c>
      <c r="P260" s="55">
        <v>0</v>
      </c>
      <c r="Q260" s="55">
        <v>0</v>
      </c>
      <c r="R260" s="55">
        <v>0</v>
      </c>
      <c r="S260" s="56">
        <v>0</v>
      </c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3"/>
      <c r="BV260" s="3"/>
      <c r="BW260" s="3"/>
      <c r="BX260" s="3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5"/>
      <c r="CV260" s="5"/>
      <c r="CW260" s="5"/>
      <c r="CX260" s="5"/>
      <c r="CY260" s="5"/>
      <c r="CZ260" s="5"/>
    </row>
    <row r="261" spans="1:130" ht="15" x14ac:dyDescent="0.25">
      <c r="A261" s="284" t="s">
        <v>224</v>
      </c>
      <c r="B261" s="284">
        <f>SUM(C261:S261)</f>
        <v>8</v>
      </c>
      <c r="C261" s="55">
        <v>0</v>
      </c>
      <c r="D261" s="55">
        <v>0</v>
      </c>
      <c r="E261" s="55">
        <v>0</v>
      </c>
      <c r="F261" s="55">
        <v>0</v>
      </c>
      <c r="G261" s="55">
        <v>0</v>
      </c>
      <c r="H261" s="55">
        <v>0</v>
      </c>
      <c r="I261" s="55">
        <v>0</v>
      </c>
      <c r="J261" s="55">
        <v>0</v>
      </c>
      <c r="K261" s="55">
        <v>0</v>
      </c>
      <c r="L261" s="55">
        <v>0</v>
      </c>
      <c r="M261" s="55">
        <v>0</v>
      </c>
      <c r="N261" s="55">
        <v>0</v>
      </c>
      <c r="O261" s="55">
        <v>0</v>
      </c>
      <c r="P261" s="55">
        <v>0</v>
      </c>
      <c r="Q261" s="55">
        <v>2</v>
      </c>
      <c r="R261" s="55">
        <v>5</v>
      </c>
      <c r="S261" s="56">
        <v>1</v>
      </c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3"/>
      <c r="BV261" s="3"/>
      <c r="BW261" s="3"/>
      <c r="BX261" s="3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5"/>
      <c r="CV261" s="5"/>
      <c r="CW261" s="5"/>
      <c r="CX261" s="5"/>
      <c r="CY261" s="5"/>
      <c r="CZ261" s="5"/>
    </row>
    <row r="262" spans="1:130" ht="15" x14ac:dyDescent="0.25">
      <c r="A262" s="284" t="s">
        <v>225</v>
      </c>
      <c r="B262" s="284">
        <f t="shared" si="36"/>
        <v>11</v>
      </c>
      <c r="C262" s="55">
        <v>0</v>
      </c>
      <c r="D262" s="55">
        <v>0</v>
      </c>
      <c r="E262" s="55">
        <v>0</v>
      </c>
      <c r="F262" s="55">
        <v>0</v>
      </c>
      <c r="G262" s="55">
        <v>0</v>
      </c>
      <c r="H262" s="55">
        <v>0</v>
      </c>
      <c r="I262" s="55">
        <v>0</v>
      </c>
      <c r="J262" s="55">
        <v>0</v>
      </c>
      <c r="K262" s="55">
        <v>0</v>
      </c>
      <c r="L262" s="55">
        <v>0</v>
      </c>
      <c r="M262" s="55">
        <v>0</v>
      </c>
      <c r="N262" s="55">
        <v>0</v>
      </c>
      <c r="O262" s="55">
        <v>0</v>
      </c>
      <c r="P262" s="55">
        <v>2</v>
      </c>
      <c r="Q262" s="55">
        <v>0</v>
      </c>
      <c r="R262" s="55">
        <v>4</v>
      </c>
      <c r="S262" s="56">
        <v>5</v>
      </c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3"/>
      <c r="BV262" s="3"/>
      <c r="BW262" s="3"/>
      <c r="BX262" s="3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5"/>
      <c r="CV262" s="5"/>
      <c r="CW262" s="5"/>
      <c r="CX262" s="5"/>
      <c r="CY262" s="5"/>
      <c r="CZ262" s="5"/>
    </row>
    <row r="263" spans="1:130" ht="15" x14ac:dyDescent="0.25">
      <c r="A263" s="284" t="s">
        <v>226</v>
      </c>
      <c r="B263" s="284">
        <f t="shared" si="36"/>
        <v>26</v>
      </c>
      <c r="C263" s="55">
        <v>0</v>
      </c>
      <c r="D263" s="55">
        <v>0</v>
      </c>
      <c r="E263" s="55">
        <v>0</v>
      </c>
      <c r="F263" s="55">
        <v>0</v>
      </c>
      <c r="G263" s="55">
        <v>0</v>
      </c>
      <c r="H263" s="55">
        <v>0</v>
      </c>
      <c r="I263" s="55">
        <v>0</v>
      </c>
      <c r="J263" s="55">
        <v>0</v>
      </c>
      <c r="K263" s="55">
        <v>0</v>
      </c>
      <c r="L263" s="55">
        <v>1</v>
      </c>
      <c r="M263" s="55">
        <v>2</v>
      </c>
      <c r="N263" s="55">
        <v>3</v>
      </c>
      <c r="O263" s="55">
        <v>1</v>
      </c>
      <c r="P263" s="55">
        <v>4</v>
      </c>
      <c r="Q263" s="55">
        <v>5</v>
      </c>
      <c r="R263" s="55">
        <v>4</v>
      </c>
      <c r="S263" s="56">
        <v>6</v>
      </c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3"/>
      <c r="BV263" s="3"/>
      <c r="BW263" s="3"/>
      <c r="BX263" s="3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5"/>
      <c r="CV263" s="5"/>
      <c r="CW263" s="5"/>
      <c r="CX263" s="5"/>
      <c r="CY263" s="5"/>
      <c r="CZ263" s="5"/>
    </row>
    <row r="264" spans="1:130" s="392" customFormat="1" x14ac:dyDescent="0.2">
      <c r="A264" s="284" t="s">
        <v>227</v>
      </c>
      <c r="B264" s="284">
        <f t="shared" si="36"/>
        <v>25</v>
      </c>
      <c r="C264" s="55">
        <v>0</v>
      </c>
      <c r="D264" s="55">
        <v>0</v>
      </c>
      <c r="E264" s="55">
        <v>0</v>
      </c>
      <c r="F264" s="55">
        <v>0</v>
      </c>
      <c r="G264" s="55">
        <v>0</v>
      </c>
      <c r="H264" s="55">
        <v>0</v>
      </c>
      <c r="I264" s="55">
        <v>0</v>
      </c>
      <c r="J264" s="55">
        <v>0</v>
      </c>
      <c r="K264" s="55">
        <v>0</v>
      </c>
      <c r="L264" s="55">
        <v>1</v>
      </c>
      <c r="M264" s="55">
        <v>1</v>
      </c>
      <c r="N264" s="55">
        <v>2</v>
      </c>
      <c r="O264" s="55">
        <v>1</v>
      </c>
      <c r="P264" s="55">
        <v>1</v>
      </c>
      <c r="Q264" s="55">
        <v>8</v>
      </c>
      <c r="R264" s="55">
        <v>2</v>
      </c>
      <c r="S264" s="56">
        <v>9</v>
      </c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5"/>
      <c r="BV264" s="5"/>
      <c r="BW264" s="5"/>
      <c r="BX264" s="5"/>
      <c r="BY264" s="15"/>
      <c r="BZ264" s="15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</row>
    <row r="265" spans="1:130" s="392" customFormat="1" x14ac:dyDescent="0.2">
      <c r="A265" s="284" t="s">
        <v>228</v>
      </c>
      <c r="B265" s="284">
        <f t="shared" si="36"/>
        <v>0</v>
      </c>
      <c r="C265" s="55">
        <v>0</v>
      </c>
      <c r="D265" s="55">
        <v>0</v>
      </c>
      <c r="E265" s="55">
        <v>0</v>
      </c>
      <c r="F265" s="55">
        <v>0</v>
      </c>
      <c r="G265" s="55">
        <v>0</v>
      </c>
      <c r="H265" s="55">
        <v>0</v>
      </c>
      <c r="I265" s="55">
        <v>0</v>
      </c>
      <c r="J265" s="55">
        <v>0</v>
      </c>
      <c r="K265" s="55">
        <v>0</v>
      </c>
      <c r="L265" s="55">
        <v>0</v>
      </c>
      <c r="M265" s="55">
        <v>0</v>
      </c>
      <c r="N265" s="55">
        <v>0</v>
      </c>
      <c r="O265" s="55">
        <v>0</v>
      </c>
      <c r="P265" s="55">
        <v>0</v>
      </c>
      <c r="Q265" s="55">
        <v>0</v>
      </c>
      <c r="R265" s="55">
        <v>0</v>
      </c>
      <c r="S265" s="56">
        <v>0</v>
      </c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5"/>
      <c r="BV265" s="5"/>
      <c r="BW265" s="5"/>
      <c r="BX265" s="5"/>
      <c r="BY265" s="15"/>
      <c r="BZ265" s="15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</row>
    <row r="266" spans="1:130" s="392" customFormat="1" x14ac:dyDescent="0.2">
      <c r="A266" s="284" t="s">
        <v>229</v>
      </c>
      <c r="B266" s="284">
        <f t="shared" si="36"/>
        <v>0</v>
      </c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5"/>
      <c r="BV266" s="5"/>
      <c r="BW266" s="5"/>
      <c r="BX266" s="5"/>
      <c r="BY266" s="15"/>
      <c r="BZ266" s="15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</row>
    <row r="267" spans="1:130" s="392" customFormat="1" x14ac:dyDescent="0.2">
      <c r="A267" s="284" t="s">
        <v>230</v>
      </c>
      <c r="B267" s="284">
        <f t="shared" si="36"/>
        <v>0</v>
      </c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5"/>
      <c r="BV267" s="5"/>
      <c r="BW267" s="5"/>
      <c r="BX267" s="5"/>
      <c r="BY267" s="15"/>
      <c r="BZ267" s="15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</row>
    <row r="268" spans="1:130" x14ac:dyDescent="0.2">
      <c r="A268" s="284" t="s">
        <v>231</v>
      </c>
      <c r="B268" s="284">
        <f t="shared" si="36"/>
        <v>0</v>
      </c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5"/>
      <c r="CV268" s="5"/>
      <c r="CW268" s="5"/>
      <c r="CX268" s="5"/>
      <c r="CY268" s="5"/>
      <c r="CZ268" s="5"/>
    </row>
    <row r="269" spans="1:130" ht="21.75" x14ac:dyDescent="0.2">
      <c r="A269" s="393" t="s">
        <v>232</v>
      </c>
      <c r="B269" s="284">
        <f t="shared" si="36"/>
        <v>0</v>
      </c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5"/>
      <c r="CV269" s="5"/>
      <c r="CW269" s="5"/>
      <c r="CX269" s="5"/>
      <c r="CY269" s="5"/>
      <c r="CZ269" s="5"/>
    </row>
    <row r="270" spans="1:130" ht="22.5" x14ac:dyDescent="0.25">
      <c r="A270" s="393" t="s">
        <v>233</v>
      </c>
      <c r="B270" s="284">
        <f>SUM(C270:S270)</f>
        <v>0</v>
      </c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6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3"/>
      <c r="BV270" s="3"/>
      <c r="BW270" s="3"/>
      <c r="BX270" s="3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5"/>
      <c r="CV270" s="5"/>
      <c r="CW270" s="5"/>
      <c r="CX270" s="5"/>
      <c r="CY270" s="5"/>
      <c r="CZ270" s="5"/>
    </row>
    <row r="271" spans="1:130" x14ac:dyDescent="0.2">
      <c r="A271" s="284" t="s">
        <v>234</v>
      </c>
      <c r="B271" s="284">
        <f t="shared" si="36"/>
        <v>0</v>
      </c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6"/>
      <c r="CA271" s="394"/>
      <c r="CB271" s="394"/>
      <c r="CC271" s="394"/>
      <c r="CD271" s="394"/>
      <c r="CE271" s="392"/>
      <c r="CF271" s="392"/>
      <c r="CG271" s="392"/>
      <c r="CH271" s="392"/>
      <c r="CI271" s="392"/>
      <c r="CJ271" s="392"/>
      <c r="CK271" s="392"/>
      <c r="CL271" s="392"/>
      <c r="CM271" s="392"/>
      <c r="CN271" s="392"/>
      <c r="CO271" s="392"/>
      <c r="CP271" s="392"/>
      <c r="CQ271" s="392"/>
      <c r="CR271" s="392"/>
      <c r="CS271" s="392"/>
      <c r="CT271" s="392"/>
      <c r="CU271" s="5"/>
      <c r="CV271" s="5"/>
      <c r="CW271" s="5"/>
      <c r="CX271" s="5"/>
      <c r="CY271" s="5"/>
      <c r="CZ271" s="5"/>
    </row>
    <row r="272" spans="1:130" x14ac:dyDescent="0.2">
      <c r="A272" s="284" t="s">
        <v>235</v>
      </c>
      <c r="B272" s="284">
        <f t="shared" si="36"/>
        <v>0</v>
      </c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6"/>
      <c r="CE272" s="392"/>
      <c r="CF272" s="392"/>
      <c r="CG272" s="392"/>
      <c r="CH272" s="392"/>
      <c r="CI272" s="392"/>
      <c r="CJ272" s="392"/>
      <c r="CK272" s="392"/>
      <c r="CL272" s="392"/>
      <c r="CM272" s="392"/>
      <c r="CN272" s="392"/>
      <c r="CO272" s="392"/>
      <c r="CP272" s="392"/>
      <c r="CQ272" s="392"/>
      <c r="CR272" s="392"/>
      <c r="CS272" s="392"/>
      <c r="CT272" s="392"/>
      <c r="CU272" s="5"/>
      <c r="CV272" s="5"/>
      <c r="CW272" s="5"/>
      <c r="CX272" s="5"/>
      <c r="CY272" s="5"/>
      <c r="CZ272" s="5"/>
    </row>
    <row r="273" spans="1:104" s="6" customFormat="1" x14ac:dyDescent="0.2">
      <c r="A273" s="284" t="s">
        <v>236</v>
      </c>
      <c r="B273" s="284">
        <f t="shared" si="36"/>
        <v>0</v>
      </c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6"/>
      <c r="BU273" s="5"/>
      <c r="BV273" s="5"/>
      <c r="BW273" s="5"/>
      <c r="BX273" s="5"/>
      <c r="BY273" s="15"/>
      <c r="BZ273" s="15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5"/>
      <c r="CV273" s="5"/>
      <c r="CW273" s="5"/>
      <c r="CX273" s="5"/>
      <c r="CY273" s="5"/>
      <c r="CZ273" s="5"/>
    </row>
    <row r="274" spans="1:104" s="6" customFormat="1" x14ac:dyDescent="0.2">
      <c r="A274" s="284" t="s">
        <v>237</v>
      </c>
      <c r="B274" s="284">
        <f t="shared" si="36"/>
        <v>0</v>
      </c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6"/>
      <c r="BU274" s="5"/>
      <c r="BV274" s="5"/>
      <c r="BW274" s="5"/>
      <c r="BX274" s="5"/>
      <c r="BY274" s="15"/>
      <c r="BZ274" s="15"/>
      <c r="CA274" s="4"/>
      <c r="CB274" s="4"/>
      <c r="CC274" s="4"/>
      <c r="CD274" s="4"/>
      <c r="CE274" s="4"/>
      <c r="CF274" s="392"/>
      <c r="CG274" s="392"/>
      <c r="CH274" s="392"/>
      <c r="CI274" s="392"/>
      <c r="CJ274" s="392"/>
      <c r="CK274" s="392"/>
      <c r="CL274" s="392"/>
      <c r="CM274" s="392"/>
      <c r="CN274" s="392"/>
      <c r="CO274" s="392"/>
      <c r="CP274" s="392"/>
      <c r="CQ274" s="392"/>
      <c r="CR274" s="392"/>
      <c r="CS274" s="392"/>
      <c r="CT274" s="392"/>
      <c r="CU274" s="5"/>
      <c r="CV274" s="5"/>
      <c r="CW274" s="5"/>
      <c r="CX274" s="5"/>
      <c r="CY274" s="5"/>
      <c r="CZ274" s="5"/>
    </row>
    <row r="275" spans="1:104" s="6" customFormat="1" x14ac:dyDescent="0.2">
      <c r="A275" s="284" t="s">
        <v>238</v>
      </c>
      <c r="B275" s="284">
        <f t="shared" si="36"/>
        <v>0</v>
      </c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6"/>
      <c r="BU275" s="5"/>
      <c r="BV275" s="5"/>
      <c r="BW275" s="5"/>
      <c r="BX275" s="5"/>
      <c r="BY275" s="15"/>
      <c r="BZ275" s="15"/>
      <c r="CA275" s="4"/>
      <c r="CB275" s="4"/>
      <c r="CC275" s="4"/>
      <c r="CD275" s="4"/>
      <c r="CE275" s="4"/>
      <c r="CU275" s="5"/>
      <c r="CV275" s="5"/>
      <c r="CW275" s="5"/>
      <c r="CX275" s="5"/>
      <c r="CY275" s="5"/>
      <c r="CZ275" s="5"/>
    </row>
    <row r="276" spans="1:104" s="6" customFormat="1" x14ac:dyDescent="0.2">
      <c r="A276" s="284" t="s">
        <v>239</v>
      </c>
      <c r="B276" s="284">
        <f t="shared" si="36"/>
        <v>43</v>
      </c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>
        <v>6</v>
      </c>
      <c r="Q276" s="55">
        <v>11</v>
      </c>
      <c r="R276" s="55">
        <v>11</v>
      </c>
      <c r="S276" s="56">
        <v>15</v>
      </c>
      <c r="BU276" s="5"/>
      <c r="BV276" s="5"/>
      <c r="BW276" s="5"/>
      <c r="BX276" s="5"/>
      <c r="BY276" s="15"/>
      <c r="BZ276" s="15"/>
      <c r="CA276" s="4"/>
      <c r="CB276" s="4"/>
      <c r="CC276" s="4"/>
      <c r="CD276" s="4"/>
      <c r="CE276" s="4"/>
      <c r="CU276" s="5"/>
      <c r="CV276" s="5"/>
      <c r="CW276" s="5"/>
      <c r="CX276" s="5"/>
      <c r="CY276" s="5"/>
      <c r="CZ276" s="5"/>
    </row>
    <row r="277" spans="1:104" s="6" customFormat="1" x14ac:dyDescent="0.2">
      <c r="A277" s="284" t="s">
        <v>240</v>
      </c>
      <c r="B277" s="284">
        <f t="shared" si="36"/>
        <v>538</v>
      </c>
      <c r="C277" s="55">
        <v>6</v>
      </c>
      <c r="D277" s="55">
        <v>30</v>
      </c>
      <c r="E277" s="55">
        <v>18</v>
      </c>
      <c r="F277" s="55">
        <v>3</v>
      </c>
      <c r="G277" s="55">
        <v>1</v>
      </c>
      <c r="H277" s="55">
        <v>2</v>
      </c>
      <c r="I277" s="55">
        <v>0</v>
      </c>
      <c r="J277" s="55">
        <v>0</v>
      </c>
      <c r="K277" s="55">
        <v>0</v>
      </c>
      <c r="L277" s="55">
        <v>12</v>
      </c>
      <c r="M277" s="55">
        <v>6</v>
      </c>
      <c r="N277" s="55">
        <v>2</v>
      </c>
      <c r="O277" s="55">
        <v>10</v>
      </c>
      <c r="P277" s="55">
        <v>174</v>
      </c>
      <c r="Q277" s="55">
        <v>97</v>
      </c>
      <c r="R277" s="55">
        <v>106</v>
      </c>
      <c r="S277" s="56">
        <v>71</v>
      </c>
      <c r="BU277" s="5"/>
      <c r="BV277" s="5"/>
      <c r="BW277" s="5"/>
      <c r="BX277" s="5"/>
      <c r="BY277" s="5"/>
      <c r="BZ277" s="5"/>
      <c r="CA277" s="4"/>
      <c r="CB277" s="4"/>
      <c r="CC277" s="4"/>
      <c r="CD277" s="4"/>
      <c r="CE277" s="4"/>
      <c r="CU277" s="5"/>
      <c r="CV277" s="5"/>
      <c r="CW277" s="5"/>
      <c r="CX277" s="5"/>
      <c r="CY277" s="5"/>
      <c r="CZ277" s="5"/>
    </row>
    <row r="278" spans="1:104" s="6" customFormat="1" x14ac:dyDescent="0.2">
      <c r="A278" s="284" t="s">
        <v>241</v>
      </c>
      <c r="B278" s="284">
        <f t="shared" si="36"/>
        <v>0</v>
      </c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6"/>
      <c r="BU278" s="5"/>
      <c r="BV278" s="5"/>
      <c r="BW278" s="5"/>
      <c r="BX278" s="5"/>
      <c r="BY278" s="5"/>
      <c r="BZ278" s="5"/>
      <c r="CA278" s="4"/>
      <c r="CB278" s="4"/>
      <c r="CC278" s="4"/>
      <c r="CD278" s="4"/>
      <c r="CE278" s="4"/>
      <c r="CU278" s="5"/>
      <c r="CV278" s="5"/>
      <c r="CW278" s="5"/>
      <c r="CX278" s="5"/>
      <c r="CY278" s="5"/>
      <c r="CZ278" s="5"/>
    </row>
    <row r="279" spans="1:104" s="6" customFormat="1" x14ac:dyDescent="0.2">
      <c r="A279" s="284" t="s">
        <v>242</v>
      </c>
      <c r="B279" s="284">
        <f t="shared" si="36"/>
        <v>0</v>
      </c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6"/>
      <c r="BU279" s="5"/>
      <c r="BV279" s="5"/>
      <c r="BW279" s="5"/>
      <c r="BX279" s="5"/>
      <c r="BY279" s="5"/>
      <c r="BZ279" s="5"/>
      <c r="CA279" s="4"/>
      <c r="CB279" s="4"/>
      <c r="CC279" s="4"/>
      <c r="CD279" s="4"/>
      <c r="CE279" s="4"/>
      <c r="CU279" s="5"/>
      <c r="CV279" s="5"/>
      <c r="CW279" s="5"/>
      <c r="CX279" s="5"/>
      <c r="CY279" s="5"/>
      <c r="CZ279" s="5"/>
    </row>
    <row r="280" spans="1:104" s="6" customFormat="1" x14ac:dyDescent="0.2">
      <c r="A280" s="395" t="s">
        <v>243</v>
      </c>
      <c r="B280" s="284">
        <f t="shared" si="36"/>
        <v>0</v>
      </c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39"/>
      <c r="BU280" s="5"/>
      <c r="BV280" s="5"/>
      <c r="BW280" s="5"/>
      <c r="BX280" s="5"/>
      <c r="BY280" s="5"/>
      <c r="BZ280" s="5"/>
      <c r="CA280" s="4"/>
      <c r="CB280" s="4"/>
      <c r="CC280" s="4"/>
      <c r="CD280" s="4"/>
      <c r="CE280" s="4"/>
      <c r="CU280" s="5"/>
      <c r="CV280" s="5"/>
      <c r="CW280" s="5"/>
      <c r="CX280" s="5"/>
      <c r="CY280" s="5"/>
      <c r="CZ280" s="5"/>
    </row>
    <row r="281" spans="1:104" s="6" customFormat="1" x14ac:dyDescent="0.2">
      <c r="A281" s="395" t="s">
        <v>244</v>
      </c>
      <c r="B281" s="284">
        <f t="shared" si="36"/>
        <v>0</v>
      </c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6"/>
      <c r="BU281" s="5"/>
      <c r="BV281" s="5"/>
      <c r="BW281" s="5"/>
      <c r="BX281" s="5"/>
      <c r="BY281" s="5"/>
      <c r="BZ281" s="5"/>
      <c r="CA281" s="4"/>
      <c r="CB281" s="4"/>
      <c r="CC281" s="4"/>
      <c r="CD281" s="4"/>
      <c r="CE281" s="4"/>
      <c r="CU281" s="5"/>
      <c r="CV281" s="5"/>
      <c r="CW281" s="5"/>
      <c r="CX281" s="5"/>
      <c r="CY281" s="5"/>
      <c r="CZ281" s="5"/>
    </row>
    <row r="282" spans="1:104" s="6" customFormat="1" ht="21.75" x14ac:dyDescent="0.2">
      <c r="A282" s="396" t="s">
        <v>245</v>
      </c>
      <c r="B282" s="284">
        <f t="shared" si="36"/>
        <v>0</v>
      </c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6"/>
      <c r="BU282" s="5"/>
      <c r="BV282" s="5"/>
      <c r="BW282" s="5"/>
      <c r="BX282" s="5"/>
      <c r="BY282" s="5"/>
      <c r="BZ282" s="5"/>
      <c r="CA282" s="4"/>
      <c r="CB282" s="4"/>
      <c r="CC282" s="4"/>
      <c r="CD282" s="4"/>
      <c r="CE282" s="4"/>
      <c r="CU282" s="5"/>
      <c r="CV282" s="5"/>
      <c r="CW282" s="5"/>
      <c r="CX282" s="5"/>
      <c r="CY282" s="5"/>
      <c r="CZ282" s="5"/>
    </row>
    <row r="283" spans="1:104" s="6" customFormat="1" x14ac:dyDescent="0.2">
      <c r="A283" s="395" t="s">
        <v>246</v>
      </c>
      <c r="B283" s="284">
        <f t="shared" si="36"/>
        <v>0</v>
      </c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6"/>
      <c r="BU283" s="5"/>
      <c r="BV283" s="5"/>
      <c r="BW283" s="5"/>
      <c r="BX283" s="5"/>
      <c r="BY283" s="5"/>
      <c r="BZ283" s="5"/>
      <c r="CA283" s="4"/>
      <c r="CB283" s="4"/>
      <c r="CC283" s="4"/>
      <c r="CD283" s="4"/>
      <c r="CE283" s="4"/>
      <c r="CU283" s="5"/>
      <c r="CV283" s="5"/>
      <c r="CW283" s="5"/>
      <c r="CX283" s="5"/>
      <c r="CY283" s="5"/>
      <c r="CZ283" s="5"/>
    </row>
    <row r="284" spans="1:104" s="6" customFormat="1" x14ac:dyDescent="0.2">
      <c r="A284" s="395" t="s">
        <v>247</v>
      </c>
      <c r="B284" s="284">
        <f>SUM(C284:S284)</f>
        <v>0</v>
      </c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6"/>
      <c r="BU284" s="5"/>
      <c r="BV284" s="5"/>
      <c r="BW284" s="5"/>
      <c r="BX284" s="5"/>
      <c r="BY284" s="5"/>
      <c r="BZ284" s="5"/>
      <c r="CA284" s="4"/>
      <c r="CB284" s="4"/>
      <c r="CC284" s="4"/>
      <c r="CD284" s="4"/>
      <c r="CE284" s="4"/>
      <c r="CU284" s="5"/>
      <c r="CV284" s="5"/>
      <c r="CW284" s="5"/>
      <c r="CX284" s="5"/>
      <c r="CY284" s="5"/>
      <c r="CZ284" s="5"/>
    </row>
    <row r="285" spans="1:104" s="6" customFormat="1" x14ac:dyDescent="0.2">
      <c r="A285" s="397" t="s">
        <v>248</v>
      </c>
      <c r="B285" s="287">
        <f t="shared" si="36"/>
        <v>0</v>
      </c>
      <c r="C285" s="213"/>
      <c r="D285" s="213"/>
      <c r="E285" s="213"/>
      <c r="F285" s="213"/>
      <c r="G285" s="213"/>
      <c r="H285" s="213"/>
      <c r="I285" s="213"/>
      <c r="J285" s="213"/>
      <c r="K285" s="213"/>
      <c r="L285" s="213"/>
      <c r="M285" s="213"/>
      <c r="N285" s="213"/>
      <c r="O285" s="213"/>
      <c r="P285" s="213"/>
      <c r="Q285" s="213"/>
      <c r="R285" s="213"/>
      <c r="S285" s="78"/>
      <c r="BU285" s="5"/>
      <c r="BV285" s="5"/>
      <c r="BW285" s="5"/>
      <c r="BX285" s="5"/>
      <c r="BY285" s="5"/>
      <c r="BZ285" s="5"/>
      <c r="CA285" s="4"/>
      <c r="CB285" s="4"/>
      <c r="CC285" s="4"/>
      <c r="CD285" s="4"/>
      <c r="CE285" s="4"/>
      <c r="CU285" s="5"/>
      <c r="CV285" s="5"/>
      <c r="CW285" s="5"/>
      <c r="CX285" s="5"/>
      <c r="CY285" s="5"/>
      <c r="CZ285" s="5"/>
    </row>
    <row r="286" spans="1:104" s="6" customFormat="1" x14ac:dyDescent="0.2">
      <c r="A286" s="221" t="s">
        <v>249</v>
      </c>
      <c r="B286" s="221"/>
      <c r="BU286" s="5"/>
      <c r="BV286" s="5"/>
      <c r="BW286" s="5"/>
      <c r="BX286" s="5"/>
      <c r="BY286" s="15"/>
      <c r="BZ286" s="15"/>
      <c r="CA286" s="4"/>
      <c r="CB286" s="4"/>
      <c r="CC286" s="4"/>
      <c r="CD286" s="4"/>
      <c r="CE286" s="4"/>
      <c r="CU286" s="5"/>
      <c r="CV286" s="5"/>
      <c r="CW286" s="5"/>
      <c r="CX286" s="5"/>
      <c r="CY286" s="5"/>
      <c r="CZ286" s="5"/>
    </row>
    <row r="287" spans="1:104" s="6" customFormat="1" x14ac:dyDescent="0.2">
      <c r="A287" s="2015" t="s">
        <v>250</v>
      </c>
      <c r="B287" s="2041" t="s">
        <v>5</v>
      </c>
      <c r="C287" s="2002" t="s">
        <v>215</v>
      </c>
      <c r="D287" s="2020"/>
      <c r="E287" s="2020"/>
      <c r="F287" s="2020"/>
      <c r="G287" s="2020"/>
      <c r="H287" s="2020"/>
      <c r="I287" s="2020"/>
      <c r="J287" s="2020"/>
      <c r="K287" s="2020"/>
      <c r="L287" s="2020"/>
      <c r="M287" s="2020"/>
      <c r="N287" s="2020"/>
      <c r="O287" s="2020"/>
      <c r="P287" s="2020"/>
      <c r="Q287" s="2020"/>
      <c r="R287" s="2020"/>
      <c r="S287" s="2021"/>
      <c r="BU287" s="5"/>
      <c r="BV287" s="5"/>
      <c r="BW287" s="15"/>
      <c r="BX287" s="15"/>
      <c r="BY287" s="5"/>
      <c r="BZ287" s="5"/>
      <c r="CA287" s="4"/>
      <c r="CB287" s="4"/>
      <c r="CC287" s="4"/>
      <c r="CD287" s="4"/>
      <c r="CE287" s="4"/>
      <c r="CU287" s="5"/>
      <c r="CV287" s="5"/>
      <c r="CW287" s="5"/>
      <c r="CX287" s="5"/>
      <c r="CY287" s="5"/>
      <c r="CZ287" s="5"/>
    </row>
    <row r="288" spans="1:104" s="6" customFormat="1" x14ac:dyDescent="0.2">
      <c r="A288" s="2040"/>
      <c r="B288" s="2042"/>
      <c r="C288" s="1073" t="s">
        <v>160</v>
      </c>
      <c r="D288" s="1073" t="s">
        <v>161</v>
      </c>
      <c r="E288" s="1073" t="s">
        <v>13</v>
      </c>
      <c r="F288" s="1074" t="s">
        <v>14</v>
      </c>
      <c r="G288" s="1074" t="s">
        <v>15</v>
      </c>
      <c r="H288" s="1074" t="s">
        <v>16</v>
      </c>
      <c r="I288" s="1074" t="s">
        <v>17</v>
      </c>
      <c r="J288" s="1074" t="s">
        <v>18</v>
      </c>
      <c r="K288" s="1074" t="s">
        <v>19</v>
      </c>
      <c r="L288" s="1074" t="s">
        <v>20</v>
      </c>
      <c r="M288" s="1074" t="s">
        <v>21</v>
      </c>
      <c r="N288" s="1074" t="s">
        <v>22</v>
      </c>
      <c r="O288" s="1074" t="s">
        <v>23</v>
      </c>
      <c r="P288" s="1074" t="s">
        <v>24</v>
      </c>
      <c r="Q288" s="1074" t="s">
        <v>25</v>
      </c>
      <c r="R288" s="1074" t="s">
        <v>26</v>
      </c>
      <c r="S288" s="1075" t="s">
        <v>27</v>
      </c>
      <c r="BB288" s="109"/>
      <c r="BC288" s="109"/>
      <c r="BU288" s="5"/>
      <c r="BV288" s="5"/>
      <c r="BW288" s="5"/>
      <c r="BX288" s="5"/>
      <c r="BY288" s="5"/>
      <c r="BZ288" s="5"/>
      <c r="CA288" s="4"/>
      <c r="CB288" s="4"/>
      <c r="CC288" s="4"/>
      <c r="CD288" s="4"/>
      <c r="CE288" s="4"/>
      <c r="CU288" s="5"/>
      <c r="CV288" s="5"/>
      <c r="CW288" s="5"/>
      <c r="CX288" s="5"/>
      <c r="CY288" s="5"/>
      <c r="CZ288" s="5"/>
    </row>
    <row r="289" spans="1:104" s="6" customFormat="1" x14ac:dyDescent="0.2">
      <c r="A289" s="1082" t="s">
        <v>61</v>
      </c>
      <c r="B289" s="387">
        <f>SUM(C289:S289)</f>
        <v>0</v>
      </c>
      <c r="C289" s="43">
        <v>0</v>
      </c>
      <c r="D289" s="43">
        <v>0</v>
      </c>
      <c r="E289" s="43">
        <v>0</v>
      </c>
      <c r="F289" s="43">
        <v>0</v>
      </c>
      <c r="G289" s="43">
        <v>0</v>
      </c>
      <c r="H289" s="43">
        <v>0</v>
      </c>
      <c r="I289" s="43">
        <v>0</v>
      </c>
      <c r="J289" s="43">
        <v>0</v>
      </c>
      <c r="K289" s="43">
        <v>0</v>
      </c>
      <c r="L289" s="43">
        <v>0</v>
      </c>
      <c r="M289" s="43">
        <v>0</v>
      </c>
      <c r="N289" s="43">
        <v>0</v>
      </c>
      <c r="O289" s="43">
        <v>0</v>
      </c>
      <c r="P289" s="43">
        <v>0</v>
      </c>
      <c r="Q289" s="43">
        <v>0</v>
      </c>
      <c r="R289" s="43">
        <v>0</v>
      </c>
      <c r="S289" s="39">
        <v>0</v>
      </c>
      <c r="BB289" s="109"/>
      <c r="BC289" s="109"/>
      <c r="BU289" s="5"/>
      <c r="BV289" s="5"/>
      <c r="BW289" s="5"/>
      <c r="BX289" s="5"/>
      <c r="BY289" s="5"/>
      <c r="BZ289" s="5"/>
      <c r="CU289" s="5"/>
      <c r="CV289" s="5"/>
      <c r="CW289" s="5"/>
      <c r="CX289" s="5"/>
      <c r="CY289" s="5"/>
      <c r="CZ289" s="5"/>
    </row>
    <row r="290" spans="1:104" s="6" customFormat="1" x14ac:dyDescent="0.2">
      <c r="A290" s="152" t="s">
        <v>66</v>
      </c>
      <c r="B290" s="387">
        <f t="shared" ref="B290:B308" si="37">SUM(C290:S290)</f>
        <v>0</v>
      </c>
      <c r="C290" s="55">
        <v>0</v>
      </c>
      <c r="D290" s="55">
        <v>0</v>
      </c>
      <c r="E290" s="55">
        <v>0</v>
      </c>
      <c r="F290" s="55">
        <v>0</v>
      </c>
      <c r="G290" s="55">
        <v>0</v>
      </c>
      <c r="H290" s="55">
        <v>0</v>
      </c>
      <c r="I290" s="55">
        <v>0</v>
      </c>
      <c r="J290" s="55">
        <v>0</v>
      </c>
      <c r="K290" s="55">
        <v>0</v>
      </c>
      <c r="L290" s="55">
        <v>0</v>
      </c>
      <c r="M290" s="55">
        <v>0</v>
      </c>
      <c r="N290" s="55">
        <v>0</v>
      </c>
      <c r="O290" s="55">
        <v>0</v>
      </c>
      <c r="P290" s="55">
        <v>0</v>
      </c>
      <c r="Q290" s="55">
        <v>0</v>
      </c>
      <c r="R290" s="55">
        <v>0</v>
      </c>
      <c r="S290" s="56">
        <v>0</v>
      </c>
      <c r="BB290" s="109"/>
      <c r="BC290" s="109"/>
      <c r="BU290" s="5"/>
      <c r="BV290" s="5"/>
      <c r="BW290" s="5"/>
      <c r="BX290" s="5"/>
      <c r="BY290" s="5"/>
      <c r="BZ290" s="5"/>
      <c r="CU290" s="5"/>
      <c r="CV290" s="5"/>
      <c r="CW290" s="5"/>
      <c r="CX290" s="5"/>
      <c r="CY290" s="5"/>
      <c r="CZ290" s="5"/>
    </row>
    <row r="291" spans="1:104" s="6" customFormat="1" x14ac:dyDescent="0.2">
      <c r="A291" s="359" t="s">
        <v>62</v>
      </c>
      <c r="B291" s="387">
        <f t="shared" si="37"/>
        <v>0</v>
      </c>
      <c r="C291" s="55">
        <v>0</v>
      </c>
      <c r="D291" s="55">
        <v>0</v>
      </c>
      <c r="E291" s="55">
        <v>0</v>
      </c>
      <c r="F291" s="55">
        <v>0</v>
      </c>
      <c r="G291" s="55">
        <v>0</v>
      </c>
      <c r="H291" s="55">
        <v>0</v>
      </c>
      <c r="I291" s="55">
        <v>0</v>
      </c>
      <c r="J291" s="55">
        <v>0</v>
      </c>
      <c r="K291" s="55">
        <v>0</v>
      </c>
      <c r="L291" s="55">
        <v>0</v>
      </c>
      <c r="M291" s="55">
        <v>0</v>
      </c>
      <c r="N291" s="55">
        <v>0</v>
      </c>
      <c r="O291" s="55">
        <v>0</v>
      </c>
      <c r="P291" s="55">
        <v>0</v>
      </c>
      <c r="Q291" s="55">
        <v>0</v>
      </c>
      <c r="R291" s="55">
        <v>0</v>
      </c>
      <c r="S291" s="56">
        <v>0</v>
      </c>
      <c r="BB291" s="109"/>
      <c r="BC291" s="109"/>
      <c r="BU291" s="5"/>
      <c r="BV291" s="5"/>
      <c r="BW291" s="5"/>
      <c r="BX291" s="5"/>
      <c r="BY291" s="5"/>
      <c r="BZ291" s="5"/>
      <c r="CU291" s="5"/>
      <c r="CV291" s="5"/>
      <c r="CW291" s="5"/>
      <c r="CX291" s="5"/>
      <c r="CY291" s="5"/>
      <c r="CZ291" s="5"/>
    </row>
    <row r="292" spans="1:104" s="6" customFormat="1" x14ac:dyDescent="0.2">
      <c r="A292" s="359" t="s">
        <v>60</v>
      </c>
      <c r="B292" s="387">
        <f t="shared" si="37"/>
        <v>5</v>
      </c>
      <c r="C292" s="55">
        <v>0</v>
      </c>
      <c r="D292" s="55">
        <v>0</v>
      </c>
      <c r="E292" s="55">
        <v>0</v>
      </c>
      <c r="F292" s="55">
        <v>0</v>
      </c>
      <c r="G292" s="55">
        <v>0</v>
      </c>
      <c r="H292" s="55">
        <v>0</v>
      </c>
      <c r="I292" s="55">
        <v>0</v>
      </c>
      <c r="J292" s="55">
        <v>0</v>
      </c>
      <c r="K292" s="55">
        <v>0</v>
      </c>
      <c r="L292" s="55">
        <v>0</v>
      </c>
      <c r="M292" s="55">
        <v>1</v>
      </c>
      <c r="N292" s="55">
        <v>0</v>
      </c>
      <c r="O292" s="55">
        <v>0</v>
      </c>
      <c r="P292" s="55">
        <v>0</v>
      </c>
      <c r="Q292" s="55">
        <v>1</v>
      </c>
      <c r="R292" s="55">
        <v>2</v>
      </c>
      <c r="S292" s="56">
        <v>1</v>
      </c>
      <c r="BB292" s="109"/>
      <c r="BC292" s="109"/>
      <c r="BU292" s="5"/>
      <c r="BV292" s="5"/>
      <c r="BW292" s="5"/>
      <c r="BX292" s="5"/>
      <c r="BY292" s="5"/>
      <c r="BZ292" s="5"/>
      <c r="CU292" s="5"/>
      <c r="CV292" s="5"/>
      <c r="CW292" s="5"/>
      <c r="CX292" s="5"/>
      <c r="CY292" s="5"/>
      <c r="CZ292" s="5"/>
    </row>
    <row r="293" spans="1:104" s="6" customFormat="1" x14ac:dyDescent="0.2">
      <c r="A293" s="152" t="s">
        <v>171</v>
      </c>
      <c r="B293" s="387">
        <f t="shared" si="37"/>
        <v>0</v>
      </c>
      <c r="C293" s="55">
        <v>0</v>
      </c>
      <c r="D293" s="55">
        <v>0</v>
      </c>
      <c r="E293" s="55">
        <v>0</v>
      </c>
      <c r="F293" s="55">
        <v>0</v>
      </c>
      <c r="G293" s="55">
        <v>0</v>
      </c>
      <c r="H293" s="55">
        <v>0</v>
      </c>
      <c r="I293" s="55">
        <v>0</v>
      </c>
      <c r="J293" s="55">
        <v>0</v>
      </c>
      <c r="K293" s="55">
        <v>0</v>
      </c>
      <c r="L293" s="55">
        <v>0</v>
      </c>
      <c r="M293" s="55">
        <v>0</v>
      </c>
      <c r="N293" s="55">
        <v>0</v>
      </c>
      <c r="O293" s="55">
        <v>0</v>
      </c>
      <c r="P293" s="55">
        <v>0</v>
      </c>
      <c r="Q293" s="55">
        <v>0</v>
      </c>
      <c r="R293" s="55">
        <v>0</v>
      </c>
      <c r="S293" s="56">
        <v>0</v>
      </c>
      <c r="BB293" s="109"/>
      <c r="BC293" s="109"/>
      <c r="BU293" s="5"/>
      <c r="BV293" s="5"/>
      <c r="BW293" s="5"/>
      <c r="BX293" s="5"/>
      <c r="BY293" s="5"/>
      <c r="BZ293" s="5"/>
      <c r="CU293" s="5"/>
      <c r="CV293" s="5"/>
      <c r="CW293" s="5"/>
      <c r="CX293" s="5"/>
      <c r="CY293" s="5"/>
      <c r="CZ293" s="5"/>
    </row>
    <row r="294" spans="1:104" s="6" customFormat="1" x14ac:dyDescent="0.2">
      <c r="A294" s="155" t="s">
        <v>63</v>
      </c>
      <c r="B294" s="387">
        <f t="shared" si="37"/>
        <v>0</v>
      </c>
      <c r="C294" s="55">
        <v>0</v>
      </c>
      <c r="D294" s="55">
        <v>0</v>
      </c>
      <c r="E294" s="55">
        <v>0</v>
      </c>
      <c r="F294" s="55">
        <v>0</v>
      </c>
      <c r="G294" s="55">
        <v>0</v>
      </c>
      <c r="H294" s="55">
        <v>0</v>
      </c>
      <c r="I294" s="55">
        <v>0</v>
      </c>
      <c r="J294" s="55">
        <v>0</v>
      </c>
      <c r="K294" s="55">
        <v>0</v>
      </c>
      <c r="L294" s="55">
        <v>0</v>
      </c>
      <c r="M294" s="55">
        <v>0</v>
      </c>
      <c r="N294" s="55">
        <v>0</v>
      </c>
      <c r="O294" s="55">
        <v>0</v>
      </c>
      <c r="P294" s="55">
        <v>0</v>
      </c>
      <c r="Q294" s="55">
        <v>0</v>
      </c>
      <c r="R294" s="55">
        <v>0</v>
      </c>
      <c r="S294" s="56">
        <v>0</v>
      </c>
      <c r="BB294" s="109"/>
      <c r="BC294" s="109"/>
      <c r="BU294" s="5"/>
      <c r="BV294" s="5"/>
      <c r="BW294" s="5"/>
      <c r="BX294" s="5"/>
      <c r="BY294" s="5"/>
      <c r="BZ294" s="5"/>
      <c r="CU294" s="5"/>
      <c r="CV294" s="5"/>
      <c r="CW294" s="5"/>
      <c r="CX294" s="5"/>
      <c r="CY294" s="5"/>
      <c r="CZ294" s="5"/>
    </row>
    <row r="295" spans="1:104" s="6" customFormat="1" x14ac:dyDescent="0.2">
      <c r="A295" s="155" t="s">
        <v>251</v>
      </c>
      <c r="B295" s="387">
        <f t="shared" si="37"/>
        <v>0</v>
      </c>
      <c r="C295" s="55">
        <v>0</v>
      </c>
      <c r="D295" s="55">
        <v>0</v>
      </c>
      <c r="E295" s="55">
        <v>0</v>
      </c>
      <c r="F295" s="55">
        <v>0</v>
      </c>
      <c r="G295" s="55">
        <v>0</v>
      </c>
      <c r="H295" s="55">
        <v>0</v>
      </c>
      <c r="I295" s="55">
        <v>0</v>
      </c>
      <c r="J295" s="55">
        <v>0</v>
      </c>
      <c r="K295" s="55">
        <v>0</v>
      </c>
      <c r="L295" s="55">
        <v>0</v>
      </c>
      <c r="M295" s="55">
        <v>0</v>
      </c>
      <c r="N295" s="55">
        <v>0</v>
      </c>
      <c r="O295" s="55">
        <v>0</v>
      </c>
      <c r="P295" s="55">
        <v>0</v>
      </c>
      <c r="Q295" s="55">
        <v>0</v>
      </c>
      <c r="R295" s="55">
        <v>0</v>
      </c>
      <c r="S295" s="56">
        <v>0</v>
      </c>
      <c r="BU295" s="5"/>
      <c r="BV295" s="5"/>
      <c r="BW295" s="5"/>
      <c r="BX295" s="5"/>
      <c r="BY295" s="5"/>
      <c r="BZ295" s="5"/>
      <c r="CU295" s="5"/>
      <c r="CV295" s="5"/>
      <c r="CW295" s="5"/>
      <c r="CX295" s="5"/>
      <c r="CY295" s="5"/>
      <c r="CZ295" s="5"/>
    </row>
    <row r="296" spans="1:104" s="6" customFormat="1" x14ac:dyDescent="0.2">
      <c r="A296" s="155" t="s">
        <v>252</v>
      </c>
      <c r="B296" s="387">
        <f t="shared" si="37"/>
        <v>0</v>
      </c>
      <c r="C296" s="55">
        <v>0</v>
      </c>
      <c r="D296" s="55">
        <v>0</v>
      </c>
      <c r="E296" s="55">
        <v>0</v>
      </c>
      <c r="F296" s="55">
        <v>0</v>
      </c>
      <c r="G296" s="55">
        <v>0</v>
      </c>
      <c r="H296" s="55">
        <v>0</v>
      </c>
      <c r="I296" s="55">
        <v>0</v>
      </c>
      <c r="J296" s="55">
        <v>0</v>
      </c>
      <c r="K296" s="55">
        <v>0</v>
      </c>
      <c r="L296" s="55">
        <v>0</v>
      </c>
      <c r="M296" s="55">
        <v>0</v>
      </c>
      <c r="N296" s="55">
        <v>0</v>
      </c>
      <c r="O296" s="55">
        <v>0</v>
      </c>
      <c r="P296" s="55">
        <v>0</v>
      </c>
      <c r="Q296" s="55">
        <v>0</v>
      </c>
      <c r="R296" s="55">
        <v>0</v>
      </c>
      <c r="S296" s="56">
        <v>0</v>
      </c>
      <c r="BU296" s="5"/>
      <c r="BV296" s="5"/>
      <c r="BW296" s="5"/>
      <c r="BX296" s="5"/>
      <c r="BY296" s="5"/>
      <c r="BZ296" s="5"/>
      <c r="CU296" s="5"/>
      <c r="CV296" s="5"/>
      <c r="CW296" s="5"/>
      <c r="CX296" s="5"/>
      <c r="CY296" s="5"/>
      <c r="CZ296" s="5"/>
    </row>
    <row r="297" spans="1:104" s="6" customFormat="1" x14ac:dyDescent="0.2">
      <c r="A297" s="152" t="s">
        <v>176</v>
      </c>
      <c r="B297" s="387">
        <f t="shared" si="37"/>
        <v>0</v>
      </c>
      <c r="C297" s="55">
        <v>0</v>
      </c>
      <c r="D297" s="55">
        <v>0</v>
      </c>
      <c r="E297" s="55">
        <v>0</v>
      </c>
      <c r="F297" s="55">
        <v>0</v>
      </c>
      <c r="G297" s="55">
        <v>0</v>
      </c>
      <c r="H297" s="55">
        <v>0</v>
      </c>
      <c r="I297" s="55">
        <v>0</v>
      </c>
      <c r="J297" s="55">
        <v>0</v>
      </c>
      <c r="K297" s="55">
        <v>0</v>
      </c>
      <c r="L297" s="55">
        <v>0</v>
      </c>
      <c r="M297" s="55">
        <v>0</v>
      </c>
      <c r="N297" s="55">
        <v>0</v>
      </c>
      <c r="O297" s="55">
        <v>0</v>
      </c>
      <c r="P297" s="55">
        <v>0</v>
      </c>
      <c r="Q297" s="55">
        <v>0</v>
      </c>
      <c r="R297" s="55">
        <v>0</v>
      </c>
      <c r="S297" s="56">
        <v>0</v>
      </c>
      <c r="BU297" s="5"/>
      <c r="BV297" s="5"/>
      <c r="BW297" s="5"/>
      <c r="BX297" s="5"/>
      <c r="BY297" s="5"/>
      <c r="BZ297" s="5"/>
      <c r="CU297" s="5"/>
      <c r="CV297" s="5"/>
      <c r="CW297" s="5"/>
      <c r="CX297" s="5"/>
      <c r="CY297" s="5"/>
      <c r="CZ297" s="5"/>
    </row>
    <row r="298" spans="1:104" s="6" customFormat="1" x14ac:dyDescent="0.2">
      <c r="A298" s="155" t="s">
        <v>253</v>
      </c>
      <c r="B298" s="387">
        <f t="shared" si="37"/>
        <v>1</v>
      </c>
      <c r="C298" s="55">
        <v>0</v>
      </c>
      <c r="D298" s="55">
        <v>0</v>
      </c>
      <c r="E298" s="55">
        <v>0</v>
      </c>
      <c r="F298" s="55">
        <v>0</v>
      </c>
      <c r="G298" s="55">
        <v>0</v>
      </c>
      <c r="H298" s="55">
        <v>0</v>
      </c>
      <c r="I298" s="55">
        <v>0</v>
      </c>
      <c r="J298" s="55">
        <v>0</v>
      </c>
      <c r="K298" s="55">
        <v>0</v>
      </c>
      <c r="L298" s="55">
        <v>0</v>
      </c>
      <c r="M298" s="55">
        <v>0</v>
      </c>
      <c r="N298" s="55">
        <v>0</v>
      </c>
      <c r="O298" s="55">
        <v>0</v>
      </c>
      <c r="P298" s="55">
        <v>1</v>
      </c>
      <c r="Q298" s="55">
        <v>0</v>
      </c>
      <c r="R298" s="55">
        <v>0</v>
      </c>
      <c r="S298" s="56">
        <v>0</v>
      </c>
      <c r="BU298" s="5"/>
      <c r="BV298" s="5"/>
      <c r="BW298" s="5"/>
      <c r="BX298" s="5"/>
      <c r="BY298" s="5"/>
      <c r="BZ298" s="5"/>
      <c r="CU298" s="5"/>
      <c r="CV298" s="5"/>
      <c r="CW298" s="5"/>
      <c r="CX298" s="5"/>
      <c r="CY298" s="5"/>
      <c r="CZ298" s="5"/>
    </row>
    <row r="299" spans="1:104" s="6" customFormat="1" x14ac:dyDescent="0.2">
      <c r="A299" s="152" t="s">
        <v>68</v>
      </c>
      <c r="B299" s="387">
        <f t="shared" si="37"/>
        <v>2</v>
      </c>
      <c r="C299" s="55">
        <v>0</v>
      </c>
      <c r="D299" s="55">
        <v>0</v>
      </c>
      <c r="E299" s="55">
        <v>0</v>
      </c>
      <c r="F299" s="55">
        <v>0</v>
      </c>
      <c r="G299" s="55">
        <v>0</v>
      </c>
      <c r="H299" s="55">
        <v>0</v>
      </c>
      <c r="I299" s="55">
        <v>0</v>
      </c>
      <c r="J299" s="55">
        <v>0</v>
      </c>
      <c r="K299" s="55">
        <v>0</v>
      </c>
      <c r="L299" s="55">
        <v>0</v>
      </c>
      <c r="M299" s="55">
        <v>0</v>
      </c>
      <c r="N299" s="55">
        <v>0</v>
      </c>
      <c r="O299" s="55">
        <v>0</v>
      </c>
      <c r="P299" s="55">
        <v>1</v>
      </c>
      <c r="Q299" s="55">
        <v>1</v>
      </c>
      <c r="R299" s="55">
        <v>0</v>
      </c>
      <c r="S299" s="56">
        <v>0</v>
      </c>
      <c r="BU299" s="5"/>
      <c r="BV299" s="5"/>
      <c r="BW299" s="5"/>
      <c r="BX299" s="5"/>
      <c r="BY299" s="5"/>
      <c r="BZ299" s="5"/>
      <c r="CU299" s="5"/>
      <c r="CV299" s="5"/>
      <c r="CW299" s="5"/>
      <c r="CX299" s="5"/>
      <c r="CY299" s="5"/>
      <c r="CZ299" s="5"/>
    </row>
    <row r="300" spans="1:104" s="6" customFormat="1" x14ac:dyDescent="0.2">
      <c r="A300" s="155" t="s">
        <v>254</v>
      </c>
      <c r="B300" s="387">
        <f t="shared" si="37"/>
        <v>11</v>
      </c>
      <c r="C300" s="55">
        <v>0</v>
      </c>
      <c r="D300" s="55">
        <v>0</v>
      </c>
      <c r="E300" s="55">
        <v>0</v>
      </c>
      <c r="F300" s="55">
        <v>0</v>
      </c>
      <c r="G300" s="55">
        <v>0</v>
      </c>
      <c r="H300" s="55">
        <v>0</v>
      </c>
      <c r="I300" s="55">
        <v>0</v>
      </c>
      <c r="J300" s="55">
        <v>0</v>
      </c>
      <c r="K300" s="55">
        <v>0</v>
      </c>
      <c r="L300" s="55">
        <v>0</v>
      </c>
      <c r="M300" s="55">
        <v>0</v>
      </c>
      <c r="N300" s="55">
        <v>0</v>
      </c>
      <c r="O300" s="55">
        <v>0</v>
      </c>
      <c r="P300" s="55">
        <v>1</v>
      </c>
      <c r="Q300" s="55">
        <v>4</v>
      </c>
      <c r="R300" s="55">
        <v>5</v>
      </c>
      <c r="S300" s="56">
        <v>1</v>
      </c>
      <c r="BU300" s="5"/>
      <c r="BV300" s="5"/>
      <c r="BW300" s="5"/>
      <c r="BX300" s="5"/>
      <c r="BY300" s="5"/>
      <c r="BZ300" s="5"/>
      <c r="CU300" s="5"/>
      <c r="CV300" s="5"/>
      <c r="CW300" s="5"/>
      <c r="CX300" s="5"/>
      <c r="CY300" s="5"/>
      <c r="CZ300" s="5"/>
    </row>
    <row r="301" spans="1:104" s="6" customFormat="1" x14ac:dyDescent="0.2">
      <c r="A301" s="152" t="s">
        <v>69</v>
      </c>
      <c r="B301" s="387">
        <f t="shared" si="37"/>
        <v>0</v>
      </c>
      <c r="C301" s="43">
        <v>0</v>
      </c>
      <c r="D301" s="43">
        <v>0</v>
      </c>
      <c r="E301" s="43">
        <v>0</v>
      </c>
      <c r="F301" s="43">
        <v>0</v>
      </c>
      <c r="G301" s="43">
        <v>0</v>
      </c>
      <c r="H301" s="43">
        <v>0</v>
      </c>
      <c r="I301" s="43">
        <v>0</v>
      </c>
      <c r="J301" s="43">
        <v>0</v>
      </c>
      <c r="K301" s="43">
        <v>0</v>
      </c>
      <c r="L301" s="43">
        <v>0</v>
      </c>
      <c r="M301" s="43">
        <v>0</v>
      </c>
      <c r="N301" s="43">
        <v>0</v>
      </c>
      <c r="O301" s="43">
        <v>0</v>
      </c>
      <c r="P301" s="43">
        <v>0</v>
      </c>
      <c r="Q301" s="43">
        <v>0</v>
      </c>
      <c r="R301" s="43">
        <v>0</v>
      </c>
      <c r="S301" s="39">
        <v>0</v>
      </c>
      <c r="BU301" s="5"/>
      <c r="BV301" s="5"/>
      <c r="BW301" s="5"/>
      <c r="BX301" s="5"/>
      <c r="BY301" s="5"/>
      <c r="BZ301" s="5"/>
      <c r="CU301" s="5"/>
      <c r="CV301" s="5"/>
      <c r="CW301" s="5"/>
      <c r="CX301" s="5"/>
      <c r="CY301" s="5"/>
      <c r="CZ301" s="5"/>
    </row>
    <row r="302" spans="1:104" s="6" customFormat="1" ht="15" x14ac:dyDescent="0.25">
      <c r="A302" s="155" t="s">
        <v>255</v>
      </c>
      <c r="B302" s="387">
        <f t="shared" si="37"/>
        <v>43</v>
      </c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>
        <v>6</v>
      </c>
      <c r="Q302" s="43">
        <v>11</v>
      </c>
      <c r="R302" s="43">
        <v>11</v>
      </c>
      <c r="S302" s="39">
        <v>15</v>
      </c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3"/>
      <c r="BV302" s="3"/>
      <c r="BW302" s="3"/>
      <c r="BX302" s="3"/>
      <c r="BY302" s="5"/>
      <c r="BZ302" s="5"/>
      <c r="CU302" s="5"/>
      <c r="CV302" s="5"/>
      <c r="CW302" s="5"/>
      <c r="CX302" s="5"/>
      <c r="CY302" s="5"/>
      <c r="CZ302" s="5"/>
    </row>
    <row r="303" spans="1:104" s="6" customFormat="1" ht="15" x14ac:dyDescent="0.25">
      <c r="A303" s="155" t="s">
        <v>256</v>
      </c>
      <c r="B303" s="387">
        <f t="shared" si="37"/>
        <v>300</v>
      </c>
      <c r="C303" s="43">
        <v>6</v>
      </c>
      <c r="D303" s="43">
        <v>30</v>
      </c>
      <c r="E303" s="43">
        <v>18</v>
      </c>
      <c r="F303" s="43">
        <v>3</v>
      </c>
      <c r="G303" s="43">
        <v>1</v>
      </c>
      <c r="H303" s="43">
        <v>1</v>
      </c>
      <c r="I303" s="43">
        <v>0</v>
      </c>
      <c r="J303" s="43">
        <v>0</v>
      </c>
      <c r="K303" s="43">
        <v>0</v>
      </c>
      <c r="L303" s="43">
        <v>6</v>
      </c>
      <c r="M303" s="43">
        <v>3</v>
      </c>
      <c r="N303" s="43">
        <v>1</v>
      </c>
      <c r="O303" s="43">
        <v>5</v>
      </c>
      <c r="P303" s="43">
        <v>87</v>
      </c>
      <c r="Q303" s="43">
        <v>49</v>
      </c>
      <c r="R303" s="43">
        <v>54</v>
      </c>
      <c r="S303" s="39">
        <v>36</v>
      </c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3"/>
      <c r="BV303" s="3"/>
      <c r="BW303" s="3"/>
      <c r="BX303" s="3"/>
      <c r="BY303" s="5"/>
      <c r="BZ303" s="5"/>
      <c r="CU303" s="5"/>
      <c r="CV303" s="5"/>
      <c r="CW303" s="5"/>
      <c r="CX303" s="5"/>
      <c r="CY303" s="5"/>
      <c r="CZ303" s="5"/>
    </row>
    <row r="304" spans="1:104" s="6" customFormat="1" ht="15" x14ac:dyDescent="0.25">
      <c r="A304" s="152" t="s">
        <v>70</v>
      </c>
      <c r="B304" s="387">
        <f t="shared" si="37"/>
        <v>0</v>
      </c>
      <c r="C304" s="55">
        <v>0</v>
      </c>
      <c r="D304" s="55">
        <v>0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0</v>
      </c>
      <c r="P304" s="55">
        <v>0</v>
      </c>
      <c r="Q304" s="55">
        <v>0</v>
      </c>
      <c r="R304" s="55">
        <v>0</v>
      </c>
      <c r="S304" s="56">
        <v>0</v>
      </c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3"/>
      <c r="BV304" s="3"/>
      <c r="BW304" s="3"/>
      <c r="BX304" s="3"/>
      <c r="BY304" s="5"/>
      <c r="BZ304" s="5"/>
      <c r="CU304" s="5"/>
      <c r="CV304" s="5"/>
      <c r="CW304" s="5"/>
      <c r="CX304" s="5"/>
      <c r="CY304" s="5"/>
      <c r="CZ304" s="5"/>
    </row>
    <row r="305" spans="1:104" s="6" customFormat="1" ht="15" x14ac:dyDescent="0.25">
      <c r="A305" s="328" t="s">
        <v>173</v>
      </c>
      <c r="B305" s="387">
        <f t="shared" si="37"/>
        <v>2</v>
      </c>
      <c r="C305" s="55">
        <v>0</v>
      </c>
      <c r="D305" s="55">
        <v>0</v>
      </c>
      <c r="E305" s="55">
        <v>0</v>
      </c>
      <c r="F305" s="55">
        <v>0</v>
      </c>
      <c r="G305" s="55">
        <v>0</v>
      </c>
      <c r="H305" s="55">
        <v>0</v>
      </c>
      <c r="I305" s="55">
        <v>0</v>
      </c>
      <c r="J305" s="55">
        <v>0</v>
      </c>
      <c r="K305" s="55">
        <v>0</v>
      </c>
      <c r="L305" s="55">
        <v>0</v>
      </c>
      <c r="M305" s="55">
        <v>0</v>
      </c>
      <c r="N305" s="55">
        <v>0</v>
      </c>
      <c r="O305" s="55">
        <v>0</v>
      </c>
      <c r="P305" s="55">
        <v>0</v>
      </c>
      <c r="Q305" s="55">
        <v>1</v>
      </c>
      <c r="R305" s="55">
        <v>1</v>
      </c>
      <c r="S305" s="56">
        <v>0</v>
      </c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3"/>
      <c r="BV305" s="3"/>
      <c r="BW305" s="3"/>
      <c r="BX305" s="3"/>
      <c r="BY305" s="5"/>
      <c r="BZ305" s="5"/>
      <c r="CU305" s="5"/>
      <c r="CV305" s="5"/>
      <c r="CW305" s="5"/>
      <c r="CX305" s="5"/>
      <c r="CY305" s="5"/>
      <c r="CZ305" s="5"/>
    </row>
    <row r="306" spans="1:104" s="6" customFormat="1" ht="15" x14ac:dyDescent="0.25">
      <c r="A306" s="230" t="s">
        <v>257</v>
      </c>
      <c r="B306" s="387">
        <f t="shared" si="37"/>
        <v>2</v>
      </c>
      <c r="C306" s="55">
        <v>0</v>
      </c>
      <c r="D306" s="55">
        <v>0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0</v>
      </c>
      <c r="P306" s="55">
        <v>0</v>
      </c>
      <c r="Q306" s="55">
        <v>0</v>
      </c>
      <c r="R306" s="55">
        <v>0</v>
      </c>
      <c r="S306" s="56">
        <v>2</v>
      </c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3"/>
      <c r="BV306" s="3"/>
      <c r="BW306" s="3"/>
      <c r="BX306" s="3"/>
      <c r="BY306" s="5"/>
      <c r="BZ306" s="5"/>
      <c r="CU306" s="5"/>
      <c r="CV306" s="5"/>
      <c r="CW306" s="5"/>
      <c r="CX306" s="5"/>
      <c r="CY306" s="5"/>
      <c r="CZ306" s="5"/>
    </row>
    <row r="307" spans="1:104" s="6" customFormat="1" ht="15" x14ac:dyDescent="0.25">
      <c r="A307" s="230" t="s">
        <v>58</v>
      </c>
      <c r="B307" s="387">
        <f t="shared" si="37"/>
        <v>1</v>
      </c>
      <c r="C307" s="55">
        <v>0</v>
      </c>
      <c r="D307" s="55">
        <v>0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1</v>
      </c>
      <c r="Q307" s="55">
        <v>0</v>
      </c>
      <c r="R307" s="55">
        <v>0</v>
      </c>
      <c r="S307" s="56">
        <v>0</v>
      </c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3"/>
      <c r="BV307" s="3"/>
      <c r="BW307" s="3"/>
      <c r="BX307" s="3"/>
      <c r="BY307" s="5"/>
      <c r="BZ307" s="5"/>
      <c r="CU307" s="5"/>
      <c r="CV307" s="5"/>
      <c r="CW307" s="5"/>
      <c r="CX307" s="5"/>
      <c r="CY307" s="5"/>
      <c r="CZ307" s="5"/>
    </row>
    <row r="308" spans="1:104" s="6" customFormat="1" ht="15" x14ac:dyDescent="0.25">
      <c r="A308" s="230" t="s">
        <v>177</v>
      </c>
      <c r="B308" s="399">
        <f t="shared" si="37"/>
        <v>0</v>
      </c>
      <c r="C308" s="91">
        <v>0</v>
      </c>
      <c r="D308" s="91">
        <v>0</v>
      </c>
      <c r="E308" s="91">
        <v>0</v>
      </c>
      <c r="F308" s="91">
        <v>0</v>
      </c>
      <c r="G308" s="91">
        <v>0</v>
      </c>
      <c r="H308" s="91">
        <v>0</v>
      </c>
      <c r="I308" s="91">
        <v>0</v>
      </c>
      <c r="J308" s="91">
        <v>0</v>
      </c>
      <c r="K308" s="91">
        <v>0</v>
      </c>
      <c r="L308" s="91">
        <v>0</v>
      </c>
      <c r="M308" s="91">
        <v>0</v>
      </c>
      <c r="N308" s="91">
        <v>0</v>
      </c>
      <c r="O308" s="91">
        <v>0</v>
      </c>
      <c r="P308" s="91">
        <v>0</v>
      </c>
      <c r="Q308" s="91">
        <v>0</v>
      </c>
      <c r="R308" s="91">
        <v>0</v>
      </c>
      <c r="S308" s="86">
        <v>0</v>
      </c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3"/>
      <c r="BV308" s="3"/>
      <c r="BW308" s="3"/>
      <c r="BX308" s="3"/>
      <c r="BY308" s="5"/>
      <c r="BZ308" s="5"/>
      <c r="CU308" s="5"/>
      <c r="CV308" s="5"/>
      <c r="CW308" s="5"/>
      <c r="CX308" s="5"/>
      <c r="CY308" s="5"/>
      <c r="CZ308" s="5"/>
    </row>
    <row r="309" spans="1:104" s="6" customFormat="1" ht="15" x14ac:dyDescent="0.25">
      <c r="A309" s="1083" t="s">
        <v>258</v>
      </c>
      <c r="B309" s="401">
        <f>SUM(C309:S309)</f>
        <v>34</v>
      </c>
      <c r="C309" s="213">
        <v>0</v>
      </c>
      <c r="D309" s="213">
        <v>0</v>
      </c>
      <c r="E309" s="213">
        <v>0</v>
      </c>
      <c r="F309" s="213">
        <v>0</v>
      </c>
      <c r="G309" s="213">
        <v>0</v>
      </c>
      <c r="H309" s="213">
        <v>0</v>
      </c>
      <c r="I309" s="213">
        <v>0</v>
      </c>
      <c r="J309" s="213">
        <v>0</v>
      </c>
      <c r="K309" s="213">
        <v>0</v>
      </c>
      <c r="L309" s="213">
        <v>2</v>
      </c>
      <c r="M309" s="213">
        <v>1</v>
      </c>
      <c r="N309" s="213">
        <v>3</v>
      </c>
      <c r="O309" s="213">
        <v>1</v>
      </c>
      <c r="P309" s="213">
        <v>7</v>
      </c>
      <c r="Q309" s="213">
        <v>5</v>
      </c>
      <c r="R309" s="213">
        <v>3</v>
      </c>
      <c r="S309" s="78">
        <v>12</v>
      </c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3"/>
      <c r="BV309" s="3"/>
      <c r="BW309" s="3"/>
      <c r="BX309" s="3"/>
      <c r="BY309" s="5"/>
      <c r="BZ309" s="5"/>
      <c r="CU309" s="5"/>
      <c r="CV309" s="5"/>
      <c r="CW309" s="5"/>
      <c r="CX309" s="5"/>
      <c r="CY309" s="5"/>
      <c r="CZ309" s="5"/>
    </row>
    <row r="310" spans="1:104" s="6" customFormat="1" ht="15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3"/>
      <c r="BV310" s="3"/>
      <c r="BW310" s="3"/>
      <c r="BX310" s="3"/>
      <c r="BY310" s="3"/>
      <c r="BZ310" s="3"/>
      <c r="CU310" s="3"/>
      <c r="CV310" s="3"/>
      <c r="CW310" s="3"/>
      <c r="CX310" s="3"/>
      <c r="CY310" s="3"/>
      <c r="CZ310" s="3"/>
    </row>
    <row r="311" spans="1:104" s="6" customFormat="1" x14ac:dyDescent="0.2">
      <c r="BU311" s="5"/>
      <c r="BV311" s="5"/>
      <c r="BW311" s="5"/>
      <c r="BX311" s="5"/>
      <c r="BY311" s="15"/>
      <c r="BZ311" s="15"/>
      <c r="CU311" s="15"/>
      <c r="CV311" s="15"/>
      <c r="CW311" s="15"/>
      <c r="CX311" s="15"/>
      <c r="CY311" s="15"/>
      <c r="CZ311" s="15"/>
    </row>
    <row r="312" spans="1:104" s="6" customFormat="1" x14ac:dyDescent="0.2">
      <c r="BU312" s="5"/>
      <c r="BV312" s="5"/>
      <c r="BW312" s="5"/>
      <c r="BX312" s="5"/>
      <c r="BY312" s="15"/>
      <c r="BZ312" s="15"/>
      <c r="CU312" s="15"/>
      <c r="CV312" s="15"/>
      <c r="CW312" s="15"/>
      <c r="CX312" s="15"/>
      <c r="CY312" s="15"/>
      <c r="CZ312" s="15"/>
    </row>
    <row r="313" spans="1:104" s="6" customFormat="1" x14ac:dyDescent="0.2">
      <c r="BU313" s="5"/>
      <c r="BV313" s="5"/>
      <c r="BW313" s="5"/>
      <c r="BX313" s="5"/>
      <c r="BY313" s="15"/>
      <c r="BZ313" s="15"/>
      <c r="CU313" s="15"/>
      <c r="CV313" s="15"/>
      <c r="CW313" s="15"/>
      <c r="CX313" s="15"/>
      <c r="CY313" s="15"/>
      <c r="CZ313" s="15"/>
    </row>
    <row r="314" spans="1:104" s="6" customFormat="1" x14ac:dyDescent="0.2">
      <c r="BU314" s="5"/>
      <c r="BV314" s="5"/>
      <c r="BW314" s="5"/>
      <c r="BX314" s="5"/>
      <c r="BY314" s="15"/>
      <c r="BZ314" s="15"/>
      <c r="CU314" s="15"/>
      <c r="CV314" s="15"/>
      <c r="CW314" s="15"/>
      <c r="CX314" s="15"/>
      <c r="CY314" s="15"/>
      <c r="CZ314" s="15"/>
    </row>
    <row r="315" spans="1:104" s="6" customFormat="1" x14ac:dyDescent="0.2">
      <c r="BU315" s="5"/>
      <c r="BV315" s="5"/>
      <c r="BW315" s="5"/>
      <c r="BX315" s="5"/>
      <c r="BY315" s="15"/>
      <c r="BZ315" s="15"/>
      <c r="CU315" s="15"/>
      <c r="CV315" s="15"/>
      <c r="CW315" s="15"/>
      <c r="CX315" s="15"/>
      <c r="CY315" s="15"/>
      <c r="CZ315" s="15"/>
    </row>
    <row r="316" spans="1:104" s="6" customFormat="1" x14ac:dyDescent="0.2">
      <c r="BU316" s="5"/>
      <c r="BV316" s="5"/>
      <c r="BW316" s="5"/>
      <c r="BX316" s="5"/>
      <c r="BY316" s="15"/>
      <c r="BZ316" s="15"/>
      <c r="CU316" s="15"/>
      <c r="CV316" s="15"/>
      <c r="CW316" s="15"/>
      <c r="CX316" s="15"/>
      <c r="CY316" s="15"/>
      <c r="CZ316" s="15"/>
    </row>
    <row r="317" spans="1:104" s="6" customFormat="1" x14ac:dyDescent="0.2">
      <c r="BU317" s="5"/>
      <c r="BV317" s="5"/>
      <c r="BW317" s="5"/>
      <c r="BX317" s="5"/>
      <c r="BY317" s="15"/>
      <c r="BZ317" s="15"/>
      <c r="CU317" s="15"/>
      <c r="CV317" s="15"/>
      <c r="CW317" s="15"/>
      <c r="CX317" s="15"/>
      <c r="CY317" s="15"/>
      <c r="CZ317" s="15"/>
    </row>
    <row r="318" spans="1:104" s="6" customFormat="1" x14ac:dyDescent="0.2">
      <c r="BU318" s="5"/>
      <c r="BV318" s="5"/>
      <c r="BW318" s="5"/>
      <c r="BX318" s="5"/>
      <c r="BY318" s="15"/>
      <c r="BZ318" s="15"/>
      <c r="CU318" s="15"/>
      <c r="CV318" s="15"/>
      <c r="CW318" s="15"/>
      <c r="CX318" s="15"/>
      <c r="CY318" s="15"/>
      <c r="CZ318" s="15"/>
    </row>
    <row r="319" spans="1:104" s="6" customFormat="1" x14ac:dyDescent="0.2">
      <c r="BU319" s="5"/>
      <c r="BV319" s="5"/>
      <c r="BW319" s="5"/>
      <c r="BX319" s="5"/>
      <c r="BY319" s="15"/>
      <c r="BZ319" s="15"/>
      <c r="CU319" s="15"/>
      <c r="CV319" s="15"/>
      <c r="CW319" s="15"/>
      <c r="CX319" s="15"/>
      <c r="CY319" s="15"/>
      <c r="CZ319" s="15"/>
    </row>
    <row r="320" spans="1:104" s="6" customFormat="1" x14ac:dyDescent="0.2">
      <c r="BU320" s="5"/>
      <c r="BV320" s="5"/>
      <c r="BW320" s="5"/>
      <c r="BX320" s="5"/>
      <c r="BY320" s="15"/>
      <c r="BZ320" s="15"/>
      <c r="CU320" s="15"/>
      <c r="CV320" s="15"/>
      <c r="CW320" s="15"/>
      <c r="CX320" s="15"/>
      <c r="CY320" s="15"/>
      <c r="CZ320" s="15"/>
    </row>
    <row r="321" spans="73:130" x14ac:dyDescent="0.2"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6"/>
      <c r="DY321" s="6"/>
      <c r="DZ321" s="6"/>
    </row>
    <row r="322" spans="73:130" x14ac:dyDescent="0.2"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</row>
    <row r="323" spans="73:130" x14ac:dyDescent="0.2"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</row>
    <row r="324" spans="73:130" x14ac:dyDescent="0.2">
      <c r="BU324" s="6"/>
      <c r="BV324" s="6"/>
      <c r="BW324" s="6"/>
      <c r="BX324" s="6"/>
      <c r="BY324" s="6"/>
      <c r="BZ324" s="6"/>
      <c r="CG324" s="9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</row>
    <row r="329" spans="73:130" x14ac:dyDescent="0.2">
      <c r="BU329" s="6"/>
      <c r="BV329" s="6"/>
      <c r="BW329" s="6"/>
      <c r="BX329" s="6"/>
      <c r="BY329" s="6"/>
      <c r="BZ329" s="6"/>
      <c r="CA329" s="32" t="str">
        <f t="shared" ref="CA329:CA340" si="38">IF(CG329=1,"*El Total de Beneficiarios no puede superar el Total por Sexo. ","")</f>
        <v/>
      </c>
      <c r="CG329" s="33">
        <f>IF(AR329&gt;C329,1,0)</f>
        <v>0</v>
      </c>
      <c r="CH329" s="9"/>
      <c r="CI329" s="9"/>
      <c r="CJ329" s="9"/>
      <c r="CK329" s="9"/>
      <c r="CL329" s="9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</row>
    <row r="330" spans="73:130" x14ac:dyDescent="0.2">
      <c r="BU330" s="6"/>
      <c r="BV330" s="6"/>
      <c r="BW330" s="6"/>
      <c r="BX330" s="6"/>
      <c r="BY330" s="6"/>
      <c r="BZ330" s="6"/>
      <c r="CA330" s="32" t="str">
        <f t="shared" si="38"/>
        <v/>
      </c>
      <c r="CG330" s="33">
        <f t="shared" ref="CG330:CG340" si="39">IF(AR330&gt;C330,1,0)</f>
        <v>0</v>
      </c>
      <c r="CH330" s="9"/>
      <c r="CI330" s="9"/>
      <c r="CJ330" s="9"/>
      <c r="CK330" s="9"/>
      <c r="CL330" s="9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</row>
    <row r="331" spans="73:130" x14ac:dyDescent="0.2">
      <c r="BU331" s="6"/>
      <c r="BV331" s="6"/>
      <c r="BW331" s="6"/>
      <c r="BX331" s="6"/>
      <c r="BY331" s="6"/>
      <c r="BZ331" s="6"/>
      <c r="CA331" s="32" t="str">
        <f t="shared" si="38"/>
        <v/>
      </c>
      <c r="CG331" s="33">
        <f t="shared" si="39"/>
        <v>0</v>
      </c>
      <c r="CH331" s="9"/>
      <c r="CI331" s="9"/>
      <c r="CJ331" s="9"/>
      <c r="CK331" s="9"/>
      <c r="CL331" s="9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</row>
    <row r="332" spans="73:130" x14ac:dyDescent="0.2">
      <c r="BU332" s="6"/>
      <c r="BV332" s="6"/>
      <c r="BW332" s="6"/>
      <c r="BX332" s="6"/>
      <c r="BY332" s="6"/>
      <c r="BZ332" s="6"/>
      <c r="CA332" s="32" t="str">
        <f t="shared" si="38"/>
        <v/>
      </c>
      <c r="CG332" s="33">
        <f t="shared" si="39"/>
        <v>0</v>
      </c>
      <c r="CH332" s="9"/>
      <c r="CI332" s="9"/>
      <c r="CJ332" s="9"/>
      <c r="CK332" s="9"/>
      <c r="CL332" s="9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</row>
    <row r="333" spans="73:130" x14ac:dyDescent="0.2">
      <c r="BU333" s="6"/>
      <c r="BV333" s="6"/>
      <c r="BW333" s="6"/>
      <c r="BX333" s="6"/>
      <c r="BY333" s="6"/>
      <c r="BZ333" s="6"/>
      <c r="CA333" s="32" t="str">
        <f t="shared" si="38"/>
        <v/>
      </c>
      <c r="CG333" s="33">
        <f t="shared" si="39"/>
        <v>0</v>
      </c>
      <c r="CH333" s="9"/>
      <c r="CI333" s="9"/>
      <c r="CJ333" s="9"/>
      <c r="CK333" s="9"/>
      <c r="CL333" s="9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</row>
    <row r="334" spans="73:130" x14ac:dyDescent="0.2">
      <c r="BU334" s="6"/>
      <c r="BV334" s="6"/>
      <c r="BW334" s="6"/>
      <c r="BX334" s="6"/>
      <c r="BY334" s="6"/>
      <c r="BZ334" s="6"/>
      <c r="CA334" s="32" t="str">
        <f t="shared" si="38"/>
        <v/>
      </c>
      <c r="CG334" s="33">
        <f t="shared" si="39"/>
        <v>0</v>
      </c>
      <c r="CH334" s="9"/>
      <c r="CI334" s="9"/>
      <c r="CJ334" s="9"/>
      <c r="CK334" s="9"/>
      <c r="CL334" s="9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</row>
    <row r="335" spans="73:130" x14ac:dyDescent="0.2">
      <c r="BU335" s="6"/>
      <c r="BV335" s="6"/>
      <c r="BW335" s="6"/>
      <c r="BX335" s="6"/>
      <c r="BY335" s="6"/>
      <c r="BZ335" s="6"/>
      <c r="CA335" s="32" t="str">
        <f t="shared" si="38"/>
        <v/>
      </c>
      <c r="CG335" s="33">
        <f t="shared" si="39"/>
        <v>0</v>
      </c>
      <c r="CH335" s="9"/>
      <c r="CI335" s="9"/>
      <c r="CJ335" s="9"/>
      <c r="CK335" s="9"/>
      <c r="CL335" s="9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</row>
    <row r="336" spans="73:130" x14ac:dyDescent="0.2">
      <c r="BU336" s="6"/>
      <c r="BV336" s="6"/>
      <c r="BW336" s="6"/>
      <c r="BX336" s="6"/>
      <c r="BY336" s="6"/>
      <c r="BZ336" s="6"/>
      <c r="CA336" s="32" t="str">
        <f t="shared" si="38"/>
        <v/>
      </c>
      <c r="CG336" s="33">
        <f t="shared" si="39"/>
        <v>0</v>
      </c>
      <c r="CH336" s="9"/>
      <c r="CI336" s="9"/>
      <c r="CJ336" s="9"/>
      <c r="CK336" s="9"/>
      <c r="CL336" s="9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</row>
    <row r="337" spans="1:130" x14ac:dyDescent="0.2">
      <c r="CA337" s="32" t="str">
        <f t="shared" si="38"/>
        <v/>
      </c>
      <c r="CG337" s="33">
        <f t="shared" si="39"/>
        <v>0</v>
      </c>
      <c r="CH337" s="9"/>
      <c r="CI337" s="9"/>
      <c r="CJ337" s="9"/>
      <c r="CK337" s="9"/>
      <c r="CL337" s="9"/>
    </row>
    <row r="338" spans="1:130" x14ac:dyDescent="0.2">
      <c r="CA338" s="32" t="str">
        <f t="shared" si="38"/>
        <v/>
      </c>
      <c r="CG338" s="33">
        <f t="shared" si="39"/>
        <v>0</v>
      </c>
      <c r="CH338" s="9"/>
      <c r="CI338" s="9"/>
      <c r="CJ338" s="9"/>
      <c r="CK338" s="9"/>
      <c r="CL338" s="9"/>
    </row>
    <row r="339" spans="1:130" x14ac:dyDescent="0.2">
      <c r="CA339" s="32" t="str">
        <f t="shared" si="38"/>
        <v/>
      </c>
      <c r="CG339" s="33">
        <f t="shared" si="39"/>
        <v>0</v>
      </c>
      <c r="CH339" s="9"/>
      <c r="CI339" s="9"/>
      <c r="CJ339" s="9"/>
      <c r="CK339" s="9"/>
      <c r="CL339" s="9"/>
    </row>
    <row r="340" spans="1:130" x14ac:dyDescent="0.2">
      <c r="CA340" s="32" t="str">
        <f t="shared" si="38"/>
        <v/>
      </c>
      <c r="CG340" s="33">
        <f t="shared" si="39"/>
        <v>0</v>
      </c>
      <c r="CH340" s="9"/>
      <c r="CI340" s="9"/>
      <c r="CJ340" s="9"/>
      <c r="CK340" s="9"/>
      <c r="CL340" s="9"/>
    </row>
    <row r="341" spans="1:130" x14ac:dyDescent="0.2">
      <c r="CG341" s="9"/>
      <c r="CH341" s="9"/>
      <c r="CI341" s="9"/>
      <c r="CJ341" s="9"/>
      <c r="CK341" s="9"/>
      <c r="CL341" s="9"/>
    </row>
    <row r="342" spans="1:130" x14ac:dyDescent="0.2">
      <c r="CG342" s="9"/>
      <c r="CH342" s="9"/>
      <c r="CI342" s="9"/>
      <c r="CJ342" s="9"/>
      <c r="CK342" s="9"/>
      <c r="CL342" s="9"/>
    </row>
    <row r="343" spans="1:130" x14ac:dyDescent="0.2">
      <c r="CG343" s="9"/>
      <c r="CH343" s="9"/>
      <c r="CI343" s="9"/>
      <c r="CJ343" s="9"/>
      <c r="CK343" s="9"/>
      <c r="CL343" s="9"/>
    </row>
    <row r="344" spans="1:130" x14ac:dyDescent="0.2">
      <c r="CG344" s="9"/>
      <c r="CH344" s="9"/>
      <c r="CI344" s="9"/>
      <c r="CJ344" s="9"/>
      <c r="CK344" s="9"/>
      <c r="CL344" s="9"/>
    </row>
    <row r="345" spans="1:130" x14ac:dyDescent="0.2">
      <c r="CA345" s="32" t="str">
        <f t="shared" ref="CA345:CA356" si="40">IF(CG345=1,"*El Total de Beneficiarios no puede superar el Total por Sexo. ","")</f>
        <v/>
      </c>
      <c r="CG345" s="33">
        <f t="shared" ref="CG345:CG356" si="41">IF(AR345&gt;C345,1,0)</f>
        <v>0</v>
      </c>
      <c r="CH345" s="9"/>
      <c r="CI345" s="9"/>
      <c r="CJ345" s="9"/>
      <c r="CK345" s="9"/>
      <c r="CL345" s="9"/>
    </row>
    <row r="346" spans="1:130" s="402" customFormat="1" ht="15" x14ac:dyDescent="0.25">
      <c r="A346" s="402">
        <f>SUM(B13:B24,C29:C50,B60,B68,B76,B96:E96,B104:E104,B112:E112,B116:B117,B121:B123,C127:L142,B148:B176,B177,B194,B205,B214,B217:B220,B248,B253:B255,B259:B285,B289:B309)</f>
        <v>13212</v>
      </c>
      <c r="B346" s="402">
        <f>SUM(CG6:CZ309)</f>
        <v>0</v>
      </c>
      <c r="BU346" s="403"/>
      <c r="BV346" s="403"/>
      <c r="BW346" s="403"/>
      <c r="BX346" s="403"/>
      <c r="BY346" s="404"/>
      <c r="BZ346" s="404"/>
      <c r="CA346" s="32" t="str">
        <f t="shared" si="40"/>
        <v/>
      </c>
      <c r="CB346" s="4"/>
      <c r="CC346" s="4"/>
      <c r="CD346" s="4"/>
      <c r="CE346" s="4"/>
      <c r="CF346" s="4"/>
      <c r="CG346" s="33">
        <f t="shared" si="41"/>
        <v>0</v>
      </c>
      <c r="CH346" s="9"/>
      <c r="CI346" s="9"/>
      <c r="CJ346" s="9"/>
      <c r="CK346" s="9"/>
      <c r="CL346" s="9"/>
      <c r="CM346" s="4"/>
      <c r="CN346" s="4"/>
      <c r="CO346" s="4"/>
      <c r="CP346" s="4"/>
      <c r="CQ346" s="4"/>
      <c r="CR346" s="4"/>
      <c r="CS346" s="4"/>
      <c r="CT346" s="4"/>
      <c r="CU346" s="404"/>
      <c r="CV346" s="404"/>
      <c r="CW346" s="404"/>
      <c r="CX346" s="404"/>
      <c r="CY346" s="404"/>
      <c r="CZ346" s="404"/>
      <c r="DA346" s="403"/>
      <c r="DB346" s="403"/>
      <c r="DC346" s="403"/>
      <c r="DD346" s="403"/>
      <c r="DE346" s="403"/>
      <c r="DF346" s="403"/>
      <c r="DG346" s="403"/>
      <c r="DH346" s="403"/>
      <c r="DI346" s="403"/>
      <c r="DJ346" s="403"/>
      <c r="DK346" s="403"/>
      <c r="DL346" s="403"/>
      <c r="DM346" s="403"/>
      <c r="DN346" s="403"/>
      <c r="DO346" s="403"/>
      <c r="DP346" s="403"/>
      <c r="DQ346" s="403"/>
      <c r="DR346" s="403"/>
      <c r="DS346" s="403"/>
      <c r="DT346" s="403"/>
      <c r="DU346" s="403"/>
      <c r="DV346" s="403"/>
      <c r="DW346" s="403"/>
      <c r="DX346" s="403"/>
      <c r="DY346" s="403"/>
      <c r="DZ346" s="403"/>
    </row>
    <row r="347" spans="1:130" x14ac:dyDescent="0.2">
      <c r="CA347" s="32" t="str">
        <f t="shared" si="40"/>
        <v/>
      </c>
      <c r="CG347" s="33">
        <f t="shared" si="41"/>
        <v>0</v>
      </c>
      <c r="CH347" s="9"/>
      <c r="CI347" s="9"/>
      <c r="CJ347" s="9"/>
      <c r="CK347" s="9"/>
      <c r="CL347" s="9"/>
    </row>
    <row r="348" spans="1:130" x14ac:dyDescent="0.2">
      <c r="CA348" s="32" t="str">
        <f t="shared" si="40"/>
        <v/>
      </c>
      <c r="CG348" s="33">
        <f t="shared" si="41"/>
        <v>0</v>
      </c>
      <c r="CH348" s="9"/>
      <c r="CI348" s="9"/>
      <c r="CJ348" s="9"/>
      <c r="CK348" s="9"/>
      <c r="CL348" s="9"/>
    </row>
    <row r="349" spans="1:130" x14ac:dyDescent="0.2">
      <c r="CA349" s="32" t="str">
        <f t="shared" si="40"/>
        <v/>
      </c>
      <c r="CG349" s="33">
        <f t="shared" si="41"/>
        <v>0</v>
      </c>
      <c r="CH349" s="9"/>
      <c r="CI349" s="9"/>
      <c r="CJ349" s="9"/>
      <c r="CK349" s="9"/>
      <c r="CL349" s="9"/>
    </row>
    <row r="350" spans="1:130" x14ac:dyDescent="0.2">
      <c r="CA350" s="32" t="str">
        <f t="shared" si="40"/>
        <v/>
      </c>
      <c r="CG350" s="33">
        <f t="shared" si="41"/>
        <v>0</v>
      </c>
      <c r="CH350" s="9"/>
      <c r="CI350" s="9"/>
      <c r="CJ350" s="9"/>
      <c r="CK350" s="9"/>
      <c r="CL350" s="9"/>
    </row>
    <row r="351" spans="1:130" x14ac:dyDescent="0.2">
      <c r="CA351" s="32" t="str">
        <f t="shared" si="40"/>
        <v/>
      </c>
      <c r="CG351" s="33">
        <f t="shared" si="41"/>
        <v>0</v>
      </c>
      <c r="CH351" s="9"/>
      <c r="CI351" s="9"/>
      <c r="CJ351" s="9"/>
      <c r="CK351" s="9"/>
      <c r="CL351" s="9"/>
    </row>
    <row r="352" spans="1:130" x14ac:dyDescent="0.2">
      <c r="CA352" s="32" t="str">
        <f t="shared" si="40"/>
        <v/>
      </c>
      <c r="CG352" s="33">
        <f t="shared" si="41"/>
        <v>0</v>
      </c>
      <c r="CH352" s="9"/>
      <c r="CI352" s="9"/>
      <c r="CJ352" s="9"/>
      <c r="CK352" s="9"/>
      <c r="CL352" s="9"/>
    </row>
    <row r="353" spans="79:90" s="6" customFormat="1" x14ac:dyDescent="0.2">
      <c r="CA353" s="32" t="str">
        <f t="shared" si="40"/>
        <v/>
      </c>
      <c r="CB353" s="4"/>
      <c r="CC353" s="4"/>
      <c r="CD353" s="4"/>
      <c r="CE353" s="4"/>
      <c r="CF353" s="4"/>
      <c r="CG353" s="33">
        <f t="shared" si="41"/>
        <v>0</v>
      </c>
      <c r="CH353" s="9"/>
      <c r="CI353" s="9"/>
      <c r="CJ353" s="9"/>
      <c r="CK353" s="9"/>
      <c r="CL353" s="9"/>
    </row>
    <row r="354" spans="79:90" s="6" customFormat="1" x14ac:dyDescent="0.2">
      <c r="CA354" s="32" t="str">
        <f t="shared" si="40"/>
        <v/>
      </c>
      <c r="CB354" s="4"/>
      <c r="CC354" s="4"/>
      <c r="CD354" s="4"/>
      <c r="CE354" s="4"/>
      <c r="CF354" s="4"/>
      <c r="CG354" s="33">
        <f t="shared" si="41"/>
        <v>0</v>
      </c>
      <c r="CH354" s="9"/>
      <c r="CI354" s="9"/>
      <c r="CJ354" s="9"/>
      <c r="CK354" s="9"/>
      <c r="CL354" s="9"/>
    </row>
    <row r="355" spans="79:90" s="6" customFormat="1" x14ac:dyDescent="0.2">
      <c r="CA355" s="32" t="str">
        <f t="shared" si="40"/>
        <v/>
      </c>
      <c r="CB355" s="4"/>
      <c r="CC355" s="4"/>
      <c r="CD355" s="4"/>
      <c r="CE355" s="4"/>
      <c r="CF355" s="4"/>
      <c r="CG355" s="33">
        <f t="shared" si="41"/>
        <v>0</v>
      </c>
      <c r="CH355" s="9"/>
      <c r="CI355" s="9"/>
      <c r="CJ355" s="9"/>
      <c r="CK355" s="9"/>
      <c r="CL355" s="9"/>
    </row>
    <row r="356" spans="79:90" s="6" customFormat="1" x14ac:dyDescent="0.2">
      <c r="CA356" s="32" t="str">
        <f t="shared" si="40"/>
        <v/>
      </c>
      <c r="CB356" s="4"/>
      <c r="CC356" s="4"/>
      <c r="CD356" s="4"/>
      <c r="CE356" s="4"/>
      <c r="CF356" s="4"/>
      <c r="CG356" s="33">
        <f t="shared" si="41"/>
        <v>0</v>
      </c>
      <c r="CH356" s="9"/>
      <c r="CI356" s="9"/>
      <c r="CJ356" s="9"/>
      <c r="CK356" s="9"/>
      <c r="CL356" s="9"/>
    </row>
    <row r="357" spans="79:90" s="6" customFormat="1" x14ac:dyDescent="0.2">
      <c r="CA357" s="4"/>
      <c r="CB357" s="4"/>
      <c r="CC357" s="4"/>
      <c r="CD357" s="4"/>
      <c r="CE357" s="4"/>
      <c r="CF357" s="4"/>
      <c r="CG357" s="9"/>
      <c r="CH357" s="9"/>
      <c r="CI357" s="9"/>
      <c r="CJ357" s="9"/>
      <c r="CK357" s="9"/>
      <c r="CL357" s="9"/>
    </row>
    <row r="358" spans="79:90" s="6" customFormat="1" x14ac:dyDescent="0.2">
      <c r="CA358" s="4"/>
      <c r="CB358" s="4"/>
      <c r="CC358" s="4"/>
      <c r="CD358" s="4"/>
      <c r="CE358" s="4"/>
      <c r="CF358" s="4"/>
      <c r="CG358" s="9"/>
      <c r="CH358" s="9"/>
      <c r="CI358" s="9"/>
      <c r="CJ358" s="9"/>
      <c r="CK358" s="9"/>
      <c r="CL358" s="9"/>
    </row>
    <row r="359" spans="79:90" s="6" customFormat="1" x14ac:dyDescent="0.2">
      <c r="CA359" s="4"/>
      <c r="CB359" s="4"/>
      <c r="CC359" s="4"/>
      <c r="CD359" s="4"/>
      <c r="CE359" s="4"/>
      <c r="CF359" s="4"/>
      <c r="CG359" s="9"/>
      <c r="CH359" s="9"/>
      <c r="CI359" s="9"/>
      <c r="CJ359" s="9"/>
      <c r="CK359" s="9"/>
      <c r="CL359" s="9"/>
    </row>
    <row r="360" spans="79:90" s="6" customFormat="1" x14ac:dyDescent="0.2">
      <c r="CA360" s="4"/>
      <c r="CB360" s="4"/>
      <c r="CC360" s="4"/>
      <c r="CD360" s="4"/>
      <c r="CE360" s="4"/>
      <c r="CF360" s="4"/>
      <c r="CG360" s="9"/>
      <c r="CH360" s="9"/>
      <c r="CI360" s="9"/>
      <c r="CJ360" s="9"/>
      <c r="CK360" s="9"/>
      <c r="CL360" s="9"/>
    </row>
    <row r="361" spans="79:90" s="6" customFormat="1" x14ac:dyDescent="0.2">
      <c r="CA361" s="32" t="str">
        <f>IF(CG361=1,"*El Total de Beneficiarios no puede superar el Total por Sexo. ","")</f>
        <v/>
      </c>
      <c r="CB361" s="4"/>
      <c r="CC361" s="4"/>
      <c r="CD361" s="4"/>
      <c r="CE361" s="4"/>
      <c r="CF361" s="4"/>
      <c r="CG361" s="33">
        <f>IF(AR361&gt;C361,1,0)</f>
        <v>0</v>
      </c>
      <c r="CH361" s="9"/>
      <c r="CI361" s="9"/>
      <c r="CJ361" s="9"/>
      <c r="CK361" s="9"/>
      <c r="CL361" s="9"/>
    </row>
    <row r="362" spans="79:90" s="6" customFormat="1" x14ac:dyDescent="0.2">
      <c r="CA362" s="32" t="str">
        <f>IF(CG362=1,"*El Total de Beneficiarios no puede superar el Total por Sexo. ","")</f>
        <v/>
      </c>
      <c r="CB362" s="4"/>
      <c r="CC362" s="4"/>
      <c r="CD362" s="4"/>
      <c r="CE362" s="4"/>
      <c r="CF362" s="4"/>
      <c r="CG362" s="33">
        <f>IF(AR362&gt;C362,1,0)</f>
        <v>0</v>
      </c>
      <c r="CH362" s="9"/>
      <c r="CI362" s="9"/>
      <c r="CJ362" s="9"/>
      <c r="CK362" s="9"/>
      <c r="CL362" s="9"/>
    </row>
    <row r="363" spans="79:90" s="6" customFormat="1" x14ac:dyDescent="0.2">
      <c r="CA363" s="32" t="str">
        <f>IF(CG363=1,"*El Total de Beneficiarios no puede superar el Total por Sexo. ","")</f>
        <v/>
      </c>
      <c r="CB363" s="4"/>
      <c r="CC363" s="4"/>
      <c r="CD363" s="4"/>
      <c r="CE363" s="4"/>
      <c r="CF363" s="4"/>
      <c r="CG363" s="33">
        <f>IF(AR363&gt;C363,1,0)</f>
        <v>0</v>
      </c>
      <c r="CH363" s="9"/>
      <c r="CI363" s="9"/>
      <c r="CJ363" s="9"/>
      <c r="CK363" s="9"/>
      <c r="CL363" s="9"/>
    </row>
    <row r="364" spans="79:90" s="6" customFormat="1" x14ac:dyDescent="0.2">
      <c r="CA364" s="32" t="str">
        <f>IF(CG364=1,"*El Total de Beneficiarios no puede superar el Total por Sexo. ","")</f>
        <v/>
      </c>
      <c r="CB364" s="4"/>
      <c r="CC364" s="4"/>
      <c r="CD364" s="4"/>
      <c r="CE364" s="4"/>
      <c r="CF364" s="4"/>
      <c r="CG364" s="33">
        <f>IF(AR364&gt;C364,1,0)</f>
        <v>0</v>
      </c>
      <c r="CH364" s="9"/>
      <c r="CI364" s="9"/>
      <c r="CJ364" s="9"/>
      <c r="CK364" s="9"/>
      <c r="CL364" s="9"/>
    </row>
    <row r="365" spans="79:90" s="6" customFormat="1" x14ac:dyDescent="0.2">
      <c r="CA365" s="4"/>
      <c r="CB365" s="4"/>
      <c r="CC365" s="4"/>
      <c r="CD365" s="4"/>
      <c r="CE365" s="4"/>
      <c r="CF365" s="4"/>
      <c r="CG365" s="9"/>
      <c r="CH365" s="9"/>
      <c r="CI365" s="9"/>
      <c r="CJ365" s="9"/>
      <c r="CK365" s="9"/>
      <c r="CL365" s="9"/>
    </row>
    <row r="366" spans="79:90" s="6" customFormat="1" x14ac:dyDescent="0.2">
      <c r="CA366" s="4"/>
      <c r="CB366" s="4"/>
      <c r="CC366" s="4"/>
      <c r="CD366" s="4"/>
      <c r="CE366" s="4"/>
      <c r="CF366" s="4"/>
      <c r="CG366" s="9"/>
      <c r="CH366" s="9"/>
      <c r="CI366" s="9"/>
      <c r="CJ366" s="9"/>
      <c r="CK366" s="9"/>
      <c r="CL366" s="9"/>
    </row>
    <row r="367" spans="79:90" s="6" customFormat="1" x14ac:dyDescent="0.2">
      <c r="CA367" s="4"/>
      <c r="CB367" s="4"/>
      <c r="CC367" s="4"/>
      <c r="CD367" s="4"/>
      <c r="CE367" s="4"/>
      <c r="CF367" s="4"/>
      <c r="CG367" s="9"/>
      <c r="CH367" s="9"/>
      <c r="CI367" s="9"/>
      <c r="CJ367" s="9"/>
      <c r="CK367" s="9"/>
      <c r="CL367" s="9"/>
    </row>
    <row r="368" spans="79:90" s="6" customFormat="1" x14ac:dyDescent="0.2">
      <c r="CA368" s="4"/>
      <c r="CB368" s="4"/>
      <c r="CC368" s="4"/>
      <c r="CD368" s="4"/>
      <c r="CE368" s="4"/>
      <c r="CF368" s="4"/>
      <c r="CG368" s="9"/>
      <c r="CH368" s="9"/>
      <c r="CI368" s="9"/>
      <c r="CJ368" s="9"/>
      <c r="CK368" s="9"/>
      <c r="CL368" s="9"/>
    </row>
    <row r="369" spans="73:130" x14ac:dyDescent="0.2"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9"/>
      <c r="CH369" s="9"/>
      <c r="CI369" s="9"/>
      <c r="CJ369" s="9"/>
      <c r="CK369" s="9"/>
      <c r="CL369" s="9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</row>
    <row r="370" spans="73:130" x14ac:dyDescent="0.2"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9"/>
      <c r="CH370" s="9"/>
      <c r="CI370" s="9"/>
      <c r="CJ370" s="9"/>
      <c r="CK370" s="9"/>
      <c r="CL370" s="9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</row>
    <row r="371" spans="73:130" x14ac:dyDescent="0.2"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9"/>
      <c r="CH371" s="9"/>
      <c r="CI371" s="9"/>
      <c r="CJ371" s="9"/>
      <c r="CK371" s="9"/>
      <c r="CL371" s="9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</row>
    <row r="372" spans="73:130" x14ac:dyDescent="0.2"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9"/>
      <c r="CH372" s="9"/>
      <c r="CI372" s="9"/>
      <c r="CJ372" s="9"/>
      <c r="CK372" s="9"/>
      <c r="CL372" s="9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</row>
    <row r="373" spans="73:130" x14ac:dyDescent="0.2"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9"/>
      <c r="CH373" s="9"/>
      <c r="CI373" s="9"/>
      <c r="CJ373" s="9"/>
      <c r="CK373" s="9"/>
      <c r="CL373" s="9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</row>
    <row r="374" spans="73:130" x14ac:dyDescent="0.2"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9"/>
      <c r="CH374" s="9"/>
      <c r="CI374" s="9"/>
      <c r="CJ374" s="9"/>
      <c r="CK374" s="9"/>
      <c r="CL374" s="9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</row>
    <row r="375" spans="73:130" x14ac:dyDescent="0.2"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9"/>
      <c r="CH375" s="9"/>
      <c r="CI375" s="9"/>
      <c r="CJ375" s="9"/>
      <c r="CK375" s="9"/>
      <c r="CL375" s="9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</row>
    <row r="376" spans="73:130" x14ac:dyDescent="0.2"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9"/>
      <c r="CH376" s="9"/>
      <c r="CI376" s="9"/>
      <c r="CJ376" s="9"/>
      <c r="CK376" s="9"/>
      <c r="CL376" s="9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</row>
    <row r="377" spans="73:130" x14ac:dyDescent="0.2"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9"/>
      <c r="CH377" s="9"/>
      <c r="CI377" s="9"/>
      <c r="CJ377" s="9"/>
      <c r="CK377" s="9"/>
      <c r="CL377" s="9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</row>
    <row r="378" spans="73:130" x14ac:dyDescent="0.2"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9"/>
      <c r="CH378" s="9"/>
      <c r="CI378" s="9"/>
      <c r="CJ378" s="9"/>
      <c r="CK378" s="9"/>
      <c r="CL378" s="9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</row>
    <row r="379" spans="73:130" x14ac:dyDescent="0.2"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9"/>
      <c r="CH379" s="9"/>
      <c r="CI379" s="9"/>
      <c r="CJ379" s="9"/>
      <c r="CK379" s="9"/>
      <c r="CL379" s="9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</row>
    <row r="380" spans="73:130" x14ac:dyDescent="0.2"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9"/>
      <c r="CH380" s="9"/>
      <c r="CI380" s="9"/>
      <c r="CJ380" s="9"/>
      <c r="CK380" s="9"/>
      <c r="CL380" s="9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</row>
    <row r="400" spans="73:130" ht="15" x14ac:dyDescent="0.25">
      <c r="BU400" s="6"/>
      <c r="BV400" s="6"/>
      <c r="BW400" s="6"/>
      <c r="BX400" s="6"/>
      <c r="BY400" s="6"/>
      <c r="BZ400" s="6"/>
      <c r="CA400" s="405"/>
      <c r="CB400" s="405"/>
      <c r="CC400" s="405"/>
      <c r="CD400" s="405"/>
      <c r="CE400" s="405"/>
      <c r="CF400" s="405"/>
      <c r="CG400" s="405"/>
      <c r="CH400" s="405"/>
      <c r="CI400" s="405"/>
      <c r="CJ400" s="405"/>
      <c r="CK400" s="405"/>
      <c r="CL400" s="405"/>
      <c r="CM400" s="405"/>
      <c r="CN400" s="405"/>
      <c r="CO400" s="405"/>
      <c r="CP400" s="405"/>
      <c r="CQ400" s="405"/>
      <c r="CR400" s="405"/>
      <c r="CS400" s="405"/>
      <c r="CT400" s="405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</row>
  </sheetData>
  <mergeCells count="147">
    <mergeCell ref="A287:A288"/>
    <mergeCell ref="B287:B288"/>
    <mergeCell ref="C287:S287"/>
    <mergeCell ref="A251:A252"/>
    <mergeCell ref="B251:B252"/>
    <mergeCell ref="C251:S251"/>
    <mergeCell ref="A257:A258"/>
    <mergeCell ref="B257:B258"/>
    <mergeCell ref="C257:S257"/>
    <mergeCell ref="A207:A209"/>
    <mergeCell ref="B207:B209"/>
    <mergeCell ref="C207:S208"/>
    <mergeCell ref="T207:X207"/>
    <mergeCell ref="T208:V208"/>
    <mergeCell ref="W208:X208"/>
    <mergeCell ref="A196:A198"/>
    <mergeCell ref="B196:B198"/>
    <mergeCell ref="C196:S197"/>
    <mergeCell ref="T196:X196"/>
    <mergeCell ref="T197:V197"/>
    <mergeCell ref="W197:X197"/>
    <mergeCell ref="A184:A186"/>
    <mergeCell ref="B184:B186"/>
    <mergeCell ref="C184:S185"/>
    <mergeCell ref="T184:X184"/>
    <mergeCell ref="T185:V185"/>
    <mergeCell ref="W185:X185"/>
    <mergeCell ref="AC146:AD146"/>
    <mergeCell ref="AE146:AF146"/>
    <mergeCell ref="AG146:AH146"/>
    <mergeCell ref="AM145:AO145"/>
    <mergeCell ref="E146:F146"/>
    <mergeCell ref="G146:H146"/>
    <mergeCell ref="I146:J146"/>
    <mergeCell ref="K146:L146"/>
    <mergeCell ref="M146:N146"/>
    <mergeCell ref="O146:P146"/>
    <mergeCell ref="Q146:R146"/>
    <mergeCell ref="S146:T146"/>
    <mergeCell ref="U146:V146"/>
    <mergeCell ref="AN146:AO146"/>
    <mergeCell ref="AI146:AJ146"/>
    <mergeCell ref="AK146:AL146"/>
    <mergeCell ref="AM146:AM147"/>
    <mergeCell ref="K125:L125"/>
    <mergeCell ref="A127:A130"/>
    <mergeCell ref="A131:A135"/>
    <mergeCell ref="A136:A141"/>
    <mergeCell ref="A145:A147"/>
    <mergeCell ref="B145:D146"/>
    <mergeCell ref="E145:AL145"/>
    <mergeCell ref="W146:X146"/>
    <mergeCell ref="Y146:Z146"/>
    <mergeCell ref="AA146:AB146"/>
    <mergeCell ref="A125:A126"/>
    <mergeCell ref="B125:B126"/>
    <mergeCell ref="C125:D125"/>
    <mergeCell ref="E125:F125"/>
    <mergeCell ref="G125:H125"/>
    <mergeCell ref="I125:J125"/>
    <mergeCell ref="A114:A115"/>
    <mergeCell ref="B114:B115"/>
    <mergeCell ref="C114:F114"/>
    <mergeCell ref="G114:H114"/>
    <mergeCell ref="A119:A120"/>
    <mergeCell ref="B119:B120"/>
    <mergeCell ref="C119:E119"/>
    <mergeCell ref="F119:F120"/>
    <mergeCell ref="G119:G120"/>
    <mergeCell ref="H119:K119"/>
    <mergeCell ref="J27:K27"/>
    <mergeCell ref="L27:M27"/>
    <mergeCell ref="T62:W62"/>
    <mergeCell ref="X62:Z62"/>
    <mergeCell ref="A70:A71"/>
    <mergeCell ref="B70:B71"/>
    <mergeCell ref="C70:S70"/>
    <mergeCell ref="T70:W70"/>
    <mergeCell ref="X70:Z70"/>
    <mergeCell ref="F53:F54"/>
    <mergeCell ref="G53:G54"/>
    <mergeCell ref="H53:H54"/>
    <mergeCell ref="A62:A63"/>
    <mergeCell ref="B62:B63"/>
    <mergeCell ref="C62:S62"/>
    <mergeCell ref="A29:B29"/>
    <mergeCell ref="A30:A48"/>
    <mergeCell ref="A52:A54"/>
    <mergeCell ref="B52:B54"/>
    <mergeCell ref="C52:F52"/>
    <mergeCell ref="G52:H52"/>
    <mergeCell ref="C53:C54"/>
    <mergeCell ref="D53:D54"/>
    <mergeCell ref="E53:E54"/>
    <mergeCell ref="AN27:AN28"/>
    <mergeCell ref="AO27:AO28"/>
    <mergeCell ref="AP27:AP28"/>
    <mergeCell ref="V27:W27"/>
    <mergeCell ref="X27:Y27"/>
    <mergeCell ref="Z27:AA27"/>
    <mergeCell ref="AB27:AC27"/>
    <mergeCell ref="AD27:AE27"/>
    <mergeCell ref="AF27:AG27"/>
    <mergeCell ref="N27:O27"/>
    <mergeCell ref="P27:Q27"/>
    <mergeCell ref="R27:S27"/>
    <mergeCell ref="T27:U27"/>
    <mergeCell ref="AN11:AN12"/>
    <mergeCell ref="AO11:AO12"/>
    <mergeCell ref="AP11:AP12"/>
    <mergeCell ref="A26:A28"/>
    <mergeCell ref="B26:B28"/>
    <mergeCell ref="C26:E27"/>
    <mergeCell ref="F26:AM26"/>
    <mergeCell ref="AN26:AQ26"/>
    <mergeCell ref="F27:G27"/>
    <mergeCell ref="H27:I27"/>
    <mergeCell ref="AC11:AD11"/>
    <mergeCell ref="AE11:AF11"/>
    <mergeCell ref="AG11:AH11"/>
    <mergeCell ref="AI11:AJ11"/>
    <mergeCell ref="AK11:AL11"/>
    <mergeCell ref="AM11:AM12"/>
    <mergeCell ref="AQ27:AQ28"/>
    <mergeCell ref="AH27:AI27"/>
    <mergeCell ref="AJ27:AK27"/>
    <mergeCell ref="AL27:AM27"/>
    <mergeCell ref="AR10:AR12"/>
    <mergeCell ref="AS10:AS12"/>
    <mergeCell ref="E11:F11"/>
    <mergeCell ref="G11:H11"/>
    <mergeCell ref="I11:J11"/>
    <mergeCell ref="K11:L11"/>
    <mergeCell ref="M11:N11"/>
    <mergeCell ref="O11:P11"/>
    <mergeCell ref="Q11:R11"/>
    <mergeCell ref="S11:T11"/>
    <mergeCell ref="A6:N6"/>
    <mergeCell ref="A10:A12"/>
    <mergeCell ref="B10:D11"/>
    <mergeCell ref="E10:AL10"/>
    <mergeCell ref="AM10:AP10"/>
    <mergeCell ref="AQ10:AQ12"/>
    <mergeCell ref="U11:V11"/>
    <mergeCell ref="W11:X11"/>
    <mergeCell ref="Y11:Z11"/>
    <mergeCell ref="AA11:AB11"/>
  </mergeCells>
  <dataValidations count="4">
    <dataValidation type="whole" operator="greaterThanOrEqual" allowBlank="1" showInputMessage="1" showErrorMessage="1" error="Valor no Permitido" sqref="C253:S255 B223:B247 C72:Z75 B79:E95 B99:E103 B107:E111 C116:H117 C121:K123 C127:L142 E13:AS24 F29:AQ50 C55:H59 C64:Z67 C289:S309 C187:X193 C199:X204 C210:X213 B217:B220 C259:S285 E148:AO182">
      <formula1>0</formula1>
    </dataValidation>
    <dataValidation allowBlank="1" showInputMessage="1" showErrorMessage="1" error="Valor no Permitido" sqref="T63 T71"/>
    <dataValidation allowBlank="1" sqref="CA1:CF52 BZ53:CE60 BZ114:CE117 CA61:CF113 BZ125:CE142 CA118:CF124 CT145:CY182 CA143:CF144 CA183:CF1048576"/>
    <dataValidation type="whole" allowBlank="1" showInputMessage="1" showErrorMessage="1" error="Valor no Permitido" sqref="F109 B130:B176 C60 F77:F80 CG118:CT124 F61 F69 CF53:CS60 CG1:CT52 W62 T76:Z76 CF114:CS117 CG61:CT113 CF125:CS142 E147:AL147 CG183:CT1048576 CZ145:DM182 CG143:CT144 C145:D176 C178:D182">
      <formula1>0</formula1>
      <formula2>1E+30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S400"/>
  <sheetViews>
    <sheetView topLeftCell="A180" workbookViewId="0">
      <selection activeCell="C196" sqref="C196:S197"/>
    </sheetView>
  </sheetViews>
  <sheetFormatPr baseColWidth="10" defaultColWidth="11.42578125" defaultRowHeight="14.25" x14ac:dyDescent="0.2"/>
  <cols>
    <col min="1" max="1" width="49.85546875" style="6" customWidth="1"/>
    <col min="2" max="2" width="43.7109375" style="6" customWidth="1"/>
    <col min="3" max="3" width="16.28515625" style="6" customWidth="1"/>
    <col min="4" max="38" width="19.28515625" style="6" customWidth="1"/>
    <col min="39" max="40" width="12.7109375" style="6" customWidth="1"/>
    <col min="41" max="41" width="14.42578125" style="6" customWidth="1"/>
    <col min="42" max="42" width="12.7109375" style="6" customWidth="1"/>
    <col min="43" max="43" width="14.42578125" style="6" customWidth="1"/>
    <col min="44" max="44" width="12.42578125" style="6" customWidth="1"/>
    <col min="45" max="45" width="11.42578125" style="6"/>
    <col min="46" max="46" width="13.28515625" style="6" customWidth="1"/>
    <col min="47" max="47" width="11.42578125" style="6"/>
    <col min="48" max="48" width="12.28515625" style="6" customWidth="1"/>
    <col min="49" max="72" width="11.42578125" style="6" customWidth="1"/>
    <col min="73" max="73" width="11.42578125" style="5" customWidth="1"/>
    <col min="74" max="76" width="11" style="5" customWidth="1"/>
    <col min="77" max="77" width="11" style="15" customWidth="1"/>
    <col min="78" max="78" width="13.28515625" style="15" customWidth="1"/>
    <col min="79" max="98" width="13.28515625" style="4" hidden="1" customWidth="1"/>
    <col min="99" max="104" width="13.28515625" style="15" hidden="1" customWidth="1"/>
    <col min="105" max="105" width="0" style="5" hidden="1" customWidth="1"/>
    <col min="106" max="130" width="11.42578125" style="5"/>
    <col min="131" max="16384" width="11.42578125" style="6"/>
  </cols>
  <sheetData>
    <row r="1" spans="1:104" s="6" customFormat="1" ht="1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3"/>
      <c r="BV1" s="3"/>
      <c r="BW1" s="3"/>
      <c r="BX1" s="3"/>
      <c r="BY1" s="3"/>
      <c r="BZ1" s="3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5"/>
      <c r="CV1" s="5"/>
      <c r="CW1" s="5"/>
      <c r="CX1" s="5"/>
      <c r="CY1" s="5"/>
      <c r="CZ1" s="5"/>
    </row>
    <row r="2" spans="1:104" s="6" customFormat="1" ht="15" x14ac:dyDescent="0.25">
      <c r="A2" s="1" t="str">
        <f>CONCATENATE("COMUNA: ",[8]NOMBRE!B2," - ","( ",[8]NOMBRE!C2,[8]NOMBRE!D2,[8]NOMBRE!E2,[8]NOMBRE!F2,[8]NOMBRE!G2," )")</f>
        <v>COMUNA: LINARES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3"/>
      <c r="BV2" s="3"/>
      <c r="BW2" s="3"/>
      <c r="BX2" s="3"/>
      <c r="BY2" s="3"/>
      <c r="BZ2" s="3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5"/>
      <c r="CV2" s="5"/>
      <c r="CW2" s="5"/>
      <c r="CX2" s="5"/>
      <c r="CY2" s="5"/>
      <c r="CZ2" s="5"/>
    </row>
    <row r="3" spans="1:104" s="6" customFormat="1" ht="15" x14ac:dyDescent="0.25">
      <c r="A3" s="1" t="str">
        <f>CONCATENATE("ESTABLECIMIENTO/ESTRATEGIA: ",[8]NOMBRE!B3," - ","( ",[8]NOMBRE!C3,[8]NOMBRE!D3,[8]NOMBRE!E3,[8]NOMBRE!F3,[8]NOMBRE!G3,[8]NOMBRE!H3," )")</f>
        <v>ESTABLECIMIENTO/ESTRATEGIA: HOSPITAL PRESIDENTE CARLOS IBAÑEZ DEL CAMPO - ( 116108 )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3"/>
      <c r="BV3" s="3"/>
      <c r="BW3" s="3"/>
      <c r="BX3" s="3"/>
      <c r="BY3" s="3"/>
      <c r="BZ3" s="3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5"/>
      <c r="CV3" s="5"/>
      <c r="CW3" s="5"/>
      <c r="CX3" s="5"/>
      <c r="CY3" s="5"/>
      <c r="CZ3" s="5"/>
    </row>
    <row r="4" spans="1:104" s="6" customFormat="1" ht="15" x14ac:dyDescent="0.25">
      <c r="A4" s="1" t="str">
        <f>CONCATENATE("MES: ",[8]NOMBRE!B6," - ","( ",[8]NOMBRE!C6,[8]NOMBRE!D6," )")</f>
        <v>MES: JULIO - ( 07 )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3"/>
      <c r="BV4" s="3"/>
      <c r="BW4" s="3"/>
      <c r="BX4" s="3"/>
      <c r="BY4" s="3"/>
      <c r="BZ4" s="3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5"/>
      <c r="CV4" s="5"/>
      <c r="CW4" s="5"/>
      <c r="CX4" s="5"/>
      <c r="CY4" s="5"/>
      <c r="CZ4" s="5"/>
    </row>
    <row r="5" spans="1:104" s="6" customFormat="1" ht="15" x14ac:dyDescent="0.25">
      <c r="A5" s="1" t="str">
        <f>CONCATENATE("AÑO: ",[8]NOMBRE!B7)</f>
        <v>AÑO: 2023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3"/>
      <c r="BV5" s="3"/>
      <c r="BW5" s="3"/>
      <c r="BX5" s="3"/>
      <c r="BY5" s="3"/>
      <c r="BZ5" s="3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5"/>
      <c r="CV5" s="5"/>
      <c r="CW5" s="5"/>
      <c r="CX5" s="5"/>
      <c r="CY5" s="5"/>
      <c r="CZ5" s="5"/>
    </row>
    <row r="6" spans="1:104" s="6" customFormat="1" ht="15" customHeight="1" x14ac:dyDescent="0.25">
      <c r="A6" s="1635" t="s">
        <v>1</v>
      </c>
      <c r="B6" s="1635"/>
      <c r="C6" s="1635"/>
      <c r="D6" s="1635"/>
      <c r="E6" s="1635"/>
      <c r="F6" s="1635"/>
      <c r="G6" s="1635"/>
      <c r="H6" s="1635"/>
      <c r="I6" s="1635"/>
      <c r="J6" s="1635"/>
      <c r="K6" s="1635"/>
      <c r="L6" s="1635"/>
      <c r="M6" s="1635"/>
      <c r="N6" s="1635"/>
      <c r="O6" s="7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3"/>
      <c r="BV6" s="3"/>
      <c r="BW6" s="3"/>
      <c r="BX6" s="3"/>
      <c r="BY6" s="3"/>
      <c r="BZ6" s="3"/>
      <c r="CA6" s="4"/>
      <c r="CB6" s="4"/>
      <c r="CC6" s="4"/>
      <c r="CD6" s="4"/>
      <c r="CE6" s="4"/>
      <c r="CF6" s="4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5"/>
      <c r="CV6" s="5"/>
      <c r="CW6" s="5"/>
      <c r="CX6" s="5"/>
      <c r="CY6" s="5"/>
      <c r="CZ6" s="5"/>
    </row>
    <row r="7" spans="1:104" s="6" customFormat="1" ht="15" x14ac:dyDescent="0.2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3"/>
      <c r="BV7" s="3"/>
      <c r="BW7" s="3"/>
      <c r="BX7" s="3"/>
      <c r="BY7" s="3"/>
      <c r="BZ7" s="3"/>
      <c r="CA7" s="4"/>
      <c r="CB7" s="4"/>
      <c r="CC7" s="4"/>
      <c r="CD7" s="4"/>
      <c r="CE7" s="4"/>
      <c r="CF7" s="4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5"/>
      <c r="CV7" s="5"/>
      <c r="CW7" s="5"/>
      <c r="CX7" s="5"/>
      <c r="CY7" s="5"/>
      <c r="CZ7" s="5"/>
    </row>
    <row r="8" spans="1:104" s="6" customFormat="1" ht="15" x14ac:dyDescent="0.25">
      <c r="A8" s="11" t="s">
        <v>2</v>
      </c>
      <c r="B8" s="10"/>
      <c r="C8" s="10"/>
      <c r="D8" s="10"/>
      <c r="E8" s="10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3"/>
      <c r="BV8" s="3"/>
      <c r="BW8" s="3"/>
      <c r="BX8" s="3"/>
      <c r="BY8" s="3"/>
      <c r="BZ8" s="3"/>
      <c r="CA8" s="4"/>
      <c r="CB8" s="4"/>
      <c r="CC8" s="4"/>
      <c r="CD8" s="4"/>
      <c r="CE8" s="4"/>
      <c r="CF8" s="4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5"/>
      <c r="CV8" s="5"/>
      <c r="CW8" s="5"/>
      <c r="CX8" s="5"/>
      <c r="CY8" s="5"/>
      <c r="CZ8" s="5"/>
    </row>
    <row r="9" spans="1:104" s="6" customFormat="1" ht="15" x14ac:dyDescent="0.25">
      <c r="A9" s="12" t="s">
        <v>3</v>
      </c>
      <c r="B9" s="13"/>
      <c r="C9" s="14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3"/>
      <c r="BV9" s="3"/>
      <c r="BW9" s="3"/>
      <c r="BX9" s="3"/>
      <c r="BY9" s="3"/>
      <c r="BZ9" s="3"/>
      <c r="CA9" s="4"/>
      <c r="CB9" s="4"/>
      <c r="CC9" s="4"/>
      <c r="CD9" s="4"/>
      <c r="CE9" s="4"/>
      <c r="CF9" s="4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5"/>
      <c r="CV9" s="5"/>
      <c r="CW9" s="5"/>
      <c r="CX9" s="5"/>
      <c r="CY9" s="5"/>
      <c r="CZ9" s="5"/>
    </row>
    <row r="10" spans="1:104" s="6" customFormat="1" ht="15" customHeight="1" x14ac:dyDescent="0.25">
      <c r="A10" s="2015" t="s">
        <v>4</v>
      </c>
      <c r="B10" s="2043" t="s">
        <v>5</v>
      </c>
      <c r="C10" s="1640"/>
      <c r="D10" s="2044"/>
      <c r="E10" s="2045" t="s">
        <v>6</v>
      </c>
      <c r="F10" s="2020"/>
      <c r="G10" s="2020"/>
      <c r="H10" s="2020"/>
      <c r="I10" s="2020"/>
      <c r="J10" s="2020"/>
      <c r="K10" s="2020"/>
      <c r="L10" s="2020"/>
      <c r="M10" s="2020"/>
      <c r="N10" s="2020"/>
      <c r="O10" s="2020"/>
      <c r="P10" s="2020"/>
      <c r="Q10" s="2020"/>
      <c r="R10" s="2020"/>
      <c r="S10" s="2020"/>
      <c r="T10" s="2020"/>
      <c r="U10" s="2020"/>
      <c r="V10" s="2020"/>
      <c r="W10" s="2020"/>
      <c r="X10" s="2020"/>
      <c r="Y10" s="2020"/>
      <c r="Z10" s="2020"/>
      <c r="AA10" s="2020"/>
      <c r="AB10" s="2020"/>
      <c r="AC10" s="2020"/>
      <c r="AD10" s="2020"/>
      <c r="AE10" s="2020"/>
      <c r="AF10" s="2020"/>
      <c r="AG10" s="2020"/>
      <c r="AH10" s="2020"/>
      <c r="AI10" s="2020"/>
      <c r="AJ10" s="2020"/>
      <c r="AK10" s="2020"/>
      <c r="AL10" s="2046"/>
      <c r="AM10" s="2047" t="s">
        <v>7</v>
      </c>
      <c r="AN10" s="2020"/>
      <c r="AO10" s="2020"/>
      <c r="AP10" s="2021"/>
      <c r="AQ10" s="2015" t="s">
        <v>8</v>
      </c>
      <c r="AR10" s="2015" t="s">
        <v>9</v>
      </c>
      <c r="AS10" s="2015" t="s">
        <v>10</v>
      </c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3"/>
      <c r="BV10" s="3"/>
      <c r="BW10" s="15"/>
      <c r="BX10" s="15"/>
      <c r="BY10" s="15"/>
      <c r="BZ10" s="15"/>
      <c r="CA10" s="4"/>
      <c r="CB10" s="4"/>
      <c r="CC10" s="4"/>
      <c r="CD10" s="4"/>
      <c r="CE10" s="4"/>
      <c r="CF10" s="4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5"/>
      <c r="CV10" s="5"/>
      <c r="CW10" s="5"/>
      <c r="CX10" s="5"/>
      <c r="CY10" s="5"/>
      <c r="CZ10" s="5"/>
    </row>
    <row r="11" spans="1:104" s="6" customFormat="1" ht="15" customHeight="1" x14ac:dyDescent="0.25">
      <c r="A11" s="1637"/>
      <c r="B11" s="1642"/>
      <c r="C11" s="1643"/>
      <c r="D11" s="1644"/>
      <c r="E11" s="2048" t="s">
        <v>11</v>
      </c>
      <c r="F11" s="2017"/>
      <c r="G11" s="2048" t="s">
        <v>12</v>
      </c>
      <c r="H11" s="2017"/>
      <c r="I11" s="2048" t="s">
        <v>13</v>
      </c>
      <c r="J11" s="2017"/>
      <c r="K11" s="2048" t="s">
        <v>14</v>
      </c>
      <c r="L11" s="2017"/>
      <c r="M11" s="2048" t="s">
        <v>15</v>
      </c>
      <c r="N11" s="2017"/>
      <c r="O11" s="2048" t="s">
        <v>16</v>
      </c>
      <c r="P11" s="2017"/>
      <c r="Q11" s="2048" t="s">
        <v>17</v>
      </c>
      <c r="R11" s="2017"/>
      <c r="S11" s="2048" t="s">
        <v>18</v>
      </c>
      <c r="T11" s="2017"/>
      <c r="U11" s="2048" t="s">
        <v>19</v>
      </c>
      <c r="V11" s="2017"/>
      <c r="W11" s="2048" t="s">
        <v>20</v>
      </c>
      <c r="X11" s="2017"/>
      <c r="Y11" s="2048" t="s">
        <v>21</v>
      </c>
      <c r="Z11" s="2017"/>
      <c r="AA11" s="2048" t="s">
        <v>22</v>
      </c>
      <c r="AB11" s="2017"/>
      <c r="AC11" s="2048" t="s">
        <v>23</v>
      </c>
      <c r="AD11" s="2017"/>
      <c r="AE11" s="2048" t="s">
        <v>24</v>
      </c>
      <c r="AF11" s="2017"/>
      <c r="AG11" s="2048" t="s">
        <v>25</v>
      </c>
      <c r="AH11" s="2017"/>
      <c r="AI11" s="2048" t="s">
        <v>26</v>
      </c>
      <c r="AJ11" s="2017"/>
      <c r="AK11" s="2045" t="s">
        <v>27</v>
      </c>
      <c r="AL11" s="2046"/>
      <c r="AM11" s="1637" t="s">
        <v>28</v>
      </c>
      <c r="AN11" s="1652" t="s">
        <v>29</v>
      </c>
      <c r="AO11" s="1654" t="s">
        <v>30</v>
      </c>
      <c r="AP11" s="1643" t="s">
        <v>31</v>
      </c>
      <c r="AQ11" s="1637"/>
      <c r="AR11" s="1637"/>
      <c r="AS11" s="1637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3"/>
      <c r="BV11" s="3"/>
      <c r="BW11" s="15"/>
      <c r="BX11" s="15"/>
      <c r="BY11" s="15"/>
      <c r="BZ11" s="15"/>
      <c r="CA11" s="4"/>
      <c r="CB11" s="4"/>
      <c r="CC11" s="4"/>
      <c r="CD11" s="4"/>
      <c r="CE11" s="4"/>
      <c r="CF11" s="4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5"/>
      <c r="CV11" s="5"/>
      <c r="CW11" s="5"/>
      <c r="CX11" s="5"/>
      <c r="CY11" s="5"/>
      <c r="CZ11" s="5"/>
    </row>
    <row r="12" spans="1:104" s="6" customFormat="1" ht="15" x14ac:dyDescent="0.25">
      <c r="A12" s="2040"/>
      <c r="B12" s="1084" t="s">
        <v>32</v>
      </c>
      <c r="C12" s="1085" t="s">
        <v>33</v>
      </c>
      <c r="D12" s="1019" t="s">
        <v>34</v>
      </c>
      <c r="E12" s="1084" t="s">
        <v>33</v>
      </c>
      <c r="F12" s="1019" t="s">
        <v>34</v>
      </c>
      <c r="G12" s="1084" t="s">
        <v>33</v>
      </c>
      <c r="H12" s="1019" t="s">
        <v>34</v>
      </c>
      <c r="I12" s="1084" t="s">
        <v>33</v>
      </c>
      <c r="J12" s="1019" t="s">
        <v>34</v>
      </c>
      <c r="K12" s="1084" t="s">
        <v>33</v>
      </c>
      <c r="L12" s="1019" t="s">
        <v>34</v>
      </c>
      <c r="M12" s="1084" t="s">
        <v>33</v>
      </c>
      <c r="N12" s="1019" t="s">
        <v>34</v>
      </c>
      <c r="O12" s="1084" t="s">
        <v>33</v>
      </c>
      <c r="P12" s="1019" t="s">
        <v>34</v>
      </c>
      <c r="Q12" s="1084" t="s">
        <v>33</v>
      </c>
      <c r="R12" s="1019" t="s">
        <v>34</v>
      </c>
      <c r="S12" s="1084" t="s">
        <v>33</v>
      </c>
      <c r="T12" s="1019" t="s">
        <v>34</v>
      </c>
      <c r="U12" s="1084" t="s">
        <v>33</v>
      </c>
      <c r="V12" s="1019" t="s">
        <v>34</v>
      </c>
      <c r="W12" s="1084" t="s">
        <v>33</v>
      </c>
      <c r="X12" s="1019" t="s">
        <v>34</v>
      </c>
      <c r="Y12" s="1084" t="s">
        <v>33</v>
      </c>
      <c r="Z12" s="1019" t="s">
        <v>34</v>
      </c>
      <c r="AA12" s="1084" t="s">
        <v>33</v>
      </c>
      <c r="AB12" s="1019" t="s">
        <v>34</v>
      </c>
      <c r="AC12" s="1084" t="s">
        <v>33</v>
      </c>
      <c r="AD12" s="1019" t="s">
        <v>34</v>
      </c>
      <c r="AE12" s="1084" t="s">
        <v>33</v>
      </c>
      <c r="AF12" s="1019" t="s">
        <v>34</v>
      </c>
      <c r="AG12" s="1084" t="s">
        <v>33</v>
      </c>
      <c r="AH12" s="1019" t="s">
        <v>34</v>
      </c>
      <c r="AI12" s="1084" t="s">
        <v>33</v>
      </c>
      <c r="AJ12" s="1019" t="s">
        <v>34</v>
      </c>
      <c r="AK12" s="1084" t="s">
        <v>33</v>
      </c>
      <c r="AL12" s="1086" t="s">
        <v>34</v>
      </c>
      <c r="AM12" s="2040"/>
      <c r="AN12" s="1965"/>
      <c r="AO12" s="2049"/>
      <c r="AP12" s="1933"/>
      <c r="AQ12" s="2040"/>
      <c r="AR12" s="2040"/>
      <c r="AS12" s="2040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3"/>
      <c r="BV12" s="3"/>
      <c r="BW12" s="15"/>
      <c r="BX12" s="15"/>
      <c r="BY12" s="15"/>
      <c r="BZ12" s="15"/>
      <c r="CA12" s="4"/>
      <c r="CB12" s="4"/>
      <c r="CC12" s="4"/>
      <c r="CD12" s="4"/>
      <c r="CE12" s="4"/>
      <c r="CF12" s="4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5"/>
      <c r="CV12" s="5"/>
      <c r="CW12" s="5"/>
      <c r="CX12" s="5"/>
      <c r="CY12" s="5"/>
      <c r="CZ12" s="5"/>
    </row>
    <row r="13" spans="1:104" s="6" customFormat="1" ht="15" x14ac:dyDescent="0.25">
      <c r="A13" s="1087" t="s">
        <v>35</v>
      </c>
      <c r="B13" s="1088">
        <f>SUM(C13:D13)</f>
        <v>0</v>
      </c>
      <c r="C13" s="1089">
        <f>SUM(E13,G13,I13,K13,M13,O13,Q13,S13,U13,W13,Y13,AA13,AC13,AE13,AG13,AI13,AK13)</f>
        <v>0</v>
      </c>
      <c r="D13" s="1062">
        <f>SUM(F13,H13,J13,L13,N13,P13,R13,T13,V13,X13,Z13,AB13,AD13,AF13,AH13,AJ13,AL13)</f>
        <v>0</v>
      </c>
      <c r="E13" s="1090"/>
      <c r="F13" s="1029"/>
      <c r="G13" s="1090"/>
      <c r="H13" s="1091"/>
      <c r="I13" s="1090"/>
      <c r="J13" s="1091"/>
      <c r="K13" s="1090"/>
      <c r="L13" s="1091"/>
      <c r="M13" s="1090"/>
      <c r="N13" s="1091"/>
      <c r="O13" s="1090"/>
      <c r="P13" s="1091"/>
      <c r="Q13" s="1090"/>
      <c r="R13" s="1091"/>
      <c r="S13" s="1090"/>
      <c r="T13" s="1091"/>
      <c r="U13" s="1090"/>
      <c r="V13" s="1091"/>
      <c r="W13" s="1090"/>
      <c r="X13" s="1091"/>
      <c r="Y13" s="1090"/>
      <c r="Z13" s="1091"/>
      <c r="AA13" s="1090"/>
      <c r="AB13" s="1091"/>
      <c r="AC13" s="1090"/>
      <c r="AD13" s="1091"/>
      <c r="AE13" s="1090"/>
      <c r="AF13" s="1091"/>
      <c r="AG13" s="1090"/>
      <c r="AH13" s="1091"/>
      <c r="AI13" s="1090"/>
      <c r="AJ13" s="1091"/>
      <c r="AK13" s="1090"/>
      <c r="AL13" s="1092"/>
      <c r="AM13" s="1091"/>
      <c r="AN13" s="1093"/>
      <c r="AO13" s="1094"/>
      <c r="AP13" s="1029"/>
      <c r="AQ13" s="1091"/>
      <c r="AR13" s="1091"/>
      <c r="AS13" s="1091"/>
      <c r="AT13" s="30" t="str">
        <f>CA13&amp;CB13&amp;CC13&amp;CD13</f>
        <v/>
      </c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5"/>
      <c r="BF13" s="5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3"/>
      <c r="BV13" s="3"/>
      <c r="BW13" s="15"/>
      <c r="BX13" s="15"/>
      <c r="BY13" s="5"/>
      <c r="BZ13" s="5"/>
      <c r="CA13" s="32" t="str">
        <f t="shared" ref="CA13:CA18" si="0">IF(CG13=1,"* Total Ingresos debe ser igual a la suma de los Tipos de Estrategia. ","")</f>
        <v/>
      </c>
      <c r="CB13" s="32" t="str">
        <f t="shared" ref="CB13:CB18" si="1">IF(CH13=1," * El Número de personas con discapacidad NO DEBE superar el total de ingresos. ","")</f>
        <v/>
      </c>
      <c r="CC13" s="32" t="str">
        <f t="shared" ref="CC13:CC18" si="2">IF(CI13=1," * El Número de personas de pueblos originarios NO DEBE superar el total de ingresos. ","")</f>
        <v/>
      </c>
      <c r="CD13" s="32" t="str">
        <f t="shared" ref="CD13:CD18" si="3">IF(CJ13=1," * El Número de personas migrantes NO DEBE superar el total de ingresos. ","")</f>
        <v/>
      </c>
      <c r="CE13" s="32"/>
      <c r="CF13" s="32"/>
      <c r="CG13" s="33">
        <f>IF(B13&lt;&gt;SUM(AM13:AP13),1,0)</f>
        <v>0</v>
      </c>
      <c r="CH13" s="33">
        <f>IF(B13&lt;AQ13,1,0)</f>
        <v>0</v>
      </c>
      <c r="CI13" s="33">
        <f>IF(C13&lt;AR13,1,0)</f>
        <v>0</v>
      </c>
      <c r="CJ13" s="33">
        <f>IF(D13&lt;AS13,1,0)</f>
        <v>0</v>
      </c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5"/>
      <c r="CV13" s="5"/>
      <c r="CW13" s="5"/>
      <c r="CX13" s="5"/>
      <c r="CY13" s="5"/>
      <c r="CZ13" s="5"/>
    </row>
    <row r="14" spans="1:104" s="6" customFormat="1" ht="15" x14ac:dyDescent="0.25">
      <c r="A14" s="34" t="s">
        <v>36</v>
      </c>
      <c r="B14" s="35">
        <f t="shared" ref="B14:B24" si="4">SUM(C14:D14)</f>
        <v>0</v>
      </c>
      <c r="C14" s="36">
        <f t="shared" ref="C14:D24" si="5">SUM(E14,G14,I14,K14,M14,O14,Q14,S14,U14,W14,Y14,AA14,AC14,AE14,AG14,AI14,AK14)</f>
        <v>0</v>
      </c>
      <c r="D14" s="37">
        <f t="shared" si="5"/>
        <v>0</v>
      </c>
      <c r="E14" s="38"/>
      <c r="F14" s="39"/>
      <c r="G14" s="38"/>
      <c r="H14" s="40"/>
      <c r="I14" s="38"/>
      <c r="J14" s="40"/>
      <c r="K14" s="38"/>
      <c r="L14" s="40"/>
      <c r="M14" s="38"/>
      <c r="N14" s="40"/>
      <c r="O14" s="38"/>
      <c r="P14" s="40"/>
      <c r="Q14" s="38"/>
      <c r="R14" s="40"/>
      <c r="S14" s="38"/>
      <c r="T14" s="40"/>
      <c r="U14" s="38"/>
      <c r="V14" s="40"/>
      <c r="W14" s="38"/>
      <c r="X14" s="40"/>
      <c r="Y14" s="38"/>
      <c r="Z14" s="40"/>
      <c r="AA14" s="38"/>
      <c r="AB14" s="40"/>
      <c r="AC14" s="38"/>
      <c r="AD14" s="40"/>
      <c r="AE14" s="38"/>
      <c r="AF14" s="40"/>
      <c r="AG14" s="38"/>
      <c r="AH14" s="40"/>
      <c r="AI14" s="38"/>
      <c r="AJ14" s="40"/>
      <c r="AK14" s="38"/>
      <c r="AL14" s="41"/>
      <c r="AM14" s="40"/>
      <c r="AN14" s="42"/>
      <c r="AO14" s="43"/>
      <c r="AP14" s="39"/>
      <c r="AQ14" s="40"/>
      <c r="AR14" s="40"/>
      <c r="AS14" s="40"/>
      <c r="AT14" s="30" t="str">
        <f t="shared" ref="AT14:AT24" si="6">CA14&amp;CB14&amp;CC14&amp;CD14</f>
        <v/>
      </c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5"/>
      <c r="BF14" s="5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3"/>
      <c r="BV14" s="3"/>
      <c r="BW14" s="15"/>
      <c r="BX14" s="15"/>
      <c r="BY14" s="5"/>
      <c r="BZ14" s="5"/>
      <c r="CA14" s="32" t="str">
        <f t="shared" si="0"/>
        <v/>
      </c>
      <c r="CB14" s="32" t="str">
        <f t="shared" si="1"/>
        <v/>
      </c>
      <c r="CC14" s="32" t="str">
        <f t="shared" si="2"/>
        <v/>
      </c>
      <c r="CD14" s="32" t="str">
        <f t="shared" si="3"/>
        <v/>
      </c>
      <c r="CE14" s="32"/>
      <c r="CF14" s="32"/>
      <c r="CG14" s="33">
        <f t="shared" ref="CG14:CG24" si="7">IF(B14&lt;&gt;SUM(AM14:AP14),1,0)</f>
        <v>0</v>
      </c>
      <c r="CH14" s="33">
        <f t="shared" ref="CH14:CJ24" si="8">IF(B14&lt;AQ14,1,0)</f>
        <v>0</v>
      </c>
      <c r="CI14" s="33">
        <f t="shared" si="8"/>
        <v>0</v>
      </c>
      <c r="CJ14" s="33">
        <f t="shared" si="8"/>
        <v>0</v>
      </c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5"/>
      <c r="CV14" s="5"/>
      <c r="CW14" s="5"/>
      <c r="CX14" s="5"/>
      <c r="CY14" s="5"/>
      <c r="CZ14" s="5"/>
    </row>
    <row r="15" spans="1:104" s="6" customFormat="1" ht="21" x14ac:dyDescent="0.25">
      <c r="A15" s="44" t="s">
        <v>37</v>
      </c>
      <c r="B15" s="45">
        <f t="shared" si="4"/>
        <v>0</v>
      </c>
      <c r="C15" s="46">
        <f t="shared" si="5"/>
        <v>0</v>
      </c>
      <c r="D15" s="47">
        <f t="shared" si="5"/>
        <v>0</v>
      </c>
      <c r="E15" s="48"/>
      <c r="F15" s="49"/>
      <c r="G15" s="48"/>
      <c r="H15" s="50"/>
      <c r="I15" s="48"/>
      <c r="J15" s="50"/>
      <c r="K15" s="48"/>
      <c r="L15" s="50"/>
      <c r="M15" s="38"/>
      <c r="N15" s="40"/>
      <c r="O15" s="38"/>
      <c r="P15" s="40"/>
      <c r="Q15" s="51"/>
      <c r="R15" s="52"/>
      <c r="S15" s="51"/>
      <c r="T15" s="52"/>
      <c r="U15" s="51"/>
      <c r="V15" s="52"/>
      <c r="W15" s="51"/>
      <c r="X15" s="52"/>
      <c r="Y15" s="51"/>
      <c r="Z15" s="52"/>
      <c r="AA15" s="51"/>
      <c r="AB15" s="52"/>
      <c r="AC15" s="51"/>
      <c r="AD15" s="52"/>
      <c r="AE15" s="51"/>
      <c r="AF15" s="52"/>
      <c r="AG15" s="51"/>
      <c r="AH15" s="52"/>
      <c r="AI15" s="51"/>
      <c r="AJ15" s="52"/>
      <c r="AK15" s="51"/>
      <c r="AL15" s="53"/>
      <c r="AM15" s="52"/>
      <c r="AN15" s="54"/>
      <c r="AO15" s="55"/>
      <c r="AP15" s="56"/>
      <c r="AQ15" s="52"/>
      <c r="AR15" s="52"/>
      <c r="AS15" s="52"/>
      <c r="AT15" s="30" t="str">
        <f t="shared" si="6"/>
        <v/>
      </c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5"/>
      <c r="BF15" s="5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3"/>
      <c r="BV15" s="3"/>
      <c r="BW15" s="15"/>
      <c r="BX15" s="15"/>
      <c r="BY15" s="5"/>
      <c r="BZ15" s="5"/>
      <c r="CA15" s="32" t="str">
        <f t="shared" si="0"/>
        <v/>
      </c>
      <c r="CB15" s="32" t="str">
        <f t="shared" si="1"/>
        <v/>
      </c>
      <c r="CC15" s="32" t="str">
        <f t="shared" si="2"/>
        <v/>
      </c>
      <c r="CD15" s="32" t="str">
        <f t="shared" si="3"/>
        <v/>
      </c>
      <c r="CE15" s="32"/>
      <c r="CF15" s="32"/>
      <c r="CG15" s="33">
        <f t="shared" si="7"/>
        <v>0</v>
      </c>
      <c r="CH15" s="33">
        <f t="shared" si="8"/>
        <v>0</v>
      </c>
      <c r="CI15" s="33">
        <f t="shared" si="8"/>
        <v>0</v>
      </c>
      <c r="CJ15" s="33">
        <f t="shared" si="8"/>
        <v>0</v>
      </c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5"/>
      <c r="CV15" s="5"/>
      <c r="CW15" s="5"/>
      <c r="CX15" s="5"/>
      <c r="CY15" s="5"/>
      <c r="CZ15" s="5"/>
    </row>
    <row r="16" spans="1:104" s="6" customFormat="1" ht="15" x14ac:dyDescent="0.25">
      <c r="A16" s="57" t="s">
        <v>38</v>
      </c>
      <c r="B16" s="58">
        <f t="shared" si="4"/>
        <v>0</v>
      </c>
      <c r="C16" s="59">
        <f t="shared" si="5"/>
        <v>0</v>
      </c>
      <c r="D16" s="60">
        <f t="shared" si="5"/>
        <v>0</v>
      </c>
      <c r="E16" s="51"/>
      <c r="F16" s="56"/>
      <c r="G16" s="51"/>
      <c r="H16" s="52"/>
      <c r="I16" s="51"/>
      <c r="J16" s="52"/>
      <c r="K16" s="51"/>
      <c r="L16" s="52"/>
      <c r="M16" s="51"/>
      <c r="N16" s="52"/>
      <c r="O16" s="51"/>
      <c r="P16" s="52"/>
      <c r="Q16" s="51"/>
      <c r="R16" s="52"/>
      <c r="S16" s="51"/>
      <c r="T16" s="52"/>
      <c r="U16" s="51"/>
      <c r="V16" s="52"/>
      <c r="W16" s="51"/>
      <c r="X16" s="52"/>
      <c r="Y16" s="51"/>
      <c r="Z16" s="52"/>
      <c r="AA16" s="51"/>
      <c r="AB16" s="52"/>
      <c r="AC16" s="51"/>
      <c r="AD16" s="52"/>
      <c r="AE16" s="51"/>
      <c r="AF16" s="52"/>
      <c r="AG16" s="51"/>
      <c r="AH16" s="52"/>
      <c r="AI16" s="51"/>
      <c r="AJ16" s="52"/>
      <c r="AK16" s="51"/>
      <c r="AL16" s="53"/>
      <c r="AM16" s="52"/>
      <c r="AN16" s="54"/>
      <c r="AO16" s="55"/>
      <c r="AP16" s="56"/>
      <c r="AQ16" s="52"/>
      <c r="AR16" s="52"/>
      <c r="AS16" s="52"/>
      <c r="AT16" s="30" t="str">
        <f t="shared" si="6"/>
        <v/>
      </c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5"/>
      <c r="BF16" s="5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3"/>
      <c r="BV16" s="3"/>
      <c r="BW16" s="15"/>
      <c r="BX16" s="15"/>
      <c r="BY16" s="5"/>
      <c r="BZ16" s="5"/>
      <c r="CA16" s="32" t="str">
        <f t="shared" si="0"/>
        <v/>
      </c>
      <c r="CB16" s="32" t="str">
        <f t="shared" si="1"/>
        <v/>
      </c>
      <c r="CC16" s="32" t="str">
        <f t="shared" si="2"/>
        <v/>
      </c>
      <c r="CD16" s="32" t="str">
        <f t="shared" si="3"/>
        <v/>
      </c>
      <c r="CE16" s="32"/>
      <c r="CF16" s="32"/>
      <c r="CG16" s="33">
        <f t="shared" si="7"/>
        <v>0</v>
      </c>
      <c r="CH16" s="33">
        <f t="shared" si="8"/>
        <v>0</v>
      </c>
      <c r="CI16" s="33">
        <f t="shared" si="8"/>
        <v>0</v>
      </c>
      <c r="CJ16" s="33">
        <f t="shared" si="8"/>
        <v>0</v>
      </c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5"/>
      <c r="CV16" s="5"/>
      <c r="CW16" s="5"/>
      <c r="CX16" s="5"/>
      <c r="CY16" s="5"/>
      <c r="CZ16" s="5"/>
    </row>
    <row r="17" spans="1:104" s="6" customFormat="1" ht="15" x14ac:dyDescent="0.25">
      <c r="A17" s="44" t="s">
        <v>39</v>
      </c>
      <c r="B17" s="61">
        <f t="shared" si="4"/>
        <v>0</v>
      </c>
      <c r="C17" s="62">
        <f t="shared" si="5"/>
        <v>0</v>
      </c>
      <c r="D17" s="60">
        <f t="shared" si="5"/>
        <v>0</v>
      </c>
      <c r="E17" s="63"/>
      <c r="F17" s="52"/>
      <c r="G17" s="51"/>
      <c r="H17" s="52"/>
      <c r="I17" s="51"/>
      <c r="J17" s="52"/>
      <c r="K17" s="51"/>
      <c r="L17" s="52"/>
      <c r="M17" s="51"/>
      <c r="N17" s="52"/>
      <c r="O17" s="51"/>
      <c r="P17" s="52"/>
      <c r="Q17" s="51"/>
      <c r="R17" s="52"/>
      <c r="S17" s="51"/>
      <c r="T17" s="52"/>
      <c r="U17" s="51"/>
      <c r="V17" s="52"/>
      <c r="W17" s="51"/>
      <c r="X17" s="52"/>
      <c r="Y17" s="51"/>
      <c r="Z17" s="52"/>
      <c r="AA17" s="51"/>
      <c r="AB17" s="52"/>
      <c r="AC17" s="51"/>
      <c r="AD17" s="52"/>
      <c r="AE17" s="51"/>
      <c r="AF17" s="52"/>
      <c r="AG17" s="51"/>
      <c r="AH17" s="52"/>
      <c r="AI17" s="51"/>
      <c r="AJ17" s="52"/>
      <c r="AK17" s="51"/>
      <c r="AL17" s="53"/>
      <c r="AM17" s="64"/>
      <c r="AN17" s="54"/>
      <c r="AO17" s="55"/>
      <c r="AP17" s="56"/>
      <c r="AQ17" s="64"/>
      <c r="AR17" s="64"/>
      <c r="AS17" s="64"/>
      <c r="AT17" s="30" t="str">
        <f t="shared" si="6"/>
        <v/>
      </c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5"/>
      <c r="BF17" s="5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3"/>
      <c r="BV17" s="3"/>
      <c r="BW17" s="15"/>
      <c r="BX17" s="15"/>
      <c r="BY17" s="5"/>
      <c r="BZ17" s="5"/>
      <c r="CA17" s="32" t="str">
        <f t="shared" si="0"/>
        <v/>
      </c>
      <c r="CB17" s="32" t="str">
        <f t="shared" si="1"/>
        <v/>
      </c>
      <c r="CC17" s="32" t="str">
        <f t="shared" si="2"/>
        <v/>
      </c>
      <c r="CD17" s="32" t="str">
        <f t="shared" si="3"/>
        <v/>
      </c>
      <c r="CE17" s="32"/>
      <c r="CF17" s="32"/>
      <c r="CG17" s="33">
        <f t="shared" si="7"/>
        <v>0</v>
      </c>
      <c r="CH17" s="33">
        <f t="shared" si="8"/>
        <v>0</v>
      </c>
      <c r="CI17" s="33">
        <f t="shared" si="8"/>
        <v>0</v>
      </c>
      <c r="CJ17" s="33">
        <f t="shared" si="8"/>
        <v>0</v>
      </c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5"/>
      <c r="CV17" s="5"/>
      <c r="CW17" s="5"/>
      <c r="CX17" s="5"/>
      <c r="CY17" s="5"/>
      <c r="CZ17" s="5"/>
    </row>
    <row r="18" spans="1:104" s="6" customFormat="1" ht="15" x14ac:dyDescent="0.25">
      <c r="A18" s="44" t="s">
        <v>40</v>
      </c>
      <c r="B18" s="65">
        <f t="shared" si="4"/>
        <v>0</v>
      </c>
      <c r="C18" s="1095">
        <f t="shared" si="5"/>
        <v>0</v>
      </c>
      <c r="D18" s="67">
        <f t="shared" si="5"/>
        <v>0</v>
      </c>
      <c r="E18" s="68"/>
      <c r="F18" s="887"/>
      <c r="G18" s="1096"/>
      <c r="H18" s="1097"/>
      <c r="I18" s="1096"/>
      <c r="J18" s="1097"/>
      <c r="K18" s="51"/>
      <c r="L18" s="52"/>
      <c r="M18" s="51"/>
      <c r="N18" s="52"/>
      <c r="O18" s="1080"/>
      <c r="P18" s="1098"/>
      <c r="Q18" s="1080"/>
      <c r="R18" s="1098"/>
      <c r="S18" s="1080"/>
      <c r="T18" s="1098"/>
      <c r="U18" s="1080"/>
      <c r="V18" s="1098"/>
      <c r="W18" s="1080"/>
      <c r="X18" s="1098"/>
      <c r="Y18" s="1080"/>
      <c r="Z18" s="1098"/>
      <c r="AA18" s="1080"/>
      <c r="AB18" s="1098"/>
      <c r="AC18" s="1080"/>
      <c r="AD18" s="1098"/>
      <c r="AE18" s="1080"/>
      <c r="AF18" s="1098"/>
      <c r="AG18" s="1080"/>
      <c r="AH18" s="1098"/>
      <c r="AI18" s="1080"/>
      <c r="AJ18" s="1098"/>
      <c r="AK18" s="1080"/>
      <c r="AL18" s="1099"/>
      <c r="AM18" s="75"/>
      <c r="AN18" s="802"/>
      <c r="AO18" s="1081"/>
      <c r="AP18" s="78"/>
      <c r="AQ18" s="75"/>
      <c r="AR18" s="75"/>
      <c r="AS18" s="75"/>
      <c r="AT18" s="30" t="str">
        <f t="shared" si="6"/>
        <v/>
      </c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5"/>
      <c r="BF18" s="5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3"/>
      <c r="BV18" s="3"/>
      <c r="BW18" s="15"/>
      <c r="BX18" s="15"/>
      <c r="BY18" s="5"/>
      <c r="BZ18" s="5"/>
      <c r="CA18" s="32" t="str">
        <f t="shared" si="0"/>
        <v/>
      </c>
      <c r="CB18" s="32" t="str">
        <f t="shared" si="1"/>
        <v/>
      </c>
      <c r="CC18" s="32" t="str">
        <f t="shared" si="2"/>
        <v/>
      </c>
      <c r="CD18" s="32" t="str">
        <f t="shared" si="3"/>
        <v/>
      </c>
      <c r="CE18" s="32"/>
      <c r="CF18" s="32"/>
      <c r="CG18" s="33">
        <f t="shared" si="7"/>
        <v>0</v>
      </c>
      <c r="CH18" s="33">
        <f t="shared" si="8"/>
        <v>0</v>
      </c>
      <c r="CI18" s="33">
        <f t="shared" si="8"/>
        <v>0</v>
      </c>
      <c r="CJ18" s="33">
        <f t="shared" si="8"/>
        <v>0</v>
      </c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5"/>
      <c r="CV18" s="5"/>
      <c r="CW18" s="5"/>
      <c r="CX18" s="5"/>
      <c r="CY18" s="5"/>
      <c r="CZ18" s="5"/>
    </row>
    <row r="19" spans="1:104" s="6" customFormat="1" ht="15" x14ac:dyDescent="0.25">
      <c r="A19" s="1087" t="s">
        <v>41</v>
      </c>
      <c r="B19" s="65">
        <f t="shared" si="4"/>
        <v>0</v>
      </c>
      <c r="C19" s="79">
        <f t="shared" si="5"/>
        <v>0</v>
      </c>
      <c r="D19" s="1062">
        <f t="shared" si="5"/>
        <v>0</v>
      </c>
      <c r="E19" s="1088">
        <f>SUM(E20:E24)</f>
        <v>0</v>
      </c>
      <c r="F19" s="1062">
        <f t="shared" ref="F19:AS19" si="9">SUM(F20:F24)</f>
        <v>0</v>
      </c>
      <c r="G19" s="1088">
        <f t="shared" si="9"/>
        <v>0</v>
      </c>
      <c r="H19" s="1100">
        <f t="shared" si="9"/>
        <v>0</v>
      </c>
      <c r="I19" s="1088">
        <f t="shared" si="9"/>
        <v>0</v>
      </c>
      <c r="J19" s="1100">
        <f t="shared" si="9"/>
        <v>0</v>
      </c>
      <c r="K19" s="1088">
        <f t="shared" si="9"/>
        <v>0</v>
      </c>
      <c r="L19" s="1100">
        <f t="shared" si="9"/>
        <v>0</v>
      </c>
      <c r="M19" s="1088">
        <f t="shared" si="9"/>
        <v>0</v>
      </c>
      <c r="N19" s="1100">
        <f t="shared" si="9"/>
        <v>0</v>
      </c>
      <c r="O19" s="1088">
        <f t="shared" si="9"/>
        <v>0</v>
      </c>
      <c r="P19" s="1100">
        <f t="shared" si="9"/>
        <v>0</v>
      </c>
      <c r="Q19" s="1088">
        <f t="shared" si="9"/>
        <v>0</v>
      </c>
      <c r="R19" s="1100">
        <f t="shared" si="9"/>
        <v>0</v>
      </c>
      <c r="S19" s="1088">
        <f t="shared" si="9"/>
        <v>0</v>
      </c>
      <c r="T19" s="1100">
        <f t="shared" si="9"/>
        <v>0</v>
      </c>
      <c r="U19" s="1088">
        <f t="shared" si="9"/>
        <v>0</v>
      </c>
      <c r="V19" s="1100">
        <f t="shared" si="9"/>
        <v>0</v>
      </c>
      <c r="W19" s="1088">
        <f t="shared" si="9"/>
        <v>0</v>
      </c>
      <c r="X19" s="1100">
        <f t="shared" si="9"/>
        <v>0</v>
      </c>
      <c r="Y19" s="1088">
        <f t="shared" si="9"/>
        <v>0</v>
      </c>
      <c r="Z19" s="1100">
        <f t="shared" si="9"/>
        <v>0</v>
      </c>
      <c r="AA19" s="1088">
        <f t="shared" si="9"/>
        <v>0</v>
      </c>
      <c r="AB19" s="1100">
        <f t="shared" si="9"/>
        <v>0</v>
      </c>
      <c r="AC19" s="1088">
        <f t="shared" si="9"/>
        <v>0</v>
      </c>
      <c r="AD19" s="1100">
        <f t="shared" si="9"/>
        <v>0</v>
      </c>
      <c r="AE19" s="1088">
        <f t="shared" si="9"/>
        <v>0</v>
      </c>
      <c r="AF19" s="1100">
        <f t="shared" si="9"/>
        <v>0</v>
      </c>
      <c r="AG19" s="1088">
        <f t="shared" si="9"/>
        <v>0</v>
      </c>
      <c r="AH19" s="1100">
        <f t="shared" si="9"/>
        <v>0</v>
      </c>
      <c r="AI19" s="1088">
        <f t="shared" si="9"/>
        <v>0</v>
      </c>
      <c r="AJ19" s="1100">
        <f t="shared" si="9"/>
        <v>0</v>
      </c>
      <c r="AK19" s="1088">
        <f t="shared" si="9"/>
        <v>0</v>
      </c>
      <c r="AL19" s="1101">
        <f t="shared" si="9"/>
        <v>0</v>
      </c>
      <c r="AM19" s="1100">
        <f t="shared" si="9"/>
        <v>0</v>
      </c>
      <c r="AN19" s="1102">
        <f t="shared" si="9"/>
        <v>0</v>
      </c>
      <c r="AO19" s="1089">
        <f t="shared" si="9"/>
        <v>0</v>
      </c>
      <c r="AP19" s="1062">
        <f t="shared" si="9"/>
        <v>0</v>
      </c>
      <c r="AQ19" s="1100">
        <f t="shared" si="9"/>
        <v>0</v>
      </c>
      <c r="AR19" s="1100">
        <f t="shared" si="9"/>
        <v>0</v>
      </c>
      <c r="AS19" s="1100">
        <f t="shared" si="9"/>
        <v>0</v>
      </c>
      <c r="AT19" s="30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3"/>
      <c r="BV19" s="3"/>
      <c r="BW19" s="15"/>
      <c r="BX19" s="15"/>
      <c r="BY19" s="5"/>
      <c r="BZ19" s="5"/>
      <c r="CA19" s="32"/>
      <c r="CB19" s="32"/>
      <c r="CC19" s="32"/>
      <c r="CD19" s="32"/>
      <c r="CE19" s="32"/>
      <c r="CF19" s="32"/>
      <c r="CG19" s="33"/>
      <c r="CH19" s="33"/>
      <c r="CI19" s="33"/>
      <c r="CJ19" s="33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5"/>
      <c r="CV19" s="5"/>
      <c r="CW19" s="5"/>
      <c r="CX19" s="5"/>
      <c r="CY19" s="5"/>
      <c r="CZ19" s="5"/>
    </row>
    <row r="20" spans="1:104" s="6" customFormat="1" ht="15" x14ac:dyDescent="0.25">
      <c r="A20" s="1103" t="s">
        <v>42</v>
      </c>
      <c r="B20" s="61">
        <f t="shared" si="4"/>
        <v>0</v>
      </c>
      <c r="C20" s="59">
        <f t="shared" si="5"/>
        <v>0</v>
      </c>
      <c r="D20" s="1104">
        <f t="shared" si="5"/>
        <v>0</v>
      </c>
      <c r="E20" s="85"/>
      <c r="F20" s="86"/>
      <c r="G20" s="85"/>
      <c r="H20" s="87"/>
      <c r="I20" s="85"/>
      <c r="J20" s="87"/>
      <c r="K20" s="85"/>
      <c r="L20" s="87"/>
      <c r="M20" s="85"/>
      <c r="N20" s="87"/>
      <c r="O20" s="85"/>
      <c r="P20" s="87"/>
      <c r="Q20" s="85"/>
      <c r="R20" s="87"/>
      <c r="S20" s="85"/>
      <c r="T20" s="87"/>
      <c r="U20" s="85"/>
      <c r="V20" s="87"/>
      <c r="W20" s="85"/>
      <c r="X20" s="87"/>
      <c r="Y20" s="85"/>
      <c r="Z20" s="87"/>
      <c r="AA20" s="85"/>
      <c r="AB20" s="87"/>
      <c r="AC20" s="85"/>
      <c r="AD20" s="87"/>
      <c r="AE20" s="85"/>
      <c r="AF20" s="87"/>
      <c r="AG20" s="85"/>
      <c r="AH20" s="87"/>
      <c r="AI20" s="85"/>
      <c r="AJ20" s="87"/>
      <c r="AK20" s="85"/>
      <c r="AL20" s="88"/>
      <c r="AM20" s="1105"/>
      <c r="AN20" s="90"/>
      <c r="AO20" s="91"/>
      <c r="AP20" s="86"/>
      <c r="AQ20" s="1105"/>
      <c r="AR20" s="1105"/>
      <c r="AS20" s="1105"/>
      <c r="AT20" s="30" t="str">
        <f t="shared" si="6"/>
        <v/>
      </c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5"/>
      <c r="BF20" s="5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3"/>
      <c r="BV20" s="3"/>
      <c r="BW20" s="15"/>
      <c r="BX20" s="15"/>
      <c r="BY20" s="5"/>
      <c r="BZ20" s="5"/>
      <c r="CA20" s="32" t="str">
        <f>IF(CG20=1,"* Total Egresos debe ser igual a la suma de los Tipos de Estrategia. ","")</f>
        <v/>
      </c>
      <c r="CB20" s="32" t="str">
        <f>IF(CH20=1," * El Número de personas con discapacidad NO DEBE superar el total de egresos. ","")</f>
        <v/>
      </c>
      <c r="CC20" s="32" t="str">
        <f>IF(CI20=1," * El Número de personas de pueblos originarios NO DEBE superar el total de egresos. ","")</f>
        <v/>
      </c>
      <c r="CD20" s="32" t="str">
        <f>IF(CJ20=1," * El Número de personas migrantes NO DEBE superar el total de egresos. ","")</f>
        <v/>
      </c>
      <c r="CE20" s="32"/>
      <c r="CF20" s="32"/>
      <c r="CG20" s="33">
        <f t="shared" si="7"/>
        <v>0</v>
      </c>
      <c r="CH20" s="33">
        <f t="shared" si="8"/>
        <v>0</v>
      </c>
      <c r="CI20" s="33">
        <f t="shared" si="8"/>
        <v>0</v>
      </c>
      <c r="CJ20" s="33">
        <f t="shared" si="8"/>
        <v>0</v>
      </c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5"/>
      <c r="CV20" s="5"/>
      <c r="CW20" s="5"/>
      <c r="CX20" s="5"/>
      <c r="CY20" s="5"/>
      <c r="CZ20" s="5"/>
    </row>
    <row r="21" spans="1:104" s="6" customFormat="1" ht="15" x14ac:dyDescent="0.25">
      <c r="A21" s="44" t="s">
        <v>43</v>
      </c>
      <c r="B21" s="58">
        <f t="shared" si="4"/>
        <v>0</v>
      </c>
      <c r="C21" s="62">
        <f t="shared" si="5"/>
        <v>0</v>
      </c>
      <c r="D21" s="47">
        <f t="shared" si="5"/>
        <v>0</v>
      </c>
      <c r="E21" s="51"/>
      <c r="F21" s="56"/>
      <c r="G21" s="51"/>
      <c r="H21" s="52"/>
      <c r="I21" s="51"/>
      <c r="J21" s="52"/>
      <c r="K21" s="51"/>
      <c r="L21" s="52"/>
      <c r="M21" s="51"/>
      <c r="N21" s="52"/>
      <c r="O21" s="51"/>
      <c r="P21" s="52"/>
      <c r="Q21" s="51"/>
      <c r="R21" s="52"/>
      <c r="S21" s="51"/>
      <c r="T21" s="52"/>
      <c r="U21" s="51"/>
      <c r="V21" s="52"/>
      <c r="W21" s="51"/>
      <c r="X21" s="52"/>
      <c r="Y21" s="51"/>
      <c r="Z21" s="52"/>
      <c r="AA21" s="51"/>
      <c r="AB21" s="52"/>
      <c r="AC21" s="51"/>
      <c r="AD21" s="52"/>
      <c r="AE21" s="51"/>
      <c r="AF21" s="52"/>
      <c r="AG21" s="51"/>
      <c r="AH21" s="52"/>
      <c r="AI21" s="51"/>
      <c r="AJ21" s="52"/>
      <c r="AK21" s="51"/>
      <c r="AL21" s="53"/>
      <c r="AM21" s="92"/>
      <c r="AN21" s="54"/>
      <c r="AO21" s="55"/>
      <c r="AP21" s="56"/>
      <c r="AQ21" s="92"/>
      <c r="AR21" s="92"/>
      <c r="AS21" s="92"/>
      <c r="AT21" s="30" t="str">
        <f t="shared" si="6"/>
        <v/>
      </c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5"/>
      <c r="BF21" s="5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3"/>
      <c r="BV21" s="3"/>
      <c r="BW21" s="15"/>
      <c r="BX21" s="15"/>
      <c r="BY21" s="5"/>
      <c r="BZ21" s="5"/>
      <c r="CA21" s="32" t="str">
        <f>IF(CG21=1,"* Total Egresos debe ser igual a la suma de los Tipos de Estrategia. ","")</f>
        <v/>
      </c>
      <c r="CB21" s="32" t="str">
        <f>IF(CH21=1," * El Número de personas con discapacidad NO DEBE superar el total de egresos. ","")</f>
        <v/>
      </c>
      <c r="CC21" s="32" t="str">
        <f>IF(CI21=1," * El Número de personas de pueblos originarios NO DEBE superar el total de egresos. ","")</f>
        <v/>
      </c>
      <c r="CD21" s="32" t="str">
        <f>IF(CJ21=1," * El Número de personas migrantes NO DEBE superar el total de egresos. ","")</f>
        <v/>
      </c>
      <c r="CE21" s="32"/>
      <c r="CF21" s="32"/>
      <c r="CG21" s="33">
        <f t="shared" si="7"/>
        <v>0</v>
      </c>
      <c r="CH21" s="33">
        <f t="shared" si="8"/>
        <v>0</v>
      </c>
      <c r="CI21" s="33">
        <f t="shared" si="8"/>
        <v>0</v>
      </c>
      <c r="CJ21" s="33">
        <f t="shared" si="8"/>
        <v>0</v>
      </c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5"/>
      <c r="CV21" s="5"/>
      <c r="CW21" s="5"/>
      <c r="CX21" s="5"/>
      <c r="CY21" s="5"/>
      <c r="CZ21" s="5"/>
    </row>
    <row r="22" spans="1:104" s="6" customFormat="1" ht="15" x14ac:dyDescent="0.25">
      <c r="A22" s="93" t="s">
        <v>44</v>
      </c>
      <c r="B22" s="94">
        <f t="shared" si="4"/>
        <v>0</v>
      </c>
      <c r="C22" s="95">
        <f t="shared" si="5"/>
        <v>0</v>
      </c>
      <c r="D22" s="96">
        <f t="shared" si="5"/>
        <v>0</v>
      </c>
      <c r="E22" s="63"/>
      <c r="F22" s="97"/>
      <c r="G22" s="63"/>
      <c r="H22" s="98"/>
      <c r="I22" s="63"/>
      <c r="J22" s="98"/>
      <c r="K22" s="63"/>
      <c r="L22" s="98"/>
      <c r="M22" s="63"/>
      <c r="N22" s="98"/>
      <c r="O22" s="63"/>
      <c r="P22" s="98"/>
      <c r="Q22" s="63"/>
      <c r="R22" s="98"/>
      <c r="S22" s="63"/>
      <c r="T22" s="98"/>
      <c r="U22" s="63"/>
      <c r="V22" s="98"/>
      <c r="W22" s="63"/>
      <c r="X22" s="98"/>
      <c r="Y22" s="63"/>
      <c r="Z22" s="98"/>
      <c r="AA22" s="63"/>
      <c r="AB22" s="98"/>
      <c r="AC22" s="63"/>
      <c r="AD22" s="98"/>
      <c r="AE22" s="63"/>
      <c r="AF22" s="98"/>
      <c r="AG22" s="63"/>
      <c r="AH22" s="98"/>
      <c r="AI22" s="63"/>
      <c r="AJ22" s="98"/>
      <c r="AK22" s="63"/>
      <c r="AL22" s="99"/>
      <c r="AM22" s="100"/>
      <c r="AN22" s="101"/>
      <c r="AO22" s="102"/>
      <c r="AP22" s="97"/>
      <c r="AQ22" s="100"/>
      <c r="AR22" s="100"/>
      <c r="AS22" s="100"/>
      <c r="AT22" s="30" t="str">
        <f t="shared" si="6"/>
        <v/>
      </c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5"/>
      <c r="BF22" s="5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3"/>
      <c r="BV22" s="3"/>
      <c r="BW22" s="15"/>
      <c r="BX22" s="15"/>
      <c r="BY22" s="5"/>
      <c r="BZ22" s="5"/>
      <c r="CA22" s="32" t="str">
        <f>IF(CG22=1,"* Total Egresos debe ser igual a la suma de los Tipos de Estrategia. ","")</f>
        <v/>
      </c>
      <c r="CB22" s="32" t="str">
        <f>IF(CH22=1," * El Número de personas con discapacidad NO DEBE superar el total de egresos. ","")</f>
        <v/>
      </c>
      <c r="CC22" s="32" t="str">
        <f>IF(CI22=1," * El Número de personas de pueblos originarios NO DEBE superar el total de egresos. ","")</f>
        <v/>
      </c>
      <c r="CD22" s="32" t="str">
        <f>IF(CJ22=1," * El Número de personas migrantes NO DEBE superar el total de egresos. ","")</f>
        <v/>
      </c>
      <c r="CE22" s="32"/>
      <c r="CF22" s="32"/>
      <c r="CG22" s="33">
        <f t="shared" si="7"/>
        <v>0</v>
      </c>
      <c r="CH22" s="33">
        <f t="shared" si="8"/>
        <v>0</v>
      </c>
      <c r="CI22" s="33">
        <f t="shared" si="8"/>
        <v>0</v>
      </c>
      <c r="CJ22" s="33">
        <f t="shared" si="8"/>
        <v>0</v>
      </c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5"/>
      <c r="CV22" s="5"/>
      <c r="CW22" s="5"/>
      <c r="CX22" s="5"/>
      <c r="CY22" s="5"/>
      <c r="CZ22" s="5"/>
    </row>
    <row r="23" spans="1:104" s="6" customFormat="1" ht="15" x14ac:dyDescent="0.25">
      <c r="A23" s="103" t="s">
        <v>45</v>
      </c>
      <c r="B23" s="58">
        <f t="shared" si="4"/>
        <v>0</v>
      </c>
      <c r="C23" s="62">
        <f t="shared" si="5"/>
        <v>0</v>
      </c>
      <c r="D23" s="47">
        <f t="shared" si="5"/>
        <v>0</v>
      </c>
      <c r="E23" s="51"/>
      <c r="F23" s="56"/>
      <c r="G23" s="51"/>
      <c r="H23" s="52"/>
      <c r="I23" s="51"/>
      <c r="J23" s="52"/>
      <c r="K23" s="51"/>
      <c r="L23" s="52"/>
      <c r="M23" s="51"/>
      <c r="N23" s="52"/>
      <c r="O23" s="51"/>
      <c r="P23" s="52"/>
      <c r="Q23" s="51"/>
      <c r="R23" s="52"/>
      <c r="S23" s="51"/>
      <c r="T23" s="52"/>
      <c r="U23" s="51"/>
      <c r="V23" s="52"/>
      <c r="W23" s="51"/>
      <c r="X23" s="52"/>
      <c r="Y23" s="51"/>
      <c r="Z23" s="52"/>
      <c r="AA23" s="51"/>
      <c r="AB23" s="52"/>
      <c r="AC23" s="51"/>
      <c r="AD23" s="52"/>
      <c r="AE23" s="51"/>
      <c r="AF23" s="52"/>
      <c r="AG23" s="51"/>
      <c r="AH23" s="52"/>
      <c r="AI23" s="51"/>
      <c r="AJ23" s="52"/>
      <c r="AK23" s="51"/>
      <c r="AL23" s="53"/>
      <c r="AM23" s="92"/>
      <c r="AN23" s="54"/>
      <c r="AO23" s="55"/>
      <c r="AP23" s="56"/>
      <c r="AQ23" s="92"/>
      <c r="AR23" s="92"/>
      <c r="AS23" s="92"/>
      <c r="AT23" s="30" t="str">
        <f t="shared" si="6"/>
        <v/>
      </c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5"/>
      <c r="BF23" s="5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3"/>
      <c r="BV23" s="3"/>
      <c r="BW23" s="15"/>
      <c r="BX23" s="15"/>
      <c r="BY23" s="5"/>
      <c r="BZ23" s="5"/>
      <c r="CA23" s="32" t="str">
        <f>IF(CG23=1,"* Total Egresos debe ser igual a la suma de los Tipos de Estrategia. ","")</f>
        <v/>
      </c>
      <c r="CB23" s="32" t="str">
        <f>IF(CH23=1," * El Número de personas con discapacidad NO DEBE superar el total de egresos. ","")</f>
        <v/>
      </c>
      <c r="CC23" s="32" t="str">
        <f>IF(CI23=1," * El Número de personas de pueblos originarios NO DEBE superar el total de egresos. ","")</f>
        <v/>
      </c>
      <c r="CD23" s="32" t="str">
        <f>IF(CJ23=1," * El Número de personas migrantes NO DEBE superar el total de egresos. ","")</f>
        <v/>
      </c>
      <c r="CE23" s="32"/>
      <c r="CF23" s="32"/>
      <c r="CG23" s="33">
        <f t="shared" si="7"/>
        <v>0</v>
      </c>
      <c r="CH23" s="33">
        <f t="shared" si="8"/>
        <v>0</v>
      </c>
      <c r="CI23" s="33">
        <f t="shared" si="8"/>
        <v>0</v>
      </c>
      <c r="CJ23" s="33">
        <f t="shared" si="8"/>
        <v>0</v>
      </c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5"/>
      <c r="CV23" s="5"/>
      <c r="CW23" s="5"/>
      <c r="CX23" s="5"/>
      <c r="CY23" s="5"/>
      <c r="CZ23" s="5"/>
    </row>
    <row r="24" spans="1:104" s="6" customFormat="1" ht="15" x14ac:dyDescent="0.25">
      <c r="A24" s="104" t="s">
        <v>46</v>
      </c>
      <c r="B24" s="65">
        <f t="shared" si="4"/>
        <v>0</v>
      </c>
      <c r="C24" s="79">
        <f t="shared" si="5"/>
        <v>0</v>
      </c>
      <c r="D24" s="867">
        <f t="shared" si="5"/>
        <v>0</v>
      </c>
      <c r="E24" s="1080"/>
      <c r="F24" s="803"/>
      <c r="G24" s="1080"/>
      <c r="H24" s="1098"/>
      <c r="I24" s="1080"/>
      <c r="J24" s="1098"/>
      <c r="K24" s="1080"/>
      <c r="L24" s="1098"/>
      <c r="M24" s="1080"/>
      <c r="N24" s="1098"/>
      <c r="O24" s="1080"/>
      <c r="P24" s="1098"/>
      <c r="Q24" s="1080"/>
      <c r="R24" s="1098"/>
      <c r="S24" s="1080"/>
      <c r="T24" s="1098"/>
      <c r="U24" s="1080"/>
      <c r="V24" s="1098"/>
      <c r="W24" s="1080"/>
      <c r="X24" s="1098"/>
      <c r="Y24" s="1080"/>
      <c r="Z24" s="1098"/>
      <c r="AA24" s="1080"/>
      <c r="AB24" s="1098"/>
      <c r="AC24" s="1080"/>
      <c r="AD24" s="1098"/>
      <c r="AE24" s="1080"/>
      <c r="AF24" s="1098"/>
      <c r="AG24" s="1080"/>
      <c r="AH24" s="1098"/>
      <c r="AI24" s="1080"/>
      <c r="AJ24" s="1098"/>
      <c r="AK24" s="1080"/>
      <c r="AL24" s="1099"/>
      <c r="AM24" s="1098"/>
      <c r="AN24" s="802"/>
      <c r="AO24" s="1081"/>
      <c r="AP24" s="803"/>
      <c r="AQ24" s="1098"/>
      <c r="AR24" s="1098"/>
      <c r="AS24" s="1098"/>
      <c r="AT24" s="30" t="str">
        <f t="shared" si="6"/>
        <v/>
      </c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5"/>
      <c r="BF24" s="5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3"/>
      <c r="BV24" s="3"/>
      <c r="BW24" s="15"/>
      <c r="BX24" s="15"/>
      <c r="BY24" s="5"/>
      <c r="BZ24" s="5"/>
      <c r="CA24" s="32" t="str">
        <f>IF(CG24=1,"* Total Egresos debe ser igual a la suma de los Tipos de Estrategia. ","")</f>
        <v/>
      </c>
      <c r="CB24" s="32" t="str">
        <f>IF(CH24=1," * El Número de personas con discapacidad NO DEBE superar el total de egresos. ","")</f>
        <v/>
      </c>
      <c r="CC24" s="32" t="str">
        <f>IF(CI24=1," * El Número de personas de pueblos originarios NO DEBE superar el total de egresos. ","")</f>
        <v/>
      </c>
      <c r="CD24" s="32" t="str">
        <f>IF(CJ24=1," * El Número de personas migrantes NO DEBE superar el total de egresos. ","")</f>
        <v/>
      </c>
      <c r="CE24" s="32"/>
      <c r="CF24" s="32"/>
      <c r="CG24" s="33">
        <f t="shared" si="7"/>
        <v>0</v>
      </c>
      <c r="CH24" s="33">
        <f t="shared" si="8"/>
        <v>0</v>
      </c>
      <c r="CI24" s="33">
        <f t="shared" si="8"/>
        <v>0</v>
      </c>
      <c r="CJ24" s="33">
        <f t="shared" si="8"/>
        <v>0</v>
      </c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5"/>
      <c r="CV24" s="5"/>
      <c r="CW24" s="5"/>
      <c r="CX24" s="5"/>
      <c r="CY24" s="5"/>
      <c r="CZ24" s="5"/>
    </row>
    <row r="25" spans="1:104" s="6" customFormat="1" ht="15" x14ac:dyDescent="0.25">
      <c r="A25" s="107" t="s">
        <v>47</v>
      </c>
      <c r="B25" s="108"/>
      <c r="C25" s="5"/>
      <c r="D25" s="108"/>
      <c r="E25" s="108"/>
      <c r="F25" s="5"/>
      <c r="G25" s="5"/>
      <c r="H25" s="5"/>
      <c r="I25" s="5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3"/>
      <c r="BV25" s="3"/>
      <c r="BW25" s="3"/>
      <c r="BX25" s="3"/>
      <c r="BY25" s="3"/>
      <c r="BZ25" s="3"/>
      <c r="CA25" s="32"/>
      <c r="CB25" s="32"/>
      <c r="CC25" s="32"/>
      <c r="CD25" s="32"/>
      <c r="CE25" s="32"/>
      <c r="CF25" s="32"/>
      <c r="CG25" s="33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3"/>
      <c r="CV25" s="5"/>
      <c r="CW25" s="5"/>
      <c r="CX25" s="5"/>
      <c r="CY25" s="5"/>
      <c r="CZ25" s="5"/>
    </row>
    <row r="26" spans="1:104" s="6" customFormat="1" ht="15" x14ac:dyDescent="0.25">
      <c r="A26" s="2050" t="s">
        <v>48</v>
      </c>
      <c r="B26" s="2015" t="s">
        <v>49</v>
      </c>
      <c r="C26" s="2043" t="s">
        <v>5</v>
      </c>
      <c r="D26" s="1640"/>
      <c r="E26" s="2044"/>
      <c r="F26" s="2045" t="s">
        <v>6</v>
      </c>
      <c r="G26" s="2020"/>
      <c r="H26" s="2020"/>
      <c r="I26" s="2020"/>
      <c r="J26" s="2020"/>
      <c r="K26" s="2020"/>
      <c r="L26" s="2020"/>
      <c r="M26" s="2020"/>
      <c r="N26" s="2020"/>
      <c r="O26" s="2020"/>
      <c r="P26" s="2020"/>
      <c r="Q26" s="2020"/>
      <c r="R26" s="2020"/>
      <c r="S26" s="2020"/>
      <c r="T26" s="2020"/>
      <c r="U26" s="2020"/>
      <c r="V26" s="2020"/>
      <c r="W26" s="2020"/>
      <c r="X26" s="2020"/>
      <c r="Y26" s="2020"/>
      <c r="Z26" s="2020"/>
      <c r="AA26" s="2020"/>
      <c r="AB26" s="2020"/>
      <c r="AC26" s="2020"/>
      <c r="AD26" s="2020"/>
      <c r="AE26" s="2020"/>
      <c r="AF26" s="2020"/>
      <c r="AG26" s="2020"/>
      <c r="AH26" s="2020"/>
      <c r="AI26" s="2020"/>
      <c r="AJ26" s="2020"/>
      <c r="AK26" s="2020"/>
      <c r="AL26" s="2020"/>
      <c r="AM26" s="2046"/>
      <c r="AN26" s="2047" t="s">
        <v>7</v>
      </c>
      <c r="AO26" s="2020"/>
      <c r="AP26" s="2020"/>
      <c r="AQ26" s="2021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109"/>
      <c r="BS26" s="109"/>
      <c r="BT26" s="109"/>
      <c r="BU26" s="15"/>
      <c r="BV26" s="15"/>
      <c r="BW26" s="15"/>
      <c r="BX26" s="15"/>
      <c r="BY26" s="15"/>
      <c r="BZ26" s="15"/>
      <c r="CA26" s="32"/>
      <c r="CB26" s="32"/>
      <c r="CC26" s="32"/>
      <c r="CD26" s="32"/>
      <c r="CE26" s="32"/>
      <c r="CF26" s="32"/>
      <c r="CG26" s="33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5"/>
      <c r="CV26" s="5"/>
      <c r="CW26" s="5"/>
      <c r="CX26" s="5"/>
      <c r="CY26" s="5"/>
      <c r="CZ26" s="5"/>
    </row>
    <row r="27" spans="1:104" s="6" customFormat="1" ht="15" customHeight="1" x14ac:dyDescent="0.25">
      <c r="A27" s="1658"/>
      <c r="B27" s="1637"/>
      <c r="C27" s="2051"/>
      <c r="D27" s="1933"/>
      <c r="E27" s="1934"/>
      <c r="F27" s="2048" t="s">
        <v>11</v>
      </c>
      <c r="G27" s="2017"/>
      <c r="H27" s="2048" t="s">
        <v>12</v>
      </c>
      <c r="I27" s="2017"/>
      <c r="J27" s="2048" t="s">
        <v>13</v>
      </c>
      <c r="K27" s="2017"/>
      <c r="L27" s="2048" t="s">
        <v>14</v>
      </c>
      <c r="M27" s="2017"/>
      <c r="N27" s="2048" t="s">
        <v>15</v>
      </c>
      <c r="O27" s="2017"/>
      <c r="P27" s="2048" t="s">
        <v>16</v>
      </c>
      <c r="Q27" s="2017"/>
      <c r="R27" s="2048" t="s">
        <v>17</v>
      </c>
      <c r="S27" s="2017"/>
      <c r="T27" s="2048" t="s">
        <v>18</v>
      </c>
      <c r="U27" s="2017"/>
      <c r="V27" s="2048" t="s">
        <v>19</v>
      </c>
      <c r="W27" s="2017"/>
      <c r="X27" s="2048" t="s">
        <v>20</v>
      </c>
      <c r="Y27" s="2017"/>
      <c r="Z27" s="2048" t="s">
        <v>21</v>
      </c>
      <c r="AA27" s="2017"/>
      <c r="AB27" s="2048" t="s">
        <v>22</v>
      </c>
      <c r="AC27" s="2017"/>
      <c r="AD27" s="2048" t="s">
        <v>23</v>
      </c>
      <c r="AE27" s="2017"/>
      <c r="AF27" s="2048" t="s">
        <v>24</v>
      </c>
      <c r="AG27" s="2017"/>
      <c r="AH27" s="2048" t="s">
        <v>25</v>
      </c>
      <c r="AI27" s="2017"/>
      <c r="AJ27" s="2048" t="s">
        <v>26</v>
      </c>
      <c r="AK27" s="2017"/>
      <c r="AL27" s="2045" t="s">
        <v>27</v>
      </c>
      <c r="AM27" s="2020"/>
      <c r="AN27" s="1664" t="s">
        <v>50</v>
      </c>
      <c r="AO27" s="1666" t="s">
        <v>29</v>
      </c>
      <c r="AP27" s="1668" t="s">
        <v>30</v>
      </c>
      <c r="AQ27" s="1662" t="s">
        <v>31</v>
      </c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109"/>
      <c r="BS27" s="109"/>
      <c r="BT27" s="109"/>
      <c r="BU27" s="15"/>
      <c r="BV27" s="15"/>
      <c r="BW27" s="15"/>
      <c r="BX27" s="15"/>
      <c r="BY27" s="15"/>
      <c r="BZ27" s="15"/>
      <c r="CA27" s="4"/>
      <c r="CB27" s="4"/>
      <c r="CC27" s="4"/>
      <c r="CD27" s="4"/>
      <c r="CE27" s="4"/>
      <c r="CF27" s="4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5"/>
      <c r="CV27" s="5"/>
      <c r="CW27" s="5"/>
      <c r="CX27" s="5"/>
      <c r="CY27" s="5"/>
      <c r="CZ27" s="5"/>
    </row>
    <row r="28" spans="1:104" s="6" customFormat="1" ht="15" x14ac:dyDescent="0.25">
      <c r="A28" s="1960"/>
      <c r="B28" s="2040"/>
      <c r="C28" s="1106" t="s">
        <v>32</v>
      </c>
      <c r="D28" s="1106" t="s">
        <v>33</v>
      </c>
      <c r="E28" s="1106" t="s">
        <v>34</v>
      </c>
      <c r="F28" s="1084" t="s">
        <v>33</v>
      </c>
      <c r="G28" s="1019" t="s">
        <v>34</v>
      </c>
      <c r="H28" s="1084" t="s">
        <v>33</v>
      </c>
      <c r="I28" s="1019" t="s">
        <v>34</v>
      </c>
      <c r="J28" s="1084" t="s">
        <v>33</v>
      </c>
      <c r="K28" s="1019" t="s">
        <v>34</v>
      </c>
      <c r="L28" s="1084" t="s">
        <v>33</v>
      </c>
      <c r="M28" s="1019" t="s">
        <v>34</v>
      </c>
      <c r="N28" s="1107" t="s">
        <v>33</v>
      </c>
      <c r="O28" s="1019" t="s">
        <v>34</v>
      </c>
      <c r="P28" s="1084" t="s">
        <v>33</v>
      </c>
      <c r="Q28" s="1019" t="s">
        <v>34</v>
      </c>
      <c r="R28" s="1084" t="s">
        <v>33</v>
      </c>
      <c r="S28" s="1019" t="s">
        <v>34</v>
      </c>
      <c r="T28" s="1084" t="s">
        <v>33</v>
      </c>
      <c r="U28" s="1019" t="s">
        <v>34</v>
      </c>
      <c r="V28" s="1084" t="s">
        <v>33</v>
      </c>
      <c r="W28" s="1019" t="s">
        <v>34</v>
      </c>
      <c r="X28" s="1084" t="s">
        <v>33</v>
      </c>
      <c r="Y28" s="1019" t="s">
        <v>34</v>
      </c>
      <c r="Z28" s="1084" t="s">
        <v>33</v>
      </c>
      <c r="AA28" s="1019" t="s">
        <v>34</v>
      </c>
      <c r="AB28" s="1084" t="s">
        <v>33</v>
      </c>
      <c r="AC28" s="1019" t="s">
        <v>34</v>
      </c>
      <c r="AD28" s="1084" t="s">
        <v>33</v>
      </c>
      <c r="AE28" s="1019" t="s">
        <v>34</v>
      </c>
      <c r="AF28" s="1084" t="s">
        <v>33</v>
      </c>
      <c r="AG28" s="1019" t="s">
        <v>34</v>
      </c>
      <c r="AH28" s="1084" t="s">
        <v>33</v>
      </c>
      <c r="AI28" s="1019" t="s">
        <v>34</v>
      </c>
      <c r="AJ28" s="1084" t="s">
        <v>33</v>
      </c>
      <c r="AK28" s="1019" t="s">
        <v>34</v>
      </c>
      <c r="AL28" s="1084" t="s">
        <v>33</v>
      </c>
      <c r="AM28" s="1016" t="s">
        <v>34</v>
      </c>
      <c r="AN28" s="2053"/>
      <c r="AO28" s="1969"/>
      <c r="AP28" s="2054"/>
      <c r="AQ28" s="2052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109"/>
      <c r="BS28" s="109"/>
      <c r="BT28" s="109"/>
      <c r="BU28" s="15"/>
      <c r="BV28" s="15"/>
      <c r="BW28" s="15"/>
      <c r="BX28" s="15"/>
      <c r="BY28" s="15"/>
      <c r="BZ28" s="15"/>
      <c r="CA28" s="4"/>
      <c r="CB28" s="4"/>
      <c r="CC28" s="4"/>
      <c r="CD28" s="4"/>
      <c r="CE28" s="4"/>
      <c r="CF28" s="4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5"/>
      <c r="CV28" s="5"/>
      <c r="CW28" s="5"/>
      <c r="CX28" s="5"/>
      <c r="CY28" s="5"/>
      <c r="CZ28" s="5"/>
    </row>
    <row r="29" spans="1:104" s="6" customFormat="1" ht="15" x14ac:dyDescent="0.25">
      <c r="A29" s="2045" t="s">
        <v>51</v>
      </c>
      <c r="B29" s="2021"/>
      <c r="C29" s="1108">
        <f>SUM(D29:E29)</f>
        <v>0</v>
      </c>
      <c r="D29" s="1109">
        <f>+F29+H29+J29+L29+N29+P29+R29+T29+V29+X29+Z29+AB29+AD29+AF29+AH29+AJ29+AL29</f>
        <v>0</v>
      </c>
      <c r="E29" s="1109">
        <f>+G29+I29+K29+M29+O29+Q29+S29+U29+W29+Y29+AA29+AC29+AE29+AG29+AI29+AK29+AM29</f>
        <v>0</v>
      </c>
      <c r="F29" s="1110"/>
      <c r="G29" s="1111"/>
      <c r="H29" s="1110"/>
      <c r="I29" s="1112"/>
      <c r="J29" s="1110"/>
      <c r="K29" s="1112"/>
      <c r="L29" s="1110"/>
      <c r="M29" s="1111"/>
      <c r="N29" s="1113"/>
      <c r="O29" s="1112"/>
      <c r="P29" s="1113"/>
      <c r="Q29" s="1112"/>
      <c r="R29" s="1113"/>
      <c r="S29" s="1112"/>
      <c r="T29" s="1113"/>
      <c r="U29" s="1112"/>
      <c r="V29" s="1113"/>
      <c r="W29" s="1112"/>
      <c r="X29" s="1113"/>
      <c r="Y29" s="1112"/>
      <c r="Z29" s="1113"/>
      <c r="AA29" s="1112"/>
      <c r="AB29" s="1113"/>
      <c r="AC29" s="1112"/>
      <c r="AD29" s="1113"/>
      <c r="AE29" s="1112"/>
      <c r="AF29" s="1113"/>
      <c r="AG29" s="1112"/>
      <c r="AH29" s="1113"/>
      <c r="AI29" s="1112"/>
      <c r="AJ29" s="1113"/>
      <c r="AK29" s="1112"/>
      <c r="AL29" s="1113"/>
      <c r="AM29" s="1114"/>
      <c r="AN29" s="1115"/>
      <c r="AO29" s="1113"/>
      <c r="AP29" s="1113"/>
      <c r="AQ29" s="1112"/>
      <c r="AR29" s="30" t="str">
        <f>CA29&amp;CB29&amp;CC29&amp;CD29</f>
        <v/>
      </c>
      <c r="AS29" s="31"/>
      <c r="AT29" s="31"/>
      <c r="AU29" s="31"/>
      <c r="AV29" s="31"/>
      <c r="AW29" s="31"/>
      <c r="AX29" s="31"/>
      <c r="AY29" s="31"/>
      <c r="AZ29" s="31"/>
      <c r="BA29" s="5"/>
      <c r="BB29" s="5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109"/>
      <c r="BS29" s="109"/>
      <c r="BT29" s="109"/>
      <c r="BU29" s="5"/>
      <c r="BV29" s="5"/>
      <c r="BW29" s="5"/>
      <c r="BX29" s="5"/>
      <c r="BY29" s="5"/>
      <c r="BZ29" s="5"/>
      <c r="CA29" s="32" t="str">
        <f>IF(CG29=1,"* Existen patologías que son mayores al Total de Ingresos-Persona. ","")</f>
        <v/>
      </c>
      <c r="CB29" s="32" t="str">
        <f>IF(CH29=1,"* EN Rehabilitación Infantil Existen Patologías que son Mayores a los Ingresos-Personas. ","")</f>
        <v/>
      </c>
      <c r="CC29" s="32" t="str">
        <f>IF(CI29=1,"* En RBC existen Patologías que son mayores a los Ingresos-Personas. ","")</f>
        <v/>
      </c>
      <c r="CD29" s="32" t="str">
        <f>IF(CJ29=1,"* En RI Existen Patologías que son mayores a los Ingresos-Personas. ","")</f>
        <v/>
      </c>
      <c r="CE29" s="32" t="str">
        <f>IF(CK29=1,"* En RR existen patologías que son mayores a los Ingresos-Persona. ","")</f>
        <v/>
      </c>
      <c r="CF29" s="32"/>
      <c r="CG29" s="33">
        <f>IF(C29&lt;MAX(C30:C48),1,0)</f>
        <v>0</v>
      </c>
      <c r="CH29" s="33">
        <f>IF(AN29&lt;MAX(AN30:AN48),1,0)</f>
        <v>0</v>
      </c>
      <c r="CI29" s="33">
        <f>IF(AO29&lt;MAX(AO30:AO48),1,0)</f>
        <v>0</v>
      </c>
      <c r="CJ29" s="33">
        <f>IF(AP29&lt;MAX(AP30:AP48),1,0)</f>
        <v>0</v>
      </c>
      <c r="CK29" s="33">
        <f>IF(AQ29&lt;MAX(AQ30:AQ48),1,0)</f>
        <v>0</v>
      </c>
      <c r="CL29" s="33"/>
      <c r="CM29" s="9"/>
      <c r="CN29" s="9"/>
      <c r="CO29" s="9"/>
      <c r="CP29" s="9"/>
      <c r="CQ29" s="9"/>
      <c r="CR29" s="9"/>
      <c r="CS29" s="9"/>
      <c r="CT29" s="9"/>
      <c r="CU29" s="5"/>
      <c r="CV29" s="5"/>
      <c r="CW29" s="5"/>
      <c r="CX29" s="5"/>
      <c r="CY29" s="5"/>
      <c r="CZ29" s="5"/>
    </row>
    <row r="30" spans="1:104" s="6" customFormat="1" ht="15" x14ac:dyDescent="0.25">
      <c r="A30" s="2014" t="s">
        <v>52</v>
      </c>
      <c r="B30" s="121" t="s">
        <v>53</v>
      </c>
      <c r="C30" s="122">
        <f>SUM(D30:E30)</f>
        <v>0</v>
      </c>
      <c r="D30" s="1116">
        <f t="shared" ref="D30:E50" si="10">+F30+H30+J30+L30+N30+P30+R30+T30+V30+X30+Z30+AB30+AD30+AF30+AH30+AJ30+AL30</f>
        <v>0</v>
      </c>
      <c r="E30" s="1116">
        <f t="shared" si="10"/>
        <v>0</v>
      </c>
      <c r="F30" s="124"/>
      <c r="G30" s="125"/>
      <c r="H30" s="124"/>
      <c r="I30" s="126"/>
      <c r="J30" s="124"/>
      <c r="K30" s="126"/>
      <c r="L30" s="124"/>
      <c r="M30" s="125"/>
      <c r="N30" s="127"/>
      <c r="O30" s="126"/>
      <c r="P30" s="127"/>
      <c r="Q30" s="126"/>
      <c r="R30" s="127"/>
      <c r="S30" s="126"/>
      <c r="T30" s="127"/>
      <c r="U30" s="126"/>
      <c r="V30" s="127"/>
      <c r="W30" s="126"/>
      <c r="X30" s="127"/>
      <c r="Y30" s="126"/>
      <c r="Z30" s="127"/>
      <c r="AA30" s="126"/>
      <c r="AB30" s="127"/>
      <c r="AC30" s="126"/>
      <c r="AD30" s="127"/>
      <c r="AE30" s="126"/>
      <c r="AF30" s="127"/>
      <c r="AG30" s="126"/>
      <c r="AH30" s="127"/>
      <c r="AI30" s="126"/>
      <c r="AJ30" s="127"/>
      <c r="AK30" s="126"/>
      <c r="AL30" s="127"/>
      <c r="AM30" s="128"/>
      <c r="AN30" s="129"/>
      <c r="AO30" s="127"/>
      <c r="AP30" s="127"/>
      <c r="AQ30" s="126"/>
      <c r="AR30" s="30" t="str">
        <f t="shared" ref="AR30:AR50" si="11">CA30&amp;CB30&amp;CC30&amp;CD30</f>
        <v/>
      </c>
      <c r="AS30" s="31"/>
      <c r="AT30" s="31"/>
      <c r="AU30" s="31"/>
      <c r="AV30" s="31"/>
      <c r="AW30" s="31"/>
      <c r="AX30" s="31"/>
      <c r="AY30" s="31"/>
      <c r="AZ30" s="31"/>
      <c r="BA30" s="5"/>
      <c r="BB30" s="5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109"/>
      <c r="BS30" s="109"/>
      <c r="BT30" s="109"/>
      <c r="BU30" s="5"/>
      <c r="BV30" s="15"/>
      <c r="BW30" s="15"/>
      <c r="BX30" s="15"/>
      <c r="BY30" s="15"/>
      <c r="BZ30" s="15"/>
      <c r="CA30" s="32" t="str">
        <f>IF(CG30=1," * El total de Ingresos debe ser igual a la suma de los Tipos de Estrategia. ","")</f>
        <v/>
      </c>
      <c r="CB30" s="4"/>
      <c r="CC30" s="4"/>
      <c r="CD30" s="4"/>
      <c r="CE30" s="4"/>
      <c r="CF30" s="4"/>
      <c r="CG30" s="33">
        <f>IF(SUM(AN30:AQ30)=C30,0,1)</f>
        <v>0</v>
      </c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5"/>
      <c r="CV30" s="5"/>
      <c r="CW30" s="5"/>
      <c r="CX30" s="5"/>
      <c r="CY30" s="5"/>
      <c r="CZ30" s="5"/>
    </row>
    <row r="31" spans="1:104" s="6" customFormat="1" ht="15" x14ac:dyDescent="0.25">
      <c r="A31" s="1680"/>
      <c r="B31" s="121" t="s">
        <v>54</v>
      </c>
      <c r="C31" s="130">
        <f t="shared" ref="C31:C48" si="12">SUM(D31:E31)</f>
        <v>0</v>
      </c>
      <c r="D31" s="131">
        <f t="shared" si="10"/>
        <v>0</v>
      </c>
      <c r="E31" s="131">
        <f t="shared" si="10"/>
        <v>0</v>
      </c>
      <c r="F31" s="132"/>
      <c r="G31" s="133"/>
      <c r="H31" s="132"/>
      <c r="I31" s="134"/>
      <c r="J31" s="132"/>
      <c r="K31" s="134"/>
      <c r="L31" s="132"/>
      <c r="M31" s="133"/>
      <c r="N31" s="135"/>
      <c r="O31" s="134"/>
      <c r="P31" s="135"/>
      <c r="Q31" s="134"/>
      <c r="R31" s="135"/>
      <c r="S31" s="134"/>
      <c r="T31" s="135"/>
      <c r="U31" s="134"/>
      <c r="V31" s="135"/>
      <c r="W31" s="134"/>
      <c r="X31" s="135"/>
      <c r="Y31" s="134"/>
      <c r="Z31" s="135"/>
      <c r="AA31" s="134"/>
      <c r="AB31" s="135"/>
      <c r="AC31" s="134"/>
      <c r="AD31" s="135"/>
      <c r="AE31" s="134"/>
      <c r="AF31" s="135"/>
      <c r="AG31" s="134"/>
      <c r="AH31" s="135"/>
      <c r="AI31" s="134"/>
      <c r="AJ31" s="135"/>
      <c r="AK31" s="134"/>
      <c r="AL31" s="135"/>
      <c r="AM31" s="136"/>
      <c r="AN31" s="137"/>
      <c r="AO31" s="135"/>
      <c r="AP31" s="135"/>
      <c r="AQ31" s="134"/>
      <c r="AR31" s="30" t="str">
        <f t="shared" si="11"/>
        <v/>
      </c>
      <c r="AS31" s="31"/>
      <c r="AT31" s="31"/>
      <c r="AU31" s="31"/>
      <c r="AV31" s="31"/>
      <c r="AW31" s="31"/>
      <c r="AX31" s="31"/>
      <c r="AY31" s="31"/>
      <c r="AZ31" s="31"/>
      <c r="BA31" s="5"/>
      <c r="BB31" s="5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109"/>
      <c r="BS31" s="109"/>
      <c r="BT31" s="109"/>
      <c r="BU31" s="5"/>
      <c r="BV31" s="15"/>
      <c r="BW31" s="15"/>
      <c r="BX31" s="15"/>
      <c r="BY31" s="15"/>
      <c r="BZ31" s="15"/>
      <c r="CA31" s="32" t="str">
        <f t="shared" ref="CA31:CA52" si="13">IF(CG31=1," * El total de Ingresos debe ser igual a la suma de los Tipos de Estrategia. ","")</f>
        <v/>
      </c>
      <c r="CB31" s="4"/>
      <c r="CC31" s="4"/>
      <c r="CD31" s="4"/>
      <c r="CE31" s="4"/>
      <c r="CF31" s="4"/>
      <c r="CG31" s="33">
        <f t="shared" ref="CG31:CG50" si="14">IF(SUM(AN31:AQ31)=C31,0,1)</f>
        <v>0</v>
      </c>
      <c r="CH31" s="9"/>
      <c r="CI31" s="9"/>
      <c r="CJ31" s="9"/>
      <c r="CK31" s="9"/>
      <c r="CL31" s="33"/>
      <c r="CM31" s="33"/>
      <c r="CN31" s="33"/>
      <c r="CO31" s="33"/>
      <c r="CP31" s="33"/>
      <c r="CQ31" s="33"/>
      <c r="CR31" s="33"/>
      <c r="CS31" s="33"/>
      <c r="CT31" s="33"/>
      <c r="CU31" s="5"/>
      <c r="CV31" s="5"/>
      <c r="CW31" s="5"/>
      <c r="CX31" s="5"/>
      <c r="CY31" s="5"/>
      <c r="CZ31" s="5"/>
    </row>
    <row r="32" spans="1:104" s="6" customFormat="1" ht="15" x14ac:dyDescent="0.25">
      <c r="A32" s="1680"/>
      <c r="B32" s="138" t="s">
        <v>55</v>
      </c>
      <c r="C32" s="139">
        <f t="shared" si="12"/>
        <v>0</v>
      </c>
      <c r="D32" s="131">
        <f t="shared" si="10"/>
        <v>0</v>
      </c>
      <c r="E32" s="131">
        <f t="shared" si="10"/>
        <v>0</v>
      </c>
      <c r="F32" s="132"/>
      <c r="G32" s="133"/>
      <c r="H32" s="132"/>
      <c r="I32" s="134"/>
      <c r="J32" s="132"/>
      <c r="K32" s="134"/>
      <c r="L32" s="132"/>
      <c r="M32" s="133"/>
      <c r="N32" s="135"/>
      <c r="O32" s="134"/>
      <c r="P32" s="135"/>
      <c r="Q32" s="134"/>
      <c r="R32" s="135"/>
      <c r="S32" s="134"/>
      <c r="T32" s="135"/>
      <c r="U32" s="134"/>
      <c r="V32" s="135"/>
      <c r="W32" s="134"/>
      <c r="X32" s="135"/>
      <c r="Y32" s="134"/>
      <c r="Z32" s="135"/>
      <c r="AA32" s="134"/>
      <c r="AB32" s="135"/>
      <c r="AC32" s="134"/>
      <c r="AD32" s="135"/>
      <c r="AE32" s="134"/>
      <c r="AF32" s="135"/>
      <c r="AG32" s="134"/>
      <c r="AH32" s="135"/>
      <c r="AI32" s="134"/>
      <c r="AJ32" s="135"/>
      <c r="AK32" s="134"/>
      <c r="AL32" s="135"/>
      <c r="AM32" s="136"/>
      <c r="AN32" s="137"/>
      <c r="AO32" s="135"/>
      <c r="AP32" s="135"/>
      <c r="AQ32" s="134"/>
      <c r="AR32" s="30" t="str">
        <f t="shared" si="11"/>
        <v/>
      </c>
      <c r="AS32" s="31"/>
      <c r="AT32" s="31"/>
      <c r="AU32" s="31"/>
      <c r="AV32" s="31"/>
      <c r="AW32" s="31"/>
      <c r="AX32" s="31"/>
      <c r="AY32" s="31"/>
      <c r="AZ32" s="31"/>
      <c r="BA32" s="5"/>
      <c r="BB32" s="5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109"/>
      <c r="BS32" s="109"/>
      <c r="BT32" s="109"/>
      <c r="BU32" s="5"/>
      <c r="BV32" s="15"/>
      <c r="BW32" s="15"/>
      <c r="BX32" s="15"/>
      <c r="BY32" s="15"/>
      <c r="BZ32" s="15"/>
      <c r="CA32" s="32" t="str">
        <f t="shared" si="13"/>
        <v/>
      </c>
      <c r="CB32" s="4"/>
      <c r="CC32" s="4"/>
      <c r="CD32" s="4"/>
      <c r="CE32" s="4"/>
      <c r="CF32" s="4"/>
      <c r="CG32" s="33">
        <f t="shared" si="14"/>
        <v>0</v>
      </c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5"/>
      <c r="CV32" s="5"/>
      <c r="CW32" s="5"/>
      <c r="CX32" s="5"/>
      <c r="CY32" s="5"/>
      <c r="CZ32" s="5"/>
    </row>
    <row r="33" spans="1:104" s="6" customFormat="1" x14ac:dyDescent="0.2">
      <c r="A33" s="1680"/>
      <c r="B33" s="138" t="s">
        <v>56</v>
      </c>
      <c r="C33" s="139">
        <f t="shared" si="12"/>
        <v>0</v>
      </c>
      <c r="D33" s="131">
        <f t="shared" si="10"/>
        <v>0</v>
      </c>
      <c r="E33" s="131">
        <f t="shared" si="10"/>
        <v>0</v>
      </c>
      <c r="F33" s="132"/>
      <c r="G33" s="133"/>
      <c r="H33" s="132"/>
      <c r="I33" s="134"/>
      <c r="J33" s="132"/>
      <c r="K33" s="134"/>
      <c r="L33" s="132"/>
      <c r="M33" s="133"/>
      <c r="N33" s="135"/>
      <c r="O33" s="134"/>
      <c r="P33" s="135"/>
      <c r="Q33" s="134"/>
      <c r="R33" s="135"/>
      <c r="S33" s="134"/>
      <c r="T33" s="135"/>
      <c r="U33" s="134"/>
      <c r="V33" s="135"/>
      <c r="W33" s="134"/>
      <c r="X33" s="135"/>
      <c r="Y33" s="134"/>
      <c r="Z33" s="135"/>
      <c r="AA33" s="134"/>
      <c r="AB33" s="135"/>
      <c r="AC33" s="134"/>
      <c r="AD33" s="135"/>
      <c r="AE33" s="134"/>
      <c r="AF33" s="135"/>
      <c r="AG33" s="134"/>
      <c r="AH33" s="135"/>
      <c r="AI33" s="134"/>
      <c r="AJ33" s="135"/>
      <c r="AK33" s="134"/>
      <c r="AL33" s="135"/>
      <c r="AM33" s="136"/>
      <c r="AN33" s="137"/>
      <c r="AO33" s="135"/>
      <c r="AP33" s="135"/>
      <c r="AQ33" s="134"/>
      <c r="AR33" s="30" t="str">
        <f t="shared" si="11"/>
        <v/>
      </c>
      <c r="AS33" s="5"/>
      <c r="AT33" s="5"/>
      <c r="AU33" s="5"/>
      <c r="AV33" s="5"/>
      <c r="AW33" s="5"/>
      <c r="AX33" s="5"/>
      <c r="AY33" s="5"/>
      <c r="AZ33" s="5"/>
      <c r="BA33" s="5"/>
      <c r="BB33" s="5"/>
      <c r="BR33" s="109"/>
      <c r="BS33" s="109"/>
      <c r="BT33" s="109"/>
      <c r="BU33" s="5"/>
      <c r="BV33" s="15"/>
      <c r="BW33" s="15"/>
      <c r="BX33" s="15"/>
      <c r="BY33" s="15"/>
      <c r="BZ33" s="15"/>
      <c r="CA33" s="32" t="str">
        <f t="shared" si="13"/>
        <v/>
      </c>
      <c r="CB33" s="4"/>
      <c r="CC33" s="4"/>
      <c r="CD33" s="4"/>
      <c r="CE33" s="4"/>
      <c r="CF33" s="4"/>
      <c r="CG33" s="33">
        <f t="shared" si="14"/>
        <v>0</v>
      </c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5"/>
      <c r="CV33" s="5"/>
      <c r="CW33" s="5"/>
      <c r="CX33" s="5"/>
      <c r="CY33" s="5"/>
      <c r="CZ33" s="5"/>
    </row>
    <row r="34" spans="1:104" s="6" customFormat="1" x14ac:dyDescent="0.2">
      <c r="A34" s="1680"/>
      <c r="B34" s="138" t="s">
        <v>57</v>
      </c>
      <c r="C34" s="139">
        <f t="shared" si="12"/>
        <v>0</v>
      </c>
      <c r="D34" s="131">
        <f t="shared" si="10"/>
        <v>0</v>
      </c>
      <c r="E34" s="131">
        <f t="shared" si="10"/>
        <v>0</v>
      </c>
      <c r="F34" s="132"/>
      <c r="G34" s="133"/>
      <c r="H34" s="132"/>
      <c r="I34" s="134"/>
      <c r="J34" s="132"/>
      <c r="K34" s="134"/>
      <c r="L34" s="132"/>
      <c r="M34" s="133"/>
      <c r="N34" s="135"/>
      <c r="O34" s="134"/>
      <c r="P34" s="135"/>
      <c r="Q34" s="134"/>
      <c r="R34" s="135"/>
      <c r="S34" s="134"/>
      <c r="T34" s="135"/>
      <c r="U34" s="134"/>
      <c r="V34" s="135"/>
      <c r="W34" s="134"/>
      <c r="X34" s="135"/>
      <c r="Y34" s="134"/>
      <c r="Z34" s="135"/>
      <c r="AA34" s="134"/>
      <c r="AB34" s="135"/>
      <c r="AC34" s="134"/>
      <c r="AD34" s="135"/>
      <c r="AE34" s="134"/>
      <c r="AF34" s="135"/>
      <c r="AG34" s="134"/>
      <c r="AH34" s="135"/>
      <c r="AI34" s="134"/>
      <c r="AJ34" s="135"/>
      <c r="AK34" s="134"/>
      <c r="AL34" s="135"/>
      <c r="AM34" s="136"/>
      <c r="AN34" s="137"/>
      <c r="AO34" s="135"/>
      <c r="AP34" s="135"/>
      <c r="AQ34" s="134"/>
      <c r="AR34" s="30" t="str">
        <f t="shared" si="11"/>
        <v/>
      </c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S34" s="109"/>
      <c r="BT34" s="109"/>
      <c r="BU34" s="5"/>
      <c r="BV34" s="15"/>
      <c r="BW34" s="15"/>
      <c r="BX34" s="15"/>
      <c r="BY34" s="15"/>
      <c r="BZ34" s="15"/>
      <c r="CA34" s="32" t="str">
        <f t="shared" si="13"/>
        <v/>
      </c>
      <c r="CB34" s="4"/>
      <c r="CC34" s="4"/>
      <c r="CD34" s="4"/>
      <c r="CE34" s="4"/>
      <c r="CF34" s="4"/>
      <c r="CG34" s="33">
        <f t="shared" si="14"/>
        <v>0</v>
      </c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5"/>
      <c r="CV34" s="5"/>
      <c r="CW34" s="5"/>
      <c r="CX34" s="5"/>
      <c r="CY34" s="5"/>
      <c r="CZ34" s="5"/>
    </row>
    <row r="35" spans="1:104" s="6" customFormat="1" x14ac:dyDescent="0.2">
      <c r="A35" s="1680"/>
      <c r="B35" s="138" t="s">
        <v>58</v>
      </c>
      <c r="C35" s="139">
        <f t="shared" si="12"/>
        <v>0</v>
      </c>
      <c r="D35" s="131">
        <f t="shared" si="10"/>
        <v>0</v>
      </c>
      <c r="E35" s="131">
        <f t="shared" si="10"/>
        <v>0</v>
      </c>
      <c r="F35" s="132"/>
      <c r="G35" s="133"/>
      <c r="H35" s="132"/>
      <c r="I35" s="134"/>
      <c r="J35" s="132"/>
      <c r="K35" s="134"/>
      <c r="L35" s="132"/>
      <c r="M35" s="133"/>
      <c r="N35" s="135"/>
      <c r="O35" s="134"/>
      <c r="P35" s="135"/>
      <c r="Q35" s="134"/>
      <c r="R35" s="135"/>
      <c r="S35" s="134"/>
      <c r="T35" s="135"/>
      <c r="U35" s="134"/>
      <c r="V35" s="135"/>
      <c r="W35" s="134"/>
      <c r="X35" s="135"/>
      <c r="Y35" s="134"/>
      <c r="Z35" s="135"/>
      <c r="AA35" s="134"/>
      <c r="AB35" s="135"/>
      <c r="AC35" s="134"/>
      <c r="AD35" s="135"/>
      <c r="AE35" s="134"/>
      <c r="AF35" s="135"/>
      <c r="AG35" s="134"/>
      <c r="AH35" s="135"/>
      <c r="AI35" s="134"/>
      <c r="AJ35" s="135"/>
      <c r="AK35" s="134"/>
      <c r="AL35" s="135"/>
      <c r="AM35" s="136"/>
      <c r="AN35" s="137"/>
      <c r="AO35" s="135"/>
      <c r="AP35" s="135"/>
      <c r="AQ35" s="134"/>
      <c r="AR35" s="30" t="str">
        <f t="shared" si="11"/>
        <v/>
      </c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S35" s="109"/>
      <c r="BT35" s="109"/>
      <c r="BU35" s="5"/>
      <c r="BV35" s="15"/>
      <c r="BW35" s="15"/>
      <c r="BX35" s="15"/>
      <c r="BY35" s="15"/>
      <c r="BZ35" s="15"/>
      <c r="CA35" s="32" t="str">
        <f t="shared" si="13"/>
        <v/>
      </c>
      <c r="CB35" s="4"/>
      <c r="CC35" s="4"/>
      <c r="CD35" s="4"/>
      <c r="CE35" s="4"/>
      <c r="CF35" s="4"/>
      <c r="CG35" s="33">
        <f t="shared" si="14"/>
        <v>0</v>
      </c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5"/>
      <c r="CV35" s="5"/>
      <c r="CW35" s="5"/>
      <c r="CX35" s="5"/>
      <c r="CY35" s="5"/>
      <c r="CZ35" s="5"/>
    </row>
    <row r="36" spans="1:104" s="6" customFormat="1" x14ac:dyDescent="0.2">
      <c r="A36" s="1680"/>
      <c r="B36" s="140" t="s">
        <v>59</v>
      </c>
      <c r="C36" s="141">
        <f t="shared" si="12"/>
        <v>0</v>
      </c>
      <c r="D36" s="131">
        <f t="shared" si="10"/>
        <v>0</v>
      </c>
      <c r="E36" s="131">
        <f t="shared" si="10"/>
        <v>0</v>
      </c>
      <c r="F36" s="132"/>
      <c r="G36" s="133"/>
      <c r="H36" s="132"/>
      <c r="I36" s="134"/>
      <c r="J36" s="132"/>
      <c r="K36" s="134"/>
      <c r="L36" s="132"/>
      <c r="M36" s="133"/>
      <c r="N36" s="135"/>
      <c r="O36" s="134"/>
      <c r="P36" s="135"/>
      <c r="Q36" s="134"/>
      <c r="R36" s="135"/>
      <c r="S36" s="134"/>
      <c r="T36" s="135"/>
      <c r="U36" s="134"/>
      <c r="V36" s="135"/>
      <c r="W36" s="134"/>
      <c r="X36" s="135"/>
      <c r="Y36" s="134"/>
      <c r="Z36" s="135"/>
      <c r="AA36" s="134"/>
      <c r="AB36" s="135"/>
      <c r="AC36" s="134"/>
      <c r="AD36" s="135"/>
      <c r="AE36" s="134"/>
      <c r="AF36" s="135"/>
      <c r="AG36" s="134"/>
      <c r="AH36" s="135"/>
      <c r="AI36" s="134"/>
      <c r="AJ36" s="135"/>
      <c r="AK36" s="134"/>
      <c r="AL36" s="135"/>
      <c r="AM36" s="136"/>
      <c r="AN36" s="137"/>
      <c r="AO36" s="135"/>
      <c r="AP36" s="135"/>
      <c r="AQ36" s="134"/>
      <c r="AR36" s="30" t="str">
        <f t="shared" si="11"/>
        <v/>
      </c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S36" s="109"/>
      <c r="BT36" s="109"/>
      <c r="BU36" s="5"/>
      <c r="BV36" s="15"/>
      <c r="BW36" s="15"/>
      <c r="BX36" s="15"/>
      <c r="BY36" s="15"/>
      <c r="BZ36" s="15"/>
      <c r="CA36" s="32" t="str">
        <f t="shared" si="13"/>
        <v/>
      </c>
      <c r="CB36" s="4"/>
      <c r="CC36" s="4"/>
      <c r="CD36" s="4"/>
      <c r="CE36" s="4"/>
      <c r="CF36" s="4"/>
      <c r="CG36" s="33">
        <f t="shared" si="14"/>
        <v>0</v>
      </c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5"/>
      <c r="CV36" s="5"/>
      <c r="CW36" s="5"/>
      <c r="CX36" s="5"/>
      <c r="CY36" s="5"/>
      <c r="CZ36" s="5"/>
    </row>
    <row r="37" spans="1:104" s="6" customFormat="1" x14ac:dyDescent="0.2">
      <c r="A37" s="1680"/>
      <c r="B37" s="142" t="s">
        <v>60</v>
      </c>
      <c r="C37" s="143">
        <f t="shared" si="12"/>
        <v>0</v>
      </c>
      <c r="D37" s="131">
        <f t="shared" si="10"/>
        <v>0</v>
      </c>
      <c r="E37" s="131">
        <f t="shared" si="10"/>
        <v>0</v>
      </c>
      <c r="F37" s="132"/>
      <c r="G37" s="133"/>
      <c r="H37" s="132"/>
      <c r="I37" s="134"/>
      <c r="J37" s="132"/>
      <c r="K37" s="134"/>
      <c r="L37" s="132"/>
      <c r="M37" s="133"/>
      <c r="N37" s="135"/>
      <c r="O37" s="134"/>
      <c r="P37" s="135"/>
      <c r="Q37" s="134"/>
      <c r="R37" s="135"/>
      <c r="S37" s="134"/>
      <c r="T37" s="135"/>
      <c r="U37" s="134"/>
      <c r="V37" s="135"/>
      <c r="W37" s="134"/>
      <c r="X37" s="135"/>
      <c r="Y37" s="134"/>
      <c r="Z37" s="135"/>
      <c r="AA37" s="134"/>
      <c r="AB37" s="135"/>
      <c r="AC37" s="134"/>
      <c r="AD37" s="135"/>
      <c r="AE37" s="134"/>
      <c r="AF37" s="135"/>
      <c r="AG37" s="134"/>
      <c r="AH37" s="135"/>
      <c r="AI37" s="134"/>
      <c r="AJ37" s="135"/>
      <c r="AK37" s="134"/>
      <c r="AL37" s="135"/>
      <c r="AM37" s="136"/>
      <c r="AN37" s="137"/>
      <c r="AO37" s="135"/>
      <c r="AP37" s="135"/>
      <c r="AQ37" s="134"/>
      <c r="AR37" s="30" t="str">
        <f t="shared" si="11"/>
        <v/>
      </c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S37" s="109"/>
      <c r="BT37" s="109"/>
      <c r="BU37" s="5"/>
      <c r="BV37" s="15"/>
      <c r="BW37" s="15"/>
      <c r="BX37" s="15"/>
      <c r="BY37" s="15"/>
      <c r="BZ37" s="15"/>
      <c r="CA37" s="32" t="str">
        <f t="shared" si="13"/>
        <v/>
      </c>
      <c r="CB37" s="4"/>
      <c r="CC37" s="4"/>
      <c r="CD37" s="4"/>
      <c r="CE37" s="4"/>
      <c r="CF37" s="4"/>
      <c r="CG37" s="33">
        <f t="shared" si="14"/>
        <v>0</v>
      </c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5"/>
      <c r="CV37" s="5"/>
      <c r="CW37" s="5"/>
      <c r="CX37" s="5"/>
      <c r="CY37" s="5"/>
      <c r="CZ37" s="5"/>
    </row>
    <row r="38" spans="1:104" s="6" customFormat="1" x14ac:dyDescent="0.2">
      <c r="A38" s="1680"/>
      <c r="B38" s="144" t="s">
        <v>61</v>
      </c>
      <c r="C38" s="145">
        <f t="shared" si="12"/>
        <v>0</v>
      </c>
      <c r="D38" s="131">
        <f t="shared" si="10"/>
        <v>0</v>
      </c>
      <c r="E38" s="131">
        <f t="shared" si="10"/>
        <v>0</v>
      </c>
      <c r="F38" s="132"/>
      <c r="G38" s="133"/>
      <c r="H38" s="132"/>
      <c r="I38" s="134"/>
      <c r="J38" s="132"/>
      <c r="K38" s="134"/>
      <c r="L38" s="132"/>
      <c r="M38" s="133"/>
      <c r="N38" s="135"/>
      <c r="O38" s="134"/>
      <c r="P38" s="135"/>
      <c r="Q38" s="134"/>
      <c r="R38" s="135"/>
      <c r="S38" s="134"/>
      <c r="T38" s="135"/>
      <c r="U38" s="134"/>
      <c r="V38" s="135"/>
      <c r="W38" s="134"/>
      <c r="X38" s="135"/>
      <c r="Y38" s="134"/>
      <c r="Z38" s="135"/>
      <c r="AA38" s="134"/>
      <c r="AB38" s="135"/>
      <c r="AC38" s="134"/>
      <c r="AD38" s="135"/>
      <c r="AE38" s="134"/>
      <c r="AF38" s="135"/>
      <c r="AG38" s="134"/>
      <c r="AH38" s="135"/>
      <c r="AI38" s="134"/>
      <c r="AJ38" s="135"/>
      <c r="AK38" s="134"/>
      <c r="AL38" s="135"/>
      <c r="AM38" s="136"/>
      <c r="AN38" s="137"/>
      <c r="AO38" s="135"/>
      <c r="AP38" s="135"/>
      <c r="AQ38" s="134"/>
      <c r="AR38" s="30" t="str">
        <f t="shared" si="11"/>
        <v/>
      </c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S38" s="109"/>
      <c r="BT38" s="109"/>
      <c r="BU38" s="5"/>
      <c r="BV38" s="15"/>
      <c r="BW38" s="15"/>
      <c r="BX38" s="15"/>
      <c r="BY38" s="15"/>
      <c r="BZ38" s="15"/>
      <c r="CA38" s="32" t="str">
        <f t="shared" si="13"/>
        <v/>
      </c>
      <c r="CB38" s="4"/>
      <c r="CC38" s="4"/>
      <c r="CD38" s="4"/>
      <c r="CE38" s="4"/>
      <c r="CF38" s="4"/>
      <c r="CG38" s="33">
        <f t="shared" si="14"/>
        <v>0</v>
      </c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5"/>
      <c r="CV38" s="5"/>
      <c r="CW38" s="5"/>
      <c r="CX38" s="5"/>
      <c r="CY38" s="5"/>
      <c r="CZ38" s="5"/>
    </row>
    <row r="39" spans="1:104" s="6" customFormat="1" x14ac:dyDescent="0.2">
      <c r="A39" s="1680"/>
      <c r="B39" s="142" t="s">
        <v>62</v>
      </c>
      <c r="C39" s="143">
        <f t="shared" si="12"/>
        <v>0</v>
      </c>
      <c r="D39" s="131">
        <f t="shared" si="10"/>
        <v>0</v>
      </c>
      <c r="E39" s="131">
        <f t="shared" si="10"/>
        <v>0</v>
      </c>
      <c r="F39" s="132"/>
      <c r="G39" s="133"/>
      <c r="H39" s="132"/>
      <c r="I39" s="134"/>
      <c r="J39" s="132"/>
      <c r="K39" s="134"/>
      <c r="L39" s="132"/>
      <c r="M39" s="133"/>
      <c r="N39" s="135"/>
      <c r="O39" s="134"/>
      <c r="P39" s="135"/>
      <c r="Q39" s="134"/>
      <c r="R39" s="135"/>
      <c r="S39" s="134"/>
      <c r="T39" s="135"/>
      <c r="U39" s="134"/>
      <c r="V39" s="135"/>
      <c r="W39" s="134"/>
      <c r="X39" s="135"/>
      <c r="Y39" s="134"/>
      <c r="Z39" s="135"/>
      <c r="AA39" s="134"/>
      <c r="AB39" s="135"/>
      <c r="AC39" s="134"/>
      <c r="AD39" s="135"/>
      <c r="AE39" s="134"/>
      <c r="AF39" s="135"/>
      <c r="AG39" s="134"/>
      <c r="AH39" s="135"/>
      <c r="AI39" s="134"/>
      <c r="AJ39" s="135"/>
      <c r="AK39" s="134"/>
      <c r="AL39" s="135"/>
      <c r="AM39" s="136"/>
      <c r="AN39" s="137"/>
      <c r="AO39" s="135"/>
      <c r="AP39" s="135"/>
      <c r="AQ39" s="134"/>
      <c r="AR39" s="30" t="str">
        <f t="shared" si="11"/>
        <v/>
      </c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S39" s="109"/>
      <c r="BT39" s="109"/>
      <c r="BU39" s="5"/>
      <c r="BV39" s="15"/>
      <c r="BW39" s="15"/>
      <c r="BX39" s="15"/>
      <c r="BY39" s="15"/>
      <c r="BZ39" s="15"/>
      <c r="CA39" s="32" t="str">
        <f t="shared" si="13"/>
        <v/>
      </c>
      <c r="CB39" s="4"/>
      <c r="CC39" s="4"/>
      <c r="CD39" s="4"/>
      <c r="CE39" s="4"/>
      <c r="CF39" s="4"/>
      <c r="CG39" s="33">
        <f t="shared" si="14"/>
        <v>0</v>
      </c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5"/>
      <c r="CV39" s="5"/>
      <c r="CW39" s="5"/>
      <c r="CX39" s="5"/>
      <c r="CY39" s="5"/>
      <c r="CZ39" s="5"/>
    </row>
    <row r="40" spans="1:104" s="6" customFormat="1" x14ac:dyDescent="0.2">
      <c r="A40" s="1680"/>
      <c r="B40" s="142" t="s">
        <v>63</v>
      </c>
      <c r="C40" s="143">
        <f t="shared" si="12"/>
        <v>0</v>
      </c>
      <c r="D40" s="131">
        <f t="shared" si="10"/>
        <v>0</v>
      </c>
      <c r="E40" s="131">
        <f t="shared" si="10"/>
        <v>0</v>
      </c>
      <c r="F40" s="132"/>
      <c r="G40" s="133"/>
      <c r="H40" s="132"/>
      <c r="I40" s="134"/>
      <c r="J40" s="132"/>
      <c r="K40" s="134"/>
      <c r="L40" s="132"/>
      <c r="M40" s="133"/>
      <c r="N40" s="135"/>
      <c r="O40" s="134"/>
      <c r="P40" s="135"/>
      <c r="Q40" s="134"/>
      <c r="R40" s="135"/>
      <c r="S40" s="134"/>
      <c r="T40" s="135"/>
      <c r="U40" s="134"/>
      <c r="V40" s="135"/>
      <c r="W40" s="134"/>
      <c r="X40" s="135"/>
      <c r="Y40" s="134"/>
      <c r="Z40" s="135"/>
      <c r="AA40" s="134"/>
      <c r="AB40" s="135"/>
      <c r="AC40" s="134"/>
      <c r="AD40" s="135"/>
      <c r="AE40" s="134"/>
      <c r="AF40" s="135"/>
      <c r="AG40" s="134"/>
      <c r="AH40" s="135"/>
      <c r="AI40" s="134"/>
      <c r="AJ40" s="135"/>
      <c r="AK40" s="134"/>
      <c r="AL40" s="135"/>
      <c r="AM40" s="136"/>
      <c r="AN40" s="137"/>
      <c r="AO40" s="135"/>
      <c r="AP40" s="135"/>
      <c r="AQ40" s="134"/>
      <c r="AR40" s="30" t="str">
        <f t="shared" si="11"/>
        <v/>
      </c>
      <c r="BS40" s="109"/>
      <c r="BT40" s="109"/>
      <c r="BU40" s="5"/>
      <c r="BV40" s="15"/>
      <c r="BW40" s="15"/>
      <c r="BX40" s="15"/>
      <c r="BY40" s="15"/>
      <c r="BZ40" s="15"/>
      <c r="CA40" s="32" t="str">
        <f t="shared" si="13"/>
        <v/>
      </c>
      <c r="CB40" s="4"/>
      <c r="CC40" s="4"/>
      <c r="CD40" s="4"/>
      <c r="CE40" s="4"/>
      <c r="CF40" s="4"/>
      <c r="CG40" s="33">
        <f t="shared" si="14"/>
        <v>0</v>
      </c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5"/>
      <c r="CV40" s="5"/>
      <c r="CW40" s="5"/>
      <c r="CX40" s="5"/>
      <c r="CY40" s="5"/>
      <c r="CZ40" s="5"/>
    </row>
    <row r="41" spans="1:104" s="6" customFormat="1" x14ac:dyDescent="0.2">
      <c r="A41" s="1680"/>
      <c r="B41" s="146" t="s">
        <v>64</v>
      </c>
      <c r="C41" s="147">
        <f t="shared" si="12"/>
        <v>0</v>
      </c>
      <c r="D41" s="131">
        <f t="shared" si="10"/>
        <v>0</v>
      </c>
      <c r="E41" s="131">
        <f t="shared" si="10"/>
        <v>0</v>
      </c>
      <c r="F41" s="132"/>
      <c r="G41" s="133"/>
      <c r="H41" s="132"/>
      <c r="I41" s="134"/>
      <c r="J41" s="132"/>
      <c r="K41" s="134"/>
      <c r="L41" s="132"/>
      <c r="M41" s="133"/>
      <c r="N41" s="135"/>
      <c r="O41" s="134"/>
      <c r="P41" s="135"/>
      <c r="Q41" s="134"/>
      <c r="R41" s="135"/>
      <c r="S41" s="134"/>
      <c r="T41" s="135"/>
      <c r="U41" s="134"/>
      <c r="V41" s="135"/>
      <c r="W41" s="134"/>
      <c r="X41" s="135"/>
      <c r="Y41" s="134"/>
      <c r="Z41" s="135"/>
      <c r="AA41" s="134"/>
      <c r="AB41" s="135"/>
      <c r="AC41" s="134"/>
      <c r="AD41" s="135"/>
      <c r="AE41" s="134"/>
      <c r="AF41" s="135"/>
      <c r="AG41" s="134"/>
      <c r="AH41" s="135"/>
      <c r="AI41" s="134"/>
      <c r="AJ41" s="135"/>
      <c r="AK41" s="134"/>
      <c r="AL41" s="135"/>
      <c r="AM41" s="136"/>
      <c r="AN41" s="137"/>
      <c r="AO41" s="135"/>
      <c r="AP41" s="135"/>
      <c r="AQ41" s="134"/>
      <c r="AR41" s="30" t="str">
        <f t="shared" si="11"/>
        <v/>
      </c>
      <c r="BS41" s="109"/>
      <c r="BT41" s="109"/>
      <c r="BU41" s="5"/>
      <c r="BV41" s="15"/>
      <c r="BW41" s="15"/>
      <c r="BX41" s="15"/>
      <c r="BY41" s="15"/>
      <c r="BZ41" s="15"/>
      <c r="CA41" s="32" t="str">
        <f t="shared" si="13"/>
        <v/>
      </c>
      <c r="CB41" s="4"/>
      <c r="CC41" s="4"/>
      <c r="CD41" s="4"/>
      <c r="CE41" s="4"/>
      <c r="CF41" s="4"/>
      <c r="CG41" s="33">
        <f t="shared" si="14"/>
        <v>0</v>
      </c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5"/>
      <c r="CV41" s="5"/>
      <c r="CW41" s="5"/>
      <c r="CX41" s="5"/>
      <c r="CY41" s="5"/>
      <c r="CZ41" s="5"/>
    </row>
    <row r="42" spans="1:104" s="6" customFormat="1" x14ac:dyDescent="0.2">
      <c r="A42" s="1680"/>
      <c r="B42" s="140" t="s">
        <v>65</v>
      </c>
      <c r="C42" s="148">
        <f t="shared" si="12"/>
        <v>0</v>
      </c>
      <c r="D42" s="149">
        <f t="shared" si="10"/>
        <v>0</v>
      </c>
      <c r="E42" s="149">
        <f t="shared" si="10"/>
        <v>0</v>
      </c>
      <c r="F42" s="132"/>
      <c r="G42" s="133"/>
      <c r="H42" s="132"/>
      <c r="I42" s="133"/>
      <c r="J42" s="132"/>
      <c r="K42" s="134"/>
      <c r="L42" s="132"/>
      <c r="M42" s="133"/>
      <c r="N42" s="135"/>
      <c r="O42" s="133"/>
      <c r="P42" s="150"/>
      <c r="Q42" s="133"/>
      <c r="R42" s="150"/>
      <c r="S42" s="133"/>
      <c r="T42" s="150"/>
      <c r="U42" s="133"/>
      <c r="V42" s="150"/>
      <c r="W42" s="133"/>
      <c r="X42" s="150"/>
      <c r="Y42" s="133"/>
      <c r="Z42" s="150"/>
      <c r="AA42" s="133"/>
      <c r="AB42" s="150"/>
      <c r="AC42" s="133"/>
      <c r="AD42" s="150"/>
      <c r="AE42" s="133"/>
      <c r="AF42" s="150"/>
      <c r="AG42" s="133"/>
      <c r="AH42" s="150"/>
      <c r="AI42" s="133"/>
      <c r="AJ42" s="150"/>
      <c r="AK42" s="133"/>
      <c r="AL42" s="150"/>
      <c r="AM42" s="151"/>
      <c r="AN42" s="137"/>
      <c r="AO42" s="135"/>
      <c r="AP42" s="150"/>
      <c r="AQ42" s="133"/>
      <c r="AR42" s="30" t="str">
        <f t="shared" si="11"/>
        <v/>
      </c>
      <c r="BS42" s="109"/>
      <c r="BT42" s="109"/>
      <c r="BU42" s="5"/>
      <c r="BV42" s="15"/>
      <c r="BW42" s="15"/>
      <c r="BX42" s="15"/>
      <c r="BY42" s="15"/>
      <c r="BZ42" s="15"/>
      <c r="CA42" s="32" t="str">
        <f t="shared" si="13"/>
        <v/>
      </c>
      <c r="CB42" s="4"/>
      <c r="CC42" s="4"/>
      <c r="CD42" s="4"/>
      <c r="CE42" s="4"/>
      <c r="CF42" s="4"/>
      <c r="CG42" s="33">
        <f t="shared" si="14"/>
        <v>0</v>
      </c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5"/>
      <c r="CV42" s="5"/>
      <c r="CW42" s="5"/>
      <c r="CX42" s="5"/>
      <c r="CY42" s="5"/>
      <c r="CZ42" s="5"/>
    </row>
    <row r="43" spans="1:104" s="6" customFormat="1" x14ac:dyDescent="0.2">
      <c r="A43" s="1680"/>
      <c r="B43" s="152" t="s">
        <v>66</v>
      </c>
      <c r="C43" s="153">
        <f t="shared" si="12"/>
        <v>0</v>
      </c>
      <c r="D43" s="154">
        <f t="shared" si="10"/>
        <v>0</v>
      </c>
      <c r="E43" s="154">
        <f t="shared" si="10"/>
        <v>0</v>
      </c>
      <c r="F43" s="132"/>
      <c r="G43" s="133"/>
      <c r="H43" s="132"/>
      <c r="I43" s="133"/>
      <c r="J43" s="132"/>
      <c r="K43" s="134"/>
      <c r="L43" s="132"/>
      <c r="M43" s="133"/>
      <c r="N43" s="135"/>
      <c r="O43" s="133"/>
      <c r="P43" s="150"/>
      <c r="Q43" s="133"/>
      <c r="R43" s="150"/>
      <c r="S43" s="133"/>
      <c r="T43" s="150"/>
      <c r="U43" s="133"/>
      <c r="V43" s="150"/>
      <c r="W43" s="133"/>
      <c r="X43" s="150"/>
      <c r="Y43" s="133"/>
      <c r="Z43" s="150"/>
      <c r="AA43" s="133"/>
      <c r="AB43" s="150"/>
      <c r="AC43" s="133"/>
      <c r="AD43" s="150"/>
      <c r="AE43" s="133"/>
      <c r="AF43" s="150"/>
      <c r="AG43" s="133"/>
      <c r="AH43" s="150"/>
      <c r="AI43" s="133"/>
      <c r="AJ43" s="150"/>
      <c r="AK43" s="133"/>
      <c r="AL43" s="150"/>
      <c r="AM43" s="151"/>
      <c r="AN43" s="137"/>
      <c r="AO43" s="135"/>
      <c r="AP43" s="150"/>
      <c r="AQ43" s="133"/>
      <c r="AR43" s="30" t="str">
        <f t="shared" si="11"/>
        <v/>
      </c>
      <c r="BS43" s="109"/>
      <c r="BT43" s="109"/>
      <c r="BU43" s="5"/>
      <c r="BV43" s="15"/>
      <c r="BW43" s="15"/>
      <c r="BX43" s="15"/>
      <c r="BY43" s="15"/>
      <c r="BZ43" s="15"/>
      <c r="CA43" s="32" t="str">
        <f t="shared" si="13"/>
        <v/>
      </c>
      <c r="CB43" s="4"/>
      <c r="CC43" s="4"/>
      <c r="CD43" s="4"/>
      <c r="CE43" s="4"/>
      <c r="CF43" s="4"/>
      <c r="CG43" s="33">
        <f t="shared" si="14"/>
        <v>0</v>
      </c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5"/>
      <c r="CV43" s="5"/>
      <c r="CW43" s="5"/>
      <c r="CX43" s="5"/>
      <c r="CY43" s="5"/>
      <c r="CZ43" s="5"/>
    </row>
    <row r="44" spans="1:104" s="6" customFormat="1" x14ac:dyDescent="0.2">
      <c r="A44" s="1680"/>
      <c r="B44" s="155" t="s">
        <v>67</v>
      </c>
      <c r="C44" s="153">
        <f t="shared" si="12"/>
        <v>0</v>
      </c>
      <c r="D44" s="154">
        <f t="shared" si="10"/>
        <v>0</v>
      </c>
      <c r="E44" s="154">
        <f t="shared" si="10"/>
        <v>0</v>
      </c>
      <c r="F44" s="132"/>
      <c r="G44" s="133"/>
      <c r="H44" s="132"/>
      <c r="I44" s="133"/>
      <c r="J44" s="132"/>
      <c r="K44" s="134"/>
      <c r="L44" s="132"/>
      <c r="M44" s="133"/>
      <c r="N44" s="135"/>
      <c r="O44" s="133"/>
      <c r="P44" s="150"/>
      <c r="Q44" s="133"/>
      <c r="R44" s="150"/>
      <c r="S44" s="133"/>
      <c r="T44" s="150"/>
      <c r="U44" s="133"/>
      <c r="V44" s="150"/>
      <c r="W44" s="133"/>
      <c r="X44" s="150"/>
      <c r="Y44" s="133"/>
      <c r="Z44" s="150"/>
      <c r="AA44" s="133"/>
      <c r="AB44" s="150"/>
      <c r="AC44" s="133"/>
      <c r="AD44" s="150"/>
      <c r="AE44" s="133"/>
      <c r="AF44" s="150"/>
      <c r="AG44" s="133"/>
      <c r="AH44" s="150"/>
      <c r="AI44" s="133"/>
      <c r="AJ44" s="150"/>
      <c r="AK44" s="133"/>
      <c r="AL44" s="150"/>
      <c r="AM44" s="151"/>
      <c r="AN44" s="137"/>
      <c r="AO44" s="135"/>
      <c r="AP44" s="150"/>
      <c r="AQ44" s="133"/>
      <c r="AR44" s="30" t="str">
        <f t="shared" si="11"/>
        <v/>
      </c>
      <c r="BS44" s="109"/>
      <c r="BT44" s="109"/>
      <c r="BU44" s="5"/>
      <c r="BV44" s="15"/>
      <c r="BW44" s="15"/>
      <c r="BX44" s="15"/>
      <c r="BY44" s="15"/>
      <c r="BZ44" s="15"/>
      <c r="CA44" s="32" t="str">
        <f t="shared" si="13"/>
        <v/>
      </c>
      <c r="CB44" s="4"/>
      <c r="CC44" s="4"/>
      <c r="CD44" s="4"/>
      <c r="CE44" s="4"/>
      <c r="CF44" s="4"/>
      <c r="CG44" s="33">
        <f t="shared" si="14"/>
        <v>0</v>
      </c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5"/>
      <c r="CV44" s="5"/>
      <c r="CW44" s="5"/>
      <c r="CX44" s="5"/>
      <c r="CY44" s="5"/>
      <c r="CZ44" s="5"/>
    </row>
    <row r="45" spans="1:104" s="6" customFormat="1" x14ac:dyDescent="0.2">
      <c r="A45" s="1680"/>
      <c r="B45" s="152" t="s">
        <v>68</v>
      </c>
      <c r="C45" s="153">
        <f t="shared" si="12"/>
        <v>0</v>
      </c>
      <c r="D45" s="154">
        <f t="shared" si="10"/>
        <v>0</v>
      </c>
      <c r="E45" s="154">
        <f t="shared" si="10"/>
        <v>0</v>
      </c>
      <c r="F45" s="132"/>
      <c r="G45" s="133"/>
      <c r="H45" s="132"/>
      <c r="I45" s="133"/>
      <c r="J45" s="132"/>
      <c r="K45" s="134"/>
      <c r="L45" s="132"/>
      <c r="M45" s="133"/>
      <c r="N45" s="135"/>
      <c r="O45" s="133"/>
      <c r="P45" s="150"/>
      <c r="Q45" s="133"/>
      <c r="R45" s="150"/>
      <c r="S45" s="133"/>
      <c r="T45" s="150"/>
      <c r="U45" s="133"/>
      <c r="V45" s="150"/>
      <c r="W45" s="133"/>
      <c r="X45" s="150"/>
      <c r="Y45" s="133"/>
      <c r="Z45" s="150"/>
      <c r="AA45" s="133"/>
      <c r="AB45" s="150"/>
      <c r="AC45" s="133"/>
      <c r="AD45" s="150"/>
      <c r="AE45" s="133"/>
      <c r="AF45" s="150"/>
      <c r="AG45" s="133"/>
      <c r="AH45" s="150"/>
      <c r="AI45" s="133"/>
      <c r="AJ45" s="150"/>
      <c r="AK45" s="133"/>
      <c r="AL45" s="150"/>
      <c r="AM45" s="151"/>
      <c r="AN45" s="137"/>
      <c r="AO45" s="135"/>
      <c r="AP45" s="150"/>
      <c r="AQ45" s="133"/>
      <c r="AR45" s="30" t="str">
        <f t="shared" si="11"/>
        <v/>
      </c>
      <c r="BS45" s="109"/>
      <c r="BT45" s="109"/>
      <c r="BU45" s="5"/>
      <c r="BV45" s="15"/>
      <c r="BW45" s="15"/>
      <c r="BX45" s="15"/>
      <c r="BY45" s="15"/>
      <c r="BZ45" s="15"/>
      <c r="CA45" s="32" t="str">
        <f t="shared" si="13"/>
        <v/>
      </c>
      <c r="CB45" s="4"/>
      <c r="CC45" s="4"/>
      <c r="CD45" s="4"/>
      <c r="CE45" s="4"/>
      <c r="CF45" s="4"/>
      <c r="CG45" s="33">
        <f t="shared" si="14"/>
        <v>0</v>
      </c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5"/>
      <c r="CV45" s="5"/>
      <c r="CW45" s="5"/>
      <c r="CX45" s="5"/>
      <c r="CY45" s="5"/>
      <c r="CZ45" s="5"/>
    </row>
    <row r="46" spans="1:104" s="6" customFormat="1" x14ac:dyDescent="0.2">
      <c r="A46" s="1680"/>
      <c r="B46" s="152" t="s">
        <v>69</v>
      </c>
      <c r="C46" s="153">
        <f t="shared" si="12"/>
        <v>0</v>
      </c>
      <c r="D46" s="154">
        <f t="shared" si="10"/>
        <v>0</v>
      </c>
      <c r="E46" s="154">
        <f t="shared" si="10"/>
        <v>0</v>
      </c>
      <c r="F46" s="132"/>
      <c r="G46" s="133"/>
      <c r="H46" s="132"/>
      <c r="I46" s="133"/>
      <c r="J46" s="132"/>
      <c r="K46" s="134"/>
      <c r="L46" s="132"/>
      <c r="M46" s="133"/>
      <c r="N46" s="135"/>
      <c r="O46" s="133"/>
      <c r="P46" s="150"/>
      <c r="Q46" s="133"/>
      <c r="R46" s="150"/>
      <c r="S46" s="133"/>
      <c r="T46" s="150"/>
      <c r="U46" s="133"/>
      <c r="V46" s="150"/>
      <c r="W46" s="133"/>
      <c r="X46" s="150"/>
      <c r="Y46" s="133"/>
      <c r="Z46" s="150"/>
      <c r="AA46" s="133"/>
      <c r="AB46" s="150"/>
      <c r="AC46" s="133"/>
      <c r="AD46" s="150"/>
      <c r="AE46" s="133"/>
      <c r="AF46" s="150"/>
      <c r="AG46" s="133"/>
      <c r="AH46" s="150"/>
      <c r="AI46" s="133"/>
      <c r="AJ46" s="150"/>
      <c r="AK46" s="133"/>
      <c r="AL46" s="150"/>
      <c r="AM46" s="151"/>
      <c r="AN46" s="137"/>
      <c r="AO46" s="135"/>
      <c r="AP46" s="150"/>
      <c r="AQ46" s="133"/>
      <c r="AR46" s="30" t="str">
        <f t="shared" si="11"/>
        <v/>
      </c>
      <c r="BS46" s="109"/>
      <c r="BT46" s="109"/>
      <c r="BU46" s="5"/>
      <c r="BV46" s="15"/>
      <c r="BW46" s="15"/>
      <c r="BX46" s="15"/>
      <c r="BY46" s="15"/>
      <c r="BZ46" s="15"/>
      <c r="CA46" s="32" t="str">
        <f t="shared" si="13"/>
        <v/>
      </c>
      <c r="CB46" s="4"/>
      <c r="CC46" s="4"/>
      <c r="CD46" s="4"/>
      <c r="CE46" s="4"/>
      <c r="CF46" s="4"/>
      <c r="CG46" s="33">
        <f t="shared" si="14"/>
        <v>0</v>
      </c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5"/>
      <c r="CV46" s="5"/>
      <c r="CW46" s="5"/>
      <c r="CX46" s="5"/>
      <c r="CY46" s="5"/>
      <c r="CZ46" s="5"/>
    </row>
    <row r="47" spans="1:104" s="6" customFormat="1" x14ac:dyDescent="0.2">
      <c r="A47" s="1680"/>
      <c r="B47" s="152" t="s">
        <v>70</v>
      </c>
      <c r="C47" s="156">
        <f t="shared" si="12"/>
        <v>0</v>
      </c>
      <c r="D47" s="157">
        <f t="shared" si="10"/>
        <v>0</v>
      </c>
      <c r="E47" s="157">
        <f t="shared" si="10"/>
        <v>0</v>
      </c>
      <c r="F47" s="158"/>
      <c r="G47" s="159"/>
      <c r="H47" s="158"/>
      <c r="I47" s="159"/>
      <c r="J47" s="158"/>
      <c r="K47" s="160"/>
      <c r="L47" s="158"/>
      <c r="M47" s="159"/>
      <c r="N47" s="161"/>
      <c r="O47" s="159"/>
      <c r="P47" s="162"/>
      <c r="Q47" s="159"/>
      <c r="R47" s="162"/>
      <c r="S47" s="159"/>
      <c r="T47" s="162"/>
      <c r="U47" s="159"/>
      <c r="V47" s="162"/>
      <c r="W47" s="159"/>
      <c r="X47" s="162"/>
      <c r="Y47" s="159"/>
      <c r="Z47" s="162"/>
      <c r="AA47" s="159"/>
      <c r="AB47" s="162"/>
      <c r="AC47" s="159"/>
      <c r="AD47" s="162"/>
      <c r="AE47" s="159"/>
      <c r="AF47" s="162"/>
      <c r="AG47" s="159"/>
      <c r="AH47" s="162"/>
      <c r="AI47" s="159"/>
      <c r="AJ47" s="162"/>
      <c r="AK47" s="159"/>
      <c r="AL47" s="162"/>
      <c r="AM47" s="163"/>
      <c r="AN47" s="164"/>
      <c r="AO47" s="161"/>
      <c r="AP47" s="162"/>
      <c r="AQ47" s="159"/>
      <c r="AR47" s="30" t="str">
        <f t="shared" si="11"/>
        <v/>
      </c>
      <c r="BS47" s="109"/>
      <c r="BT47" s="109"/>
      <c r="BU47" s="5"/>
      <c r="BV47" s="15"/>
      <c r="BW47" s="15"/>
      <c r="BX47" s="15"/>
      <c r="BY47" s="15"/>
      <c r="BZ47" s="15"/>
      <c r="CA47" s="32" t="str">
        <f t="shared" si="13"/>
        <v/>
      </c>
      <c r="CB47" s="4"/>
      <c r="CC47" s="4"/>
      <c r="CD47" s="4"/>
      <c r="CE47" s="4"/>
      <c r="CF47" s="4"/>
      <c r="CG47" s="33">
        <f t="shared" si="14"/>
        <v>0</v>
      </c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5"/>
      <c r="CV47" s="5"/>
      <c r="CW47" s="5"/>
      <c r="CX47" s="5"/>
      <c r="CY47" s="5"/>
      <c r="CZ47" s="5"/>
    </row>
    <row r="48" spans="1:104" s="6" customFormat="1" x14ac:dyDescent="0.2">
      <c r="A48" s="2061"/>
      <c r="B48" s="165" t="s">
        <v>71</v>
      </c>
      <c r="C48" s="166">
        <f t="shared" si="12"/>
        <v>0</v>
      </c>
      <c r="D48" s="167">
        <f t="shared" si="10"/>
        <v>0</v>
      </c>
      <c r="E48" s="167">
        <f t="shared" si="10"/>
        <v>0</v>
      </c>
      <c r="F48" s="168"/>
      <c r="G48" s="169"/>
      <c r="H48" s="168"/>
      <c r="I48" s="169"/>
      <c r="J48" s="168"/>
      <c r="K48" s="170"/>
      <c r="L48" s="168"/>
      <c r="M48" s="169"/>
      <c r="N48" s="171"/>
      <c r="O48" s="169"/>
      <c r="P48" s="172"/>
      <c r="Q48" s="169"/>
      <c r="R48" s="172"/>
      <c r="S48" s="169"/>
      <c r="T48" s="172"/>
      <c r="U48" s="169"/>
      <c r="V48" s="172"/>
      <c r="W48" s="169"/>
      <c r="X48" s="172"/>
      <c r="Y48" s="169"/>
      <c r="Z48" s="172"/>
      <c r="AA48" s="169"/>
      <c r="AB48" s="172"/>
      <c r="AC48" s="169"/>
      <c r="AD48" s="172"/>
      <c r="AE48" s="169"/>
      <c r="AF48" s="172"/>
      <c r="AG48" s="169"/>
      <c r="AH48" s="172"/>
      <c r="AI48" s="169"/>
      <c r="AJ48" s="172"/>
      <c r="AK48" s="169"/>
      <c r="AL48" s="172"/>
      <c r="AM48" s="173"/>
      <c r="AN48" s="174"/>
      <c r="AO48" s="171"/>
      <c r="AP48" s="172"/>
      <c r="AQ48" s="169"/>
      <c r="AR48" s="30" t="str">
        <f t="shared" si="11"/>
        <v/>
      </c>
      <c r="BS48" s="109"/>
      <c r="BT48" s="109"/>
      <c r="BU48" s="5"/>
      <c r="BV48" s="15"/>
      <c r="BW48" s="15"/>
      <c r="BX48" s="15"/>
      <c r="BY48" s="15"/>
      <c r="BZ48" s="15"/>
      <c r="CA48" s="32" t="str">
        <f t="shared" si="13"/>
        <v/>
      </c>
      <c r="CB48" s="4"/>
      <c r="CC48" s="4"/>
      <c r="CD48" s="4"/>
      <c r="CE48" s="4"/>
      <c r="CF48" s="4"/>
      <c r="CG48" s="33">
        <f t="shared" si="14"/>
        <v>0</v>
      </c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5"/>
      <c r="CV48" s="5"/>
      <c r="CW48" s="5"/>
      <c r="CX48" s="5"/>
      <c r="CY48" s="5"/>
      <c r="CZ48" s="5"/>
    </row>
    <row r="49" spans="1:130" x14ac:dyDescent="0.2">
      <c r="A49" s="1117" t="s">
        <v>72</v>
      </c>
      <c r="B49" s="176"/>
      <c r="C49" s="177">
        <f>SUM(D49:E49)</f>
        <v>0</v>
      </c>
      <c r="D49" s="149">
        <f t="shared" si="10"/>
        <v>0</v>
      </c>
      <c r="E49" s="149">
        <f t="shared" si="10"/>
        <v>0</v>
      </c>
      <c r="F49" s="124"/>
      <c r="G49" s="125"/>
      <c r="H49" s="124"/>
      <c r="I49" s="126"/>
      <c r="J49" s="124"/>
      <c r="K49" s="126"/>
      <c r="L49" s="124"/>
      <c r="M49" s="125"/>
      <c r="N49" s="127"/>
      <c r="O49" s="126"/>
      <c r="P49" s="127"/>
      <c r="Q49" s="126"/>
      <c r="R49" s="127"/>
      <c r="S49" s="126"/>
      <c r="T49" s="127"/>
      <c r="U49" s="126"/>
      <c r="V49" s="127"/>
      <c r="W49" s="126"/>
      <c r="X49" s="127"/>
      <c r="Y49" s="126"/>
      <c r="Z49" s="127"/>
      <c r="AA49" s="126"/>
      <c r="AB49" s="127"/>
      <c r="AC49" s="126"/>
      <c r="AD49" s="127"/>
      <c r="AE49" s="126"/>
      <c r="AF49" s="127"/>
      <c r="AG49" s="126"/>
      <c r="AH49" s="127"/>
      <c r="AI49" s="126"/>
      <c r="AJ49" s="127"/>
      <c r="AK49" s="126"/>
      <c r="AL49" s="127"/>
      <c r="AM49" s="128"/>
      <c r="AN49" s="129"/>
      <c r="AO49" s="127"/>
      <c r="AP49" s="127"/>
      <c r="AQ49" s="126"/>
      <c r="AR49" s="30" t="str">
        <f t="shared" si="11"/>
        <v/>
      </c>
      <c r="BS49" s="109"/>
      <c r="BT49" s="109"/>
      <c r="BV49" s="15"/>
      <c r="BW49" s="15"/>
      <c r="BX49" s="15"/>
      <c r="CA49" s="32" t="str">
        <f t="shared" si="13"/>
        <v/>
      </c>
      <c r="CG49" s="33">
        <f t="shared" si="14"/>
        <v>0</v>
      </c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5"/>
      <c r="CV49" s="5"/>
      <c r="CW49" s="5"/>
      <c r="CX49" s="5"/>
      <c r="CY49" s="5"/>
      <c r="CZ49" s="5"/>
    </row>
    <row r="50" spans="1:130" x14ac:dyDescent="0.2">
      <c r="A50" s="178" t="s">
        <v>73</v>
      </c>
      <c r="B50" s="179"/>
      <c r="C50" s="180">
        <f>SUM(D50:E50)</f>
        <v>0</v>
      </c>
      <c r="D50" s="181">
        <f t="shared" si="10"/>
        <v>0</v>
      </c>
      <c r="E50" s="181">
        <f t="shared" si="10"/>
        <v>0</v>
      </c>
      <c r="F50" s="168"/>
      <c r="G50" s="169"/>
      <c r="H50" s="168"/>
      <c r="I50" s="170"/>
      <c r="J50" s="168"/>
      <c r="K50" s="170"/>
      <c r="L50" s="168"/>
      <c r="M50" s="169"/>
      <c r="N50" s="171"/>
      <c r="O50" s="170"/>
      <c r="P50" s="171"/>
      <c r="Q50" s="170"/>
      <c r="R50" s="171"/>
      <c r="S50" s="170"/>
      <c r="T50" s="171"/>
      <c r="U50" s="170"/>
      <c r="V50" s="171"/>
      <c r="W50" s="170"/>
      <c r="X50" s="171"/>
      <c r="Y50" s="170"/>
      <c r="Z50" s="171"/>
      <c r="AA50" s="170"/>
      <c r="AB50" s="171"/>
      <c r="AC50" s="170"/>
      <c r="AD50" s="171"/>
      <c r="AE50" s="170"/>
      <c r="AF50" s="171"/>
      <c r="AG50" s="170"/>
      <c r="AH50" s="171"/>
      <c r="AI50" s="170"/>
      <c r="AJ50" s="171"/>
      <c r="AK50" s="170"/>
      <c r="AL50" s="171"/>
      <c r="AM50" s="182"/>
      <c r="AN50" s="174"/>
      <c r="AO50" s="171"/>
      <c r="AP50" s="171"/>
      <c r="AQ50" s="170"/>
      <c r="AR50" s="30" t="str">
        <f t="shared" si="11"/>
        <v/>
      </c>
      <c r="BS50" s="109"/>
      <c r="BT50" s="109"/>
      <c r="BV50" s="15"/>
      <c r="BW50" s="15"/>
      <c r="BX50" s="15"/>
      <c r="CA50" s="32" t="str">
        <f t="shared" si="13"/>
        <v/>
      </c>
      <c r="CG50" s="33">
        <f t="shared" si="14"/>
        <v>0</v>
      </c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5"/>
      <c r="CV50" s="5"/>
      <c r="CW50" s="5"/>
      <c r="CX50" s="5"/>
      <c r="CY50" s="5"/>
      <c r="CZ50" s="5"/>
    </row>
    <row r="51" spans="1:130" x14ac:dyDescent="0.2">
      <c r="A51" s="107" t="s">
        <v>74</v>
      </c>
      <c r="B51" s="11"/>
      <c r="C51" s="183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CA51" s="32" t="str">
        <f t="shared" si="13"/>
        <v/>
      </c>
      <c r="CG51" s="33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5"/>
      <c r="CV51" s="5"/>
      <c r="CW51" s="5"/>
      <c r="CX51" s="5"/>
      <c r="CY51" s="5"/>
      <c r="CZ51" s="5"/>
    </row>
    <row r="52" spans="1:130" x14ac:dyDescent="0.2">
      <c r="A52" s="2014" t="s">
        <v>75</v>
      </c>
      <c r="B52" s="2015" t="s">
        <v>76</v>
      </c>
      <c r="C52" s="2020" t="s">
        <v>7</v>
      </c>
      <c r="D52" s="2020"/>
      <c r="E52" s="2020"/>
      <c r="F52" s="2046"/>
      <c r="G52" s="2062" t="s">
        <v>77</v>
      </c>
      <c r="H52" s="2022"/>
      <c r="I52" s="184"/>
      <c r="AI52" s="109"/>
      <c r="AJ52" s="109"/>
      <c r="BY52" s="5"/>
      <c r="CA52" s="32" t="str">
        <f t="shared" si="13"/>
        <v/>
      </c>
      <c r="CG52" s="33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5"/>
      <c r="CV52" s="5"/>
      <c r="CW52" s="5"/>
      <c r="CX52" s="5"/>
      <c r="CY52" s="5"/>
      <c r="CZ52" s="5"/>
    </row>
    <row r="53" spans="1:130" ht="14.25" customHeight="1" x14ac:dyDescent="0.2">
      <c r="A53" s="1680"/>
      <c r="B53" s="1637"/>
      <c r="C53" s="1644" t="s">
        <v>50</v>
      </c>
      <c r="D53" s="1683" t="s">
        <v>29</v>
      </c>
      <c r="E53" s="1654" t="s">
        <v>30</v>
      </c>
      <c r="F53" s="1675" t="s">
        <v>31</v>
      </c>
      <c r="G53" s="2035" t="s">
        <v>78</v>
      </c>
      <c r="H53" s="2060" t="s">
        <v>79</v>
      </c>
      <c r="AH53" s="109"/>
      <c r="AI53" s="109"/>
      <c r="BT53" s="5"/>
      <c r="BZ53" s="32"/>
      <c r="CF53" s="33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5"/>
      <c r="CU53" s="5"/>
      <c r="CV53" s="5"/>
      <c r="CW53" s="5"/>
      <c r="CX53" s="5"/>
      <c r="CY53" s="5"/>
      <c r="CZ53" s="5"/>
      <c r="DZ53" s="6"/>
    </row>
    <row r="54" spans="1:130" x14ac:dyDescent="0.2">
      <c r="A54" s="2061"/>
      <c r="B54" s="2040"/>
      <c r="C54" s="1934"/>
      <c r="D54" s="2063"/>
      <c r="E54" s="2049"/>
      <c r="F54" s="2059"/>
      <c r="G54" s="2035"/>
      <c r="H54" s="2060"/>
      <c r="AH54" s="109"/>
      <c r="AI54" s="109"/>
      <c r="BT54" s="5"/>
      <c r="BZ54" s="32"/>
      <c r="CF54" s="33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5"/>
      <c r="CU54" s="5"/>
      <c r="CV54" s="5"/>
      <c r="CW54" s="5"/>
      <c r="CX54" s="5"/>
      <c r="CY54" s="5"/>
      <c r="CZ54" s="5"/>
      <c r="DZ54" s="6"/>
    </row>
    <row r="55" spans="1:130" x14ac:dyDescent="0.2">
      <c r="A55" s="185" t="s">
        <v>80</v>
      </c>
      <c r="B55" s="186">
        <f>SUM(C55:F55)</f>
        <v>0</v>
      </c>
      <c r="C55" s="187"/>
      <c r="D55" s="188"/>
      <c r="E55" s="189"/>
      <c r="F55" s="190"/>
      <c r="G55" s="187"/>
      <c r="H55" s="187"/>
      <c r="AH55" s="109"/>
      <c r="AI55" s="109"/>
      <c r="BT55" s="5"/>
      <c r="BY55" s="5"/>
      <c r="BZ55" s="32" t="str">
        <f>IF(CF55=1," * El total de Ingresos debe ser igual a la suma de los Tipos de Estrategia. ","")</f>
        <v/>
      </c>
      <c r="CF55" s="33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5"/>
      <c r="CU55" s="5"/>
      <c r="CV55" s="5"/>
      <c r="CW55" s="5"/>
      <c r="CX55" s="5"/>
      <c r="CY55" s="5"/>
      <c r="CZ55" s="5"/>
      <c r="DZ55" s="6"/>
    </row>
    <row r="56" spans="1:130" x14ac:dyDescent="0.2">
      <c r="A56" s="155" t="s">
        <v>81</v>
      </c>
      <c r="B56" s="186">
        <f>SUM(C56:F56)</f>
        <v>0</v>
      </c>
      <c r="C56" s="191"/>
      <c r="D56" s="188"/>
      <c r="E56" s="189"/>
      <c r="F56" s="192"/>
      <c r="G56" s="191"/>
      <c r="H56" s="191"/>
      <c r="AH56" s="109"/>
      <c r="AI56" s="109"/>
      <c r="BT56" s="5"/>
      <c r="BY56" s="5"/>
      <c r="BZ56" s="32" t="str">
        <f>IF(CF56=1," * El total de Ingresos debe ser igual a la suma de los Tipos de Estrategia. ","")</f>
        <v/>
      </c>
      <c r="CF56" s="33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5"/>
      <c r="CU56" s="5"/>
      <c r="CV56" s="5"/>
      <c r="CW56" s="5"/>
      <c r="CX56" s="5"/>
      <c r="CY56" s="5"/>
      <c r="CZ56" s="5"/>
      <c r="DZ56" s="6"/>
    </row>
    <row r="57" spans="1:130" x14ac:dyDescent="0.2">
      <c r="A57" s="155" t="s">
        <v>82</v>
      </c>
      <c r="B57" s="186">
        <f>SUM(C57:F57)</f>
        <v>0</v>
      </c>
      <c r="C57" s="191"/>
      <c r="D57" s="188"/>
      <c r="E57" s="189"/>
      <c r="F57" s="192"/>
      <c r="G57" s="191"/>
      <c r="H57" s="191"/>
      <c r="AH57" s="109"/>
      <c r="AI57" s="109"/>
      <c r="BT57" s="5"/>
      <c r="BY57" s="5"/>
      <c r="BZ57" s="4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5"/>
      <c r="CU57" s="5"/>
      <c r="CV57" s="5"/>
      <c r="CW57" s="5"/>
      <c r="CX57" s="5"/>
      <c r="CY57" s="5"/>
      <c r="CZ57" s="5"/>
      <c r="DZ57" s="6"/>
    </row>
    <row r="58" spans="1:130" x14ac:dyDescent="0.2">
      <c r="A58" s="155" t="s">
        <v>83</v>
      </c>
      <c r="B58" s="186">
        <f>SUM(C58:F58)</f>
        <v>0</v>
      </c>
      <c r="C58" s="191"/>
      <c r="D58" s="188"/>
      <c r="E58" s="189"/>
      <c r="F58" s="192"/>
      <c r="G58" s="191"/>
      <c r="H58" s="191"/>
      <c r="AH58" s="109"/>
      <c r="AI58" s="109"/>
      <c r="BT58" s="5"/>
      <c r="BY58" s="5"/>
      <c r="BZ58" s="4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5"/>
      <c r="CU58" s="5"/>
      <c r="CV58" s="5"/>
      <c r="CW58" s="5"/>
      <c r="CX58" s="5"/>
      <c r="CY58" s="5"/>
      <c r="CZ58" s="5"/>
      <c r="DZ58" s="6"/>
    </row>
    <row r="59" spans="1:130" x14ac:dyDescent="0.2">
      <c r="A59" s="155" t="s">
        <v>84</v>
      </c>
      <c r="B59" s="186">
        <f>SUM(C59:F59)</f>
        <v>0</v>
      </c>
      <c r="C59" s="193"/>
      <c r="D59" s="194"/>
      <c r="E59" s="195"/>
      <c r="F59" s="196"/>
      <c r="G59" s="193"/>
      <c r="H59" s="193"/>
      <c r="AH59" s="109"/>
      <c r="AI59" s="109"/>
      <c r="BT59" s="5"/>
      <c r="BY59" s="5"/>
      <c r="BZ59" s="4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5"/>
      <c r="CU59" s="5"/>
      <c r="CV59" s="5"/>
      <c r="CW59" s="5"/>
      <c r="CX59" s="5"/>
      <c r="CY59" s="5"/>
      <c r="CZ59" s="5"/>
      <c r="DZ59" s="6"/>
    </row>
    <row r="60" spans="1:130" x14ac:dyDescent="0.2">
      <c r="A60" s="1118" t="s">
        <v>5</v>
      </c>
      <c r="B60" s="1119">
        <f t="shared" ref="B60:G60" si="15">SUM(B55:B59)</f>
        <v>0</v>
      </c>
      <c r="C60" s="199">
        <f t="shared" si="15"/>
        <v>0</v>
      </c>
      <c r="D60" s="200">
        <f t="shared" si="15"/>
        <v>0</v>
      </c>
      <c r="E60" s="201">
        <f t="shared" si="15"/>
        <v>0</v>
      </c>
      <c r="F60" s="202">
        <f t="shared" si="15"/>
        <v>0</v>
      </c>
      <c r="G60" s="199">
        <f t="shared" si="15"/>
        <v>0</v>
      </c>
      <c r="H60" s="199">
        <f>SUM(H55:H59)</f>
        <v>0</v>
      </c>
      <c r="AH60" s="109"/>
      <c r="AI60" s="109"/>
      <c r="BT60" s="5"/>
      <c r="BZ60" s="4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5"/>
      <c r="CU60" s="5"/>
      <c r="CV60" s="5"/>
      <c r="CW60" s="5"/>
      <c r="CX60" s="5"/>
      <c r="CY60" s="5"/>
      <c r="CZ60" s="5"/>
      <c r="DZ60" s="6"/>
    </row>
    <row r="61" spans="1:130" x14ac:dyDescent="0.2">
      <c r="A61" s="107" t="s">
        <v>85</v>
      </c>
      <c r="D61" s="11"/>
      <c r="E61" s="11"/>
      <c r="F61" s="11"/>
      <c r="G61" s="11"/>
      <c r="H61" s="11"/>
      <c r="I61" s="11"/>
      <c r="J61" s="11"/>
      <c r="K61" s="11"/>
      <c r="CA61" s="32"/>
      <c r="CB61" s="32"/>
      <c r="CC61" s="32"/>
      <c r="CD61" s="32"/>
      <c r="CE61" s="32"/>
      <c r="CF61" s="32"/>
      <c r="CG61" s="33"/>
      <c r="CH61" s="33"/>
      <c r="CI61" s="33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5"/>
      <c r="CV61" s="5"/>
      <c r="CW61" s="5"/>
      <c r="CX61" s="5"/>
      <c r="CY61" s="5"/>
      <c r="CZ61" s="5"/>
    </row>
    <row r="62" spans="1:130" x14ac:dyDescent="0.2">
      <c r="A62" s="2050" t="s">
        <v>75</v>
      </c>
      <c r="B62" s="2044" t="s">
        <v>76</v>
      </c>
      <c r="C62" s="2057" t="s">
        <v>6</v>
      </c>
      <c r="D62" s="2057"/>
      <c r="E62" s="2057"/>
      <c r="F62" s="2057"/>
      <c r="G62" s="2057"/>
      <c r="H62" s="2057"/>
      <c r="I62" s="2057"/>
      <c r="J62" s="2057"/>
      <c r="K62" s="2057"/>
      <c r="L62" s="2057"/>
      <c r="M62" s="2057"/>
      <c r="N62" s="2057"/>
      <c r="O62" s="2057"/>
      <c r="P62" s="2057"/>
      <c r="Q62" s="2057"/>
      <c r="R62" s="2057"/>
      <c r="S62" s="2058"/>
      <c r="T62" s="2020" t="s">
        <v>7</v>
      </c>
      <c r="U62" s="2020"/>
      <c r="V62" s="2020"/>
      <c r="W62" s="2021"/>
      <c r="X62" s="2055" t="s">
        <v>86</v>
      </c>
      <c r="Y62" s="2056"/>
      <c r="Z62" s="2022"/>
      <c r="AA62" s="11"/>
      <c r="AB62" s="11"/>
      <c r="BY62" s="5"/>
      <c r="BZ62" s="5"/>
      <c r="CA62" s="32"/>
      <c r="CB62" s="32"/>
      <c r="CC62" s="32"/>
      <c r="CD62" s="32"/>
      <c r="CE62" s="32"/>
      <c r="CF62" s="32"/>
      <c r="CG62" s="33"/>
      <c r="CH62" s="33"/>
      <c r="CI62" s="33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</row>
    <row r="63" spans="1:130" ht="21" x14ac:dyDescent="0.2">
      <c r="A63" s="1960"/>
      <c r="B63" s="1934"/>
      <c r="C63" s="1120" t="s">
        <v>11</v>
      </c>
      <c r="D63" s="1120" t="s">
        <v>12</v>
      </c>
      <c r="E63" s="1120" t="s">
        <v>13</v>
      </c>
      <c r="F63" s="1120" t="s">
        <v>14</v>
      </c>
      <c r="G63" s="1120" t="s">
        <v>15</v>
      </c>
      <c r="H63" s="1120" t="s">
        <v>16</v>
      </c>
      <c r="I63" s="1120" t="s">
        <v>17</v>
      </c>
      <c r="J63" s="1120" t="s">
        <v>18</v>
      </c>
      <c r="K63" s="1120" t="s">
        <v>19</v>
      </c>
      <c r="L63" s="1120" t="s">
        <v>20</v>
      </c>
      <c r="M63" s="1120" t="s">
        <v>21</v>
      </c>
      <c r="N63" s="1120" t="s">
        <v>22</v>
      </c>
      <c r="O63" s="1120" t="s">
        <v>23</v>
      </c>
      <c r="P63" s="1120" t="s">
        <v>24</v>
      </c>
      <c r="Q63" s="1120" t="s">
        <v>25</v>
      </c>
      <c r="R63" s="1120" t="s">
        <v>26</v>
      </c>
      <c r="S63" s="1121" t="s">
        <v>27</v>
      </c>
      <c r="T63" s="1084" t="s">
        <v>50</v>
      </c>
      <c r="U63" s="1107" t="s">
        <v>29</v>
      </c>
      <c r="V63" s="1085" t="s">
        <v>87</v>
      </c>
      <c r="W63" s="1085" t="s">
        <v>31</v>
      </c>
      <c r="X63" s="1122" t="s">
        <v>88</v>
      </c>
      <c r="Y63" s="1019" t="s">
        <v>89</v>
      </c>
      <c r="Z63" s="1019" t="s">
        <v>79</v>
      </c>
      <c r="AA63" s="8"/>
      <c r="BK63" s="8"/>
      <c r="BY63" s="5"/>
      <c r="BZ63" s="5"/>
      <c r="CA63" s="32"/>
      <c r="CB63" s="32"/>
      <c r="CC63" s="32"/>
      <c r="CD63" s="32"/>
      <c r="CE63" s="32"/>
      <c r="CF63" s="32"/>
      <c r="CG63" s="33"/>
      <c r="CH63" s="33"/>
      <c r="CI63" s="33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DA63" s="15"/>
      <c r="DB63" s="15"/>
      <c r="DC63" s="15"/>
      <c r="DD63" s="15"/>
      <c r="DE63" s="15"/>
      <c r="DF63" s="15"/>
      <c r="DG63" s="15"/>
      <c r="DH63" s="15"/>
      <c r="DI63" s="15"/>
      <c r="DJ63" s="15"/>
    </row>
    <row r="64" spans="1:130" x14ac:dyDescent="0.2">
      <c r="A64" s="185" t="s">
        <v>81</v>
      </c>
      <c r="B64" s="206">
        <f>SUM(C64:S64)</f>
        <v>0</v>
      </c>
      <c r="C64" s="207"/>
      <c r="D64" s="191"/>
      <c r="E64" s="191"/>
      <c r="F64" s="191"/>
      <c r="G64" s="191"/>
      <c r="H64" s="191"/>
      <c r="I64" s="191"/>
      <c r="J64" s="191"/>
      <c r="K64" s="191"/>
      <c r="L64" s="191"/>
      <c r="M64" s="191"/>
      <c r="N64" s="191"/>
      <c r="O64" s="191"/>
      <c r="P64" s="191"/>
      <c r="Q64" s="191"/>
      <c r="R64" s="191"/>
      <c r="S64" s="208"/>
      <c r="T64" s="42"/>
      <c r="U64" s="43"/>
      <c r="V64" s="43"/>
      <c r="W64" s="39"/>
      <c r="X64" s="209"/>
      <c r="Y64" s="209"/>
      <c r="Z64" s="209"/>
      <c r="AA64" s="8"/>
      <c r="BK64" s="8"/>
      <c r="BY64" s="5"/>
      <c r="BZ64" s="5"/>
      <c r="CA64" s="32"/>
      <c r="CB64" s="32"/>
      <c r="CC64" s="32"/>
      <c r="CD64" s="32"/>
      <c r="CE64" s="32"/>
      <c r="CF64" s="32"/>
      <c r="CG64" s="33"/>
      <c r="CH64" s="33"/>
      <c r="CI64" s="33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DA64" s="15"/>
      <c r="DB64" s="15"/>
      <c r="DC64" s="15"/>
      <c r="DD64" s="15"/>
      <c r="DE64" s="15"/>
      <c r="DF64" s="15"/>
      <c r="DG64" s="15"/>
      <c r="DH64" s="15"/>
      <c r="DI64" s="15"/>
      <c r="DJ64" s="15"/>
    </row>
    <row r="65" spans="1:115" s="6" customFormat="1" x14ac:dyDescent="0.2">
      <c r="A65" s="155" t="s">
        <v>82</v>
      </c>
      <c r="B65" s="210">
        <f>SUM(C65:S65)</f>
        <v>0</v>
      </c>
      <c r="C65" s="207"/>
      <c r="D65" s="191"/>
      <c r="E65" s="191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208"/>
      <c r="T65" s="54"/>
      <c r="U65" s="55"/>
      <c r="V65" s="55"/>
      <c r="W65" s="56"/>
      <c r="X65" s="92"/>
      <c r="Y65" s="92"/>
      <c r="Z65" s="92"/>
      <c r="AA65" s="8"/>
      <c r="BK65" s="8"/>
      <c r="BU65" s="5"/>
      <c r="BV65" s="5"/>
      <c r="BW65" s="5"/>
      <c r="BX65" s="5"/>
      <c r="BY65" s="5"/>
      <c r="BZ65" s="5"/>
      <c r="CA65" s="32"/>
      <c r="CB65" s="32"/>
      <c r="CC65" s="32"/>
      <c r="CD65" s="32"/>
      <c r="CE65" s="32"/>
      <c r="CF65" s="32"/>
      <c r="CG65" s="33"/>
      <c r="CH65" s="33"/>
      <c r="CI65" s="33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5"/>
    </row>
    <row r="66" spans="1:115" s="6" customFormat="1" x14ac:dyDescent="0.2">
      <c r="A66" s="155" t="s">
        <v>83</v>
      </c>
      <c r="B66" s="210">
        <f>SUM(C66:S66)</f>
        <v>0</v>
      </c>
      <c r="C66" s="207"/>
      <c r="D66" s="191"/>
      <c r="E66" s="191"/>
      <c r="F66" s="191"/>
      <c r="G66" s="191"/>
      <c r="H66" s="191"/>
      <c r="I66" s="191"/>
      <c r="J66" s="191"/>
      <c r="K66" s="191"/>
      <c r="L66" s="191"/>
      <c r="M66" s="191"/>
      <c r="N66" s="191"/>
      <c r="O66" s="191"/>
      <c r="P66" s="191"/>
      <c r="Q66" s="191"/>
      <c r="R66" s="191"/>
      <c r="S66" s="208"/>
      <c r="T66" s="54"/>
      <c r="U66" s="55"/>
      <c r="V66" s="55"/>
      <c r="W66" s="56"/>
      <c r="X66" s="92"/>
      <c r="Y66" s="92"/>
      <c r="Z66" s="92"/>
      <c r="AA66" s="8"/>
      <c r="BK66" s="8"/>
      <c r="BU66" s="5"/>
      <c r="BV66" s="5"/>
      <c r="BW66" s="5"/>
      <c r="BX66" s="5"/>
      <c r="BY66" s="5"/>
      <c r="BZ66" s="5"/>
      <c r="CA66" s="4"/>
      <c r="CB66" s="4"/>
      <c r="CC66" s="4"/>
      <c r="CD66" s="4"/>
      <c r="CE66" s="4"/>
      <c r="CF66" s="4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5"/>
    </row>
    <row r="67" spans="1:115" s="6" customFormat="1" x14ac:dyDescent="0.2">
      <c r="A67" s="155" t="s">
        <v>84</v>
      </c>
      <c r="B67" s="211">
        <f>SUM(C67:S67)</f>
        <v>0</v>
      </c>
      <c r="C67" s="207"/>
      <c r="D67" s="191"/>
      <c r="E67" s="19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208"/>
      <c r="T67" s="212"/>
      <c r="U67" s="213"/>
      <c r="V67" s="213"/>
      <c r="W67" s="78"/>
      <c r="X67" s="75"/>
      <c r="Y67" s="75"/>
      <c r="Z67" s="75"/>
      <c r="AA67" s="8"/>
      <c r="BK67" s="8"/>
      <c r="BU67" s="5"/>
      <c r="BV67" s="5"/>
      <c r="BW67" s="5"/>
      <c r="BX67" s="5"/>
      <c r="BY67" s="5"/>
      <c r="BZ67" s="5"/>
      <c r="CA67" s="4"/>
      <c r="CB67" s="4"/>
      <c r="CC67" s="4"/>
      <c r="CD67" s="4"/>
      <c r="CE67" s="4"/>
      <c r="CF67" s="4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5"/>
    </row>
    <row r="68" spans="1:115" s="6" customFormat="1" x14ac:dyDescent="0.2">
      <c r="A68" s="1123" t="s">
        <v>5</v>
      </c>
      <c r="B68" s="1124">
        <f>SUM(B64:B67)</f>
        <v>0</v>
      </c>
      <c r="C68" s="1125">
        <f>SUM(C64:C67)</f>
        <v>0</v>
      </c>
      <c r="D68" s="1125">
        <f t="shared" ref="D68:Z68" si="16">SUM(D64:D67)</f>
        <v>0</v>
      </c>
      <c r="E68" s="1125">
        <f t="shared" si="16"/>
        <v>0</v>
      </c>
      <c r="F68" s="1125">
        <f t="shared" si="16"/>
        <v>0</v>
      </c>
      <c r="G68" s="1125">
        <f t="shared" si="16"/>
        <v>0</v>
      </c>
      <c r="H68" s="1125">
        <f t="shared" si="16"/>
        <v>0</v>
      </c>
      <c r="I68" s="1125">
        <f t="shared" si="16"/>
        <v>0</v>
      </c>
      <c r="J68" s="1125">
        <f t="shared" si="16"/>
        <v>0</v>
      </c>
      <c r="K68" s="1125">
        <f t="shared" si="16"/>
        <v>0</v>
      </c>
      <c r="L68" s="1125">
        <f t="shared" si="16"/>
        <v>0</v>
      </c>
      <c r="M68" s="1125">
        <f t="shared" si="16"/>
        <v>0</v>
      </c>
      <c r="N68" s="1125">
        <f t="shared" si="16"/>
        <v>0</v>
      </c>
      <c r="O68" s="1125">
        <f t="shared" si="16"/>
        <v>0</v>
      </c>
      <c r="P68" s="1125">
        <f t="shared" si="16"/>
        <v>0</v>
      </c>
      <c r="Q68" s="1125">
        <f t="shared" si="16"/>
        <v>0</v>
      </c>
      <c r="R68" s="1125">
        <f t="shared" si="16"/>
        <v>0</v>
      </c>
      <c r="S68" s="1126">
        <f t="shared" si="16"/>
        <v>0</v>
      </c>
      <c r="T68" s="1127">
        <f t="shared" si="16"/>
        <v>0</v>
      </c>
      <c r="U68" s="1125">
        <f t="shared" si="16"/>
        <v>0</v>
      </c>
      <c r="V68" s="1125">
        <f t="shared" si="16"/>
        <v>0</v>
      </c>
      <c r="W68" s="1125">
        <f t="shared" si="16"/>
        <v>0</v>
      </c>
      <c r="X68" s="1125">
        <f t="shared" si="16"/>
        <v>0</v>
      </c>
      <c r="Y68" s="1125">
        <f t="shared" si="16"/>
        <v>0</v>
      </c>
      <c r="Z68" s="1126">
        <f t="shared" si="16"/>
        <v>0</v>
      </c>
      <c r="AA68" s="8"/>
      <c r="BK68" s="8"/>
      <c r="BU68" s="5"/>
      <c r="BV68" s="5"/>
      <c r="BW68" s="5"/>
      <c r="BX68" s="5"/>
      <c r="BY68" s="5"/>
      <c r="BZ68" s="5"/>
      <c r="CA68" s="4"/>
      <c r="CB68" s="4"/>
      <c r="CC68" s="4"/>
      <c r="CD68" s="4"/>
      <c r="CE68" s="4"/>
      <c r="CF68" s="4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5"/>
    </row>
    <row r="69" spans="1:115" s="6" customFormat="1" x14ac:dyDescent="0.2">
      <c r="A69" s="107" t="s">
        <v>90</v>
      </c>
      <c r="D69" s="8"/>
      <c r="E69" s="8"/>
      <c r="F69" s="8"/>
      <c r="G69" s="8"/>
      <c r="H69" s="8"/>
      <c r="I69" s="8"/>
      <c r="J69" s="8"/>
      <c r="K69" s="8"/>
      <c r="AU69" s="8"/>
      <c r="BU69" s="5"/>
      <c r="BV69" s="5"/>
      <c r="BW69" s="5"/>
      <c r="BX69" s="5"/>
      <c r="BY69" s="15"/>
      <c r="BZ69" s="15"/>
      <c r="CA69" s="4"/>
      <c r="CB69" s="4"/>
      <c r="CC69" s="4"/>
      <c r="CD69" s="4"/>
      <c r="CE69" s="4"/>
      <c r="CF69" s="4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</row>
    <row r="70" spans="1:115" s="6" customFormat="1" x14ac:dyDescent="0.2">
      <c r="A70" s="2050" t="s">
        <v>75</v>
      </c>
      <c r="B70" s="2015" t="s">
        <v>76</v>
      </c>
      <c r="C70" s="2057" t="s">
        <v>6</v>
      </c>
      <c r="D70" s="2057"/>
      <c r="E70" s="2057"/>
      <c r="F70" s="2057"/>
      <c r="G70" s="2057"/>
      <c r="H70" s="2057"/>
      <c r="I70" s="2057"/>
      <c r="J70" s="2057"/>
      <c r="K70" s="2057"/>
      <c r="L70" s="2057"/>
      <c r="M70" s="2057"/>
      <c r="N70" s="2057"/>
      <c r="O70" s="2057"/>
      <c r="P70" s="2057"/>
      <c r="Q70" s="2057"/>
      <c r="R70" s="2057"/>
      <c r="S70" s="2058"/>
      <c r="T70" s="2045" t="s">
        <v>7</v>
      </c>
      <c r="U70" s="2020"/>
      <c r="V70" s="2020"/>
      <c r="W70" s="2021"/>
      <c r="X70" s="2055" t="s">
        <v>86</v>
      </c>
      <c r="Y70" s="2056"/>
      <c r="Z70" s="2022"/>
      <c r="AA70" s="8"/>
      <c r="AB70" s="8"/>
      <c r="BL70" s="8"/>
      <c r="BU70" s="5"/>
      <c r="BV70" s="5"/>
      <c r="BW70" s="5"/>
      <c r="BX70" s="5"/>
      <c r="BY70" s="5"/>
      <c r="BZ70" s="5"/>
      <c r="CA70" s="4"/>
      <c r="CB70" s="4"/>
      <c r="CC70" s="4"/>
      <c r="CD70" s="4"/>
      <c r="CE70" s="4"/>
      <c r="CF70" s="4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</row>
    <row r="71" spans="1:115" s="6" customFormat="1" ht="21" x14ac:dyDescent="0.2">
      <c r="A71" s="1960"/>
      <c r="B71" s="2040"/>
      <c r="C71" s="1120" t="s">
        <v>11</v>
      </c>
      <c r="D71" s="1120" t="s">
        <v>12</v>
      </c>
      <c r="E71" s="1120" t="s">
        <v>13</v>
      </c>
      <c r="F71" s="1120" t="s">
        <v>14</v>
      </c>
      <c r="G71" s="1120" t="s">
        <v>15</v>
      </c>
      <c r="H71" s="1120" t="s">
        <v>16</v>
      </c>
      <c r="I71" s="1120" t="s">
        <v>17</v>
      </c>
      <c r="J71" s="1120" t="s">
        <v>18</v>
      </c>
      <c r="K71" s="1120" t="s">
        <v>19</v>
      </c>
      <c r="L71" s="1120" t="s">
        <v>20</v>
      </c>
      <c r="M71" s="1120" t="s">
        <v>21</v>
      </c>
      <c r="N71" s="1120" t="s">
        <v>22</v>
      </c>
      <c r="O71" s="1120" t="s">
        <v>23</v>
      </c>
      <c r="P71" s="1120" t="s">
        <v>24</v>
      </c>
      <c r="Q71" s="1120" t="s">
        <v>25</v>
      </c>
      <c r="R71" s="1120" t="s">
        <v>26</v>
      </c>
      <c r="S71" s="1121" t="s">
        <v>27</v>
      </c>
      <c r="T71" s="1084" t="s">
        <v>50</v>
      </c>
      <c r="U71" s="1107" t="s">
        <v>29</v>
      </c>
      <c r="V71" s="1085" t="s">
        <v>87</v>
      </c>
      <c r="W71" s="1085" t="s">
        <v>31</v>
      </c>
      <c r="X71" s="1122" t="s">
        <v>88</v>
      </c>
      <c r="Y71" s="1019" t="s">
        <v>89</v>
      </c>
      <c r="Z71" s="1019" t="s">
        <v>79</v>
      </c>
      <c r="AA71" s="8"/>
      <c r="BK71" s="8"/>
      <c r="BU71" s="5"/>
      <c r="BV71" s="5"/>
      <c r="BW71" s="5"/>
      <c r="BX71" s="5"/>
      <c r="BY71" s="5"/>
      <c r="BZ71" s="5"/>
      <c r="CA71" s="4"/>
      <c r="CB71" s="4"/>
      <c r="CC71" s="4"/>
      <c r="CD71" s="4"/>
      <c r="CE71" s="4"/>
      <c r="CF71" s="4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5"/>
    </row>
    <row r="72" spans="1:115" s="6" customFormat="1" x14ac:dyDescent="0.2">
      <c r="A72" s="185" t="s">
        <v>81</v>
      </c>
      <c r="B72" s="206">
        <f>SUM(C72:S72)</f>
        <v>0</v>
      </c>
      <c r="C72" s="207"/>
      <c r="D72" s="191"/>
      <c r="E72" s="191"/>
      <c r="F72" s="191"/>
      <c r="G72" s="191"/>
      <c r="H72" s="191"/>
      <c r="I72" s="191"/>
      <c r="J72" s="191"/>
      <c r="K72" s="191"/>
      <c r="L72" s="191"/>
      <c r="M72" s="191"/>
      <c r="N72" s="191"/>
      <c r="O72" s="191"/>
      <c r="P72" s="191"/>
      <c r="Q72" s="191"/>
      <c r="R72" s="191"/>
      <c r="S72" s="208"/>
      <c r="T72" s="38"/>
      <c r="U72" s="42"/>
      <c r="V72" s="43"/>
      <c r="W72" s="43"/>
      <c r="X72" s="209"/>
      <c r="Y72" s="209"/>
      <c r="Z72" s="209"/>
      <c r="AA72" s="8"/>
      <c r="BK72" s="8"/>
      <c r="BU72" s="5"/>
      <c r="BV72" s="5"/>
      <c r="BW72" s="5"/>
      <c r="BX72" s="5"/>
      <c r="BY72" s="5"/>
      <c r="BZ72" s="5"/>
      <c r="CA72" s="4"/>
      <c r="CB72" s="4"/>
      <c r="CC72" s="4"/>
      <c r="CD72" s="4"/>
      <c r="CE72" s="4"/>
      <c r="CF72" s="4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5"/>
    </row>
    <row r="73" spans="1:115" s="6" customFormat="1" x14ac:dyDescent="0.2">
      <c r="A73" s="155" t="s">
        <v>82</v>
      </c>
      <c r="B73" s="210">
        <f>SUM(C73:S73)</f>
        <v>0</v>
      </c>
      <c r="C73" s="207"/>
      <c r="D73" s="191"/>
      <c r="E73" s="19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208"/>
      <c r="T73" s="51"/>
      <c r="U73" s="54"/>
      <c r="V73" s="55"/>
      <c r="W73" s="55"/>
      <c r="X73" s="92"/>
      <c r="Y73" s="92"/>
      <c r="Z73" s="92"/>
      <c r="AA73" s="8"/>
      <c r="BK73" s="8"/>
      <c r="BU73" s="5"/>
      <c r="BV73" s="5"/>
      <c r="BW73" s="5"/>
      <c r="BX73" s="5"/>
      <c r="BY73" s="5"/>
      <c r="BZ73" s="5"/>
      <c r="CA73" s="4"/>
      <c r="CB73" s="4"/>
      <c r="CC73" s="4"/>
      <c r="CD73" s="4"/>
      <c r="CE73" s="4"/>
      <c r="CF73" s="4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5"/>
    </row>
    <row r="74" spans="1:115" s="6" customFormat="1" x14ac:dyDescent="0.2">
      <c r="A74" s="155" t="s">
        <v>83</v>
      </c>
      <c r="B74" s="210">
        <f>SUM(C74:S74)</f>
        <v>0</v>
      </c>
      <c r="C74" s="207"/>
      <c r="D74" s="191"/>
      <c r="E74" s="191"/>
      <c r="F74" s="191"/>
      <c r="G74" s="191"/>
      <c r="H74" s="191"/>
      <c r="I74" s="191"/>
      <c r="J74" s="191"/>
      <c r="K74" s="191"/>
      <c r="L74" s="191"/>
      <c r="M74" s="191"/>
      <c r="N74" s="191"/>
      <c r="O74" s="191"/>
      <c r="P74" s="191"/>
      <c r="Q74" s="191"/>
      <c r="R74" s="191"/>
      <c r="S74" s="208"/>
      <c r="T74" s="51"/>
      <c r="U74" s="54"/>
      <c r="V74" s="55"/>
      <c r="W74" s="55"/>
      <c r="X74" s="92"/>
      <c r="Y74" s="92"/>
      <c r="Z74" s="92"/>
      <c r="AA74" s="8"/>
      <c r="BK74" s="8"/>
      <c r="BU74" s="5"/>
      <c r="BV74" s="5"/>
      <c r="BW74" s="5"/>
      <c r="BX74" s="5"/>
      <c r="BY74" s="5"/>
      <c r="BZ74" s="5"/>
      <c r="CA74" s="4"/>
      <c r="CB74" s="4"/>
      <c r="CC74" s="4"/>
      <c r="CD74" s="4"/>
      <c r="CE74" s="4"/>
      <c r="CF74" s="4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5"/>
    </row>
    <row r="75" spans="1:115" s="6" customFormat="1" x14ac:dyDescent="0.2">
      <c r="A75" s="155" t="s">
        <v>84</v>
      </c>
      <c r="B75" s="211">
        <f>SUM(C75:S75)</f>
        <v>0</v>
      </c>
      <c r="C75" s="207"/>
      <c r="D75" s="191"/>
      <c r="E75" s="191"/>
      <c r="F75" s="191"/>
      <c r="G75" s="191"/>
      <c r="H75" s="191"/>
      <c r="I75" s="191"/>
      <c r="J75" s="191"/>
      <c r="K75" s="191"/>
      <c r="L75" s="191"/>
      <c r="M75" s="191"/>
      <c r="N75" s="191"/>
      <c r="O75" s="191"/>
      <c r="P75" s="191"/>
      <c r="Q75" s="191"/>
      <c r="R75" s="191"/>
      <c r="S75" s="208"/>
      <c r="T75" s="219"/>
      <c r="U75" s="212"/>
      <c r="V75" s="213"/>
      <c r="W75" s="213"/>
      <c r="X75" s="75"/>
      <c r="Y75" s="75"/>
      <c r="Z75" s="75"/>
      <c r="AA75" s="8"/>
      <c r="BK75" s="8"/>
      <c r="BU75" s="5"/>
      <c r="BV75" s="5"/>
      <c r="BW75" s="5"/>
      <c r="BX75" s="5"/>
      <c r="BY75" s="5"/>
      <c r="BZ75" s="5"/>
      <c r="CA75" s="4"/>
      <c r="CB75" s="4"/>
      <c r="CC75" s="4"/>
      <c r="CD75" s="4"/>
      <c r="CE75" s="4"/>
      <c r="CF75" s="4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5"/>
    </row>
    <row r="76" spans="1:115" s="6" customFormat="1" x14ac:dyDescent="0.2">
      <c r="A76" s="1123" t="s">
        <v>5</v>
      </c>
      <c r="B76" s="1124">
        <f>SUM(B72:B75)</f>
        <v>0</v>
      </c>
      <c r="C76" s="1125">
        <f>SUM(C72:C75)</f>
        <v>0</v>
      </c>
      <c r="D76" s="1125">
        <f t="shared" ref="D76:R76" si="17">SUM(D72:D75)</f>
        <v>0</v>
      </c>
      <c r="E76" s="1125">
        <f t="shared" si="17"/>
        <v>0</v>
      </c>
      <c r="F76" s="1125">
        <f t="shared" si="17"/>
        <v>0</v>
      </c>
      <c r="G76" s="1125">
        <f t="shared" si="17"/>
        <v>0</v>
      </c>
      <c r="H76" s="1125">
        <f t="shared" si="17"/>
        <v>0</v>
      </c>
      <c r="I76" s="1125">
        <f t="shared" si="17"/>
        <v>0</v>
      </c>
      <c r="J76" s="1125">
        <f t="shared" si="17"/>
        <v>0</v>
      </c>
      <c r="K76" s="1125">
        <f t="shared" si="17"/>
        <v>0</v>
      </c>
      <c r="L76" s="1125">
        <f t="shared" si="17"/>
        <v>0</v>
      </c>
      <c r="M76" s="1125">
        <f t="shared" si="17"/>
        <v>0</v>
      </c>
      <c r="N76" s="1125">
        <f t="shared" si="17"/>
        <v>0</v>
      </c>
      <c r="O76" s="1125">
        <f t="shared" si="17"/>
        <v>0</v>
      </c>
      <c r="P76" s="1125">
        <f t="shared" si="17"/>
        <v>0</v>
      </c>
      <c r="Q76" s="1125">
        <f t="shared" si="17"/>
        <v>0</v>
      </c>
      <c r="R76" s="1125">
        <f t="shared" si="17"/>
        <v>0</v>
      </c>
      <c r="S76" s="1126">
        <f>SUM(S72:S75)</f>
        <v>0</v>
      </c>
      <c r="T76" s="1128">
        <f>SUM(T72:T75)</f>
        <v>0</v>
      </c>
      <c r="U76" s="1128">
        <f t="shared" ref="U76:Z76" si="18">SUM(U72:U75)</f>
        <v>0</v>
      </c>
      <c r="V76" s="1128">
        <f t="shared" si="18"/>
        <v>0</v>
      </c>
      <c r="W76" s="1128">
        <f t="shared" si="18"/>
        <v>0</v>
      </c>
      <c r="X76" s="1128">
        <f t="shared" si="18"/>
        <v>0</v>
      </c>
      <c r="Y76" s="1128">
        <f t="shared" si="18"/>
        <v>0</v>
      </c>
      <c r="Z76" s="1128">
        <f t="shared" si="18"/>
        <v>0</v>
      </c>
      <c r="AA76" s="8"/>
      <c r="BK76" s="8"/>
      <c r="BU76" s="5"/>
      <c r="BV76" s="5"/>
      <c r="BW76" s="5"/>
      <c r="BX76" s="5"/>
      <c r="BY76" s="5"/>
      <c r="BZ76" s="5"/>
      <c r="CA76" s="4"/>
      <c r="CB76" s="4"/>
      <c r="CC76" s="4"/>
      <c r="CD76" s="4"/>
      <c r="CE76" s="4"/>
      <c r="CF76" s="4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5"/>
    </row>
    <row r="77" spans="1:115" s="6" customFormat="1" x14ac:dyDescent="0.2">
      <c r="A77" s="221" t="s">
        <v>91</v>
      </c>
      <c r="B77" s="222"/>
      <c r="C77" s="223"/>
      <c r="D77" s="224"/>
      <c r="F77" s="8"/>
      <c r="G77" s="8"/>
      <c r="I77" s="8"/>
      <c r="J77" s="8"/>
      <c r="K77" s="8"/>
      <c r="AU77" s="8"/>
      <c r="BU77" s="5"/>
      <c r="BV77" s="5"/>
      <c r="BW77" s="5"/>
      <c r="BX77" s="5"/>
      <c r="BY77" s="15"/>
      <c r="BZ77" s="15"/>
      <c r="CA77" s="4"/>
      <c r="CB77" s="4"/>
      <c r="CC77" s="4"/>
      <c r="CD77" s="4"/>
      <c r="CE77" s="4"/>
      <c r="CF77" s="4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</row>
    <row r="78" spans="1:115" s="6" customFormat="1" ht="31.5" x14ac:dyDescent="0.2">
      <c r="A78" s="1129" t="s">
        <v>92</v>
      </c>
      <c r="B78" s="1084" t="s">
        <v>50</v>
      </c>
      <c r="C78" s="1130" t="s">
        <v>93</v>
      </c>
      <c r="D78" s="1131" t="s">
        <v>94</v>
      </c>
      <c r="E78" s="1132" t="s">
        <v>95</v>
      </c>
      <c r="F78" s="8"/>
      <c r="H78" s="8"/>
      <c r="I78" s="8"/>
      <c r="J78" s="8"/>
      <c r="AT78" s="8"/>
      <c r="BU78" s="5"/>
      <c r="BV78" s="5"/>
      <c r="BW78" s="5"/>
      <c r="BX78" s="15"/>
      <c r="BY78" s="15"/>
      <c r="BZ78" s="15"/>
      <c r="CA78" s="4"/>
      <c r="CB78" s="4"/>
      <c r="CC78" s="4"/>
      <c r="CD78" s="4"/>
      <c r="CE78" s="4"/>
      <c r="CF78" s="4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</row>
    <row r="79" spans="1:115" s="6" customFormat="1" x14ac:dyDescent="0.2">
      <c r="A79" s="229" t="s">
        <v>96</v>
      </c>
      <c r="B79" s="38"/>
      <c r="C79" s="42"/>
      <c r="D79" s="43"/>
      <c r="E79" s="40"/>
      <c r="F79" s="8"/>
      <c r="H79" s="8"/>
      <c r="I79" s="8"/>
      <c r="J79" s="8"/>
      <c r="AT79" s="8"/>
      <c r="BU79" s="5"/>
      <c r="BV79" s="5"/>
      <c r="BW79" s="5"/>
      <c r="BX79" s="15"/>
      <c r="BY79" s="15"/>
      <c r="BZ79" s="15"/>
      <c r="CA79" s="4"/>
      <c r="CB79" s="4"/>
      <c r="CC79" s="4"/>
      <c r="CD79" s="4"/>
      <c r="CE79" s="4"/>
      <c r="CF79" s="4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</row>
    <row r="80" spans="1:115" s="6" customFormat="1" x14ac:dyDescent="0.2">
      <c r="A80" s="229" t="s">
        <v>97</v>
      </c>
      <c r="B80" s="51"/>
      <c r="C80" s="54"/>
      <c r="D80" s="55"/>
      <c r="E80" s="52"/>
      <c r="F80" s="8"/>
      <c r="H80" s="8"/>
      <c r="I80" s="8"/>
      <c r="J80" s="8"/>
      <c r="AT80" s="8"/>
      <c r="BU80" s="5"/>
      <c r="BV80" s="5"/>
      <c r="BW80" s="5"/>
      <c r="BX80" s="15"/>
      <c r="BY80" s="15"/>
      <c r="BZ80" s="15"/>
      <c r="CA80" s="4"/>
      <c r="CB80" s="4"/>
      <c r="CC80" s="4"/>
      <c r="CD80" s="4"/>
      <c r="CE80" s="4"/>
      <c r="CF80" s="4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</row>
    <row r="81" spans="1:104" s="6" customFormat="1" x14ac:dyDescent="0.2">
      <c r="A81" s="229" t="s">
        <v>98</v>
      </c>
      <c r="B81" s="51"/>
      <c r="C81" s="54"/>
      <c r="D81" s="55"/>
      <c r="E81" s="52"/>
      <c r="F81" s="8"/>
      <c r="H81" s="8"/>
      <c r="I81" s="8"/>
      <c r="J81" s="8"/>
      <c r="AT81" s="8"/>
      <c r="BU81" s="5"/>
      <c r="BV81" s="5"/>
      <c r="BW81" s="5"/>
      <c r="BX81" s="15"/>
      <c r="BY81" s="15"/>
      <c r="BZ81" s="15"/>
      <c r="CA81" s="4"/>
      <c r="CB81" s="4"/>
      <c r="CC81" s="4"/>
      <c r="CD81" s="4"/>
      <c r="CE81" s="4"/>
      <c r="CF81" s="4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5"/>
      <c r="CV81" s="5"/>
      <c r="CW81" s="5"/>
      <c r="CX81" s="5"/>
      <c r="CY81" s="5"/>
      <c r="CZ81" s="5"/>
    </row>
    <row r="82" spans="1:104" s="6" customFormat="1" ht="21" x14ac:dyDescent="0.2">
      <c r="A82" s="230" t="s">
        <v>99</v>
      </c>
      <c r="B82" s="51"/>
      <c r="C82" s="54"/>
      <c r="D82" s="55"/>
      <c r="E82" s="52"/>
      <c r="F82" s="8"/>
      <c r="H82" s="8"/>
      <c r="I82" s="8"/>
      <c r="J82" s="8"/>
      <c r="AT82" s="8"/>
      <c r="BU82" s="5"/>
      <c r="BV82" s="5"/>
      <c r="BW82" s="5"/>
      <c r="BX82" s="15"/>
      <c r="BY82" s="15"/>
      <c r="BZ82" s="15"/>
      <c r="CA82" s="4"/>
      <c r="CB82" s="4"/>
      <c r="CC82" s="4"/>
      <c r="CD82" s="4"/>
      <c r="CE82" s="4"/>
      <c r="CF82" s="4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5"/>
      <c r="CV82" s="5"/>
      <c r="CW82" s="5"/>
      <c r="CX82" s="5"/>
      <c r="CY82" s="5"/>
      <c r="CZ82" s="5"/>
    </row>
    <row r="83" spans="1:104" s="6" customFormat="1" x14ac:dyDescent="0.2">
      <c r="A83" s="229" t="s">
        <v>100</v>
      </c>
      <c r="B83" s="85"/>
      <c r="C83" s="101"/>
      <c r="D83" s="91"/>
      <c r="E83" s="87"/>
      <c r="F83" s="8"/>
      <c r="H83" s="8"/>
      <c r="I83" s="8"/>
      <c r="J83" s="8"/>
      <c r="AT83" s="8"/>
      <c r="BU83" s="5"/>
      <c r="BV83" s="5"/>
      <c r="BW83" s="5"/>
      <c r="BX83" s="15"/>
      <c r="BY83" s="15"/>
      <c r="BZ83" s="15"/>
      <c r="CA83" s="4"/>
      <c r="CB83" s="4"/>
      <c r="CC83" s="4"/>
      <c r="CD83" s="4"/>
      <c r="CE83" s="4"/>
      <c r="CF83" s="4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5"/>
      <c r="CV83" s="5"/>
      <c r="CW83" s="5"/>
      <c r="CX83" s="5"/>
      <c r="CY83" s="5"/>
      <c r="CZ83" s="5"/>
    </row>
    <row r="84" spans="1:104" s="6" customFormat="1" x14ac:dyDescent="0.2">
      <c r="A84" s="229" t="s">
        <v>101</v>
      </c>
      <c r="B84" s="85"/>
      <c r="C84" s="54"/>
      <c r="D84" s="91"/>
      <c r="E84" s="87"/>
      <c r="F84" s="8"/>
      <c r="H84" s="8"/>
      <c r="I84" s="8"/>
      <c r="J84" s="8"/>
      <c r="AT84" s="8"/>
      <c r="BU84" s="5"/>
      <c r="BV84" s="5"/>
      <c r="BW84" s="5"/>
      <c r="BX84" s="15"/>
      <c r="BY84" s="15"/>
      <c r="BZ84" s="15"/>
      <c r="CA84" s="4"/>
      <c r="CB84" s="4"/>
      <c r="CC84" s="4"/>
      <c r="CD84" s="4"/>
      <c r="CE84" s="4"/>
      <c r="CF84" s="4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5"/>
      <c r="CV84" s="5"/>
      <c r="CW84" s="5"/>
      <c r="CX84" s="5"/>
      <c r="CY84" s="5"/>
      <c r="CZ84" s="5"/>
    </row>
    <row r="85" spans="1:104" s="6" customFormat="1" x14ac:dyDescent="0.2">
      <c r="A85" s="229" t="s">
        <v>102</v>
      </c>
      <c r="B85" s="85"/>
      <c r="C85" s="54"/>
      <c r="D85" s="91"/>
      <c r="E85" s="87"/>
      <c r="F85" s="8"/>
      <c r="H85" s="8"/>
      <c r="I85" s="8"/>
      <c r="J85" s="8"/>
      <c r="AT85" s="8"/>
      <c r="BU85" s="5"/>
      <c r="BV85" s="5"/>
      <c r="BW85" s="5"/>
      <c r="BX85" s="15"/>
      <c r="BY85" s="15"/>
      <c r="BZ85" s="15"/>
      <c r="CA85" s="4"/>
      <c r="CB85" s="4"/>
      <c r="CC85" s="4"/>
      <c r="CD85" s="4"/>
      <c r="CE85" s="4"/>
      <c r="CF85" s="4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5"/>
      <c r="CV85" s="5"/>
      <c r="CW85" s="5"/>
      <c r="CX85" s="5"/>
      <c r="CY85" s="5"/>
      <c r="CZ85" s="5"/>
    </row>
    <row r="86" spans="1:104" s="6" customFormat="1" x14ac:dyDescent="0.2">
      <c r="A86" s="229" t="s">
        <v>103</v>
      </c>
      <c r="B86" s="85"/>
      <c r="C86" s="54"/>
      <c r="D86" s="91"/>
      <c r="E86" s="87"/>
      <c r="F86" s="8"/>
      <c r="H86" s="8"/>
      <c r="I86" s="8"/>
      <c r="J86" s="8"/>
      <c r="AT86" s="8"/>
      <c r="BU86" s="5"/>
      <c r="BV86" s="5"/>
      <c r="BW86" s="5"/>
      <c r="BX86" s="15"/>
      <c r="BY86" s="15"/>
      <c r="BZ86" s="15"/>
      <c r="CA86" s="4"/>
      <c r="CB86" s="4"/>
      <c r="CC86" s="4"/>
      <c r="CD86" s="4"/>
      <c r="CE86" s="4"/>
      <c r="CF86" s="4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5"/>
      <c r="CV86" s="5"/>
      <c r="CW86" s="5"/>
      <c r="CX86" s="5"/>
      <c r="CY86" s="5"/>
      <c r="CZ86" s="5"/>
    </row>
    <row r="87" spans="1:104" s="6" customFormat="1" x14ac:dyDescent="0.2">
      <c r="A87" s="229" t="s">
        <v>104</v>
      </c>
      <c r="B87" s="85"/>
      <c r="C87" s="54"/>
      <c r="D87" s="91"/>
      <c r="E87" s="87"/>
      <c r="F87" s="8"/>
      <c r="H87" s="8"/>
      <c r="I87" s="8"/>
      <c r="J87" s="8"/>
      <c r="AT87" s="8"/>
      <c r="BU87" s="5"/>
      <c r="BV87" s="5"/>
      <c r="BW87" s="5"/>
      <c r="BX87" s="15"/>
      <c r="BY87" s="15"/>
      <c r="BZ87" s="15"/>
      <c r="CA87" s="4"/>
      <c r="CB87" s="4"/>
      <c r="CC87" s="4"/>
      <c r="CD87" s="4"/>
      <c r="CE87" s="4"/>
      <c r="CF87" s="4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5"/>
      <c r="CV87" s="5"/>
      <c r="CW87" s="5"/>
      <c r="CX87" s="5"/>
      <c r="CY87" s="5"/>
      <c r="CZ87" s="5"/>
    </row>
    <row r="88" spans="1:104" s="6" customFormat="1" x14ac:dyDescent="0.2">
      <c r="A88" s="231" t="s">
        <v>105</v>
      </c>
      <c r="B88" s="85"/>
      <c r="C88" s="54"/>
      <c r="D88" s="91"/>
      <c r="E88" s="87"/>
      <c r="F88" s="8"/>
      <c r="H88" s="8"/>
      <c r="I88" s="8"/>
      <c r="J88" s="8"/>
      <c r="AT88" s="8"/>
      <c r="BU88" s="5"/>
      <c r="BV88" s="5"/>
      <c r="BW88" s="5"/>
      <c r="BX88" s="15"/>
      <c r="BY88" s="15"/>
      <c r="BZ88" s="15"/>
      <c r="CA88" s="4"/>
      <c r="CB88" s="4"/>
      <c r="CC88" s="4"/>
      <c r="CD88" s="4"/>
      <c r="CE88" s="4"/>
      <c r="CF88" s="4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5"/>
      <c r="CV88" s="5"/>
      <c r="CW88" s="5"/>
      <c r="CX88" s="5"/>
      <c r="CY88" s="5"/>
      <c r="CZ88" s="5"/>
    </row>
    <row r="89" spans="1:104" s="6" customFormat="1" x14ac:dyDescent="0.2">
      <c r="A89" s="229" t="s">
        <v>106</v>
      </c>
      <c r="B89" s="85"/>
      <c r="C89" s="54"/>
      <c r="D89" s="91"/>
      <c r="E89" s="87"/>
      <c r="F89" s="8"/>
      <c r="H89" s="8"/>
      <c r="I89" s="8"/>
      <c r="J89" s="8"/>
      <c r="AT89" s="8"/>
      <c r="BU89" s="5"/>
      <c r="BV89" s="5"/>
      <c r="BW89" s="5"/>
      <c r="BX89" s="15"/>
      <c r="BY89" s="15"/>
      <c r="BZ89" s="15"/>
      <c r="CA89" s="4"/>
      <c r="CB89" s="4"/>
      <c r="CC89" s="4"/>
      <c r="CD89" s="4"/>
      <c r="CE89" s="4"/>
      <c r="CF89" s="4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5"/>
      <c r="CV89" s="5"/>
      <c r="CW89" s="5"/>
      <c r="CX89" s="5"/>
      <c r="CY89" s="5"/>
      <c r="CZ89" s="5"/>
    </row>
    <row r="90" spans="1:104" s="6" customFormat="1" x14ac:dyDescent="0.2">
      <c r="A90" s="229" t="s">
        <v>107</v>
      </c>
      <c r="B90" s="85"/>
      <c r="C90" s="54"/>
      <c r="D90" s="91"/>
      <c r="E90" s="87"/>
      <c r="F90" s="8"/>
      <c r="H90" s="8"/>
      <c r="I90" s="8"/>
      <c r="J90" s="8"/>
      <c r="AT90" s="8"/>
      <c r="BU90" s="5"/>
      <c r="BV90" s="5"/>
      <c r="BW90" s="5"/>
      <c r="BX90" s="15"/>
      <c r="BY90" s="15"/>
      <c r="BZ90" s="15"/>
      <c r="CA90" s="4"/>
      <c r="CB90" s="4"/>
      <c r="CC90" s="4"/>
      <c r="CD90" s="4"/>
      <c r="CE90" s="4"/>
      <c r="CF90" s="4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5"/>
      <c r="CV90" s="5"/>
      <c r="CW90" s="5"/>
      <c r="CX90" s="5"/>
      <c r="CY90" s="5"/>
      <c r="CZ90" s="5"/>
    </row>
    <row r="91" spans="1:104" s="6" customFormat="1" x14ac:dyDescent="0.2">
      <c r="A91" s="230" t="s">
        <v>108</v>
      </c>
      <c r="B91" s="85"/>
      <c r="C91" s="54"/>
      <c r="D91" s="91"/>
      <c r="E91" s="87"/>
      <c r="F91" s="8"/>
      <c r="H91" s="8"/>
      <c r="I91" s="8"/>
      <c r="J91" s="8"/>
      <c r="AT91" s="8"/>
      <c r="BU91" s="5"/>
      <c r="BV91" s="5"/>
      <c r="BW91" s="5"/>
      <c r="BX91" s="15"/>
      <c r="BY91" s="15"/>
      <c r="BZ91" s="15"/>
      <c r="CA91" s="4"/>
      <c r="CB91" s="4"/>
      <c r="CC91" s="4"/>
      <c r="CD91" s="4"/>
      <c r="CE91" s="4"/>
      <c r="CF91" s="4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5"/>
      <c r="CV91" s="5"/>
      <c r="CW91" s="5"/>
      <c r="CX91" s="5"/>
      <c r="CY91" s="5"/>
      <c r="CZ91" s="5"/>
    </row>
    <row r="92" spans="1:104" s="6" customFormat="1" x14ac:dyDescent="0.2">
      <c r="A92" s="232" t="s">
        <v>109</v>
      </c>
      <c r="B92" s="85"/>
      <c r="C92" s="54"/>
      <c r="D92" s="91"/>
      <c r="E92" s="87"/>
      <c r="F92" s="8"/>
      <c r="H92" s="8"/>
      <c r="I92" s="8"/>
      <c r="J92" s="8"/>
      <c r="AT92" s="8"/>
      <c r="BU92" s="5"/>
      <c r="BV92" s="5"/>
      <c r="BW92" s="5"/>
      <c r="BX92" s="15"/>
      <c r="BY92" s="15"/>
      <c r="BZ92" s="15"/>
      <c r="CA92" s="4"/>
      <c r="CB92" s="4"/>
      <c r="CC92" s="4"/>
      <c r="CD92" s="4"/>
      <c r="CE92" s="4"/>
      <c r="CF92" s="4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5"/>
      <c r="CV92" s="5"/>
      <c r="CW92" s="5"/>
      <c r="CX92" s="5"/>
      <c r="CY92" s="5"/>
      <c r="CZ92" s="5"/>
    </row>
    <row r="93" spans="1:104" s="6" customFormat="1" x14ac:dyDescent="0.2">
      <c r="A93" s="233" t="s">
        <v>110</v>
      </c>
      <c r="B93" s="85"/>
      <c r="C93" s="54"/>
      <c r="D93" s="91"/>
      <c r="E93" s="87"/>
      <c r="F93" s="8"/>
      <c r="H93" s="8"/>
      <c r="I93" s="8"/>
      <c r="J93" s="8"/>
      <c r="AT93" s="8"/>
      <c r="BU93" s="5"/>
      <c r="BV93" s="5"/>
      <c r="BW93" s="5"/>
      <c r="BX93" s="15"/>
      <c r="BY93" s="15"/>
      <c r="BZ93" s="15"/>
      <c r="CA93" s="4"/>
      <c r="CB93" s="4"/>
      <c r="CC93" s="4"/>
      <c r="CD93" s="4"/>
      <c r="CE93" s="4"/>
      <c r="CF93" s="4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5"/>
      <c r="CV93" s="5"/>
      <c r="CW93" s="5"/>
      <c r="CX93" s="5"/>
      <c r="CY93" s="5"/>
      <c r="CZ93" s="5"/>
    </row>
    <row r="94" spans="1:104" s="6" customFormat="1" ht="21.75" x14ac:dyDescent="0.2">
      <c r="A94" s="229" t="s">
        <v>111</v>
      </c>
      <c r="B94" s="85"/>
      <c r="C94" s="54"/>
      <c r="D94" s="91"/>
      <c r="E94" s="87"/>
      <c r="F94" s="8"/>
      <c r="H94" s="8"/>
      <c r="I94" s="8"/>
      <c r="J94" s="8"/>
      <c r="AT94" s="8"/>
      <c r="BU94" s="5"/>
      <c r="BV94" s="5"/>
      <c r="BW94" s="5"/>
      <c r="BX94" s="15"/>
      <c r="BY94" s="15"/>
      <c r="BZ94" s="15"/>
      <c r="CA94" s="4"/>
      <c r="CB94" s="4"/>
      <c r="CC94" s="4"/>
      <c r="CD94" s="4"/>
      <c r="CE94" s="4"/>
      <c r="CF94" s="4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5"/>
      <c r="CV94" s="5"/>
      <c r="CW94" s="5"/>
      <c r="CX94" s="5"/>
      <c r="CY94" s="5"/>
      <c r="CZ94" s="5"/>
    </row>
    <row r="95" spans="1:104" s="6" customFormat="1" x14ac:dyDescent="0.2">
      <c r="A95" s="229" t="s">
        <v>112</v>
      </c>
      <c r="B95" s="85"/>
      <c r="C95" s="54"/>
      <c r="D95" s="91"/>
      <c r="E95" s="87"/>
      <c r="F95" s="8"/>
      <c r="H95" s="8"/>
      <c r="I95" s="8"/>
      <c r="J95" s="8"/>
      <c r="AT95" s="8"/>
      <c r="BU95" s="5"/>
      <c r="BV95" s="5"/>
      <c r="BW95" s="5"/>
      <c r="BX95" s="15"/>
      <c r="BY95" s="15"/>
      <c r="BZ95" s="15"/>
      <c r="CA95" s="4"/>
      <c r="CB95" s="4"/>
      <c r="CC95" s="4"/>
      <c r="CD95" s="4"/>
      <c r="CE95" s="4"/>
      <c r="CF95" s="4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5"/>
      <c r="CV95" s="5"/>
      <c r="CW95" s="5"/>
      <c r="CX95" s="5"/>
      <c r="CY95" s="5"/>
      <c r="CZ95" s="5"/>
    </row>
    <row r="96" spans="1:104" s="6" customFormat="1" x14ac:dyDescent="0.2">
      <c r="A96" s="1133" t="s">
        <v>5</v>
      </c>
      <c r="B96" s="1128">
        <f>SUM(B79:B95)</f>
        <v>0</v>
      </c>
      <c r="C96" s="1134">
        <f>SUM(C79:C95)</f>
        <v>0</v>
      </c>
      <c r="D96" s="1135">
        <f>SUM(D79:D95)</f>
        <v>0</v>
      </c>
      <c r="E96" s="1136">
        <f>SUM(E79:E95)</f>
        <v>0</v>
      </c>
      <c r="F96" s="8"/>
      <c r="H96" s="8"/>
      <c r="I96" s="8"/>
      <c r="J96" s="8"/>
      <c r="AT96" s="8"/>
      <c r="BU96" s="5"/>
      <c r="BV96" s="5"/>
      <c r="BW96" s="5"/>
      <c r="BX96" s="15"/>
      <c r="BY96" s="15"/>
      <c r="BZ96" s="15"/>
      <c r="CA96" s="4"/>
      <c r="CB96" s="4"/>
      <c r="CC96" s="4"/>
      <c r="CD96" s="4"/>
      <c r="CE96" s="4"/>
      <c r="CF96" s="4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5"/>
      <c r="CV96" s="5"/>
      <c r="CW96" s="5"/>
      <c r="CX96" s="5"/>
      <c r="CY96" s="5"/>
      <c r="CZ96" s="5"/>
    </row>
    <row r="97" spans="1:104" s="6" customFormat="1" x14ac:dyDescent="0.2">
      <c r="A97" s="238" t="s">
        <v>113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BU97" s="5"/>
      <c r="BV97" s="5"/>
      <c r="BW97" s="5"/>
      <c r="BX97" s="15"/>
      <c r="BY97" s="15"/>
      <c r="BZ97" s="15"/>
      <c r="CA97" s="4"/>
      <c r="CB97" s="4"/>
      <c r="CC97" s="4"/>
      <c r="CD97" s="4"/>
      <c r="CE97" s="4"/>
      <c r="CF97" s="4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5"/>
      <c r="CV97" s="5"/>
      <c r="CW97" s="5"/>
      <c r="CX97" s="5"/>
      <c r="CY97" s="5"/>
      <c r="CZ97" s="5"/>
    </row>
    <row r="98" spans="1:104" s="6" customFormat="1" ht="31.5" x14ac:dyDescent="0.3">
      <c r="A98" s="1137" t="s">
        <v>75</v>
      </c>
      <c r="B98" s="1085" t="s">
        <v>50</v>
      </c>
      <c r="C98" s="1130" t="s">
        <v>93</v>
      </c>
      <c r="D98" s="1131" t="s">
        <v>94</v>
      </c>
      <c r="E98" s="1132" t="s">
        <v>95</v>
      </c>
      <c r="F98" s="240"/>
      <c r="G98" s="10"/>
      <c r="H98" s="10"/>
      <c r="I98" s="10"/>
      <c r="J98" s="10"/>
      <c r="K98" s="10"/>
      <c r="L98" s="10"/>
      <c r="M98" s="10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BU98" s="5"/>
      <c r="BV98" s="5"/>
      <c r="BW98" s="5"/>
      <c r="BX98" s="15"/>
      <c r="BY98" s="15"/>
      <c r="BZ98" s="15"/>
      <c r="CA98" s="4"/>
      <c r="CB98" s="4"/>
      <c r="CC98" s="4"/>
      <c r="CD98" s="4"/>
      <c r="CE98" s="4"/>
      <c r="CF98" s="4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5"/>
      <c r="CV98" s="5"/>
      <c r="CW98" s="5"/>
      <c r="CX98" s="5"/>
      <c r="CY98" s="5"/>
      <c r="CZ98" s="5"/>
    </row>
    <row r="99" spans="1:104" s="6" customFormat="1" x14ac:dyDescent="0.2">
      <c r="A99" s="1138" t="s">
        <v>81</v>
      </c>
      <c r="B99" s="55"/>
      <c r="C99" s="54"/>
      <c r="D99" s="55"/>
      <c r="E99" s="52"/>
      <c r="F99" s="10"/>
      <c r="G99" s="10"/>
      <c r="H99" s="10"/>
      <c r="I99" s="10"/>
      <c r="J99" s="10"/>
      <c r="K99" s="10"/>
      <c r="L99" s="10"/>
      <c r="M99" s="10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BU99" s="5"/>
      <c r="BV99" s="5"/>
      <c r="BW99" s="5"/>
      <c r="BX99" s="15"/>
      <c r="BY99" s="15"/>
      <c r="BZ99" s="15"/>
      <c r="CA99" s="4"/>
      <c r="CB99" s="4"/>
      <c r="CC99" s="4"/>
      <c r="CD99" s="4"/>
      <c r="CE99" s="4"/>
      <c r="CF99" s="4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5"/>
      <c r="CV99" s="5"/>
      <c r="CW99" s="5"/>
      <c r="CX99" s="5"/>
      <c r="CY99" s="5"/>
      <c r="CZ99" s="5"/>
    </row>
    <row r="100" spans="1:104" s="6" customFormat="1" x14ac:dyDescent="0.2">
      <c r="A100" s="242" t="s">
        <v>82</v>
      </c>
      <c r="B100" s="55"/>
      <c r="C100" s="54"/>
      <c r="D100" s="55"/>
      <c r="E100" s="52"/>
      <c r="F100" s="10"/>
      <c r="G100" s="10"/>
      <c r="H100" s="10"/>
      <c r="I100" s="10"/>
      <c r="J100" s="10"/>
      <c r="K100" s="10"/>
      <c r="L100" s="10"/>
      <c r="M100" s="10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BU100" s="5"/>
      <c r="BV100" s="5"/>
      <c r="BW100" s="5"/>
      <c r="BX100" s="15"/>
      <c r="BY100" s="15"/>
      <c r="BZ100" s="15"/>
      <c r="CA100" s="4"/>
      <c r="CB100" s="4"/>
      <c r="CC100" s="4"/>
      <c r="CD100" s="4"/>
      <c r="CE100" s="4"/>
      <c r="CF100" s="4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5"/>
      <c r="CV100" s="5"/>
      <c r="CW100" s="5"/>
      <c r="CX100" s="5"/>
      <c r="CY100" s="5"/>
      <c r="CZ100" s="5"/>
    </row>
    <row r="101" spans="1:104" s="6" customFormat="1" x14ac:dyDescent="0.2">
      <c r="A101" s="242" t="s">
        <v>83</v>
      </c>
      <c r="B101" s="55"/>
      <c r="C101" s="54"/>
      <c r="D101" s="55"/>
      <c r="E101" s="52"/>
      <c r="F101" s="10"/>
      <c r="G101" s="10"/>
      <c r="H101" s="10"/>
      <c r="I101" s="10"/>
      <c r="J101" s="10"/>
      <c r="K101" s="10"/>
      <c r="L101" s="10"/>
      <c r="M101" s="10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BU101" s="5"/>
      <c r="BV101" s="5"/>
      <c r="BW101" s="5"/>
      <c r="BX101" s="15"/>
      <c r="BY101" s="15"/>
      <c r="BZ101" s="15"/>
      <c r="CA101" s="4"/>
      <c r="CB101" s="4"/>
      <c r="CC101" s="4"/>
      <c r="CD101" s="4"/>
      <c r="CE101" s="4"/>
      <c r="CF101" s="4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5"/>
      <c r="CV101" s="5"/>
      <c r="CW101" s="5"/>
      <c r="CX101" s="5"/>
      <c r="CY101" s="5"/>
      <c r="CZ101" s="5"/>
    </row>
    <row r="102" spans="1:104" s="6" customFormat="1" x14ac:dyDescent="0.2">
      <c r="A102" s="242" t="s">
        <v>84</v>
      </c>
      <c r="B102" s="55"/>
      <c r="C102" s="54"/>
      <c r="D102" s="55"/>
      <c r="E102" s="52"/>
      <c r="F102" s="10"/>
      <c r="G102" s="10"/>
      <c r="H102" s="10"/>
      <c r="I102" s="10"/>
      <c r="J102" s="10"/>
      <c r="K102" s="10"/>
      <c r="L102" s="10"/>
      <c r="M102" s="10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BU102" s="5"/>
      <c r="BV102" s="5"/>
      <c r="BW102" s="5"/>
      <c r="BX102" s="15"/>
      <c r="BY102" s="15"/>
      <c r="BZ102" s="15"/>
      <c r="CA102" s="4"/>
      <c r="CB102" s="4"/>
      <c r="CC102" s="4"/>
      <c r="CD102" s="4"/>
      <c r="CE102" s="4"/>
      <c r="CF102" s="4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5"/>
      <c r="CV102" s="5"/>
      <c r="CW102" s="5"/>
      <c r="CX102" s="5"/>
      <c r="CY102" s="5"/>
      <c r="CZ102" s="5"/>
    </row>
    <row r="103" spans="1:104" s="6" customFormat="1" x14ac:dyDescent="0.2">
      <c r="A103" s="243" t="s">
        <v>114</v>
      </c>
      <c r="B103" s="213"/>
      <c r="C103" s="212"/>
      <c r="D103" s="213"/>
      <c r="E103" s="244"/>
      <c r="F103" s="10"/>
      <c r="G103" s="10"/>
      <c r="H103" s="10"/>
      <c r="I103" s="10"/>
      <c r="J103" s="10"/>
      <c r="K103" s="10"/>
      <c r="L103" s="10"/>
      <c r="M103" s="10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BU103" s="5"/>
      <c r="BV103" s="5"/>
      <c r="BW103" s="5"/>
      <c r="BX103" s="15"/>
      <c r="BY103" s="15"/>
      <c r="BZ103" s="15"/>
      <c r="CA103" s="4"/>
      <c r="CB103" s="4"/>
      <c r="CC103" s="4"/>
      <c r="CD103" s="4"/>
      <c r="CE103" s="4"/>
      <c r="CF103" s="4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5"/>
      <c r="CV103" s="5"/>
      <c r="CW103" s="5"/>
      <c r="CX103" s="5"/>
      <c r="CY103" s="5"/>
      <c r="CZ103" s="5"/>
    </row>
    <row r="104" spans="1:104" s="6" customFormat="1" x14ac:dyDescent="0.2">
      <c r="A104" s="1118" t="s">
        <v>5</v>
      </c>
      <c r="B104" s="1135">
        <f>SUM(B99:B103)</f>
        <v>0</v>
      </c>
      <c r="C104" s="1134">
        <f>SUM(C99:C103)</f>
        <v>0</v>
      </c>
      <c r="D104" s="1135">
        <f>SUM(D99:D103)</f>
        <v>0</v>
      </c>
      <c r="E104" s="1136">
        <f>SUM(E99:E103)</f>
        <v>0</v>
      </c>
      <c r="F104" s="10"/>
      <c r="G104" s="10"/>
      <c r="H104" s="10"/>
      <c r="I104" s="10"/>
      <c r="J104" s="10"/>
      <c r="K104" s="10"/>
      <c r="L104" s="10"/>
      <c r="M104" s="10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BU104" s="5"/>
      <c r="BV104" s="5"/>
      <c r="BW104" s="5"/>
      <c r="BX104" s="15"/>
      <c r="BY104" s="15"/>
      <c r="BZ104" s="15"/>
      <c r="CA104" s="4"/>
      <c r="CB104" s="4"/>
      <c r="CC104" s="4"/>
      <c r="CD104" s="4"/>
      <c r="CE104" s="4"/>
      <c r="CF104" s="4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5"/>
      <c r="CV104" s="5"/>
      <c r="CW104" s="5"/>
      <c r="CX104" s="5"/>
      <c r="CY104" s="5"/>
      <c r="CZ104" s="5"/>
    </row>
    <row r="105" spans="1:104" s="6" customFormat="1" x14ac:dyDescent="0.2">
      <c r="A105" s="238" t="s">
        <v>115</v>
      </c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BU105" s="5"/>
      <c r="BV105" s="5"/>
      <c r="BW105" s="5"/>
      <c r="BX105" s="5"/>
      <c r="BY105" s="15"/>
      <c r="BZ105" s="15"/>
      <c r="CA105" s="4"/>
      <c r="CB105" s="4"/>
      <c r="CC105" s="4"/>
      <c r="CD105" s="4"/>
      <c r="CE105" s="4"/>
      <c r="CF105" s="4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5"/>
      <c r="CV105" s="5"/>
      <c r="CW105" s="5"/>
      <c r="CX105" s="5"/>
      <c r="CY105" s="5"/>
      <c r="CZ105" s="5"/>
    </row>
    <row r="106" spans="1:104" s="6" customFormat="1" ht="31.5" x14ac:dyDescent="0.2">
      <c r="A106" s="1137" t="s">
        <v>75</v>
      </c>
      <c r="B106" s="1085" t="s">
        <v>50</v>
      </c>
      <c r="C106" s="1130" t="s">
        <v>93</v>
      </c>
      <c r="D106" s="1131" t="s">
        <v>94</v>
      </c>
      <c r="E106" s="1132" t="s">
        <v>95</v>
      </c>
      <c r="F106" s="10"/>
      <c r="G106" s="10"/>
      <c r="H106" s="10"/>
      <c r="I106" s="10"/>
      <c r="J106" s="10"/>
      <c r="K106" s="10"/>
      <c r="L106" s="10"/>
      <c r="M106" s="10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BU106" s="5"/>
      <c r="BV106" s="5"/>
      <c r="BW106" s="5"/>
      <c r="BX106" s="15"/>
      <c r="BY106" s="15"/>
      <c r="BZ106" s="15"/>
      <c r="CA106" s="4"/>
      <c r="CB106" s="4"/>
      <c r="CC106" s="4"/>
      <c r="CD106" s="4"/>
      <c r="CE106" s="4"/>
      <c r="CF106" s="4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5"/>
      <c r="CV106" s="5"/>
      <c r="CW106" s="5"/>
      <c r="CX106" s="5"/>
      <c r="CY106" s="5"/>
      <c r="CZ106" s="5"/>
    </row>
    <row r="107" spans="1:104" s="6" customFormat="1" x14ac:dyDescent="0.2">
      <c r="A107" s="1138" t="s">
        <v>116</v>
      </c>
      <c r="B107" s="55"/>
      <c r="C107" s="54"/>
      <c r="D107" s="55"/>
      <c r="E107" s="52"/>
      <c r="F107" s="10"/>
      <c r="G107" s="10"/>
      <c r="H107" s="10"/>
      <c r="I107" s="10"/>
      <c r="J107" s="10"/>
      <c r="K107" s="10"/>
      <c r="L107" s="10"/>
      <c r="M107" s="10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BU107" s="5"/>
      <c r="BV107" s="5"/>
      <c r="BW107" s="5"/>
      <c r="BX107" s="15"/>
      <c r="BY107" s="15"/>
      <c r="BZ107" s="15"/>
      <c r="CA107" s="4"/>
      <c r="CB107" s="4"/>
      <c r="CC107" s="4"/>
      <c r="CD107" s="4"/>
      <c r="CE107" s="4"/>
      <c r="CF107" s="4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5"/>
      <c r="CV107" s="5"/>
      <c r="CW107" s="5"/>
      <c r="CX107" s="5"/>
      <c r="CY107" s="5"/>
      <c r="CZ107" s="5"/>
    </row>
    <row r="108" spans="1:104" s="6" customFormat="1" x14ac:dyDescent="0.2">
      <c r="A108" s="242" t="s">
        <v>82</v>
      </c>
      <c r="B108" s="55"/>
      <c r="C108" s="54"/>
      <c r="D108" s="55"/>
      <c r="E108" s="52"/>
      <c r="F108" s="10"/>
      <c r="G108" s="10"/>
      <c r="H108" s="10"/>
      <c r="I108" s="10"/>
      <c r="J108" s="10"/>
      <c r="K108" s="10"/>
      <c r="L108" s="10"/>
      <c r="M108" s="10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BU108" s="5"/>
      <c r="BV108" s="5"/>
      <c r="BW108" s="5"/>
      <c r="BX108" s="15"/>
      <c r="BY108" s="15"/>
      <c r="BZ108" s="15"/>
      <c r="CA108" s="4"/>
      <c r="CB108" s="4"/>
      <c r="CC108" s="4"/>
      <c r="CD108" s="4"/>
      <c r="CE108" s="4"/>
      <c r="CF108" s="4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5"/>
      <c r="CV108" s="5"/>
      <c r="CW108" s="5"/>
      <c r="CX108" s="5"/>
      <c r="CY108" s="5"/>
      <c r="CZ108" s="5"/>
    </row>
    <row r="109" spans="1:104" s="6" customFormat="1" x14ac:dyDescent="0.2">
      <c r="A109" s="242" t="s">
        <v>117</v>
      </c>
      <c r="B109" s="55"/>
      <c r="C109" s="54"/>
      <c r="D109" s="55"/>
      <c r="E109" s="52"/>
      <c r="F109" s="10"/>
      <c r="G109" s="10"/>
      <c r="H109" s="10"/>
      <c r="I109" s="10"/>
      <c r="J109" s="10"/>
      <c r="K109" s="10"/>
      <c r="L109" s="10"/>
      <c r="M109" s="10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BU109" s="5"/>
      <c r="BV109" s="5"/>
      <c r="BW109" s="5"/>
      <c r="BX109" s="15"/>
      <c r="BY109" s="15"/>
      <c r="BZ109" s="15"/>
      <c r="CA109" s="4"/>
      <c r="CB109" s="4"/>
      <c r="CC109" s="4"/>
      <c r="CD109" s="4"/>
      <c r="CE109" s="4"/>
      <c r="CF109" s="4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5"/>
      <c r="CV109" s="5"/>
      <c r="CW109" s="5"/>
      <c r="CX109" s="5"/>
      <c r="CY109" s="5"/>
      <c r="CZ109" s="5"/>
    </row>
    <row r="110" spans="1:104" s="6" customFormat="1" x14ac:dyDescent="0.2">
      <c r="A110" s="242" t="s">
        <v>84</v>
      </c>
      <c r="B110" s="55"/>
      <c r="C110" s="54"/>
      <c r="D110" s="55"/>
      <c r="E110" s="52"/>
      <c r="F110" s="10"/>
      <c r="G110" s="10"/>
      <c r="H110" s="10"/>
      <c r="I110" s="10"/>
      <c r="J110" s="10"/>
      <c r="K110" s="10"/>
      <c r="L110" s="10"/>
      <c r="M110" s="10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BU110" s="5"/>
      <c r="BV110" s="5"/>
      <c r="BW110" s="5"/>
      <c r="BX110" s="15"/>
      <c r="BY110" s="15"/>
      <c r="BZ110" s="15"/>
      <c r="CA110" s="4"/>
      <c r="CB110" s="4"/>
      <c r="CC110" s="4"/>
      <c r="CD110" s="4"/>
      <c r="CE110" s="4"/>
      <c r="CF110" s="4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5"/>
      <c r="CV110" s="5"/>
      <c r="CW110" s="5"/>
      <c r="CX110" s="5"/>
      <c r="CY110" s="5"/>
      <c r="CZ110" s="5"/>
    </row>
    <row r="111" spans="1:104" s="6" customFormat="1" x14ac:dyDescent="0.2">
      <c r="A111" s="243" t="s">
        <v>118</v>
      </c>
      <c r="B111" s="213"/>
      <c r="C111" s="212"/>
      <c r="D111" s="213"/>
      <c r="E111" s="244"/>
      <c r="F111" s="10"/>
      <c r="G111" s="10"/>
      <c r="H111" s="10"/>
      <c r="I111" s="10"/>
      <c r="J111" s="10"/>
      <c r="K111" s="10"/>
      <c r="L111" s="10"/>
      <c r="M111" s="10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BU111" s="5"/>
      <c r="BV111" s="5"/>
      <c r="BW111" s="5"/>
      <c r="BX111" s="15"/>
      <c r="BY111" s="15"/>
      <c r="BZ111" s="15"/>
      <c r="CA111" s="4"/>
      <c r="CB111" s="4"/>
      <c r="CC111" s="4"/>
      <c r="CD111" s="4"/>
      <c r="CE111" s="4"/>
      <c r="CF111" s="4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5"/>
      <c r="CV111" s="5"/>
      <c r="CW111" s="5"/>
      <c r="CX111" s="5"/>
      <c r="CY111" s="5"/>
      <c r="CZ111" s="5"/>
    </row>
    <row r="112" spans="1:104" s="6" customFormat="1" ht="15" x14ac:dyDescent="0.25">
      <c r="A112" s="1123" t="s">
        <v>5</v>
      </c>
      <c r="B112" s="1135">
        <f>SUM(B107:B111)</f>
        <v>0</v>
      </c>
      <c r="C112" s="1134">
        <f>SUM(C107:C111)</f>
        <v>0</v>
      </c>
      <c r="D112" s="1135">
        <f>SUM(D107:D111)</f>
        <v>0</v>
      </c>
      <c r="E112" s="1136">
        <f>SUM(E107:E111)</f>
        <v>0</v>
      </c>
      <c r="F112" s="10"/>
      <c r="G112" s="10"/>
      <c r="H112" s="10"/>
      <c r="I112" s="10"/>
      <c r="J112" s="10"/>
      <c r="K112" s="10"/>
      <c r="L112" s="10"/>
      <c r="M112" s="10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3"/>
      <c r="BV112" s="3"/>
      <c r="BW112" s="3"/>
      <c r="BX112" s="15"/>
      <c r="BY112" s="3"/>
      <c r="BZ112" s="15"/>
      <c r="CA112" s="4"/>
      <c r="CB112" s="4"/>
      <c r="CC112" s="4"/>
      <c r="CD112" s="4"/>
      <c r="CE112" s="4"/>
      <c r="CF112" s="4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5"/>
      <c r="CV112" s="5"/>
      <c r="CW112" s="5"/>
      <c r="CX112" s="5"/>
      <c r="CY112" s="5"/>
      <c r="CZ112" s="5"/>
    </row>
    <row r="113" spans="1:130" ht="15" x14ac:dyDescent="0.25">
      <c r="A113" s="221" t="s">
        <v>119</v>
      </c>
      <c r="B113" s="2"/>
      <c r="C113" s="2"/>
      <c r="D113" s="245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3"/>
      <c r="BV113" s="3"/>
      <c r="BW113" s="3"/>
      <c r="BX113" s="3"/>
      <c r="BY113" s="5"/>
      <c r="BZ113" s="5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3"/>
      <c r="CV113" s="3"/>
      <c r="CW113" s="3"/>
      <c r="CX113" s="3"/>
      <c r="CY113" s="3"/>
      <c r="CZ113" s="3"/>
    </row>
    <row r="114" spans="1:130" x14ac:dyDescent="0.2">
      <c r="A114" s="2064" t="s">
        <v>120</v>
      </c>
      <c r="B114" s="2024" t="s">
        <v>5</v>
      </c>
      <c r="C114" s="2045" t="s">
        <v>7</v>
      </c>
      <c r="D114" s="2020"/>
      <c r="E114" s="2020"/>
      <c r="F114" s="2046"/>
      <c r="G114" s="2062" t="s">
        <v>121</v>
      </c>
      <c r="H114" s="2022"/>
      <c r="I114" s="10"/>
      <c r="J114" s="10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T114" s="5"/>
      <c r="BW114" s="1001"/>
      <c r="BX114" s="1001"/>
      <c r="BZ114" s="4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1002"/>
      <c r="CU114" s="1002"/>
      <c r="CV114" s="1002"/>
      <c r="CW114" s="1002"/>
      <c r="CX114" s="1002"/>
      <c r="CY114" s="1001"/>
      <c r="CZ114" s="5"/>
      <c r="DZ114" s="6"/>
    </row>
    <row r="115" spans="1:130" ht="21" x14ac:dyDescent="0.25">
      <c r="A115" s="2065"/>
      <c r="B115" s="2066"/>
      <c r="C115" s="1084" t="s">
        <v>50</v>
      </c>
      <c r="D115" s="1107" t="s">
        <v>29</v>
      </c>
      <c r="E115" s="1085" t="s">
        <v>30</v>
      </c>
      <c r="F115" s="1139" t="s">
        <v>31</v>
      </c>
      <c r="G115" s="1019" t="s">
        <v>88</v>
      </c>
      <c r="H115" s="1019" t="s">
        <v>89</v>
      </c>
      <c r="I115" s="10"/>
      <c r="J115" s="10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3"/>
      <c r="BU115" s="3"/>
      <c r="BV115" s="3"/>
      <c r="BW115" s="15"/>
      <c r="BX115" s="3"/>
      <c r="BZ115" s="4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3"/>
      <c r="CU115" s="3"/>
      <c r="CV115" s="3"/>
      <c r="CW115" s="3"/>
      <c r="CX115" s="3"/>
      <c r="CY115" s="5"/>
      <c r="CZ115" s="5"/>
      <c r="DZ115" s="6"/>
    </row>
    <row r="116" spans="1:130" ht="15" x14ac:dyDescent="0.25">
      <c r="A116" s="1140" t="s">
        <v>122</v>
      </c>
      <c r="B116" s="1141">
        <f>SUM(C116:F116)</f>
        <v>0</v>
      </c>
      <c r="C116" s="1142"/>
      <c r="D116" s="1143"/>
      <c r="E116" s="385"/>
      <c r="F116" s="1144"/>
      <c r="G116" s="1145"/>
      <c r="H116" s="1146"/>
      <c r="I116" s="10"/>
      <c r="J116" s="10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1147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3"/>
      <c r="BU116" s="15"/>
      <c r="BV116" s="15"/>
      <c r="BW116" s="15"/>
      <c r="BX116" s="3"/>
      <c r="BZ116" s="4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3"/>
      <c r="CU116" s="3"/>
      <c r="CV116" s="3"/>
      <c r="CW116" s="3"/>
      <c r="CX116" s="3"/>
      <c r="CY116" s="5"/>
      <c r="CZ116" s="5"/>
      <c r="DZ116" s="6"/>
    </row>
    <row r="117" spans="1:130" ht="15" x14ac:dyDescent="0.25">
      <c r="A117" s="1148" t="s">
        <v>123</v>
      </c>
      <c r="B117" s="1149">
        <f>SUM(C117:F117)</f>
        <v>0</v>
      </c>
      <c r="C117" s="1150"/>
      <c r="D117" s="802"/>
      <c r="E117" s="1081"/>
      <c r="F117" s="1099"/>
      <c r="G117" s="803"/>
      <c r="H117" s="1098"/>
      <c r="I117" s="266"/>
      <c r="J117" s="266"/>
      <c r="K117" s="267"/>
      <c r="L117" s="267"/>
      <c r="M117" s="267"/>
      <c r="N117" s="267"/>
      <c r="O117" s="267"/>
      <c r="P117" s="267"/>
      <c r="Q117" s="267"/>
      <c r="R117" s="267"/>
      <c r="S117" s="267"/>
      <c r="T117" s="267"/>
      <c r="U117" s="267"/>
      <c r="V117" s="267"/>
      <c r="W117" s="267"/>
      <c r="X117" s="267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3"/>
      <c r="BU117" s="15"/>
      <c r="BV117" s="15"/>
      <c r="BW117" s="15"/>
      <c r="BX117" s="3"/>
      <c r="BZ117" s="4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3"/>
      <c r="CU117" s="3"/>
      <c r="CV117" s="3"/>
      <c r="CW117" s="3"/>
      <c r="CX117" s="3"/>
      <c r="CY117" s="5"/>
      <c r="CZ117" s="5"/>
      <c r="DZ117" s="6"/>
    </row>
    <row r="118" spans="1:130" ht="15" x14ac:dyDescent="0.25">
      <c r="A118" s="13" t="s">
        <v>124</v>
      </c>
      <c r="B118" s="2"/>
      <c r="C118" s="2"/>
      <c r="D118" s="268"/>
      <c r="E118" s="1151"/>
      <c r="F118" s="1152"/>
      <c r="G118" s="1153"/>
      <c r="H118" s="1154"/>
      <c r="I118" s="273"/>
      <c r="J118" s="273"/>
      <c r="K118" s="273"/>
      <c r="L118" s="273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5"/>
      <c r="BG118" s="5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3"/>
      <c r="BV118" s="3"/>
      <c r="BW118" s="3"/>
      <c r="BX118" s="3"/>
      <c r="BY118" s="3"/>
      <c r="BZ118" s="3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3"/>
      <c r="CV118" s="3"/>
      <c r="CW118" s="3"/>
      <c r="CX118" s="3"/>
      <c r="CY118" s="3"/>
      <c r="CZ118" s="3"/>
    </row>
    <row r="119" spans="1:130" ht="15" x14ac:dyDescent="0.25">
      <c r="A119" s="2014" t="s">
        <v>125</v>
      </c>
      <c r="B119" s="2015" t="s">
        <v>5</v>
      </c>
      <c r="C119" s="2067" t="s">
        <v>126</v>
      </c>
      <c r="D119" s="2016"/>
      <c r="E119" s="2017"/>
      <c r="F119" s="2068" t="s">
        <v>127</v>
      </c>
      <c r="G119" s="2069" t="s">
        <v>128</v>
      </c>
      <c r="H119" s="2070" t="s">
        <v>7</v>
      </c>
      <c r="I119" s="2020"/>
      <c r="J119" s="2020"/>
      <c r="K119" s="2021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5"/>
      <c r="BF119" s="5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3"/>
      <c r="BV119" s="3"/>
      <c r="BW119" s="3"/>
      <c r="BX119" s="15"/>
      <c r="BY119" s="3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3"/>
      <c r="CV119" s="3"/>
      <c r="CW119" s="3"/>
      <c r="CX119" s="3"/>
      <c r="CY119" s="3"/>
      <c r="CZ119" s="5"/>
    </row>
    <row r="120" spans="1:130" ht="42" x14ac:dyDescent="0.25">
      <c r="A120" s="2061"/>
      <c r="B120" s="2040"/>
      <c r="C120" s="1155" t="s">
        <v>129</v>
      </c>
      <c r="D120" s="1156" t="s">
        <v>130</v>
      </c>
      <c r="E120" s="1019" t="s">
        <v>131</v>
      </c>
      <c r="F120" s="2068"/>
      <c r="G120" s="2069"/>
      <c r="H120" s="1157" t="s">
        <v>50</v>
      </c>
      <c r="I120" s="1019" t="s">
        <v>29</v>
      </c>
      <c r="J120" s="1157" t="s">
        <v>30</v>
      </c>
      <c r="K120" s="1157" t="s">
        <v>31</v>
      </c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5"/>
      <c r="BF120" s="5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3"/>
      <c r="BV120" s="3"/>
      <c r="BW120" s="3"/>
      <c r="BX120" s="15"/>
      <c r="BY120" s="3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3"/>
      <c r="CV120" s="3"/>
      <c r="CW120" s="3"/>
      <c r="CX120" s="3"/>
      <c r="CY120" s="3"/>
      <c r="CZ120" s="5"/>
    </row>
    <row r="121" spans="1:130" ht="15" x14ac:dyDescent="0.25">
      <c r="A121" s="1158" t="s">
        <v>52</v>
      </c>
      <c r="B121" s="1159">
        <f>SUM(C121:G121)</f>
        <v>0</v>
      </c>
      <c r="C121" s="1160"/>
      <c r="D121" s="1161"/>
      <c r="E121" s="1162"/>
      <c r="F121" s="1161"/>
      <c r="G121" s="1163"/>
      <c r="H121" s="1161"/>
      <c r="I121" s="1162"/>
      <c r="J121" s="1161"/>
      <c r="K121" s="1161"/>
      <c r="L121" s="283" t="str">
        <f>CA121</f>
        <v/>
      </c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5"/>
      <c r="X121" s="5"/>
      <c r="Y121" s="5"/>
      <c r="Z121" s="5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5"/>
      <c r="BF121" s="5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3"/>
      <c r="BV121" s="3"/>
      <c r="BW121" s="3"/>
      <c r="BX121" s="15"/>
      <c r="BY121" s="3"/>
      <c r="BZ121" s="5"/>
      <c r="CA121" s="32" t="str">
        <f>IF(CG121=1,"* Total Personas debe ser igual que según Tipo estrategia. ","")</f>
        <v/>
      </c>
      <c r="CB121" s="32"/>
      <c r="CC121" s="32"/>
      <c r="CD121" s="32"/>
      <c r="CE121" s="32"/>
      <c r="CF121" s="32"/>
      <c r="CG121" s="33">
        <f>IF(B121&lt;&gt;SUM(H121:K121),1,0)</f>
        <v>0</v>
      </c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3"/>
      <c r="CV121" s="3"/>
      <c r="CW121" s="3"/>
      <c r="CX121" s="3"/>
      <c r="CY121" s="3"/>
      <c r="CZ121" s="5"/>
    </row>
    <row r="122" spans="1:130" ht="15" x14ac:dyDescent="0.25">
      <c r="A122" s="230" t="s">
        <v>72</v>
      </c>
      <c r="B122" s="284">
        <f>SUM(C122:G122)</f>
        <v>0</v>
      </c>
      <c r="C122" s="51"/>
      <c r="D122" s="92"/>
      <c r="E122" s="56"/>
      <c r="F122" s="92"/>
      <c r="G122" s="285"/>
      <c r="H122" s="92"/>
      <c r="I122" s="56"/>
      <c r="J122" s="92"/>
      <c r="K122" s="92"/>
      <c r="L122" s="283" t="str">
        <f>CA122</f>
        <v/>
      </c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5"/>
      <c r="X122" s="5"/>
      <c r="Y122" s="5"/>
      <c r="Z122" s="5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5"/>
      <c r="BF122" s="5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3"/>
      <c r="BV122" s="3"/>
      <c r="BW122" s="3"/>
      <c r="BX122" s="15"/>
      <c r="BY122" s="3"/>
      <c r="BZ122" s="5"/>
      <c r="CA122" s="32" t="str">
        <f>IF(CG122=1,"* Total Personas debe ser igual que según Tipo estrategia. ","")</f>
        <v/>
      </c>
      <c r="CB122" s="32"/>
      <c r="CC122" s="32"/>
      <c r="CD122" s="32"/>
      <c r="CE122" s="32"/>
      <c r="CF122" s="32"/>
      <c r="CG122" s="33">
        <f>IF(B122&lt;&gt;SUM(H122:K122),1,0)</f>
        <v>0</v>
      </c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3"/>
      <c r="CV122" s="3"/>
      <c r="CW122" s="3"/>
      <c r="CX122" s="3"/>
      <c r="CY122" s="3"/>
      <c r="CZ122" s="5"/>
    </row>
    <row r="123" spans="1:130" ht="15" x14ac:dyDescent="0.25">
      <c r="A123" s="286" t="s">
        <v>73</v>
      </c>
      <c r="B123" s="287">
        <f>SUM(C123:G123)</f>
        <v>0</v>
      </c>
      <c r="C123" s="219"/>
      <c r="D123" s="75"/>
      <c r="E123" s="78"/>
      <c r="F123" s="75"/>
      <c r="G123" s="288"/>
      <c r="H123" s="75"/>
      <c r="I123" s="78"/>
      <c r="J123" s="75"/>
      <c r="K123" s="75"/>
      <c r="L123" s="283" t="str">
        <f>CA123</f>
        <v/>
      </c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5"/>
      <c r="X123" s="5"/>
      <c r="Y123" s="5"/>
      <c r="Z123" s="5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5"/>
      <c r="BF123" s="5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3"/>
      <c r="BV123" s="3"/>
      <c r="BW123" s="3"/>
      <c r="BX123" s="15"/>
      <c r="BY123" s="3"/>
      <c r="BZ123" s="5"/>
      <c r="CA123" s="32" t="str">
        <f>IF(CG123=1,"* Total Personas debe ser igual que según Tipo estrategia. ","")</f>
        <v/>
      </c>
      <c r="CB123" s="32"/>
      <c r="CC123" s="32"/>
      <c r="CD123" s="32"/>
      <c r="CE123" s="32"/>
      <c r="CF123" s="32"/>
      <c r="CG123" s="33">
        <f>IF(B123&lt;&gt;SUM(H123:K123),1,0)</f>
        <v>0</v>
      </c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3"/>
      <c r="CV123" s="3"/>
      <c r="CW123" s="3"/>
      <c r="CX123" s="3"/>
      <c r="CY123" s="3"/>
      <c r="CZ123" s="5"/>
    </row>
    <row r="124" spans="1:130" ht="15" x14ac:dyDescent="0.25">
      <c r="A124" s="238" t="s">
        <v>132</v>
      </c>
      <c r="B124" s="2"/>
      <c r="C124" s="2"/>
      <c r="D124" s="245"/>
      <c r="E124" s="245"/>
      <c r="F124" s="245"/>
      <c r="G124" s="245"/>
      <c r="H124" s="245"/>
      <c r="I124" s="245"/>
      <c r="J124" s="245"/>
      <c r="K124" s="245"/>
      <c r="L124" s="24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5"/>
      <c r="BG124" s="5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3"/>
      <c r="BV124" s="3"/>
      <c r="BW124" s="3"/>
      <c r="BX124" s="3"/>
      <c r="BY124" s="3"/>
      <c r="BZ124" s="3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5"/>
      <c r="CV124" s="5"/>
      <c r="CW124" s="5"/>
      <c r="CX124" s="5"/>
      <c r="CY124" s="5"/>
      <c r="CZ124" s="5"/>
    </row>
    <row r="125" spans="1:130" ht="15" customHeight="1" x14ac:dyDescent="0.25">
      <c r="A125" s="2079" t="s">
        <v>133</v>
      </c>
      <c r="B125" s="2072" t="s">
        <v>134</v>
      </c>
      <c r="C125" s="2048" t="s">
        <v>135</v>
      </c>
      <c r="D125" s="2080"/>
      <c r="E125" s="2048" t="s">
        <v>136</v>
      </c>
      <c r="F125" s="2080"/>
      <c r="G125" s="2081" t="s">
        <v>137</v>
      </c>
      <c r="H125" s="2080"/>
      <c r="I125" s="2048" t="s">
        <v>138</v>
      </c>
      <c r="J125" s="2082"/>
      <c r="K125" s="2062" t="s">
        <v>139</v>
      </c>
      <c r="L125" s="2071"/>
      <c r="M125" s="267"/>
      <c r="N125" s="267"/>
      <c r="O125" s="267"/>
      <c r="P125" s="267"/>
      <c r="Q125" s="267"/>
      <c r="R125" s="267"/>
      <c r="S125" s="267"/>
      <c r="T125" s="267"/>
      <c r="U125" s="267"/>
      <c r="V125" s="267"/>
      <c r="W125" s="267"/>
      <c r="X125" s="267"/>
      <c r="Y125" s="267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5"/>
      <c r="BD125" s="5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3"/>
      <c r="BU125" s="3"/>
      <c r="BV125" s="15"/>
      <c r="BW125" s="15"/>
      <c r="BX125" s="15"/>
      <c r="BZ125" s="4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5"/>
      <c r="CU125" s="5"/>
      <c r="CV125" s="5"/>
      <c r="CW125" s="5"/>
      <c r="CX125" s="5"/>
      <c r="CY125" s="5"/>
      <c r="CZ125" s="5"/>
      <c r="DZ125" s="6"/>
    </row>
    <row r="126" spans="1:130" s="1025" customFormat="1" ht="21" x14ac:dyDescent="0.25">
      <c r="A126" s="2061"/>
      <c r="B126" s="2040"/>
      <c r="C126" s="1084" t="s">
        <v>140</v>
      </c>
      <c r="D126" s="1164" t="s">
        <v>141</v>
      </c>
      <c r="E126" s="1084" t="s">
        <v>140</v>
      </c>
      <c r="F126" s="1164" t="s">
        <v>141</v>
      </c>
      <c r="G126" s="1084" t="s">
        <v>140</v>
      </c>
      <c r="H126" s="1165" t="s">
        <v>141</v>
      </c>
      <c r="I126" s="1084" t="s">
        <v>140</v>
      </c>
      <c r="J126" s="1086" t="s">
        <v>141</v>
      </c>
      <c r="K126" s="1164" t="s">
        <v>88</v>
      </c>
      <c r="L126" s="1164" t="s">
        <v>89</v>
      </c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5"/>
      <c r="BD126" s="5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3"/>
      <c r="BU126" s="3"/>
      <c r="BV126" s="15"/>
      <c r="BW126" s="15"/>
      <c r="BX126" s="15"/>
      <c r="BY126" s="15"/>
      <c r="BZ126" s="4"/>
      <c r="CA126" s="4"/>
      <c r="CB126" s="4"/>
      <c r="CC126" s="4"/>
      <c r="CD126" s="4"/>
      <c r="CE126" s="4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5"/>
      <c r="CU126" s="5"/>
      <c r="CV126" s="5"/>
      <c r="CW126" s="5"/>
      <c r="CX126" s="5"/>
      <c r="CY126" s="5"/>
      <c r="CZ126" s="1001"/>
      <c r="DA126" s="1001"/>
      <c r="DB126" s="1001"/>
      <c r="DC126" s="1001"/>
      <c r="DD126" s="1001"/>
      <c r="DE126" s="1001"/>
      <c r="DF126" s="1001"/>
      <c r="DG126" s="1001"/>
      <c r="DH126" s="1001"/>
      <c r="DI126" s="1001"/>
      <c r="DJ126" s="1001"/>
      <c r="DK126" s="1001"/>
      <c r="DL126" s="1001"/>
      <c r="DM126" s="1001"/>
      <c r="DN126" s="1001"/>
      <c r="DO126" s="1001"/>
      <c r="DP126" s="1001"/>
      <c r="DQ126" s="1001"/>
      <c r="DR126" s="1001"/>
      <c r="DS126" s="1001"/>
      <c r="DT126" s="1001"/>
      <c r="DU126" s="1001"/>
      <c r="DV126" s="1001"/>
      <c r="DW126" s="1001"/>
      <c r="DX126" s="1001"/>
      <c r="DY126" s="1001"/>
    </row>
    <row r="127" spans="1:130" ht="15" x14ac:dyDescent="0.25">
      <c r="A127" s="2072" t="s">
        <v>142</v>
      </c>
      <c r="B127" s="1166" t="s">
        <v>143</v>
      </c>
      <c r="C127" s="1142"/>
      <c r="D127" s="1145"/>
      <c r="E127" s="1142"/>
      <c r="F127" s="1145"/>
      <c r="G127" s="1142"/>
      <c r="H127" s="1145"/>
      <c r="I127" s="1142"/>
      <c r="J127" s="1026"/>
      <c r="K127" s="56"/>
      <c r="L127" s="1145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5"/>
      <c r="BD127" s="5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3"/>
      <c r="BU127" s="3"/>
      <c r="BV127" s="15"/>
      <c r="BW127" s="15"/>
      <c r="BX127" s="15"/>
      <c r="BZ127" s="4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5"/>
      <c r="CU127" s="5"/>
      <c r="CV127" s="5"/>
      <c r="CW127" s="5"/>
      <c r="CX127" s="5"/>
      <c r="CY127" s="5"/>
      <c r="CZ127" s="5"/>
      <c r="DZ127" s="6"/>
    </row>
    <row r="128" spans="1:130" ht="21" x14ac:dyDescent="0.2">
      <c r="A128" s="1637"/>
      <c r="B128" s="230" t="s">
        <v>144</v>
      </c>
      <c r="C128" s="51"/>
      <c r="D128" s="56"/>
      <c r="E128" s="51"/>
      <c r="F128" s="56"/>
      <c r="G128" s="51"/>
      <c r="H128" s="56"/>
      <c r="I128" s="51"/>
      <c r="J128" s="298"/>
      <c r="K128" s="56"/>
      <c r="L128" s="56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5"/>
      <c r="BD128" s="5"/>
      <c r="BT128" s="5"/>
      <c r="BV128" s="15"/>
      <c r="BW128" s="15"/>
      <c r="BX128" s="15"/>
      <c r="BZ128" s="4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15"/>
      <c r="CY128" s="5"/>
      <c r="CZ128" s="5"/>
      <c r="DZ128" s="6"/>
    </row>
    <row r="129" spans="1:130" x14ac:dyDescent="0.2">
      <c r="A129" s="1637"/>
      <c r="B129" s="230" t="s">
        <v>145</v>
      </c>
      <c r="C129" s="51"/>
      <c r="D129" s="56"/>
      <c r="E129" s="51"/>
      <c r="F129" s="56"/>
      <c r="G129" s="51"/>
      <c r="H129" s="56"/>
      <c r="I129" s="51"/>
      <c r="J129" s="298"/>
      <c r="K129" s="56"/>
      <c r="L129" s="56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5"/>
      <c r="BD129" s="5"/>
      <c r="BT129" s="5"/>
      <c r="BV129" s="15"/>
      <c r="BW129" s="15"/>
      <c r="BX129" s="15"/>
      <c r="BZ129" s="4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15"/>
      <c r="CY129" s="5"/>
      <c r="CZ129" s="5"/>
      <c r="DZ129" s="6"/>
    </row>
    <row r="130" spans="1:130" x14ac:dyDescent="0.2">
      <c r="A130" s="2040"/>
      <c r="B130" s="230" t="s">
        <v>146</v>
      </c>
      <c r="C130" s="219"/>
      <c r="D130" s="78"/>
      <c r="E130" s="219"/>
      <c r="F130" s="78"/>
      <c r="G130" s="219"/>
      <c r="H130" s="78"/>
      <c r="I130" s="219"/>
      <c r="J130" s="299"/>
      <c r="K130" s="78"/>
      <c r="L130" s="7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5"/>
      <c r="BD130" s="5"/>
      <c r="BT130" s="5"/>
      <c r="BV130" s="15"/>
      <c r="BW130" s="15"/>
      <c r="BX130" s="15"/>
      <c r="BZ130" s="4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15"/>
      <c r="CZ130" s="5"/>
      <c r="DZ130" s="6"/>
    </row>
    <row r="131" spans="1:130" x14ac:dyDescent="0.2">
      <c r="A131" s="2073" t="s">
        <v>147</v>
      </c>
      <c r="B131" s="1166" t="s">
        <v>148</v>
      </c>
      <c r="C131" s="1142"/>
      <c r="D131" s="1145"/>
      <c r="E131" s="1142"/>
      <c r="F131" s="1145"/>
      <c r="G131" s="1142"/>
      <c r="H131" s="1145"/>
      <c r="I131" s="1142"/>
      <c r="J131" s="1026"/>
      <c r="K131" s="1145"/>
      <c r="L131" s="1145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5"/>
      <c r="BD131" s="5"/>
      <c r="BT131" s="5"/>
      <c r="BV131" s="15"/>
      <c r="BW131" s="15"/>
      <c r="BX131" s="15"/>
      <c r="BZ131" s="4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15"/>
      <c r="CY131" s="5"/>
      <c r="CZ131" s="5"/>
      <c r="DZ131" s="6"/>
    </row>
    <row r="132" spans="1:130" x14ac:dyDescent="0.2">
      <c r="A132" s="2074"/>
      <c r="B132" s="230" t="s">
        <v>149</v>
      </c>
      <c r="C132" s="51"/>
      <c r="D132" s="56"/>
      <c r="E132" s="51"/>
      <c r="F132" s="56"/>
      <c r="G132" s="51"/>
      <c r="H132" s="56"/>
      <c r="I132" s="51"/>
      <c r="J132" s="298"/>
      <c r="K132" s="56"/>
      <c r="L132" s="56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5"/>
      <c r="BD132" s="5"/>
      <c r="BT132" s="5"/>
      <c r="BV132" s="15"/>
      <c r="BW132" s="15"/>
      <c r="BX132" s="15"/>
      <c r="BZ132" s="4"/>
      <c r="CF132" s="9"/>
      <c r="CG132" s="1027"/>
      <c r="CH132" s="1027"/>
      <c r="CI132" s="1027"/>
      <c r="CJ132" s="1027"/>
      <c r="CK132" s="1027"/>
      <c r="CL132" s="1027"/>
      <c r="CM132" s="1027"/>
      <c r="CN132" s="1027"/>
      <c r="CO132" s="1027"/>
      <c r="CP132" s="1027"/>
      <c r="CQ132" s="1027"/>
      <c r="CR132" s="1027"/>
      <c r="CS132" s="1027"/>
      <c r="CT132" s="15"/>
      <c r="CY132" s="5"/>
      <c r="CZ132" s="5"/>
      <c r="DZ132" s="6"/>
    </row>
    <row r="133" spans="1:130" x14ac:dyDescent="0.2">
      <c r="A133" s="2074"/>
      <c r="B133" s="230" t="s">
        <v>146</v>
      </c>
      <c r="C133" s="51"/>
      <c r="D133" s="56"/>
      <c r="E133" s="51"/>
      <c r="F133" s="56"/>
      <c r="G133" s="51"/>
      <c r="H133" s="56"/>
      <c r="I133" s="51"/>
      <c r="J133" s="298"/>
      <c r="K133" s="56"/>
      <c r="L133" s="56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5"/>
      <c r="BD133" s="5"/>
      <c r="BT133" s="5"/>
      <c r="BV133" s="15"/>
      <c r="BW133" s="15"/>
      <c r="BX133" s="15"/>
      <c r="BZ133" s="4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15"/>
      <c r="CY133" s="5"/>
      <c r="CZ133" s="5"/>
      <c r="DZ133" s="6"/>
    </row>
    <row r="134" spans="1:130" x14ac:dyDescent="0.2">
      <c r="A134" s="2074"/>
      <c r="B134" s="301" t="s">
        <v>150</v>
      </c>
      <c r="C134" s="85"/>
      <c r="D134" s="86"/>
      <c r="E134" s="85"/>
      <c r="F134" s="86"/>
      <c r="G134" s="85"/>
      <c r="H134" s="86"/>
      <c r="I134" s="85"/>
      <c r="J134" s="302"/>
      <c r="K134" s="86"/>
      <c r="L134" s="86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5"/>
      <c r="BD134" s="5"/>
      <c r="BT134" s="5"/>
      <c r="BV134" s="15"/>
      <c r="BW134" s="15"/>
      <c r="BX134" s="15"/>
      <c r="BZ134" s="4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15"/>
      <c r="CY134" s="5"/>
      <c r="CZ134" s="5"/>
      <c r="DZ134" s="6"/>
    </row>
    <row r="135" spans="1:130" x14ac:dyDescent="0.2">
      <c r="A135" s="2074"/>
      <c r="B135" s="286" t="s">
        <v>151</v>
      </c>
      <c r="C135" s="219"/>
      <c r="D135" s="78"/>
      <c r="E135" s="219"/>
      <c r="F135" s="78"/>
      <c r="G135" s="219"/>
      <c r="H135" s="78"/>
      <c r="I135" s="219"/>
      <c r="J135" s="299"/>
      <c r="K135" s="78"/>
      <c r="L135" s="7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5"/>
      <c r="BD135" s="5"/>
      <c r="BT135" s="5"/>
      <c r="BV135" s="15"/>
      <c r="BW135" s="15"/>
      <c r="BX135" s="15"/>
      <c r="BZ135" s="4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15"/>
      <c r="CY135" s="5"/>
      <c r="CZ135" s="5"/>
      <c r="DZ135" s="6"/>
    </row>
    <row r="136" spans="1:130" ht="14.25" customHeight="1" x14ac:dyDescent="0.2">
      <c r="A136" s="2072" t="s">
        <v>152</v>
      </c>
      <c r="B136" s="1166" t="s">
        <v>153</v>
      </c>
      <c r="C136" s="1142"/>
      <c r="D136" s="1145"/>
      <c r="E136" s="1142"/>
      <c r="F136" s="1145"/>
      <c r="G136" s="1142"/>
      <c r="H136" s="1145"/>
      <c r="I136" s="1142"/>
      <c r="J136" s="1026"/>
      <c r="K136" s="1145"/>
      <c r="L136" s="1145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5"/>
      <c r="BD136" s="5"/>
      <c r="BT136" s="5"/>
      <c r="BV136" s="15"/>
      <c r="BW136" s="15"/>
      <c r="BX136" s="15"/>
      <c r="BZ136" s="4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5"/>
      <c r="CU136" s="5"/>
      <c r="CV136" s="5"/>
      <c r="CW136" s="5"/>
      <c r="CX136" s="5"/>
      <c r="CY136" s="5"/>
      <c r="CZ136" s="5"/>
      <c r="DZ136" s="6"/>
    </row>
    <row r="137" spans="1:130" x14ac:dyDescent="0.2">
      <c r="A137" s="1637"/>
      <c r="B137" s="230" t="s">
        <v>149</v>
      </c>
      <c r="C137" s="51"/>
      <c r="D137" s="56"/>
      <c r="E137" s="51"/>
      <c r="F137" s="56"/>
      <c r="G137" s="51"/>
      <c r="H137" s="56"/>
      <c r="I137" s="51"/>
      <c r="J137" s="298"/>
      <c r="K137" s="56"/>
      <c r="L137" s="56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5"/>
      <c r="BD137" s="5"/>
      <c r="BT137" s="5"/>
      <c r="BV137" s="15"/>
      <c r="BW137" s="15"/>
      <c r="BX137" s="15"/>
      <c r="BZ137" s="4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5"/>
      <c r="CU137" s="5"/>
      <c r="CV137" s="5"/>
      <c r="CW137" s="5"/>
      <c r="CX137" s="5"/>
      <c r="CY137" s="5"/>
      <c r="CZ137" s="5"/>
      <c r="DZ137" s="6"/>
    </row>
    <row r="138" spans="1:130" x14ac:dyDescent="0.2">
      <c r="A138" s="1637"/>
      <c r="B138" s="230" t="s">
        <v>146</v>
      </c>
      <c r="C138" s="51"/>
      <c r="D138" s="56"/>
      <c r="E138" s="51"/>
      <c r="F138" s="56"/>
      <c r="G138" s="51"/>
      <c r="H138" s="56"/>
      <c r="I138" s="51"/>
      <c r="J138" s="298"/>
      <c r="K138" s="56"/>
      <c r="L138" s="56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5"/>
      <c r="BD138" s="5"/>
      <c r="BT138" s="5"/>
      <c r="BV138" s="15"/>
      <c r="BW138" s="15"/>
      <c r="BX138" s="15"/>
      <c r="BZ138" s="4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5"/>
      <c r="CU138" s="5"/>
      <c r="CV138" s="5"/>
      <c r="CW138" s="5"/>
      <c r="CX138" s="5"/>
      <c r="CY138" s="5"/>
      <c r="CZ138" s="5"/>
      <c r="DZ138" s="6"/>
    </row>
    <row r="139" spans="1:130" x14ac:dyDescent="0.2">
      <c r="A139" s="1637"/>
      <c r="B139" s="230" t="s">
        <v>154</v>
      </c>
      <c r="C139" s="51"/>
      <c r="D139" s="56"/>
      <c r="E139" s="51"/>
      <c r="F139" s="56"/>
      <c r="G139" s="51"/>
      <c r="H139" s="56"/>
      <c r="I139" s="51"/>
      <c r="J139" s="298"/>
      <c r="K139" s="56"/>
      <c r="L139" s="56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5"/>
      <c r="BD139" s="5"/>
      <c r="BT139" s="5"/>
      <c r="BV139" s="15"/>
      <c r="BW139" s="15"/>
      <c r="BX139" s="15"/>
      <c r="BZ139" s="32"/>
      <c r="CA139" s="32"/>
      <c r="CB139" s="32"/>
      <c r="CC139" s="32"/>
      <c r="CD139" s="32"/>
      <c r="CE139" s="32"/>
      <c r="CF139" s="33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5"/>
      <c r="CU139" s="5"/>
      <c r="CV139" s="5"/>
      <c r="CW139" s="5"/>
      <c r="CX139" s="5"/>
      <c r="CY139" s="5"/>
      <c r="CZ139" s="5"/>
      <c r="DZ139" s="6"/>
    </row>
    <row r="140" spans="1:130" x14ac:dyDescent="0.2">
      <c r="A140" s="1637"/>
      <c r="B140" s="230" t="s">
        <v>150</v>
      </c>
      <c r="C140" s="51"/>
      <c r="D140" s="56"/>
      <c r="E140" s="51"/>
      <c r="F140" s="56"/>
      <c r="G140" s="51"/>
      <c r="H140" s="56"/>
      <c r="I140" s="51"/>
      <c r="J140" s="298"/>
      <c r="K140" s="56"/>
      <c r="L140" s="56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5"/>
      <c r="BD140" s="5"/>
      <c r="BT140" s="5"/>
      <c r="BV140" s="15"/>
      <c r="BW140" s="15"/>
      <c r="BX140" s="15"/>
      <c r="BZ140" s="32"/>
      <c r="CA140" s="32"/>
      <c r="CB140" s="32"/>
      <c r="CC140" s="32"/>
      <c r="CD140" s="32"/>
      <c r="CE140" s="32"/>
      <c r="CF140" s="33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5"/>
      <c r="CU140" s="5"/>
      <c r="CV140" s="5"/>
      <c r="CW140" s="5"/>
      <c r="CX140" s="5"/>
      <c r="CY140" s="5"/>
      <c r="CZ140" s="5"/>
      <c r="DZ140" s="6"/>
    </row>
    <row r="141" spans="1:130" x14ac:dyDescent="0.2">
      <c r="A141" s="2040"/>
      <c r="B141" s="286" t="s">
        <v>151</v>
      </c>
      <c r="C141" s="63"/>
      <c r="D141" s="97"/>
      <c r="E141" s="63"/>
      <c r="F141" s="97"/>
      <c r="G141" s="63"/>
      <c r="H141" s="97"/>
      <c r="I141" s="63"/>
      <c r="J141" s="303"/>
      <c r="K141" s="97"/>
      <c r="L141" s="97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5"/>
      <c r="BD141" s="5"/>
      <c r="BT141" s="5"/>
      <c r="BV141" s="15"/>
      <c r="BW141" s="15"/>
      <c r="BX141" s="15"/>
      <c r="BZ141" s="32"/>
      <c r="CA141" s="32"/>
      <c r="CB141" s="32"/>
      <c r="CC141" s="32"/>
      <c r="CD141" s="32"/>
      <c r="CE141" s="32"/>
      <c r="CF141" s="33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5"/>
      <c r="CU141" s="5"/>
      <c r="CV141" s="5"/>
      <c r="CW141" s="5"/>
      <c r="CX141" s="5"/>
      <c r="CY141" s="5"/>
      <c r="CZ141" s="5"/>
      <c r="DZ141" s="6"/>
    </row>
    <row r="142" spans="1:130" x14ac:dyDescent="0.2">
      <c r="A142" s="1106" t="s">
        <v>155</v>
      </c>
      <c r="B142" s="1167" t="s">
        <v>145</v>
      </c>
      <c r="C142" s="1090"/>
      <c r="D142" s="1168"/>
      <c r="E142" s="1090"/>
      <c r="F142" s="1168"/>
      <c r="G142" s="1090"/>
      <c r="H142" s="1168"/>
      <c r="I142" s="1090"/>
      <c r="J142" s="1169"/>
      <c r="K142" s="1168"/>
      <c r="L142" s="116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5"/>
      <c r="BD142" s="5"/>
      <c r="BT142" s="5"/>
      <c r="BV142" s="15"/>
      <c r="BW142" s="15"/>
      <c r="BX142" s="15"/>
      <c r="BZ142" s="4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5"/>
      <c r="CU142" s="5"/>
      <c r="CV142" s="5"/>
      <c r="CW142" s="5"/>
      <c r="CX142" s="5"/>
      <c r="CY142" s="5"/>
      <c r="CZ142" s="5"/>
      <c r="DZ142" s="6"/>
    </row>
    <row r="143" spans="1:130" x14ac:dyDescent="0.2">
      <c r="A143" s="11" t="s">
        <v>156</v>
      </c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5"/>
      <c r="CV143" s="5"/>
      <c r="CW143" s="5"/>
      <c r="CX143" s="5"/>
      <c r="CY143" s="5"/>
      <c r="CZ143" s="5"/>
    </row>
    <row r="144" spans="1:130" x14ac:dyDescent="0.2">
      <c r="A144" s="107" t="s">
        <v>157</v>
      </c>
      <c r="B144" s="309"/>
      <c r="C144" s="10"/>
      <c r="D144" s="310"/>
      <c r="E144" s="1031"/>
      <c r="F144" s="310"/>
      <c r="G144" s="1031"/>
      <c r="H144" s="1031"/>
      <c r="I144" s="310"/>
      <c r="J144" s="1170"/>
      <c r="K144" s="1170"/>
      <c r="L144" s="1170"/>
      <c r="M144" s="1170"/>
      <c r="N144" s="1170"/>
      <c r="O144" s="1171"/>
      <c r="P144" s="1171"/>
      <c r="Q144" s="1171"/>
      <c r="R144" s="1172"/>
      <c r="S144" s="14"/>
      <c r="T144" s="1171"/>
      <c r="U144" s="1171"/>
      <c r="V144" s="1172"/>
      <c r="W144" s="1173"/>
      <c r="X144" s="14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CA144" s="32"/>
      <c r="CB144" s="32"/>
      <c r="CC144" s="32"/>
      <c r="CD144" s="32"/>
      <c r="CE144" s="32"/>
      <c r="CF144" s="32"/>
      <c r="CG144" s="33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5"/>
      <c r="CV144" s="5"/>
      <c r="CW144" s="5"/>
      <c r="CX144" s="5"/>
      <c r="CY144" s="5"/>
      <c r="CZ144" s="5"/>
    </row>
    <row r="145" spans="1:149" ht="15" customHeight="1" x14ac:dyDescent="0.2">
      <c r="A145" s="2075" t="s">
        <v>35</v>
      </c>
      <c r="B145" s="2076" t="s">
        <v>5</v>
      </c>
      <c r="C145" s="1640"/>
      <c r="D145" s="2077"/>
      <c r="E145" s="2078" t="s">
        <v>158</v>
      </c>
      <c r="F145" s="1705"/>
      <c r="G145" s="1705"/>
      <c r="H145" s="1705"/>
      <c r="I145" s="1705"/>
      <c r="J145" s="1705"/>
      <c r="K145" s="1705"/>
      <c r="L145" s="1705"/>
      <c r="M145" s="1705"/>
      <c r="N145" s="1705"/>
      <c r="O145" s="1705"/>
      <c r="P145" s="1705"/>
      <c r="Q145" s="1705"/>
      <c r="R145" s="1705"/>
      <c r="S145" s="1705"/>
      <c r="T145" s="1705"/>
      <c r="U145" s="1705"/>
      <c r="V145" s="1705"/>
      <c r="W145" s="1705"/>
      <c r="X145" s="1705"/>
      <c r="Y145" s="1705"/>
      <c r="Z145" s="1705"/>
      <c r="AA145" s="1705"/>
      <c r="AB145" s="1705"/>
      <c r="AC145" s="1705"/>
      <c r="AD145" s="1705"/>
      <c r="AE145" s="1705"/>
      <c r="AF145" s="1705"/>
      <c r="AG145" s="1705"/>
      <c r="AH145" s="1705"/>
      <c r="AI145" s="1705"/>
      <c r="AJ145" s="1705"/>
      <c r="AK145" s="1705"/>
      <c r="AL145" s="1705"/>
      <c r="AM145" s="2083" t="s">
        <v>159</v>
      </c>
      <c r="AN145" s="2084"/>
      <c r="AO145" s="208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U145" s="109"/>
      <c r="BV145" s="109"/>
      <c r="BW145" s="15"/>
      <c r="BX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5"/>
      <c r="CR145" s="5"/>
      <c r="CS145" s="5"/>
      <c r="CT145" s="32"/>
      <c r="CU145" s="32"/>
      <c r="CV145" s="32"/>
      <c r="CW145" s="32"/>
      <c r="CX145" s="32"/>
      <c r="CY145" s="32"/>
      <c r="CZ145" s="33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</row>
    <row r="146" spans="1:149" ht="15" customHeight="1" x14ac:dyDescent="0.2">
      <c r="A146" s="1702"/>
      <c r="B146" s="2051"/>
      <c r="C146" s="1933"/>
      <c r="D146" s="1934"/>
      <c r="E146" s="2073" t="s">
        <v>160</v>
      </c>
      <c r="F146" s="2073"/>
      <c r="G146" s="2073" t="s">
        <v>161</v>
      </c>
      <c r="H146" s="2073"/>
      <c r="I146" s="2073" t="s">
        <v>13</v>
      </c>
      <c r="J146" s="2073"/>
      <c r="K146" s="2086" t="s">
        <v>162</v>
      </c>
      <c r="L146" s="2086"/>
      <c r="M146" s="2073" t="s">
        <v>15</v>
      </c>
      <c r="N146" s="2048"/>
      <c r="O146" s="2073" t="s">
        <v>16</v>
      </c>
      <c r="P146" s="2073"/>
      <c r="Q146" s="2073" t="s">
        <v>17</v>
      </c>
      <c r="R146" s="2073"/>
      <c r="S146" s="2073" t="s">
        <v>18</v>
      </c>
      <c r="T146" s="2073"/>
      <c r="U146" s="2073" t="s">
        <v>19</v>
      </c>
      <c r="V146" s="2073"/>
      <c r="W146" s="2073" t="s">
        <v>20</v>
      </c>
      <c r="X146" s="2073"/>
      <c r="Y146" s="2073" t="s">
        <v>21</v>
      </c>
      <c r="Z146" s="2073"/>
      <c r="AA146" s="2073" t="s">
        <v>22</v>
      </c>
      <c r="AB146" s="2073"/>
      <c r="AC146" s="2073" t="s">
        <v>23</v>
      </c>
      <c r="AD146" s="2048"/>
      <c r="AE146" s="2073" t="s">
        <v>24</v>
      </c>
      <c r="AF146" s="2073"/>
      <c r="AG146" s="2073" t="s">
        <v>25</v>
      </c>
      <c r="AH146" s="2073"/>
      <c r="AI146" s="2073" t="s">
        <v>26</v>
      </c>
      <c r="AJ146" s="2073"/>
      <c r="AK146" s="2087" t="s">
        <v>27</v>
      </c>
      <c r="AL146" s="2045"/>
      <c r="AM146" s="2088" t="s">
        <v>163</v>
      </c>
      <c r="AN146" s="2045" t="s">
        <v>164</v>
      </c>
      <c r="AO146" s="2087"/>
      <c r="AP146" s="1174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U146" s="109"/>
      <c r="BV146" s="109"/>
      <c r="BW146" s="15"/>
      <c r="BX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5"/>
      <c r="CR146" s="5"/>
      <c r="CS146" s="5"/>
      <c r="CT146" s="32"/>
      <c r="CU146" s="32"/>
      <c r="CV146" s="32"/>
      <c r="CW146" s="32"/>
      <c r="CX146" s="32"/>
      <c r="CY146" s="32"/>
      <c r="CZ146" s="33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</row>
    <row r="147" spans="1:149" ht="24" customHeight="1" x14ac:dyDescent="0.2">
      <c r="A147" s="2066"/>
      <c r="B147" s="1175" t="s">
        <v>32</v>
      </c>
      <c r="C147" s="1176" t="s">
        <v>33</v>
      </c>
      <c r="D147" s="1177" t="s">
        <v>34</v>
      </c>
      <c r="E147" s="1178" t="s">
        <v>33</v>
      </c>
      <c r="F147" s="1179" t="s">
        <v>34</v>
      </c>
      <c r="G147" s="1178" t="s">
        <v>33</v>
      </c>
      <c r="H147" s="1179" t="s">
        <v>34</v>
      </c>
      <c r="I147" s="1178" t="s">
        <v>33</v>
      </c>
      <c r="J147" s="1179" t="s">
        <v>34</v>
      </c>
      <c r="K147" s="1178" t="s">
        <v>33</v>
      </c>
      <c r="L147" s="1179" t="s">
        <v>34</v>
      </c>
      <c r="M147" s="1178" t="s">
        <v>33</v>
      </c>
      <c r="N147" s="1180" t="s">
        <v>34</v>
      </c>
      <c r="O147" s="1178" t="s">
        <v>33</v>
      </c>
      <c r="P147" s="1179" t="s">
        <v>34</v>
      </c>
      <c r="Q147" s="1178" t="s">
        <v>33</v>
      </c>
      <c r="R147" s="1179" t="s">
        <v>34</v>
      </c>
      <c r="S147" s="1178" t="s">
        <v>33</v>
      </c>
      <c r="T147" s="1179" t="s">
        <v>34</v>
      </c>
      <c r="U147" s="1178" t="s">
        <v>33</v>
      </c>
      <c r="V147" s="1179" t="s">
        <v>34</v>
      </c>
      <c r="W147" s="1178" t="s">
        <v>33</v>
      </c>
      <c r="X147" s="1179" t="s">
        <v>34</v>
      </c>
      <c r="Y147" s="1178" t="s">
        <v>33</v>
      </c>
      <c r="Z147" s="1179" t="s">
        <v>34</v>
      </c>
      <c r="AA147" s="1178" t="s">
        <v>33</v>
      </c>
      <c r="AB147" s="1179" t="s">
        <v>34</v>
      </c>
      <c r="AC147" s="1178" t="s">
        <v>33</v>
      </c>
      <c r="AD147" s="1180" t="s">
        <v>34</v>
      </c>
      <c r="AE147" s="1178" t="s">
        <v>33</v>
      </c>
      <c r="AF147" s="1179" t="s">
        <v>34</v>
      </c>
      <c r="AG147" s="1178" t="s">
        <v>33</v>
      </c>
      <c r="AH147" s="1179" t="s">
        <v>34</v>
      </c>
      <c r="AI147" s="1178" t="s">
        <v>33</v>
      </c>
      <c r="AJ147" s="1179" t="s">
        <v>34</v>
      </c>
      <c r="AK147" s="1181" t="s">
        <v>33</v>
      </c>
      <c r="AL147" s="1180" t="s">
        <v>34</v>
      </c>
      <c r="AM147" s="1948"/>
      <c r="AN147" s="1182" t="s">
        <v>165</v>
      </c>
      <c r="AO147" s="1165" t="s">
        <v>166</v>
      </c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U147" s="109"/>
      <c r="BV147" s="109"/>
      <c r="BW147" s="15"/>
      <c r="BX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5"/>
      <c r="CR147" s="5"/>
      <c r="CS147" s="5"/>
      <c r="CT147" s="32"/>
      <c r="CU147" s="32"/>
      <c r="CV147" s="32"/>
      <c r="CW147" s="32"/>
      <c r="CX147" s="32"/>
      <c r="CY147" s="32"/>
      <c r="CZ147" s="33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</row>
    <row r="148" spans="1:149" ht="14.1" customHeight="1" x14ac:dyDescent="0.2">
      <c r="A148" s="1183" t="s">
        <v>51</v>
      </c>
      <c r="B148" s="324">
        <f>SUM(C148:D148)</f>
        <v>337</v>
      </c>
      <c r="C148" s="833">
        <f>E148+G148+I148+K148+M148+O148+Q148+S148+U148+W148+Y148+AA148+AC148+AE148+AG148+AI148+AK148</f>
        <v>174</v>
      </c>
      <c r="D148" s="1184">
        <f>F148+H148+J148+L148+N148+P148+R148+T148+V148+X148+Z148+AB148+AD148+AF148+AH148+AJ148+AL148</f>
        <v>163</v>
      </c>
      <c r="E148" s="1185">
        <v>17</v>
      </c>
      <c r="F148" s="1186">
        <v>9</v>
      </c>
      <c r="G148" s="1185">
        <v>3</v>
      </c>
      <c r="H148" s="1186">
        <v>3</v>
      </c>
      <c r="I148" s="1185">
        <v>12</v>
      </c>
      <c r="J148" s="1186">
        <v>4</v>
      </c>
      <c r="K148" s="1185">
        <v>5</v>
      </c>
      <c r="L148" s="1187">
        <v>8</v>
      </c>
      <c r="M148" s="1187">
        <v>4</v>
      </c>
      <c r="N148" s="1188">
        <v>1</v>
      </c>
      <c r="O148" s="1185">
        <v>3</v>
      </c>
      <c r="P148" s="1186">
        <v>2</v>
      </c>
      <c r="Q148" s="1185">
        <v>2</v>
      </c>
      <c r="R148" s="1186">
        <v>3</v>
      </c>
      <c r="S148" s="1185">
        <v>5</v>
      </c>
      <c r="T148" s="1186">
        <v>3</v>
      </c>
      <c r="U148" s="1185">
        <v>4</v>
      </c>
      <c r="V148" s="1186">
        <v>9</v>
      </c>
      <c r="W148" s="1185">
        <v>7</v>
      </c>
      <c r="X148" s="1186">
        <v>8</v>
      </c>
      <c r="Y148" s="1185">
        <v>9</v>
      </c>
      <c r="Z148" s="1186">
        <v>6</v>
      </c>
      <c r="AA148" s="1185">
        <v>5</v>
      </c>
      <c r="AB148" s="1186">
        <v>12</v>
      </c>
      <c r="AC148" s="1185">
        <v>12</v>
      </c>
      <c r="AD148" s="1188">
        <v>12</v>
      </c>
      <c r="AE148" s="1185">
        <v>18</v>
      </c>
      <c r="AF148" s="1186">
        <v>17</v>
      </c>
      <c r="AG148" s="1185">
        <v>14</v>
      </c>
      <c r="AH148" s="1186">
        <v>18</v>
      </c>
      <c r="AI148" s="1185">
        <v>24</v>
      </c>
      <c r="AJ148" s="1186">
        <v>21</v>
      </c>
      <c r="AK148" s="1189">
        <v>30</v>
      </c>
      <c r="AL148" s="1188">
        <v>27</v>
      </c>
      <c r="AM148" s="1190">
        <v>181</v>
      </c>
      <c r="AN148" s="1185">
        <v>58</v>
      </c>
      <c r="AO148" s="1186">
        <v>98</v>
      </c>
      <c r="AP148" s="283" t="str">
        <f>CT148</f>
        <v/>
      </c>
      <c r="AQ148" s="267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U148" s="109"/>
      <c r="BV148" s="109"/>
      <c r="BY148" s="5"/>
      <c r="BZ148" s="5"/>
      <c r="CA148" s="5"/>
      <c r="CB148" s="5"/>
      <c r="CC148" s="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5"/>
      <c r="CR148" s="5"/>
      <c r="CS148" s="5"/>
      <c r="CT148" s="32" t="str">
        <f t="shared" ref="CT148:CT176" si="19">IF(CZ148=1,"* El número de Consultas Según tipo de atención NO DEBE ser diferente al Total. ","")</f>
        <v/>
      </c>
      <c r="CU148" s="32"/>
      <c r="CV148" s="32"/>
      <c r="CW148" s="32"/>
      <c r="CX148" s="32"/>
      <c r="CY148" s="32"/>
      <c r="CZ148" s="33">
        <f t="shared" ref="CZ148:CZ176" si="20">IF(B148&lt;&gt;SUM(AM148:AO148),1,0)</f>
        <v>0</v>
      </c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</row>
    <row r="149" spans="1:149" ht="14.1" customHeight="1" x14ac:dyDescent="0.2">
      <c r="A149" s="328" t="s">
        <v>36</v>
      </c>
      <c r="B149" s="324">
        <f t="shared" ref="B149:B182" si="21">SUM(C149:D149)</f>
        <v>0</v>
      </c>
      <c r="C149" s="833">
        <f t="shared" ref="C149:D182" si="22">E149+G149+I149+K149+M149+O149+Q149+S149+U149+W149+Y149+AA149+AC149+AE149+AG149+AI149+AK149</f>
        <v>0</v>
      </c>
      <c r="D149" s="833">
        <f t="shared" si="22"/>
        <v>0</v>
      </c>
      <c r="E149" s="51">
        <v>0</v>
      </c>
      <c r="F149" s="52">
        <v>0</v>
      </c>
      <c r="G149" s="51">
        <v>0</v>
      </c>
      <c r="H149" s="52">
        <v>0</v>
      </c>
      <c r="I149" s="51">
        <v>0</v>
      </c>
      <c r="J149" s="52">
        <v>0</v>
      </c>
      <c r="K149" s="51">
        <v>0</v>
      </c>
      <c r="L149" s="55">
        <v>0</v>
      </c>
      <c r="M149" s="55">
        <v>0</v>
      </c>
      <c r="N149" s="326">
        <v>0</v>
      </c>
      <c r="O149" s="51">
        <v>0</v>
      </c>
      <c r="P149" s="52">
        <v>0</v>
      </c>
      <c r="Q149" s="51">
        <v>0</v>
      </c>
      <c r="R149" s="52">
        <v>0</v>
      </c>
      <c r="S149" s="51">
        <v>0</v>
      </c>
      <c r="T149" s="52">
        <v>0</v>
      </c>
      <c r="U149" s="51">
        <v>0</v>
      </c>
      <c r="V149" s="52">
        <v>0</v>
      </c>
      <c r="W149" s="51">
        <v>0</v>
      </c>
      <c r="X149" s="52">
        <v>0</v>
      </c>
      <c r="Y149" s="51">
        <v>0</v>
      </c>
      <c r="Z149" s="52">
        <v>0</v>
      </c>
      <c r="AA149" s="51">
        <v>0</v>
      </c>
      <c r="AB149" s="52">
        <v>0</v>
      </c>
      <c r="AC149" s="51">
        <v>0</v>
      </c>
      <c r="AD149" s="326">
        <v>0</v>
      </c>
      <c r="AE149" s="51">
        <v>0</v>
      </c>
      <c r="AF149" s="52">
        <v>0</v>
      </c>
      <c r="AG149" s="51">
        <v>0</v>
      </c>
      <c r="AH149" s="52">
        <v>0</v>
      </c>
      <c r="AI149" s="51">
        <v>0</v>
      </c>
      <c r="AJ149" s="52">
        <v>0</v>
      </c>
      <c r="AK149" s="54">
        <v>0</v>
      </c>
      <c r="AL149" s="326">
        <v>0</v>
      </c>
      <c r="AM149" s="841">
        <v>0</v>
      </c>
      <c r="AN149" s="51">
        <v>0</v>
      </c>
      <c r="AO149" s="52">
        <v>0</v>
      </c>
      <c r="AP149" s="283" t="str">
        <f t="shared" ref="AP149:AP182" si="23">CT149</f>
        <v/>
      </c>
      <c r="AQ149" s="267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U149" s="109"/>
      <c r="BV149" s="109"/>
      <c r="BY149" s="5"/>
      <c r="BZ149" s="5"/>
      <c r="CA149" s="5"/>
      <c r="CB149" s="5"/>
      <c r="CC149" s="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5"/>
      <c r="CR149" s="5"/>
      <c r="CS149" s="5"/>
      <c r="CT149" s="32" t="str">
        <f t="shared" si="19"/>
        <v/>
      </c>
      <c r="CU149" s="32"/>
      <c r="CV149" s="32"/>
      <c r="CW149" s="32"/>
      <c r="CX149" s="32"/>
      <c r="CY149" s="32"/>
      <c r="CZ149" s="33">
        <f t="shared" si="20"/>
        <v>0</v>
      </c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</row>
    <row r="150" spans="1:149" ht="14.1" customHeight="1" x14ac:dyDescent="0.2">
      <c r="A150" s="152" t="s">
        <v>60</v>
      </c>
      <c r="B150" s="324">
        <f t="shared" si="21"/>
        <v>35</v>
      </c>
      <c r="C150" s="833">
        <f t="shared" si="22"/>
        <v>22</v>
      </c>
      <c r="D150" s="833">
        <f t="shared" si="22"/>
        <v>13</v>
      </c>
      <c r="E150" s="51">
        <v>0</v>
      </c>
      <c r="F150" s="52">
        <v>0</v>
      </c>
      <c r="G150" s="51">
        <v>0</v>
      </c>
      <c r="H150" s="52">
        <v>0</v>
      </c>
      <c r="I150" s="51">
        <v>0</v>
      </c>
      <c r="J150" s="52">
        <v>0</v>
      </c>
      <c r="K150" s="51">
        <v>0</v>
      </c>
      <c r="L150" s="55">
        <v>0</v>
      </c>
      <c r="M150" s="55">
        <v>0</v>
      </c>
      <c r="N150" s="326">
        <v>0</v>
      </c>
      <c r="O150" s="51">
        <v>0</v>
      </c>
      <c r="P150" s="52">
        <v>0</v>
      </c>
      <c r="Q150" s="51">
        <v>0</v>
      </c>
      <c r="R150" s="52">
        <v>0</v>
      </c>
      <c r="S150" s="51">
        <v>0</v>
      </c>
      <c r="T150" s="52">
        <v>1</v>
      </c>
      <c r="U150" s="51">
        <v>0</v>
      </c>
      <c r="V150" s="52">
        <v>0</v>
      </c>
      <c r="W150" s="51">
        <v>1</v>
      </c>
      <c r="X150" s="52">
        <v>0</v>
      </c>
      <c r="Y150" s="51">
        <v>0</v>
      </c>
      <c r="Z150" s="52">
        <v>1</v>
      </c>
      <c r="AA150" s="51">
        <v>2</v>
      </c>
      <c r="AB150" s="52">
        <v>0</v>
      </c>
      <c r="AC150" s="51">
        <v>4</v>
      </c>
      <c r="AD150" s="326">
        <v>0</v>
      </c>
      <c r="AE150" s="51">
        <v>5</v>
      </c>
      <c r="AF150" s="52">
        <v>2</v>
      </c>
      <c r="AG150" s="51">
        <v>1</v>
      </c>
      <c r="AH150" s="52">
        <v>2</v>
      </c>
      <c r="AI150" s="51">
        <v>7</v>
      </c>
      <c r="AJ150" s="52">
        <v>1</v>
      </c>
      <c r="AK150" s="54">
        <v>2</v>
      </c>
      <c r="AL150" s="326">
        <v>6</v>
      </c>
      <c r="AM150" s="841">
        <v>11</v>
      </c>
      <c r="AN150" s="51">
        <v>16</v>
      </c>
      <c r="AO150" s="52">
        <v>8</v>
      </c>
      <c r="AP150" s="283" t="str">
        <f t="shared" si="23"/>
        <v/>
      </c>
      <c r="AQ150" s="267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U150" s="109"/>
      <c r="BV150" s="109"/>
      <c r="BY150" s="5"/>
      <c r="BZ150" s="5"/>
      <c r="CA150" s="5"/>
      <c r="CB150" s="5"/>
      <c r="CC150" s="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5"/>
      <c r="CR150" s="5"/>
      <c r="CS150" s="5"/>
      <c r="CT150" s="32" t="str">
        <f t="shared" si="19"/>
        <v/>
      </c>
      <c r="CU150" s="32"/>
      <c r="CV150" s="32"/>
      <c r="CW150" s="32"/>
      <c r="CX150" s="32"/>
      <c r="CY150" s="32"/>
      <c r="CZ150" s="33">
        <f t="shared" si="20"/>
        <v>0</v>
      </c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</row>
    <row r="151" spans="1:149" ht="14.1" customHeight="1" x14ac:dyDescent="0.2">
      <c r="A151" s="152" t="s">
        <v>61</v>
      </c>
      <c r="B151" s="324">
        <f t="shared" si="21"/>
        <v>4</v>
      </c>
      <c r="C151" s="833">
        <f t="shared" si="22"/>
        <v>4</v>
      </c>
      <c r="D151" s="833">
        <f t="shared" si="22"/>
        <v>0</v>
      </c>
      <c r="E151" s="51">
        <v>0</v>
      </c>
      <c r="F151" s="52">
        <v>0</v>
      </c>
      <c r="G151" s="51">
        <v>0</v>
      </c>
      <c r="H151" s="52">
        <v>0</v>
      </c>
      <c r="I151" s="51">
        <v>0</v>
      </c>
      <c r="J151" s="52">
        <v>0</v>
      </c>
      <c r="K151" s="51">
        <v>0</v>
      </c>
      <c r="L151" s="55">
        <v>0</v>
      </c>
      <c r="M151" s="55">
        <v>1</v>
      </c>
      <c r="N151" s="326">
        <v>0</v>
      </c>
      <c r="O151" s="51">
        <v>0</v>
      </c>
      <c r="P151" s="52">
        <v>0</v>
      </c>
      <c r="Q151" s="51">
        <v>0</v>
      </c>
      <c r="R151" s="52">
        <v>0</v>
      </c>
      <c r="S151" s="51">
        <v>0</v>
      </c>
      <c r="T151" s="52">
        <v>0</v>
      </c>
      <c r="U151" s="51">
        <v>1</v>
      </c>
      <c r="V151" s="52">
        <v>0</v>
      </c>
      <c r="W151" s="51">
        <v>0</v>
      </c>
      <c r="X151" s="52">
        <v>0</v>
      </c>
      <c r="Y151" s="51">
        <v>0</v>
      </c>
      <c r="Z151" s="52">
        <v>0</v>
      </c>
      <c r="AA151" s="51">
        <v>1</v>
      </c>
      <c r="AB151" s="52">
        <v>0</v>
      </c>
      <c r="AC151" s="51">
        <v>0</v>
      </c>
      <c r="AD151" s="326">
        <v>0</v>
      </c>
      <c r="AE151" s="51">
        <v>0</v>
      </c>
      <c r="AF151" s="52">
        <v>0</v>
      </c>
      <c r="AG151" s="51">
        <v>1</v>
      </c>
      <c r="AH151" s="52">
        <v>0</v>
      </c>
      <c r="AI151" s="51">
        <v>0</v>
      </c>
      <c r="AJ151" s="52">
        <v>0</v>
      </c>
      <c r="AK151" s="54">
        <v>0</v>
      </c>
      <c r="AL151" s="326">
        <v>0</v>
      </c>
      <c r="AM151" s="841">
        <v>1</v>
      </c>
      <c r="AN151" s="51">
        <v>2</v>
      </c>
      <c r="AO151" s="52">
        <v>1</v>
      </c>
      <c r="AP151" s="283" t="str">
        <f t="shared" si="23"/>
        <v/>
      </c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U151" s="109"/>
      <c r="BV151" s="109"/>
      <c r="BY151" s="5"/>
      <c r="BZ151" s="5"/>
      <c r="CA151" s="5"/>
      <c r="CB151" s="5"/>
      <c r="CC151" s="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5"/>
      <c r="CR151" s="5"/>
      <c r="CS151" s="5"/>
      <c r="CT151" s="32" t="str">
        <f t="shared" si="19"/>
        <v/>
      </c>
      <c r="CU151" s="32"/>
      <c r="CV151" s="32"/>
      <c r="CW151" s="32"/>
      <c r="CX151" s="32"/>
      <c r="CY151" s="32"/>
      <c r="CZ151" s="33">
        <f t="shared" si="20"/>
        <v>0</v>
      </c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</row>
    <row r="152" spans="1:149" ht="14.1" customHeight="1" x14ac:dyDescent="0.2">
      <c r="A152" s="152" t="s">
        <v>62</v>
      </c>
      <c r="B152" s="324">
        <f t="shared" si="21"/>
        <v>0</v>
      </c>
      <c r="C152" s="833">
        <f t="shared" si="22"/>
        <v>0</v>
      </c>
      <c r="D152" s="833">
        <f t="shared" si="22"/>
        <v>0</v>
      </c>
      <c r="E152" s="51">
        <v>0</v>
      </c>
      <c r="F152" s="52">
        <v>0</v>
      </c>
      <c r="G152" s="51">
        <v>0</v>
      </c>
      <c r="H152" s="52">
        <v>0</v>
      </c>
      <c r="I152" s="51">
        <v>0</v>
      </c>
      <c r="J152" s="52">
        <v>0</v>
      </c>
      <c r="K152" s="51">
        <v>0</v>
      </c>
      <c r="L152" s="55">
        <v>0</v>
      </c>
      <c r="M152" s="55">
        <v>0</v>
      </c>
      <c r="N152" s="326">
        <v>0</v>
      </c>
      <c r="O152" s="51">
        <v>0</v>
      </c>
      <c r="P152" s="52">
        <v>0</v>
      </c>
      <c r="Q152" s="51">
        <v>0</v>
      </c>
      <c r="R152" s="52">
        <v>0</v>
      </c>
      <c r="S152" s="51">
        <v>0</v>
      </c>
      <c r="T152" s="52">
        <v>0</v>
      </c>
      <c r="U152" s="51">
        <v>0</v>
      </c>
      <c r="V152" s="52">
        <v>0</v>
      </c>
      <c r="W152" s="51">
        <v>0</v>
      </c>
      <c r="X152" s="52">
        <v>0</v>
      </c>
      <c r="Y152" s="51">
        <v>0</v>
      </c>
      <c r="Z152" s="52">
        <v>0</v>
      </c>
      <c r="AA152" s="51">
        <v>0</v>
      </c>
      <c r="AB152" s="52">
        <v>0</v>
      </c>
      <c r="AC152" s="51">
        <v>0</v>
      </c>
      <c r="AD152" s="326">
        <v>0</v>
      </c>
      <c r="AE152" s="51">
        <v>0</v>
      </c>
      <c r="AF152" s="52">
        <v>0</v>
      </c>
      <c r="AG152" s="51">
        <v>0</v>
      </c>
      <c r="AH152" s="52">
        <v>0</v>
      </c>
      <c r="AI152" s="51">
        <v>0</v>
      </c>
      <c r="AJ152" s="52">
        <v>0</v>
      </c>
      <c r="AK152" s="54">
        <v>0</v>
      </c>
      <c r="AL152" s="326">
        <v>0</v>
      </c>
      <c r="AM152" s="841">
        <v>0</v>
      </c>
      <c r="AN152" s="51">
        <v>0</v>
      </c>
      <c r="AO152" s="52">
        <v>0</v>
      </c>
      <c r="AP152" s="283" t="str">
        <f t="shared" si="23"/>
        <v/>
      </c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5"/>
      <c r="BU152" s="109"/>
      <c r="BV152" s="109"/>
      <c r="BY152" s="5"/>
      <c r="BZ152" s="5"/>
      <c r="CA152" s="5"/>
      <c r="CB152" s="5"/>
      <c r="CC152" s="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5"/>
      <c r="CR152" s="5"/>
      <c r="CS152" s="5"/>
      <c r="CT152" s="32" t="str">
        <f t="shared" si="19"/>
        <v/>
      </c>
      <c r="CU152" s="32"/>
      <c r="CV152" s="32"/>
      <c r="CW152" s="32"/>
      <c r="CX152" s="32"/>
      <c r="CY152" s="32"/>
      <c r="CZ152" s="33">
        <f t="shared" si="20"/>
        <v>0</v>
      </c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</row>
    <row r="153" spans="1:149" ht="14.1" customHeight="1" x14ac:dyDescent="0.2">
      <c r="A153" s="152" t="s">
        <v>167</v>
      </c>
      <c r="B153" s="324">
        <f t="shared" si="21"/>
        <v>1</v>
      </c>
      <c r="C153" s="833">
        <f t="shared" si="22"/>
        <v>1</v>
      </c>
      <c r="D153" s="833">
        <f t="shared" si="22"/>
        <v>0</v>
      </c>
      <c r="E153" s="51">
        <v>0</v>
      </c>
      <c r="F153" s="52">
        <v>0</v>
      </c>
      <c r="G153" s="51">
        <v>0</v>
      </c>
      <c r="H153" s="52">
        <v>0</v>
      </c>
      <c r="I153" s="51">
        <v>0</v>
      </c>
      <c r="J153" s="52">
        <v>0</v>
      </c>
      <c r="K153" s="51">
        <v>0</v>
      </c>
      <c r="L153" s="55">
        <v>0</v>
      </c>
      <c r="M153" s="55">
        <v>0</v>
      </c>
      <c r="N153" s="326">
        <v>0</v>
      </c>
      <c r="O153" s="51">
        <v>0</v>
      </c>
      <c r="P153" s="52">
        <v>0</v>
      </c>
      <c r="Q153" s="51">
        <v>0</v>
      </c>
      <c r="R153" s="52">
        <v>0</v>
      </c>
      <c r="S153" s="51">
        <v>0</v>
      </c>
      <c r="T153" s="52">
        <v>0</v>
      </c>
      <c r="U153" s="51">
        <v>1</v>
      </c>
      <c r="V153" s="52">
        <v>0</v>
      </c>
      <c r="W153" s="51">
        <v>0</v>
      </c>
      <c r="X153" s="52">
        <v>0</v>
      </c>
      <c r="Y153" s="51">
        <v>0</v>
      </c>
      <c r="Z153" s="52">
        <v>0</v>
      </c>
      <c r="AA153" s="51">
        <v>0</v>
      </c>
      <c r="AB153" s="52">
        <v>0</v>
      </c>
      <c r="AC153" s="51">
        <v>0</v>
      </c>
      <c r="AD153" s="326">
        <v>0</v>
      </c>
      <c r="AE153" s="51">
        <v>0</v>
      </c>
      <c r="AF153" s="52">
        <v>0</v>
      </c>
      <c r="AG153" s="51">
        <v>0</v>
      </c>
      <c r="AH153" s="52">
        <v>0</v>
      </c>
      <c r="AI153" s="51">
        <v>0</v>
      </c>
      <c r="AJ153" s="52">
        <v>0</v>
      </c>
      <c r="AK153" s="54">
        <v>0</v>
      </c>
      <c r="AL153" s="326">
        <v>0</v>
      </c>
      <c r="AM153" s="841">
        <v>1</v>
      </c>
      <c r="AN153" s="51">
        <v>0</v>
      </c>
      <c r="AO153" s="52">
        <v>0</v>
      </c>
      <c r="AP153" s="283" t="str">
        <f t="shared" si="23"/>
        <v/>
      </c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5"/>
      <c r="BU153" s="109"/>
      <c r="BV153" s="109"/>
      <c r="BY153" s="5"/>
      <c r="BZ153" s="5"/>
      <c r="CA153" s="5"/>
      <c r="CB153" s="5"/>
      <c r="CC153" s="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5"/>
      <c r="CR153" s="5"/>
      <c r="CS153" s="5"/>
      <c r="CT153" s="32" t="str">
        <f t="shared" si="19"/>
        <v/>
      </c>
      <c r="CU153" s="32"/>
      <c r="CV153" s="32"/>
      <c r="CW153" s="32"/>
      <c r="CX153" s="32"/>
      <c r="CY153" s="32"/>
      <c r="CZ153" s="33">
        <f t="shared" si="20"/>
        <v>0</v>
      </c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</row>
    <row r="154" spans="1:149" ht="14.1" customHeight="1" x14ac:dyDescent="0.2">
      <c r="A154" s="152" t="s">
        <v>168</v>
      </c>
      <c r="B154" s="324">
        <f t="shared" si="21"/>
        <v>0</v>
      </c>
      <c r="C154" s="833">
        <f t="shared" si="22"/>
        <v>0</v>
      </c>
      <c r="D154" s="833">
        <f t="shared" si="22"/>
        <v>0</v>
      </c>
      <c r="E154" s="51">
        <v>0</v>
      </c>
      <c r="F154" s="52">
        <v>0</v>
      </c>
      <c r="G154" s="51">
        <v>0</v>
      </c>
      <c r="H154" s="52">
        <v>0</v>
      </c>
      <c r="I154" s="51">
        <v>0</v>
      </c>
      <c r="J154" s="52">
        <v>0</v>
      </c>
      <c r="K154" s="51">
        <v>0</v>
      </c>
      <c r="L154" s="55">
        <v>0</v>
      </c>
      <c r="M154" s="55">
        <v>0</v>
      </c>
      <c r="N154" s="326">
        <v>0</v>
      </c>
      <c r="O154" s="51">
        <v>0</v>
      </c>
      <c r="P154" s="52">
        <v>0</v>
      </c>
      <c r="Q154" s="51">
        <v>0</v>
      </c>
      <c r="R154" s="52">
        <v>0</v>
      </c>
      <c r="S154" s="51">
        <v>0</v>
      </c>
      <c r="T154" s="52">
        <v>0</v>
      </c>
      <c r="U154" s="51">
        <v>0</v>
      </c>
      <c r="V154" s="52">
        <v>0</v>
      </c>
      <c r="W154" s="51">
        <v>0</v>
      </c>
      <c r="X154" s="52">
        <v>0</v>
      </c>
      <c r="Y154" s="51">
        <v>0</v>
      </c>
      <c r="Z154" s="52">
        <v>0</v>
      </c>
      <c r="AA154" s="51">
        <v>0</v>
      </c>
      <c r="AB154" s="52">
        <v>0</v>
      </c>
      <c r="AC154" s="51">
        <v>0</v>
      </c>
      <c r="AD154" s="326">
        <v>0</v>
      </c>
      <c r="AE154" s="51">
        <v>0</v>
      </c>
      <c r="AF154" s="52">
        <v>0</v>
      </c>
      <c r="AG154" s="51">
        <v>0</v>
      </c>
      <c r="AH154" s="52">
        <v>0</v>
      </c>
      <c r="AI154" s="51">
        <v>0</v>
      </c>
      <c r="AJ154" s="52">
        <v>0</v>
      </c>
      <c r="AK154" s="54">
        <v>0</v>
      </c>
      <c r="AL154" s="326">
        <v>0</v>
      </c>
      <c r="AM154" s="841">
        <v>0</v>
      </c>
      <c r="AN154" s="51">
        <v>0</v>
      </c>
      <c r="AO154" s="52">
        <v>0</v>
      </c>
      <c r="AP154" s="283" t="str">
        <f t="shared" si="23"/>
        <v/>
      </c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5"/>
      <c r="BU154" s="109"/>
      <c r="BV154" s="109"/>
      <c r="BY154" s="5"/>
      <c r="BZ154" s="5"/>
      <c r="CA154" s="5"/>
      <c r="CB154" s="5"/>
      <c r="CC154" s="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5"/>
      <c r="CR154" s="5"/>
      <c r="CS154" s="5"/>
      <c r="CT154" s="32" t="str">
        <f t="shared" si="19"/>
        <v/>
      </c>
      <c r="CU154" s="32"/>
      <c r="CV154" s="32"/>
      <c r="CW154" s="32"/>
      <c r="CX154" s="32"/>
      <c r="CY154" s="32"/>
      <c r="CZ154" s="33">
        <f t="shared" si="20"/>
        <v>0</v>
      </c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</row>
    <row r="155" spans="1:149" ht="14.1" customHeight="1" x14ac:dyDescent="0.2">
      <c r="A155" s="152" t="s">
        <v>66</v>
      </c>
      <c r="B155" s="324">
        <f t="shared" si="21"/>
        <v>0</v>
      </c>
      <c r="C155" s="833">
        <f t="shared" si="22"/>
        <v>0</v>
      </c>
      <c r="D155" s="833">
        <f t="shared" si="22"/>
        <v>0</v>
      </c>
      <c r="E155" s="51">
        <v>0</v>
      </c>
      <c r="F155" s="52">
        <v>0</v>
      </c>
      <c r="G155" s="51">
        <v>0</v>
      </c>
      <c r="H155" s="52">
        <v>0</v>
      </c>
      <c r="I155" s="51">
        <v>0</v>
      </c>
      <c r="J155" s="52">
        <v>0</v>
      </c>
      <c r="K155" s="51">
        <v>0</v>
      </c>
      <c r="L155" s="55">
        <v>0</v>
      </c>
      <c r="M155" s="55">
        <v>0</v>
      </c>
      <c r="N155" s="326">
        <v>0</v>
      </c>
      <c r="O155" s="51">
        <v>0</v>
      </c>
      <c r="P155" s="52">
        <v>0</v>
      </c>
      <c r="Q155" s="51">
        <v>0</v>
      </c>
      <c r="R155" s="52">
        <v>0</v>
      </c>
      <c r="S155" s="51">
        <v>0</v>
      </c>
      <c r="T155" s="52">
        <v>0</v>
      </c>
      <c r="U155" s="51">
        <v>0</v>
      </c>
      <c r="V155" s="52">
        <v>0</v>
      </c>
      <c r="W155" s="51">
        <v>0</v>
      </c>
      <c r="X155" s="52">
        <v>0</v>
      </c>
      <c r="Y155" s="51">
        <v>0</v>
      </c>
      <c r="Z155" s="52">
        <v>0</v>
      </c>
      <c r="AA155" s="51">
        <v>0</v>
      </c>
      <c r="AB155" s="52">
        <v>0</v>
      </c>
      <c r="AC155" s="51">
        <v>0</v>
      </c>
      <c r="AD155" s="326">
        <v>0</v>
      </c>
      <c r="AE155" s="51">
        <v>0</v>
      </c>
      <c r="AF155" s="52">
        <v>0</v>
      </c>
      <c r="AG155" s="51">
        <v>0</v>
      </c>
      <c r="AH155" s="52">
        <v>0</v>
      </c>
      <c r="AI155" s="51">
        <v>0</v>
      </c>
      <c r="AJ155" s="52">
        <v>0</v>
      </c>
      <c r="AK155" s="54">
        <v>0</v>
      </c>
      <c r="AL155" s="326">
        <v>0</v>
      </c>
      <c r="AM155" s="841">
        <v>0</v>
      </c>
      <c r="AN155" s="51">
        <v>0</v>
      </c>
      <c r="AO155" s="52">
        <v>0</v>
      </c>
      <c r="AP155" s="283" t="str">
        <f t="shared" si="23"/>
        <v/>
      </c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5"/>
      <c r="BU155" s="109"/>
      <c r="BV155" s="109"/>
      <c r="BY155" s="5"/>
      <c r="BZ155" s="5"/>
      <c r="CA155" s="5"/>
      <c r="CB155" s="5"/>
      <c r="CC155" s="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5"/>
      <c r="CR155" s="5"/>
      <c r="CS155" s="5"/>
      <c r="CT155" s="32" t="str">
        <f t="shared" si="19"/>
        <v/>
      </c>
      <c r="CU155" s="32"/>
      <c r="CV155" s="32"/>
      <c r="CW155" s="32"/>
      <c r="CX155" s="32"/>
      <c r="CY155" s="32"/>
      <c r="CZ155" s="33">
        <f t="shared" si="20"/>
        <v>0</v>
      </c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</row>
    <row r="156" spans="1:149" ht="14.1" customHeight="1" x14ac:dyDescent="0.2">
      <c r="A156" s="152" t="s">
        <v>169</v>
      </c>
      <c r="B156" s="324">
        <f t="shared" si="21"/>
        <v>6</v>
      </c>
      <c r="C156" s="833">
        <f t="shared" si="22"/>
        <v>5</v>
      </c>
      <c r="D156" s="833">
        <f t="shared" si="22"/>
        <v>1</v>
      </c>
      <c r="E156" s="51">
        <v>0</v>
      </c>
      <c r="F156" s="52">
        <v>0</v>
      </c>
      <c r="G156" s="51">
        <v>0</v>
      </c>
      <c r="H156" s="52">
        <v>0</v>
      </c>
      <c r="I156" s="51">
        <v>0</v>
      </c>
      <c r="J156" s="52">
        <v>0</v>
      </c>
      <c r="K156" s="51">
        <v>2</v>
      </c>
      <c r="L156" s="55">
        <v>0</v>
      </c>
      <c r="M156" s="55">
        <v>0</v>
      </c>
      <c r="N156" s="326">
        <v>0</v>
      </c>
      <c r="O156" s="51">
        <v>0</v>
      </c>
      <c r="P156" s="52">
        <v>0</v>
      </c>
      <c r="Q156" s="51">
        <v>0</v>
      </c>
      <c r="R156" s="52">
        <v>0</v>
      </c>
      <c r="S156" s="51">
        <v>0</v>
      </c>
      <c r="T156" s="52">
        <v>0</v>
      </c>
      <c r="U156" s="51">
        <v>0</v>
      </c>
      <c r="V156" s="52">
        <v>1</v>
      </c>
      <c r="W156" s="51">
        <v>0</v>
      </c>
      <c r="X156" s="52">
        <v>0</v>
      </c>
      <c r="Y156" s="51">
        <v>1</v>
      </c>
      <c r="Z156" s="52">
        <v>0</v>
      </c>
      <c r="AA156" s="51">
        <v>2</v>
      </c>
      <c r="AB156" s="52">
        <v>0</v>
      </c>
      <c r="AC156" s="51">
        <v>0</v>
      </c>
      <c r="AD156" s="326">
        <v>0</v>
      </c>
      <c r="AE156" s="51">
        <v>0</v>
      </c>
      <c r="AF156" s="52">
        <v>0</v>
      </c>
      <c r="AG156" s="51">
        <v>0</v>
      </c>
      <c r="AH156" s="52">
        <v>0</v>
      </c>
      <c r="AI156" s="51">
        <v>0</v>
      </c>
      <c r="AJ156" s="52">
        <v>0</v>
      </c>
      <c r="AK156" s="54">
        <v>0</v>
      </c>
      <c r="AL156" s="326">
        <v>0</v>
      </c>
      <c r="AM156" s="841">
        <v>1</v>
      </c>
      <c r="AN156" s="51">
        <v>4</v>
      </c>
      <c r="AO156" s="52">
        <v>1</v>
      </c>
      <c r="AP156" s="283" t="str">
        <f t="shared" si="23"/>
        <v/>
      </c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5"/>
      <c r="BU156" s="109"/>
      <c r="BV156" s="109"/>
      <c r="BY156" s="5"/>
      <c r="BZ156" s="5"/>
      <c r="CA156" s="5"/>
      <c r="CB156" s="5"/>
      <c r="CC156" s="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5"/>
      <c r="CR156" s="5"/>
      <c r="CS156" s="5"/>
      <c r="CT156" s="32" t="str">
        <f t="shared" si="19"/>
        <v/>
      </c>
      <c r="CU156" s="32"/>
      <c r="CV156" s="32"/>
      <c r="CW156" s="32"/>
      <c r="CX156" s="32"/>
      <c r="CY156" s="32"/>
      <c r="CZ156" s="33">
        <f t="shared" si="20"/>
        <v>0</v>
      </c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</row>
    <row r="157" spans="1:149" ht="14.1" customHeight="1" x14ac:dyDescent="0.2">
      <c r="A157" s="152" t="s">
        <v>170</v>
      </c>
      <c r="B157" s="324">
        <f t="shared" si="21"/>
        <v>0</v>
      </c>
      <c r="C157" s="833">
        <f t="shared" si="22"/>
        <v>0</v>
      </c>
      <c r="D157" s="833">
        <f t="shared" si="22"/>
        <v>0</v>
      </c>
      <c r="E157" s="51">
        <v>0</v>
      </c>
      <c r="F157" s="52">
        <v>0</v>
      </c>
      <c r="G157" s="51">
        <v>0</v>
      </c>
      <c r="H157" s="52">
        <v>0</v>
      </c>
      <c r="I157" s="51">
        <v>0</v>
      </c>
      <c r="J157" s="52">
        <v>0</v>
      </c>
      <c r="K157" s="51">
        <v>0</v>
      </c>
      <c r="L157" s="55">
        <v>0</v>
      </c>
      <c r="M157" s="55">
        <v>0</v>
      </c>
      <c r="N157" s="326">
        <v>0</v>
      </c>
      <c r="O157" s="51">
        <v>0</v>
      </c>
      <c r="P157" s="52">
        <v>0</v>
      </c>
      <c r="Q157" s="51">
        <v>0</v>
      </c>
      <c r="R157" s="52">
        <v>0</v>
      </c>
      <c r="S157" s="51">
        <v>0</v>
      </c>
      <c r="T157" s="52">
        <v>0</v>
      </c>
      <c r="U157" s="51">
        <v>0</v>
      </c>
      <c r="V157" s="52">
        <v>0</v>
      </c>
      <c r="W157" s="51">
        <v>0</v>
      </c>
      <c r="X157" s="52">
        <v>0</v>
      </c>
      <c r="Y157" s="51">
        <v>0</v>
      </c>
      <c r="Z157" s="52">
        <v>0</v>
      </c>
      <c r="AA157" s="51">
        <v>0</v>
      </c>
      <c r="AB157" s="52">
        <v>0</v>
      </c>
      <c r="AC157" s="51">
        <v>0</v>
      </c>
      <c r="AD157" s="326">
        <v>0</v>
      </c>
      <c r="AE157" s="51">
        <v>0</v>
      </c>
      <c r="AF157" s="52">
        <v>0</v>
      </c>
      <c r="AG157" s="51">
        <v>0</v>
      </c>
      <c r="AH157" s="52">
        <v>0</v>
      </c>
      <c r="AI157" s="51">
        <v>0</v>
      </c>
      <c r="AJ157" s="52">
        <v>0</v>
      </c>
      <c r="AK157" s="54">
        <v>0</v>
      </c>
      <c r="AL157" s="326">
        <v>0</v>
      </c>
      <c r="AM157" s="841">
        <v>0</v>
      </c>
      <c r="AN157" s="51">
        <v>0</v>
      </c>
      <c r="AO157" s="52">
        <v>0</v>
      </c>
      <c r="AP157" s="283" t="str">
        <f t="shared" si="23"/>
        <v/>
      </c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U157" s="109"/>
      <c r="BV157" s="109"/>
      <c r="BY157" s="5"/>
      <c r="BZ157" s="5"/>
      <c r="CA157" s="5"/>
      <c r="CB157" s="5"/>
      <c r="CC157" s="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5"/>
      <c r="CR157" s="5"/>
      <c r="CS157" s="5"/>
      <c r="CT157" s="32" t="str">
        <f t="shared" si="19"/>
        <v/>
      </c>
      <c r="CU157" s="32"/>
      <c r="CV157" s="32"/>
      <c r="CW157" s="32"/>
      <c r="CX157" s="32"/>
      <c r="CY157" s="32"/>
      <c r="CZ157" s="33">
        <f t="shared" si="20"/>
        <v>0</v>
      </c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</row>
    <row r="158" spans="1:149" ht="14.1" customHeight="1" x14ac:dyDescent="0.2">
      <c r="A158" s="152" t="s">
        <v>171</v>
      </c>
      <c r="B158" s="324">
        <f t="shared" si="21"/>
        <v>0</v>
      </c>
      <c r="C158" s="833">
        <f t="shared" si="22"/>
        <v>0</v>
      </c>
      <c r="D158" s="833">
        <f t="shared" si="22"/>
        <v>0</v>
      </c>
      <c r="E158" s="51">
        <v>0</v>
      </c>
      <c r="F158" s="52">
        <v>0</v>
      </c>
      <c r="G158" s="51">
        <v>0</v>
      </c>
      <c r="H158" s="52">
        <v>0</v>
      </c>
      <c r="I158" s="51">
        <v>0</v>
      </c>
      <c r="J158" s="52">
        <v>0</v>
      </c>
      <c r="K158" s="51">
        <v>0</v>
      </c>
      <c r="L158" s="55">
        <v>0</v>
      </c>
      <c r="M158" s="55">
        <v>0</v>
      </c>
      <c r="N158" s="326">
        <v>0</v>
      </c>
      <c r="O158" s="51">
        <v>0</v>
      </c>
      <c r="P158" s="52">
        <v>0</v>
      </c>
      <c r="Q158" s="51">
        <v>0</v>
      </c>
      <c r="R158" s="52">
        <v>0</v>
      </c>
      <c r="S158" s="51">
        <v>0</v>
      </c>
      <c r="T158" s="52">
        <v>0</v>
      </c>
      <c r="U158" s="51">
        <v>0</v>
      </c>
      <c r="V158" s="52">
        <v>0</v>
      </c>
      <c r="W158" s="51">
        <v>0</v>
      </c>
      <c r="X158" s="52">
        <v>0</v>
      </c>
      <c r="Y158" s="51">
        <v>0</v>
      </c>
      <c r="Z158" s="52">
        <v>0</v>
      </c>
      <c r="AA158" s="51">
        <v>0</v>
      </c>
      <c r="AB158" s="52">
        <v>0</v>
      </c>
      <c r="AC158" s="51">
        <v>0</v>
      </c>
      <c r="AD158" s="326">
        <v>0</v>
      </c>
      <c r="AE158" s="51">
        <v>0</v>
      </c>
      <c r="AF158" s="52">
        <v>0</v>
      </c>
      <c r="AG158" s="51">
        <v>0</v>
      </c>
      <c r="AH158" s="52">
        <v>0</v>
      </c>
      <c r="AI158" s="51">
        <v>0</v>
      </c>
      <c r="AJ158" s="52">
        <v>0</v>
      </c>
      <c r="AK158" s="54">
        <v>0</v>
      </c>
      <c r="AL158" s="326">
        <v>0</v>
      </c>
      <c r="AM158" s="841">
        <v>0</v>
      </c>
      <c r="AN158" s="51">
        <v>0</v>
      </c>
      <c r="AO158" s="52">
        <v>0</v>
      </c>
      <c r="AP158" s="283" t="str">
        <f t="shared" si="23"/>
        <v/>
      </c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U158" s="109"/>
      <c r="BV158" s="109"/>
      <c r="BY158" s="5"/>
      <c r="BZ158" s="5"/>
      <c r="CA158" s="5"/>
      <c r="CB158" s="5"/>
      <c r="CC158" s="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5"/>
      <c r="CR158" s="5"/>
      <c r="CS158" s="5"/>
      <c r="CT158" s="32" t="str">
        <f t="shared" si="19"/>
        <v/>
      </c>
      <c r="CU158" s="32"/>
      <c r="CV158" s="32"/>
      <c r="CW158" s="32"/>
      <c r="CX158" s="32"/>
      <c r="CY158" s="32"/>
      <c r="CZ158" s="33">
        <f t="shared" si="20"/>
        <v>0</v>
      </c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</row>
    <row r="159" spans="1:149" ht="14.1" customHeight="1" x14ac:dyDescent="0.2">
      <c r="A159" s="152" t="s">
        <v>172</v>
      </c>
      <c r="B159" s="324">
        <f t="shared" si="21"/>
        <v>0</v>
      </c>
      <c r="C159" s="833">
        <f t="shared" si="22"/>
        <v>0</v>
      </c>
      <c r="D159" s="833">
        <f t="shared" si="22"/>
        <v>0</v>
      </c>
      <c r="E159" s="51">
        <v>0</v>
      </c>
      <c r="F159" s="52">
        <v>0</v>
      </c>
      <c r="G159" s="51">
        <v>0</v>
      </c>
      <c r="H159" s="52">
        <v>0</v>
      </c>
      <c r="I159" s="51">
        <v>0</v>
      </c>
      <c r="J159" s="52">
        <v>0</v>
      </c>
      <c r="K159" s="51">
        <v>0</v>
      </c>
      <c r="L159" s="55">
        <v>0</v>
      </c>
      <c r="M159" s="55">
        <v>0</v>
      </c>
      <c r="N159" s="326">
        <v>0</v>
      </c>
      <c r="O159" s="51">
        <v>0</v>
      </c>
      <c r="P159" s="52">
        <v>0</v>
      </c>
      <c r="Q159" s="51">
        <v>0</v>
      </c>
      <c r="R159" s="52">
        <v>0</v>
      </c>
      <c r="S159" s="51">
        <v>0</v>
      </c>
      <c r="T159" s="52">
        <v>0</v>
      </c>
      <c r="U159" s="51">
        <v>0</v>
      </c>
      <c r="V159" s="52">
        <v>0</v>
      </c>
      <c r="W159" s="51">
        <v>0</v>
      </c>
      <c r="X159" s="52">
        <v>0</v>
      </c>
      <c r="Y159" s="51">
        <v>0</v>
      </c>
      <c r="Z159" s="52">
        <v>0</v>
      </c>
      <c r="AA159" s="51">
        <v>0</v>
      </c>
      <c r="AB159" s="52">
        <v>0</v>
      </c>
      <c r="AC159" s="51">
        <v>0</v>
      </c>
      <c r="AD159" s="326">
        <v>0</v>
      </c>
      <c r="AE159" s="51">
        <v>0</v>
      </c>
      <c r="AF159" s="52">
        <v>0</v>
      </c>
      <c r="AG159" s="51">
        <v>0</v>
      </c>
      <c r="AH159" s="52">
        <v>0</v>
      </c>
      <c r="AI159" s="51">
        <v>0</v>
      </c>
      <c r="AJ159" s="52">
        <v>0</v>
      </c>
      <c r="AK159" s="54">
        <v>0</v>
      </c>
      <c r="AL159" s="326">
        <v>0</v>
      </c>
      <c r="AM159" s="841">
        <v>0</v>
      </c>
      <c r="AN159" s="51">
        <v>0</v>
      </c>
      <c r="AO159" s="52">
        <v>0</v>
      </c>
      <c r="AP159" s="283" t="str">
        <f t="shared" si="23"/>
        <v/>
      </c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U159" s="109"/>
      <c r="BV159" s="109"/>
      <c r="BY159" s="5"/>
      <c r="BZ159" s="5"/>
      <c r="CA159" s="5"/>
      <c r="CB159" s="5"/>
      <c r="CC159" s="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5"/>
      <c r="CR159" s="5"/>
      <c r="CS159" s="5"/>
      <c r="CT159" s="32" t="str">
        <f t="shared" si="19"/>
        <v/>
      </c>
      <c r="CU159" s="32"/>
      <c r="CV159" s="32"/>
      <c r="CW159" s="32"/>
      <c r="CX159" s="32"/>
      <c r="CY159" s="32"/>
      <c r="CZ159" s="33">
        <f t="shared" si="20"/>
        <v>0</v>
      </c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</row>
    <row r="160" spans="1:149" ht="14.1" customHeight="1" x14ac:dyDescent="0.2">
      <c r="A160" s="152" t="s">
        <v>173</v>
      </c>
      <c r="B160" s="324">
        <f t="shared" si="21"/>
        <v>0</v>
      </c>
      <c r="C160" s="833">
        <f t="shared" si="22"/>
        <v>0</v>
      </c>
      <c r="D160" s="833">
        <f t="shared" si="22"/>
        <v>0</v>
      </c>
      <c r="E160" s="51">
        <v>0</v>
      </c>
      <c r="F160" s="52">
        <v>0</v>
      </c>
      <c r="G160" s="51">
        <v>0</v>
      </c>
      <c r="H160" s="52">
        <v>0</v>
      </c>
      <c r="I160" s="51">
        <v>0</v>
      </c>
      <c r="J160" s="52">
        <v>0</v>
      </c>
      <c r="K160" s="51">
        <v>0</v>
      </c>
      <c r="L160" s="55">
        <v>0</v>
      </c>
      <c r="M160" s="55">
        <v>0</v>
      </c>
      <c r="N160" s="326">
        <v>0</v>
      </c>
      <c r="O160" s="51">
        <v>0</v>
      </c>
      <c r="P160" s="52">
        <v>0</v>
      </c>
      <c r="Q160" s="51">
        <v>0</v>
      </c>
      <c r="R160" s="52">
        <v>0</v>
      </c>
      <c r="S160" s="51">
        <v>0</v>
      </c>
      <c r="T160" s="52">
        <v>0</v>
      </c>
      <c r="U160" s="51">
        <v>0</v>
      </c>
      <c r="V160" s="52">
        <v>0</v>
      </c>
      <c r="W160" s="51">
        <v>0</v>
      </c>
      <c r="X160" s="52">
        <v>0</v>
      </c>
      <c r="Y160" s="51">
        <v>0</v>
      </c>
      <c r="Z160" s="52">
        <v>0</v>
      </c>
      <c r="AA160" s="51">
        <v>0</v>
      </c>
      <c r="AB160" s="52">
        <v>0</v>
      </c>
      <c r="AC160" s="51">
        <v>0</v>
      </c>
      <c r="AD160" s="326">
        <v>0</v>
      </c>
      <c r="AE160" s="51">
        <v>0</v>
      </c>
      <c r="AF160" s="52">
        <v>0</v>
      </c>
      <c r="AG160" s="51">
        <v>0</v>
      </c>
      <c r="AH160" s="52">
        <v>0</v>
      </c>
      <c r="AI160" s="51">
        <v>0</v>
      </c>
      <c r="AJ160" s="52">
        <v>0</v>
      </c>
      <c r="AK160" s="54">
        <v>0</v>
      </c>
      <c r="AL160" s="326">
        <v>0</v>
      </c>
      <c r="AM160" s="841">
        <v>0</v>
      </c>
      <c r="AN160" s="51">
        <v>0</v>
      </c>
      <c r="AO160" s="52">
        <v>0</v>
      </c>
      <c r="AP160" s="283" t="str">
        <f t="shared" si="23"/>
        <v/>
      </c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U160" s="109"/>
      <c r="BV160" s="109"/>
      <c r="BY160" s="5"/>
      <c r="BZ160" s="5"/>
      <c r="CA160" s="5"/>
      <c r="CB160" s="5"/>
      <c r="CC160" s="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5"/>
      <c r="CR160" s="5"/>
      <c r="CS160" s="5"/>
      <c r="CT160" s="32" t="str">
        <f t="shared" si="19"/>
        <v/>
      </c>
      <c r="CU160" s="32"/>
      <c r="CV160" s="32"/>
      <c r="CW160" s="32"/>
      <c r="CX160" s="32"/>
      <c r="CY160" s="32"/>
      <c r="CZ160" s="33">
        <f t="shared" si="20"/>
        <v>0</v>
      </c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</row>
    <row r="161" spans="1:149" ht="14.1" customHeight="1" x14ac:dyDescent="0.2">
      <c r="A161" s="152" t="s">
        <v>70</v>
      </c>
      <c r="B161" s="324">
        <f t="shared" si="21"/>
        <v>0</v>
      </c>
      <c r="C161" s="833">
        <f t="shared" si="22"/>
        <v>0</v>
      </c>
      <c r="D161" s="833">
        <f t="shared" si="22"/>
        <v>0</v>
      </c>
      <c r="E161" s="51">
        <v>0</v>
      </c>
      <c r="F161" s="52">
        <v>0</v>
      </c>
      <c r="G161" s="51">
        <v>0</v>
      </c>
      <c r="H161" s="52">
        <v>0</v>
      </c>
      <c r="I161" s="51">
        <v>0</v>
      </c>
      <c r="J161" s="52">
        <v>0</v>
      </c>
      <c r="K161" s="51">
        <v>0</v>
      </c>
      <c r="L161" s="55">
        <v>0</v>
      </c>
      <c r="M161" s="55">
        <v>0</v>
      </c>
      <c r="N161" s="326">
        <v>0</v>
      </c>
      <c r="O161" s="51">
        <v>0</v>
      </c>
      <c r="P161" s="52">
        <v>0</v>
      </c>
      <c r="Q161" s="51">
        <v>0</v>
      </c>
      <c r="R161" s="52">
        <v>0</v>
      </c>
      <c r="S161" s="51">
        <v>0</v>
      </c>
      <c r="T161" s="52">
        <v>0</v>
      </c>
      <c r="U161" s="51">
        <v>0</v>
      </c>
      <c r="V161" s="52">
        <v>0</v>
      </c>
      <c r="W161" s="51">
        <v>0</v>
      </c>
      <c r="X161" s="52">
        <v>0</v>
      </c>
      <c r="Y161" s="51">
        <v>0</v>
      </c>
      <c r="Z161" s="52">
        <v>0</v>
      </c>
      <c r="AA161" s="51">
        <v>0</v>
      </c>
      <c r="AB161" s="52">
        <v>0</v>
      </c>
      <c r="AC161" s="51">
        <v>0</v>
      </c>
      <c r="AD161" s="326">
        <v>0</v>
      </c>
      <c r="AE161" s="51">
        <v>0</v>
      </c>
      <c r="AF161" s="52">
        <v>0</v>
      </c>
      <c r="AG161" s="51">
        <v>0</v>
      </c>
      <c r="AH161" s="52">
        <v>0</v>
      </c>
      <c r="AI161" s="51">
        <v>0</v>
      </c>
      <c r="AJ161" s="52">
        <v>0</v>
      </c>
      <c r="AK161" s="54">
        <v>0</v>
      </c>
      <c r="AL161" s="326">
        <v>0</v>
      </c>
      <c r="AM161" s="841">
        <v>0</v>
      </c>
      <c r="AN161" s="51">
        <v>0</v>
      </c>
      <c r="AO161" s="52">
        <v>0</v>
      </c>
      <c r="AP161" s="283" t="str">
        <f t="shared" si="23"/>
        <v/>
      </c>
      <c r="BU161" s="109"/>
      <c r="BV161" s="109"/>
      <c r="BY161" s="5"/>
      <c r="BZ161" s="5"/>
      <c r="CA161" s="5"/>
      <c r="CB161" s="5"/>
      <c r="CC161" s="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5"/>
      <c r="CR161" s="5"/>
      <c r="CS161" s="5"/>
      <c r="CT161" s="32" t="str">
        <f t="shared" si="19"/>
        <v/>
      </c>
      <c r="CU161" s="32"/>
      <c r="CV161" s="32"/>
      <c r="CW161" s="32"/>
      <c r="CX161" s="32"/>
      <c r="CY161" s="32"/>
      <c r="CZ161" s="33">
        <f t="shared" si="20"/>
        <v>0</v>
      </c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</row>
    <row r="162" spans="1:149" ht="14.1" customHeight="1" x14ac:dyDescent="0.2">
      <c r="A162" s="152" t="s">
        <v>174</v>
      </c>
      <c r="B162" s="324">
        <f t="shared" si="21"/>
        <v>25</v>
      </c>
      <c r="C162" s="833">
        <f t="shared" si="22"/>
        <v>11</v>
      </c>
      <c r="D162" s="833">
        <f t="shared" si="22"/>
        <v>14</v>
      </c>
      <c r="E162" s="51">
        <v>0</v>
      </c>
      <c r="F162" s="52">
        <v>1</v>
      </c>
      <c r="G162" s="51">
        <v>0</v>
      </c>
      <c r="H162" s="52">
        <v>0</v>
      </c>
      <c r="I162" s="51">
        <v>0</v>
      </c>
      <c r="J162" s="52">
        <v>0</v>
      </c>
      <c r="K162" s="51">
        <v>0</v>
      </c>
      <c r="L162" s="55">
        <v>0</v>
      </c>
      <c r="M162" s="55">
        <v>0</v>
      </c>
      <c r="N162" s="326">
        <v>0</v>
      </c>
      <c r="O162" s="51">
        <v>0</v>
      </c>
      <c r="P162" s="52">
        <v>0</v>
      </c>
      <c r="Q162" s="51">
        <v>0</v>
      </c>
      <c r="R162" s="52">
        <v>1</v>
      </c>
      <c r="S162" s="51">
        <v>0</v>
      </c>
      <c r="T162" s="52">
        <v>0</v>
      </c>
      <c r="U162" s="51">
        <v>0</v>
      </c>
      <c r="V162" s="52">
        <v>3</v>
      </c>
      <c r="W162" s="51">
        <v>0</v>
      </c>
      <c r="X162" s="52">
        <v>1</v>
      </c>
      <c r="Y162" s="51">
        <v>2</v>
      </c>
      <c r="Z162" s="52">
        <v>1</v>
      </c>
      <c r="AA162" s="51">
        <v>0</v>
      </c>
      <c r="AB162" s="52">
        <v>1</v>
      </c>
      <c r="AC162" s="51">
        <v>2</v>
      </c>
      <c r="AD162" s="326">
        <v>2</v>
      </c>
      <c r="AE162" s="51">
        <v>1</v>
      </c>
      <c r="AF162" s="52">
        <v>2</v>
      </c>
      <c r="AG162" s="51">
        <v>3</v>
      </c>
      <c r="AH162" s="52">
        <v>0</v>
      </c>
      <c r="AI162" s="51">
        <v>2</v>
      </c>
      <c r="AJ162" s="52">
        <v>1</v>
      </c>
      <c r="AK162" s="54">
        <v>1</v>
      </c>
      <c r="AL162" s="326">
        <v>1</v>
      </c>
      <c r="AM162" s="841">
        <v>3</v>
      </c>
      <c r="AN162" s="51">
        <v>11</v>
      </c>
      <c r="AO162" s="52">
        <v>11</v>
      </c>
      <c r="AP162" s="283" t="str">
        <f t="shared" si="23"/>
        <v/>
      </c>
      <c r="BU162" s="109"/>
      <c r="BV162" s="109"/>
      <c r="BY162" s="5"/>
      <c r="BZ162" s="5"/>
      <c r="CA162" s="5"/>
      <c r="CB162" s="5"/>
      <c r="CC162" s="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5"/>
      <c r="CR162" s="5"/>
      <c r="CS162" s="5"/>
      <c r="CT162" s="32" t="str">
        <f t="shared" si="19"/>
        <v/>
      </c>
      <c r="CU162" s="32"/>
      <c r="CV162" s="32"/>
      <c r="CW162" s="32"/>
      <c r="CX162" s="32"/>
      <c r="CY162" s="32"/>
      <c r="CZ162" s="33">
        <f t="shared" si="20"/>
        <v>0</v>
      </c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</row>
    <row r="163" spans="1:149" ht="14.1" customHeight="1" x14ac:dyDescent="0.2">
      <c r="A163" s="152" t="s">
        <v>175</v>
      </c>
      <c r="B163" s="324">
        <f t="shared" si="21"/>
        <v>16</v>
      </c>
      <c r="C163" s="833">
        <f t="shared" si="22"/>
        <v>12</v>
      </c>
      <c r="D163" s="833">
        <f t="shared" si="22"/>
        <v>4</v>
      </c>
      <c r="E163" s="51">
        <v>0</v>
      </c>
      <c r="F163" s="52">
        <v>1</v>
      </c>
      <c r="G163" s="51">
        <v>0</v>
      </c>
      <c r="H163" s="52">
        <v>0</v>
      </c>
      <c r="I163" s="51">
        <v>0</v>
      </c>
      <c r="J163" s="52">
        <v>0</v>
      </c>
      <c r="K163" s="51">
        <v>0</v>
      </c>
      <c r="L163" s="55">
        <v>0</v>
      </c>
      <c r="M163" s="55">
        <v>0</v>
      </c>
      <c r="N163" s="326">
        <v>0</v>
      </c>
      <c r="O163" s="51">
        <v>0</v>
      </c>
      <c r="P163" s="52">
        <v>0</v>
      </c>
      <c r="Q163" s="51">
        <v>0</v>
      </c>
      <c r="R163" s="52">
        <v>0</v>
      </c>
      <c r="S163" s="51">
        <v>0</v>
      </c>
      <c r="T163" s="52">
        <v>0</v>
      </c>
      <c r="U163" s="51">
        <v>0</v>
      </c>
      <c r="V163" s="52">
        <v>0</v>
      </c>
      <c r="W163" s="51">
        <v>0</v>
      </c>
      <c r="X163" s="52">
        <v>0</v>
      </c>
      <c r="Y163" s="51">
        <v>0</v>
      </c>
      <c r="Z163" s="52">
        <v>0</v>
      </c>
      <c r="AA163" s="51">
        <v>0</v>
      </c>
      <c r="AB163" s="52">
        <v>0</v>
      </c>
      <c r="AC163" s="51">
        <v>0</v>
      </c>
      <c r="AD163" s="326">
        <v>1</v>
      </c>
      <c r="AE163" s="51">
        <v>2</v>
      </c>
      <c r="AF163" s="52">
        <v>1</v>
      </c>
      <c r="AG163" s="51">
        <v>2</v>
      </c>
      <c r="AH163" s="52">
        <v>0</v>
      </c>
      <c r="AI163" s="51">
        <v>5</v>
      </c>
      <c r="AJ163" s="52">
        <v>1</v>
      </c>
      <c r="AK163" s="54">
        <v>3</v>
      </c>
      <c r="AL163" s="326">
        <v>0</v>
      </c>
      <c r="AM163" s="841">
        <v>0</v>
      </c>
      <c r="AN163" s="51">
        <v>5</v>
      </c>
      <c r="AO163" s="52">
        <v>11</v>
      </c>
      <c r="AP163" s="283" t="str">
        <f t="shared" si="23"/>
        <v/>
      </c>
      <c r="BU163" s="109"/>
      <c r="BV163" s="109"/>
      <c r="BY163" s="5"/>
      <c r="BZ163" s="5"/>
      <c r="CA163" s="5"/>
      <c r="CB163" s="5"/>
      <c r="CC163" s="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5"/>
      <c r="CR163" s="5"/>
      <c r="CS163" s="5"/>
      <c r="CT163" s="32" t="str">
        <f t="shared" si="19"/>
        <v/>
      </c>
      <c r="CU163" s="32"/>
      <c r="CV163" s="32"/>
      <c r="CW163" s="32"/>
      <c r="CX163" s="32"/>
      <c r="CY163" s="32"/>
      <c r="CZ163" s="33">
        <f t="shared" si="20"/>
        <v>0</v>
      </c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</row>
    <row r="164" spans="1:149" ht="14.1" customHeight="1" x14ac:dyDescent="0.2">
      <c r="A164" s="152" t="s">
        <v>176</v>
      </c>
      <c r="B164" s="324">
        <f t="shared" si="21"/>
        <v>0</v>
      </c>
      <c r="C164" s="833">
        <f t="shared" si="22"/>
        <v>0</v>
      </c>
      <c r="D164" s="833">
        <f t="shared" si="22"/>
        <v>0</v>
      </c>
      <c r="E164" s="51">
        <v>0</v>
      </c>
      <c r="F164" s="52">
        <v>0</v>
      </c>
      <c r="G164" s="51">
        <v>0</v>
      </c>
      <c r="H164" s="52">
        <v>0</v>
      </c>
      <c r="I164" s="51">
        <v>0</v>
      </c>
      <c r="J164" s="52">
        <v>0</v>
      </c>
      <c r="K164" s="51">
        <v>0</v>
      </c>
      <c r="L164" s="55">
        <v>0</v>
      </c>
      <c r="M164" s="55">
        <v>0</v>
      </c>
      <c r="N164" s="326">
        <v>0</v>
      </c>
      <c r="O164" s="51">
        <v>0</v>
      </c>
      <c r="P164" s="52">
        <v>0</v>
      </c>
      <c r="Q164" s="51">
        <v>0</v>
      </c>
      <c r="R164" s="52">
        <v>0</v>
      </c>
      <c r="S164" s="51">
        <v>0</v>
      </c>
      <c r="T164" s="52">
        <v>0</v>
      </c>
      <c r="U164" s="51">
        <v>0</v>
      </c>
      <c r="V164" s="52">
        <v>0</v>
      </c>
      <c r="W164" s="51">
        <v>0</v>
      </c>
      <c r="X164" s="52">
        <v>0</v>
      </c>
      <c r="Y164" s="51">
        <v>0</v>
      </c>
      <c r="Z164" s="52">
        <v>0</v>
      </c>
      <c r="AA164" s="51">
        <v>0</v>
      </c>
      <c r="AB164" s="52">
        <v>0</v>
      </c>
      <c r="AC164" s="51">
        <v>0</v>
      </c>
      <c r="AD164" s="326">
        <v>0</v>
      </c>
      <c r="AE164" s="51">
        <v>0</v>
      </c>
      <c r="AF164" s="52">
        <v>0</v>
      </c>
      <c r="AG164" s="51">
        <v>0</v>
      </c>
      <c r="AH164" s="52">
        <v>0</v>
      </c>
      <c r="AI164" s="51">
        <v>0</v>
      </c>
      <c r="AJ164" s="52">
        <v>0</v>
      </c>
      <c r="AK164" s="54">
        <v>0</v>
      </c>
      <c r="AL164" s="326">
        <v>0</v>
      </c>
      <c r="AM164" s="841">
        <v>0</v>
      </c>
      <c r="AN164" s="51">
        <v>0</v>
      </c>
      <c r="AO164" s="52">
        <v>0</v>
      </c>
      <c r="AP164" s="283" t="str">
        <f t="shared" si="23"/>
        <v/>
      </c>
      <c r="BU164" s="109"/>
      <c r="BV164" s="109"/>
      <c r="BY164" s="5"/>
      <c r="BZ164" s="5"/>
      <c r="CA164" s="5"/>
      <c r="CB164" s="5"/>
      <c r="CC164" s="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5"/>
      <c r="CR164" s="5"/>
      <c r="CS164" s="5"/>
      <c r="CT164" s="32" t="str">
        <f t="shared" si="19"/>
        <v/>
      </c>
      <c r="CU164" s="32"/>
      <c r="CV164" s="32"/>
      <c r="CW164" s="32"/>
      <c r="CX164" s="32"/>
      <c r="CY164" s="32"/>
      <c r="CZ164" s="33">
        <f t="shared" si="20"/>
        <v>0</v>
      </c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</row>
    <row r="165" spans="1:149" ht="14.1" customHeight="1" x14ac:dyDescent="0.2">
      <c r="A165" s="152" t="s">
        <v>58</v>
      </c>
      <c r="B165" s="324">
        <f t="shared" si="21"/>
        <v>0</v>
      </c>
      <c r="C165" s="833">
        <f t="shared" si="22"/>
        <v>0</v>
      </c>
      <c r="D165" s="833">
        <f t="shared" si="22"/>
        <v>0</v>
      </c>
      <c r="E165" s="51">
        <v>0</v>
      </c>
      <c r="F165" s="52">
        <v>0</v>
      </c>
      <c r="G165" s="51">
        <v>0</v>
      </c>
      <c r="H165" s="52">
        <v>0</v>
      </c>
      <c r="I165" s="51">
        <v>0</v>
      </c>
      <c r="J165" s="52">
        <v>0</v>
      </c>
      <c r="K165" s="51">
        <v>0</v>
      </c>
      <c r="L165" s="55">
        <v>0</v>
      </c>
      <c r="M165" s="55">
        <v>0</v>
      </c>
      <c r="N165" s="326">
        <v>0</v>
      </c>
      <c r="O165" s="51">
        <v>0</v>
      </c>
      <c r="P165" s="52">
        <v>0</v>
      </c>
      <c r="Q165" s="51">
        <v>0</v>
      </c>
      <c r="R165" s="52">
        <v>0</v>
      </c>
      <c r="S165" s="51">
        <v>0</v>
      </c>
      <c r="T165" s="52">
        <v>0</v>
      </c>
      <c r="U165" s="51">
        <v>0</v>
      </c>
      <c r="V165" s="52">
        <v>0</v>
      </c>
      <c r="W165" s="51">
        <v>0</v>
      </c>
      <c r="X165" s="52">
        <v>0</v>
      </c>
      <c r="Y165" s="51">
        <v>0</v>
      </c>
      <c r="Z165" s="52">
        <v>0</v>
      </c>
      <c r="AA165" s="51">
        <v>0</v>
      </c>
      <c r="AB165" s="52">
        <v>0</v>
      </c>
      <c r="AC165" s="51">
        <v>0</v>
      </c>
      <c r="AD165" s="326">
        <v>0</v>
      </c>
      <c r="AE165" s="51">
        <v>0</v>
      </c>
      <c r="AF165" s="52">
        <v>0</v>
      </c>
      <c r="AG165" s="51">
        <v>0</v>
      </c>
      <c r="AH165" s="52">
        <v>0</v>
      </c>
      <c r="AI165" s="51">
        <v>0</v>
      </c>
      <c r="AJ165" s="52">
        <v>0</v>
      </c>
      <c r="AK165" s="54">
        <v>0</v>
      </c>
      <c r="AL165" s="326">
        <v>0</v>
      </c>
      <c r="AM165" s="841">
        <v>0</v>
      </c>
      <c r="AN165" s="51">
        <v>0</v>
      </c>
      <c r="AO165" s="52">
        <v>0</v>
      </c>
      <c r="AP165" s="283" t="str">
        <f t="shared" si="23"/>
        <v/>
      </c>
      <c r="BU165" s="109"/>
      <c r="BV165" s="109"/>
      <c r="BY165" s="5"/>
      <c r="BZ165" s="5"/>
      <c r="CA165" s="5"/>
      <c r="CB165" s="5"/>
      <c r="CC165" s="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5"/>
      <c r="CR165" s="5"/>
      <c r="CS165" s="5"/>
      <c r="CT165" s="32" t="str">
        <f t="shared" si="19"/>
        <v/>
      </c>
      <c r="CU165" s="32"/>
      <c r="CV165" s="32"/>
      <c r="CW165" s="32"/>
      <c r="CX165" s="32"/>
      <c r="CY165" s="32"/>
      <c r="CZ165" s="33">
        <f t="shared" si="20"/>
        <v>0</v>
      </c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</row>
    <row r="166" spans="1:149" ht="14.1" customHeight="1" x14ac:dyDescent="0.2">
      <c r="A166" s="152" t="s">
        <v>177</v>
      </c>
      <c r="B166" s="324">
        <f t="shared" si="21"/>
        <v>1</v>
      </c>
      <c r="C166" s="833">
        <f t="shared" si="22"/>
        <v>0</v>
      </c>
      <c r="D166" s="833">
        <f t="shared" si="22"/>
        <v>1</v>
      </c>
      <c r="E166" s="51">
        <v>0</v>
      </c>
      <c r="F166" s="52">
        <v>0</v>
      </c>
      <c r="G166" s="51">
        <v>0</v>
      </c>
      <c r="H166" s="52">
        <v>0</v>
      </c>
      <c r="I166" s="51">
        <v>0</v>
      </c>
      <c r="J166" s="52">
        <v>0</v>
      </c>
      <c r="K166" s="51">
        <v>0</v>
      </c>
      <c r="L166" s="55">
        <v>0</v>
      </c>
      <c r="M166" s="55">
        <v>0</v>
      </c>
      <c r="N166" s="326">
        <v>0</v>
      </c>
      <c r="O166" s="51">
        <v>0</v>
      </c>
      <c r="P166" s="52">
        <v>0</v>
      </c>
      <c r="Q166" s="51">
        <v>0</v>
      </c>
      <c r="R166" s="52">
        <v>0</v>
      </c>
      <c r="S166" s="51">
        <v>0</v>
      </c>
      <c r="T166" s="52">
        <v>0</v>
      </c>
      <c r="U166" s="51">
        <v>0</v>
      </c>
      <c r="V166" s="52">
        <v>0</v>
      </c>
      <c r="W166" s="51">
        <v>0</v>
      </c>
      <c r="X166" s="52">
        <v>0</v>
      </c>
      <c r="Y166" s="51">
        <v>0</v>
      </c>
      <c r="Z166" s="52">
        <v>0</v>
      </c>
      <c r="AA166" s="51">
        <v>0</v>
      </c>
      <c r="AB166" s="52">
        <v>0</v>
      </c>
      <c r="AC166" s="51">
        <v>0</v>
      </c>
      <c r="AD166" s="326">
        <v>1</v>
      </c>
      <c r="AE166" s="51">
        <v>0</v>
      </c>
      <c r="AF166" s="52">
        <v>0</v>
      </c>
      <c r="AG166" s="51">
        <v>0</v>
      </c>
      <c r="AH166" s="52">
        <v>0</v>
      </c>
      <c r="AI166" s="51">
        <v>0</v>
      </c>
      <c r="AJ166" s="52">
        <v>0</v>
      </c>
      <c r="AK166" s="54">
        <v>0</v>
      </c>
      <c r="AL166" s="326">
        <v>0</v>
      </c>
      <c r="AM166" s="841">
        <v>1</v>
      </c>
      <c r="AN166" s="51">
        <v>0</v>
      </c>
      <c r="AO166" s="52">
        <v>0</v>
      </c>
      <c r="AP166" s="283" t="str">
        <f t="shared" si="23"/>
        <v/>
      </c>
      <c r="BU166" s="109"/>
      <c r="BV166" s="109"/>
      <c r="BY166" s="5"/>
      <c r="BZ166" s="5"/>
      <c r="CA166" s="5"/>
      <c r="CB166" s="5"/>
      <c r="CC166" s="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5"/>
      <c r="CR166" s="5"/>
      <c r="CS166" s="5"/>
      <c r="CT166" s="32" t="str">
        <f t="shared" si="19"/>
        <v/>
      </c>
      <c r="CU166" s="32"/>
      <c r="CV166" s="32"/>
      <c r="CW166" s="32"/>
      <c r="CX166" s="32"/>
      <c r="CY166" s="32"/>
      <c r="CZ166" s="33">
        <f t="shared" si="20"/>
        <v>0</v>
      </c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</row>
    <row r="167" spans="1:149" ht="14.1" customHeight="1" x14ac:dyDescent="0.2">
      <c r="A167" s="152" t="s">
        <v>178</v>
      </c>
      <c r="B167" s="324">
        <f t="shared" si="21"/>
        <v>122</v>
      </c>
      <c r="C167" s="833">
        <f t="shared" si="22"/>
        <v>55</v>
      </c>
      <c r="D167" s="833">
        <f t="shared" si="22"/>
        <v>67</v>
      </c>
      <c r="E167" s="51">
        <v>0</v>
      </c>
      <c r="F167" s="52">
        <v>0</v>
      </c>
      <c r="G167" s="51">
        <v>3</v>
      </c>
      <c r="H167" s="52">
        <v>2</v>
      </c>
      <c r="I167" s="51">
        <v>11</v>
      </c>
      <c r="J167" s="52">
        <v>4</v>
      </c>
      <c r="K167" s="51">
        <v>2</v>
      </c>
      <c r="L167" s="55">
        <v>6</v>
      </c>
      <c r="M167" s="55">
        <v>3</v>
      </c>
      <c r="N167" s="326">
        <v>1</v>
      </c>
      <c r="O167" s="51">
        <v>2</v>
      </c>
      <c r="P167" s="52">
        <v>1</v>
      </c>
      <c r="Q167" s="51">
        <v>2</v>
      </c>
      <c r="R167" s="52">
        <v>1</v>
      </c>
      <c r="S167" s="51">
        <v>5</v>
      </c>
      <c r="T167" s="52">
        <v>2</v>
      </c>
      <c r="U167" s="51">
        <v>2</v>
      </c>
      <c r="V167" s="52">
        <v>2</v>
      </c>
      <c r="W167" s="51">
        <v>4</v>
      </c>
      <c r="X167" s="52">
        <v>5</v>
      </c>
      <c r="Y167" s="51">
        <v>4</v>
      </c>
      <c r="Z167" s="52">
        <v>4</v>
      </c>
      <c r="AA167" s="51">
        <v>0</v>
      </c>
      <c r="AB167" s="52">
        <v>6</v>
      </c>
      <c r="AC167" s="51">
        <v>4</v>
      </c>
      <c r="AD167" s="326">
        <v>4</v>
      </c>
      <c r="AE167" s="51">
        <v>3</v>
      </c>
      <c r="AF167" s="52">
        <v>7</v>
      </c>
      <c r="AG167" s="51">
        <v>3</v>
      </c>
      <c r="AH167" s="52">
        <v>8</v>
      </c>
      <c r="AI167" s="51">
        <v>2</v>
      </c>
      <c r="AJ167" s="52">
        <v>5</v>
      </c>
      <c r="AK167" s="54">
        <v>5</v>
      </c>
      <c r="AL167" s="326">
        <v>9</v>
      </c>
      <c r="AM167" s="841">
        <v>106</v>
      </c>
      <c r="AN167" s="51">
        <v>0</v>
      </c>
      <c r="AO167" s="52">
        <v>16</v>
      </c>
      <c r="AP167" s="283" t="str">
        <f t="shared" si="23"/>
        <v/>
      </c>
      <c r="BU167" s="109"/>
      <c r="BV167" s="109"/>
      <c r="BY167" s="5"/>
      <c r="BZ167" s="5"/>
      <c r="CA167" s="5"/>
      <c r="CB167" s="5"/>
      <c r="CC167" s="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5"/>
      <c r="CR167" s="5"/>
      <c r="CS167" s="5"/>
      <c r="CT167" s="32" t="str">
        <f t="shared" si="19"/>
        <v/>
      </c>
      <c r="CU167" s="32"/>
      <c r="CV167" s="32"/>
      <c r="CW167" s="32"/>
      <c r="CX167" s="32"/>
      <c r="CY167" s="32"/>
      <c r="CZ167" s="33">
        <f t="shared" si="20"/>
        <v>0</v>
      </c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</row>
    <row r="168" spans="1:149" ht="14.1" customHeight="1" x14ac:dyDescent="0.2">
      <c r="A168" s="152" t="s">
        <v>179</v>
      </c>
      <c r="B168" s="324">
        <f t="shared" si="21"/>
        <v>35</v>
      </c>
      <c r="C168" s="833">
        <f t="shared" si="22"/>
        <v>16</v>
      </c>
      <c r="D168" s="833">
        <f t="shared" si="22"/>
        <v>19</v>
      </c>
      <c r="E168" s="51">
        <v>0</v>
      </c>
      <c r="F168" s="52">
        <v>0</v>
      </c>
      <c r="G168" s="51">
        <v>0</v>
      </c>
      <c r="H168" s="52">
        <v>0</v>
      </c>
      <c r="I168" s="51">
        <v>0</v>
      </c>
      <c r="J168" s="52">
        <v>0</v>
      </c>
      <c r="K168" s="51">
        <v>1</v>
      </c>
      <c r="L168" s="55">
        <v>1</v>
      </c>
      <c r="M168" s="55">
        <v>0</v>
      </c>
      <c r="N168" s="326">
        <v>0</v>
      </c>
      <c r="O168" s="51">
        <v>0</v>
      </c>
      <c r="P168" s="52">
        <v>0</v>
      </c>
      <c r="Q168" s="51">
        <v>0</v>
      </c>
      <c r="R168" s="52">
        <v>1</v>
      </c>
      <c r="S168" s="51">
        <v>0</v>
      </c>
      <c r="T168" s="52">
        <v>0</v>
      </c>
      <c r="U168" s="51">
        <v>0</v>
      </c>
      <c r="V168" s="52">
        <v>1</v>
      </c>
      <c r="W168" s="51">
        <v>1</v>
      </c>
      <c r="X168" s="52">
        <v>1</v>
      </c>
      <c r="Y168" s="51">
        <v>1</v>
      </c>
      <c r="Z168" s="52">
        <v>0</v>
      </c>
      <c r="AA168" s="51">
        <v>0</v>
      </c>
      <c r="AB168" s="52">
        <v>2</v>
      </c>
      <c r="AC168" s="51">
        <v>2</v>
      </c>
      <c r="AD168" s="326">
        <v>3</v>
      </c>
      <c r="AE168" s="51">
        <v>1</v>
      </c>
      <c r="AF168" s="52">
        <v>1</v>
      </c>
      <c r="AG168" s="51">
        <v>2</v>
      </c>
      <c r="AH168" s="52">
        <v>3</v>
      </c>
      <c r="AI168" s="51">
        <v>5</v>
      </c>
      <c r="AJ168" s="52">
        <v>3</v>
      </c>
      <c r="AK168" s="54">
        <v>3</v>
      </c>
      <c r="AL168" s="326">
        <v>3</v>
      </c>
      <c r="AM168" s="841">
        <v>0</v>
      </c>
      <c r="AN168" s="51">
        <v>3</v>
      </c>
      <c r="AO168" s="52">
        <v>32</v>
      </c>
      <c r="AP168" s="283" t="str">
        <f t="shared" si="23"/>
        <v/>
      </c>
      <c r="BU168" s="109"/>
      <c r="BV168" s="109"/>
      <c r="BY168" s="5"/>
      <c r="BZ168" s="5"/>
      <c r="CA168" s="5"/>
      <c r="CB168" s="5"/>
      <c r="CC168" s="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5"/>
      <c r="CR168" s="5"/>
      <c r="CS168" s="5"/>
      <c r="CT168" s="32" t="str">
        <f t="shared" si="19"/>
        <v/>
      </c>
      <c r="CU168" s="32"/>
      <c r="CV168" s="32"/>
      <c r="CW168" s="32"/>
      <c r="CX168" s="32"/>
      <c r="CY168" s="32"/>
      <c r="CZ168" s="33">
        <f t="shared" si="20"/>
        <v>0</v>
      </c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</row>
    <row r="169" spans="1:149" ht="14.1" customHeight="1" x14ac:dyDescent="0.2">
      <c r="A169" s="152" t="s">
        <v>180</v>
      </c>
      <c r="B169" s="324">
        <f t="shared" si="21"/>
        <v>25</v>
      </c>
      <c r="C169" s="833">
        <f t="shared" si="22"/>
        <v>12</v>
      </c>
      <c r="D169" s="833">
        <f t="shared" si="22"/>
        <v>13</v>
      </c>
      <c r="E169" s="51">
        <v>0</v>
      </c>
      <c r="F169" s="52">
        <v>0</v>
      </c>
      <c r="G169" s="51">
        <v>0</v>
      </c>
      <c r="H169" s="52">
        <v>0</v>
      </c>
      <c r="I169" s="51">
        <v>0</v>
      </c>
      <c r="J169" s="52">
        <v>0</v>
      </c>
      <c r="K169" s="51">
        <v>0</v>
      </c>
      <c r="L169" s="55">
        <v>0</v>
      </c>
      <c r="M169" s="55">
        <v>0</v>
      </c>
      <c r="N169" s="326">
        <v>0</v>
      </c>
      <c r="O169" s="51">
        <v>0</v>
      </c>
      <c r="P169" s="52">
        <v>0</v>
      </c>
      <c r="Q169" s="51">
        <v>0</v>
      </c>
      <c r="R169" s="52">
        <v>0</v>
      </c>
      <c r="S169" s="51">
        <v>0</v>
      </c>
      <c r="T169" s="52">
        <v>0</v>
      </c>
      <c r="U169" s="51">
        <v>0</v>
      </c>
      <c r="V169" s="52">
        <v>0</v>
      </c>
      <c r="W169" s="51">
        <v>0</v>
      </c>
      <c r="X169" s="52">
        <v>0</v>
      </c>
      <c r="Y169" s="51">
        <v>0</v>
      </c>
      <c r="Z169" s="52">
        <v>0</v>
      </c>
      <c r="AA169" s="51">
        <v>0</v>
      </c>
      <c r="AB169" s="52">
        <v>0</v>
      </c>
      <c r="AC169" s="51">
        <v>0</v>
      </c>
      <c r="AD169" s="326">
        <v>0</v>
      </c>
      <c r="AE169" s="51">
        <v>0</v>
      </c>
      <c r="AF169" s="52">
        <v>2</v>
      </c>
      <c r="AG169" s="51">
        <v>1</v>
      </c>
      <c r="AH169" s="52">
        <v>2</v>
      </c>
      <c r="AI169" s="51">
        <v>1</v>
      </c>
      <c r="AJ169" s="52">
        <v>3</v>
      </c>
      <c r="AK169" s="54">
        <v>10</v>
      </c>
      <c r="AL169" s="326">
        <v>6</v>
      </c>
      <c r="AM169" s="841">
        <v>24</v>
      </c>
      <c r="AN169" s="51">
        <v>0</v>
      </c>
      <c r="AO169" s="52">
        <v>1</v>
      </c>
      <c r="AP169" s="283" t="str">
        <f t="shared" si="23"/>
        <v/>
      </c>
      <c r="BU169" s="109"/>
      <c r="BV169" s="109"/>
      <c r="BY169" s="5"/>
      <c r="BZ169" s="5"/>
      <c r="CA169" s="5"/>
      <c r="CB169" s="5"/>
      <c r="CC169" s="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5"/>
      <c r="CR169" s="5"/>
      <c r="CS169" s="5"/>
      <c r="CT169" s="32" t="str">
        <f t="shared" si="19"/>
        <v/>
      </c>
      <c r="CU169" s="32"/>
      <c r="CV169" s="32"/>
      <c r="CW169" s="32"/>
      <c r="CX169" s="32"/>
      <c r="CY169" s="32"/>
      <c r="CZ169" s="33">
        <f t="shared" si="20"/>
        <v>0</v>
      </c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</row>
    <row r="170" spans="1:149" ht="14.1" customHeight="1" x14ac:dyDescent="0.2">
      <c r="A170" s="152" t="s">
        <v>181</v>
      </c>
      <c r="B170" s="324">
        <f t="shared" si="21"/>
        <v>0</v>
      </c>
      <c r="C170" s="833">
        <f t="shared" si="22"/>
        <v>0</v>
      </c>
      <c r="D170" s="833">
        <f t="shared" si="22"/>
        <v>0</v>
      </c>
      <c r="E170" s="51">
        <v>0</v>
      </c>
      <c r="F170" s="52">
        <v>0</v>
      </c>
      <c r="G170" s="51">
        <v>0</v>
      </c>
      <c r="H170" s="52">
        <v>0</v>
      </c>
      <c r="I170" s="51">
        <v>0</v>
      </c>
      <c r="J170" s="52">
        <v>0</v>
      </c>
      <c r="K170" s="51">
        <v>0</v>
      </c>
      <c r="L170" s="55">
        <v>0</v>
      </c>
      <c r="M170" s="55">
        <v>0</v>
      </c>
      <c r="N170" s="326">
        <v>0</v>
      </c>
      <c r="O170" s="51">
        <v>0</v>
      </c>
      <c r="P170" s="52">
        <v>0</v>
      </c>
      <c r="Q170" s="51">
        <v>0</v>
      </c>
      <c r="R170" s="52">
        <v>0</v>
      </c>
      <c r="S170" s="51">
        <v>0</v>
      </c>
      <c r="T170" s="52">
        <v>0</v>
      </c>
      <c r="U170" s="51">
        <v>0</v>
      </c>
      <c r="V170" s="52">
        <v>0</v>
      </c>
      <c r="W170" s="51">
        <v>0</v>
      </c>
      <c r="X170" s="52">
        <v>0</v>
      </c>
      <c r="Y170" s="51">
        <v>0</v>
      </c>
      <c r="Z170" s="52">
        <v>0</v>
      </c>
      <c r="AA170" s="51">
        <v>0</v>
      </c>
      <c r="AB170" s="52">
        <v>0</v>
      </c>
      <c r="AC170" s="51">
        <v>0</v>
      </c>
      <c r="AD170" s="326">
        <v>0</v>
      </c>
      <c r="AE170" s="51">
        <v>0</v>
      </c>
      <c r="AF170" s="52">
        <v>0</v>
      </c>
      <c r="AG170" s="51">
        <v>0</v>
      </c>
      <c r="AH170" s="52">
        <v>0</v>
      </c>
      <c r="AI170" s="51">
        <v>0</v>
      </c>
      <c r="AJ170" s="52">
        <v>0</v>
      </c>
      <c r="AK170" s="54">
        <v>0</v>
      </c>
      <c r="AL170" s="326">
        <v>0</v>
      </c>
      <c r="AM170" s="841">
        <v>0</v>
      </c>
      <c r="AN170" s="51">
        <v>0</v>
      </c>
      <c r="AO170" s="52">
        <v>0</v>
      </c>
      <c r="AP170" s="283" t="str">
        <f t="shared" si="23"/>
        <v/>
      </c>
      <c r="BU170" s="109"/>
      <c r="BV170" s="109"/>
      <c r="BY170" s="5"/>
      <c r="BZ170" s="5"/>
      <c r="CA170" s="5"/>
      <c r="CB170" s="5"/>
      <c r="CC170" s="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5"/>
      <c r="CR170" s="5"/>
      <c r="CS170" s="5"/>
      <c r="CT170" s="32" t="str">
        <f t="shared" si="19"/>
        <v/>
      </c>
      <c r="CU170" s="32"/>
      <c r="CV170" s="32"/>
      <c r="CW170" s="32"/>
      <c r="CX170" s="32"/>
      <c r="CY170" s="32"/>
      <c r="CZ170" s="33">
        <f t="shared" si="20"/>
        <v>0</v>
      </c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</row>
    <row r="171" spans="1:149" ht="14.1" customHeight="1" x14ac:dyDescent="0.2">
      <c r="A171" s="152" t="s">
        <v>68</v>
      </c>
      <c r="B171" s="324">
        <f t="shared" si="21"/>
        <v>0</v>
      </c>
      <c r="C171" s="833">
        <f t="shared" si="22"/>
        <v>0</v>
      </c>
      <c r="D171" s="833">
        <f t="shared" si="22"/>
        <v>0</v>
      </c>
      <c r="E171" s="51">
        <v>0</v>
      </c>
      <c r="F171" s="52">
        <v>0</v>
      </c>
      <c r="G171" s="51">
        <v>0</v>
      </c>
      <c r="H171" s="52">
        <v>0</v>
      </c>
      <c r="I171" s="51">
        <v>0</v>
      </c>
      <c r="J171" s="52">
        <v>0</v>
      </c>
      <c r="K171" s="51">
        <v>0</v>
      </c>
      <c r="L171" s="55">
        <v>0</v>
      </c>
      <c r="M171" s="55">
        <v>0</v>
      </c>
      <c r="N171" s="326">
        <v>0</v>
      </c>
      <c r="O171" s="51">
        <v>0</v>
      </c>
      <c r="P171" s="52">
        <v>0</v>
      </c>
      <c r="Q171" s="51">
        <v>0</v>
      </c>
      <c r="R171" s="52">
        <v>0</v>
      </c>
      <c r="S171" s="51">
        <v>0</v>
      </c>
      <c r="T171" s="52">
        <v>0</v>
      </c>
      <c r="U171" s="51">
        <v>0</v>
      </c>
      <c r="V171" s="52">
        <v>0</v>
      </c>
      <c r="W171" s="51">
        <v>0</v>
      </c>
      <c r="X171" s="52">
        <v>0</v>
      </c>
      <c r="Y171" s="51">
        <v>0</v>
      </c>
      <c r="Z171" s="52">
        <v>0</v>
      </c>
      <c r="AA171" s="51">
        <v>0</v>
      </c>
      <c r="AB171" s="52">
        <v>0</v>
      </c>
      <c r="AC171" s="51">
        <v>0</v>
      </c>
      <c r="AD171" s="326">
        <v>0</v>
      </c>
      <c r="AE171" s="51">
        <v>0</v>
      </c>
      <c r="AF171" s="52">
        <v>0</v>
      </c>
      <c r="AG171" s="51">
        <v>0</v>
      </c>
      <c r="AH171" s="52">
        <v>0</v>
      </c>
      <c r="AI171" s="51">
        <v>0</v>
      </c>
      <c r="AJ171" s="52">
        <v>0</v>
      </c>
      <c r="AK171" s="54">
        <v>0</v>
      </c>
      <c r="AL171" s="326">
        <v>0</v>
      </c>
      <c r="AM171" s="841">
        <v>0</v>
      </c>
      <c r="AN171" s="51">
        <v>0</v>
      </c>
      <c r="AO171" s="52">
        <v>0</v>
      </c>
      <c r="AP171" s="283" t="str">
        <f t="shared" si="23"/>
        <v/>
      </c>
      <c r="BU171" s="109"/>
      <c r="BV171" s="109"/>
      <c r="BY171" s="5"/>
      <c r="BZ171" s="5"/>
      <c r="CA171" s="5"/>
      <c r="CB171" s="5"/>
      <c r="CC171" s="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5"/>
      <c r="CR171" s="5"/>
      <c r="CS171" s="5"/>
      <c r="CT171" s="32" t="str">
        <f t="shared" si="19"/>
        <v/>
      </c>
      <c r="CU171" s="4"/>
      <c r="CV171" s="4"/>
      <c r="CW171" s="4"/>
      <c r="CX171" s="4"/>
      <c r="CY171" s="4"/>
      <c r="CZ171" s="33">
        <f t="shared" si="20"/>
        <v>0</v>
      </c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</row>
    <row r="172" spans="1:149" ht="14.1" customHeight="1" x14ac:dyDescent="0.2">
      <c r="A172" s="152" t="s">
        <v>69</v>
      </c>
      <c r="B172" s="324">
        <f t="shared" si="21"/>
        <v>0</v>
      </c>
      <c r="C172" s="833">
        <f t="shared" si="22"/>
        <v>0</v>
      </c>
      <c r="D172" s="833">
        <f t="shared" si="22"/>
        <v>0</v>
      </c>
      <c r="E172" s="51">
        <v>0</v>
      </c>
      <c r="F172" s="52">
        <v>0</v>
      </c>
      <c r="G172" s="51">
        <v>0</v>
      </c>
      <c r="H172" s="52">
        <v>0</v>
      </c>
      <c r="I172" s="51">
        <v>0</v>
      </c>
      <c r="J172" s="52">
        <v>0</v>
      </c>
      <c r="K172" s="51">
        <v>0</v>
      </c>
      <c r="L172" s="55">
        <v>0</v>
      </c>
      <c r="M172" s="55">
        <v>0</v>
      </c>
      <c r="N172" s="326">
        <v>0</v>
      </c>
      <c r="O172" s="51">
        <v>0</v>
      </c>
      <c r="P172" s="52">
        <v>0</v>
      </c>
      <c r="Q172" s="51">
        <v>0</v>
      </c>
      <c r="R172" s="52">
        <v>0</v>
      </c>
      <c r="S172" s="51">
        <v>0</v>
      </c>
      <c r="T172" s="52">
        <v>0</v>
      </c>
      <c r="U172" s="51">
        <v>0</v>
      </c>
      <c r="V172" s="52">
        <v>0</v>
      </c>
      <c r="W172" s="51">
        <v>0</v>
      </c>
      <c r="X172" s="52">
        <v>0</v>
      </c>
      <c r="Y172" s="51">
        <v>0</v>
      </c>
      <c r="Z172" s="52">
        <v>0</v>
      </c>
      <c r="AA172" s="51">
        <v>0</v>
      </c>
      <c r="AB172" s="52">
        <v>0</v>
      </c>
      <c r="AC172" s="51">
        <v>0</v>
      </c>
      <c r="AD172" s="326">
        <v>0</v>
      </c>
      <c r="AE172" s="51">
        <v>0</v>
      </c>
      <c r="AF172" s="52">
        <v>0</v>
      </c>
      <c r="AG172" s="51">
        <v>0</v>
      </c>
      <c r="AH172" s="52">
        <v>0</v>
      </c>
      <c r="AI172" s="51">
        <v>0</v>
      </c>
      <c r="AJ172" s="52">
        <v>0</v>
      </c>
      <c r="AK172" s="54">
        <v>0</v>
      </c>
      <c r="AL172" s="326">
        <v>0</v>
      </c>
      <c r="AM172" s="841">
        <v>0</v>
      </c>
      <c r="AN172" s="51">
        <v>0</v>
      </c>
      <c r="AO172" s="52">
        <v>0</v>
      </c>
      <c r="AP172" s="283" t="str">
        <f t="shared" si="23"/>
        <v/>
      </c>
      <c r="BU172" s="109"/>
      <c r="BV172" s="109"/>
      <c r="BY172" s="5"/>
      <c r="BZ172" s="5"/>
      <c r="CA172" s="5"/>
      <c r="CB172" s="5"/>
      <c r="CC172" s="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5"/>
      <c r="CR172" s="5"/>
      <c r="CS172" s="5"/>
      <c r="CT172" s="32" t="str">
        <f t="shared" si="19"/>
        <v/>
      </c>
      <c r="CU172" s="4"/>
      <c r="CV172" s="4"/>
      <c r="CW172" s="4"/>
      <c r="CX172" s="4"/>
      <c r="CY172" s="4"/>
      <c r="CZ172" s="33">
        <f t="shared" si="20"/>
        <v>0</v>
      </c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</row>
    <row r="173" spans="1:149" ht="14.1" customHeight="1" x14ac:dyDescent="0.2">
      <c r="A173" s="152" t="s">
        <v>182</v>
      </c>
      <c r="B173" s="324">
        <f t="shared" si="21"/>
        <v>0</v>
      </c>
      <c r="C173" s="833">
        <f t="shared" si="22"/>
        <v>0</v>
      </c>
      <c r="D173" s="833">
        <f t="shared" si="22"/>
        <v>0</v>
      </c>
      <c r="E173" s="51">
        <v>0</v>
      </c>
      <c r="F173" s="52">
        <v>0</v>
      </c>
      <c r="G173" s="51">
        <v>0</v>
      </c>
      <c r="H173" s="52">
        <v>0</v>
      </c>
      <c r="I173" s="51">
        <v>0</v>
      </c>
      <c r="J173" s="52">
        <v>0</v>
      </c>
      <c r="K173" s="51">
        <v>0</v>
      </c>
      <c r="L173" s="55">
        <v>0</v>
      </c>
      <c r="M173" s="55">
        <v>0</v>
      </c>
      <c r="N173" s="326">
        <v>0</v>
      </c>
      <c r="O173" s="51">
        <v>0</v>
      </c>
      <c r="P173" s="52">
        <v>0</v>
      </c>
      <c r="Q173" s="51">
        <v>0</v>
      </c>
      <c r="R173" s="52">
        <v>0</v>
      </c>
      <c r="S173" s="51">
        <v>0</v>
      </c>
      <c r="T173" s="52">
        <v>0</v>
      </c>
      <c r="U173" s="51">
        <v>0</v>
      </c>
      <c r="V173" s="52">
        <v>0</v>
      </c>
      <c r="W173" s="51">
        <v>0</v>
      </c>
      <c r="X173" s="52">
        <v>0</v>
      </c>
      <c r="Y173" s="51">
        <v>0</v>
      </c>
      <c r="Z173" s="52">
        <v>0</v>
      </c>
      <c r="AA173" s="51">
        <v>0</v>
      </c>
      <c r="AB173" s="52">
        <v>0</v>
      </c>
      <c r="AC173" s="51">
        <v>0</v>
      </c>
      <c r="AD173" s="326">
        <v>0</v>
      </c>
      <c r="AE173" s="51">
        <v>0</v>
      </c>
      <c r="AF173" s="52">
        <v>0</v>
      </c>
      <c r="AG173" s="51">
        <v>0</v>
      </c>
      <c r="AH173" s="52">
        <v>0</v>
      </c>
      <c r="AI173" s="51">
        <v>0</v>
      </c>
      <c r="AJ173" s="52">
        <v>0</v>
      </c>
      <c r="AK173" s="54">
        <v>0</v>
      </c>
      <c r="AL173" s="326">
        <v>0</v>
      </c>
      <c r="AM173" s="841">
        <v>0</v>
      </c>
      <c r="AN173" s="51">
        <v>0</v>
      </c>
      <c r="AO173" s="52">
        <v>0</v>
      </c>
      <c r="AP173" s="283" t="str">
        <f t="shared" si="23"/>
        <v/>
      </c>
      <c r="BU173" s="109"/>
      <c r="BV173" s="109"/>
      <c r="BY173" s="5"/>
      <c r="BZ173" s="5"/>
      <c r="CA173" s="5"/>
      <c r="CB173" s="5"/>
      <c r="CC173" s="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5"/>
      <c r="CR173" s="5"/>
      <c r="CS173" s="5"/>
      <c r="CT173" s="32" t="str">
        <f t="shared" si="19"/>
        <v/>
      </c>
      <c r="CU173" s="4"/>
      <c r="CV173" s="4"/>
      <c r="CW173" s="4"/>
      <c r="CX173" s="4"/>
      <c r="CY173" s="4"/>
      <c r="CZ173" s="33">
        <f t="shared" si="20"/>
        <v>0</v>
      </c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</row>
    <row r="174" spans="1:149" ht="14.1" customHeight="1" x14ac:dyDescent="0.2">
      <c r="A174" s="152" t="s">
        <v>183</v>
      </c>
      <c r="B174" s="324">
        <f t="shared" si="21"/>
        <v>0</v>
      </c>
      <c r="C174" s="833">
        <f t="shared" si="22"/>
        <v>0</v>
      </c>
      <c r="D174" s="833">
        <f t="shared" si="22"/>
        <v>0</v>
      </c>
      <c r="E174" s="51">
        <v>0</v>
      </c>
      <c r="F174" s="52">
        <v>0</v>
      </c>
      <c r="G174" s="51">
        <v>0</v>
      </c>
      <c r="H174" s="52">
        <v>0</v>
      </c>
      <c r="I174" s="51">
        <v>0</v>
      </c>
      <c r="J174" s="52">
        <v>0</v>
      </c>
      <c r="K174" s="51">
        <v>0</v>
      </c>
      <c r="L174" s="55">
        <v>0</v>
      </c>
      <c r="M174" s="55">
        <v>0</v>
      </c>
      <c r="N174" s="326">
        <v>0</v>
      </c>
      <c r="O174" s="51">
        <v>0</v>
      </c>
      <c r="P174" s="52">
        <v>0</v>
      </c>
      <c r="Q174" s="51">
        <v>0</v>
      </c>
      <c r="R174" s="52">
        <v>0</v>
      </c>
      <c r="S174" s="51">
        <v>0</v>
      </c>
      <c r="T174" s="52">
        <v>0</v>
      </c>
      <c r="U174" s="51">
        <v>0</v>
      </c>
      <c r="V174" s="52">
        <v>0</v>
      </c>
      <c r="W174" s="51">
        <v>0</v>
      </c>
      <c r="X174" s="52">
        <v>0</v>
      </c>
      <c r="Y174" s="51">
        <v>0</v>
      </c>
      <c r="Z174" s="52">
        <v>0</v>
      </c>
      <c r="AA174" s="51">
        <v>0</v>
      </c>
      <c r="AB174" s="52">
        <v>0</v>
      </c>
      <c r="AC174" s="51">
        <v>0</v>
      </c>
      <c r="AD174" s="326">
        <v>0</v>
      </c>
      <c r="AE174" s="51">
        <v>0</v>
      </c>
      <c r="AF174" s="52">
        <v>0</v>
      </c>
      <c r="AG174" s="51">
        <v>0</v>
      </c>
      <c r="AH174" s="52">
        <v>0</v>
      </c>
      <c r="AI174" s="51">
        <v>0</v>
      </c>
      <c r="AJ174" s="52">
        <v>0</v>
      </c>
      <c r="AK174" s="54">
        <v>0</v>
      </c>
      <c r="AL174" s="326">
        <v>0</v>
      </c>
      <c r="AM174" s="841">
        <v>0</v>
      </c>
      <c r="AN174" s="51">
        <v>0</v>
      </c>
      <c r="AO174" s="52">
        <v>0</v>
      </c>
      <c r="AP174" s="283" t="str">
        <f t="shared" si="23"/>
        <v/>
      </c>
      <c r="BU174" s="109"/>
      <c r="BV174" s="109"/>
      <c r="BY174" s="5"/>
      <c r="BZ174" s="5"/>
      <c r="CA174" s="5"/>
      <c r="CB174" s="5"/>
      <c r="CC174" s="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5"/>
      <c r="CR174" s="5"/>
      <c r="CS174" s="5"/>
      <c r="CT174" s="32" t="str">
        <f t="shared" si="19"/>
        <v/>
      </c>
      <c r="CU174" s="4"/>
      <c r="CV174" s="4"/>
      <c r="CW174" s="4"/>
      <c r="CX174" s="4"/>
      <c r="CY174" s="4"/>
      <c r="CZ174" s="33">
        <f t="shared" si="20"/>
        <v>0</v>
      </c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</row>
    <row r="175" spans="1:149" ht="14.1" customHeight="1" x14ac:dyDescent="0.2">
      <c r="A175" s="152" t="s">
        <v>184</v>
      </c>
      <c r="B175" s="324">
        <f t="shared" si="21"/>
        <v>0</v>
      </c>
      <c r="C175" s="833">
        <f t="shared" si="22"/>
        <v>0</v>
      </c>
      <c r="D175" s="833">
        <f t="shared" si="22"/>
        <v>0</v>
      </c>
      <c r="E175" s="51">
        <v>0</v>
      </c>
      <c r="F175" s="52">
        <v>0</v>
      </c>
      <c r="G175" s="51">
        <v>0</v>
      </c>
      <c r="H175" s="52">
        <v>0</v>
      </c>
      <c r="I175" s="51">
        <v>0</v>
      </c>
      <c r="J175" s="52">
        <v>0</v>
      </c>
      <c r="K175" s="51">
        <v>0</v>
      </c>
      <c r="L175" s="55">
        <v>0</v>
      </c>
      <c r="M175" s="55">
        <v>0</v>
      </c>
      <c r="N175" s="326">
        <v>0</v>
      </c>
      <c r="O175" s="51">
        <v>0</v>
      </c>
      <c r="P175" s="52">
        <v>0</v>
      </c>
      <c r="Q175" s="51">
        <v>0</v>
      </c>
      <c r="R175" s="52">
        <v>0</v>
      </c>
      <c r="S175" s="51">
        <v>0</v>
      </c>
      <c r="T175" s="52">
        <v>0</v>
      </c>
      <c r="U175" s="51">
        <v>0</v>
      </c>
      <c r="V175" s="52">
        <v>0</v>
      </c>
      <c r="W175" s="51">
        <v>0</v>
      </c>
      <c r="X175" s="52">
        <v>0</v>
      </c>
      <c r="Y175" s="51">
        <v>0</v>
      </c>
      <c r="Z175" s="52">
        <v>0</v>
      </c>
      <c r="AA175" s="51">
        <v>0</v>
      </c>
      <c r="AB175" s="52">
        <v>0</v>
      </c>
      <c r="AC175" s="51">
        <v>0</v>
      </c>
      <c r="AD175" s="326">
        <v>0</v>
      </c>
      <c r="AE175" s="51">
        <v>0</v>
      </c>
      <c r="AF175" s="52">
        <v>0</v>
      </c>
      <c r="AG175" s="51">
        <v>0</v>
      </c>
      <c r="AH175" s="52">
        <v>0</v>
      </c>
      <c r="AI175" s="51">
        <v>0</v>
      </c>
      <c r="AJ175" s="52">
        <v>0</v>
      </c>
      <c r="AK175" s="54">
        <v>0</v>
      </c>
      <c r="AL175" s="326">
        <v>0</v>
      </c>
      <c r="AM175" s="841">
        <v>0</v>
      </c>
      <c r="AN175" s="51">
        <v>0</v>
      </c>
      <c r="AO175" s="52">
        <v>0</v>
      </c>
      <c r="AP175" s="283" t="str">
        <f t="shared" si="23"/>
        <v/>
      </c>
      <c r="BU175" s="109"/>
      <c r="BV175" s="109"/>
      <c r="BY175" s="5"/>
      <c r="BZ175" s="5"/>
      <c r="CA175" s="5"/>
      <c r="CB175" s="5"/>
      <c r="CC175" s="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5"/>
      <c r="CR175" s="5"/>
      <c r="CS175" s="5"/>
      <c r="CT175" s="32" t="str">
        <f t="shared" si="19"/>
        <v/>
      </c>
      <c r="CU175" s="4"/>
      <c r="CV175" s="4"/>
      <c r="CW175" s="4"/>
      <c r="CX175" s="4"/>
      <c r="CY175" s="4"/>
      <c r="CZ175" s="33">
        <f t="shared" si="20"/>
        <v>0</v>
      </c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</row>
    <row r="176" spans="1:149" ht="14.1" customHeight="1" x14ac:dyDescent="0.2">
      <c r="A176" s="1191" t="s">
        <v>71</v>
      </c>
      <c r="B176" s="324">
        <f t="shared" si="21"/>
        <v>67</v>
      </c>
      <c r="C176" s="833">
        <f t="shared" si="22"/>
        <v>36</v>
      </c>
      <c r="D176" s="833">
        <f t="shared" si="22"/>
        <v>31</v>
      </c>
      <c r="E176" s="85">
        <v>17</v>
      </c>
      <c r="F176" s="87">
        <v>7</v>
      </c>
      <c r="G176" s="85">
        <v>0</v>
      </c>
      <c r="H176" s="87">
        <v>1</v>
      </c>
      <c r="I176" s="85">
        <v>1</v>
      </c>
      <c r="J176" s="87">
        <v>0</v>
      </c>
      <c r="K176" s="85">
        <v>0</v>
      </c>
      <c r="L176" s="91">
        <v>1</v>
      </c>
      <c r="M176" s="91">
        <v>0</v>
      </c>
      <c r="N176" s="843">
        <v>0</v>
      </c>
      <c r="O176" s="85">
        <v>1</v>
      </c>
      <c r="P176" s="87">
        <v>1</v>
      </c>
      <c r="Q176" s="85">
        <v>0</v>
      </c>
      <c r="R176" s="87">
        <v>0</v>
      </c>
      <c r="S176" s="85">
        <v>0</v>
      </c>
      <c r="T176" s="87">
        <v>0</v>
      </c>
      <c r="U176" s="85">
        <v>0</v>
      </c>
      <c r="V176" s="87">
        <v>2</v>
      </c>
      <c r="W176" s="85">
        <v>1</v>
      </c>
      <c r="X176" s="87">
        <v>1</v>
      </c>
      <c r="Y176" s="85">
        <v>1</v>
      </c>
      <c r="Z176" s="87">
        <v>0</v>
      </c>
      <c r="AA176" s="85">
        <v>0</v>
      </c>
      <c r="AB176" s="87">
        <v>3</v>
      </c>
      <c r="AC176" s="85">
        <v>0</v>
      </c>
      <c r="AD176" s="843">
        <v>1</v>
      </c>
      <c r="AE176" s="85">
        <v>6</v>
      </c>
      <c r="AF176" s="87">
        <v>2</v>
      </c>
      <c r="AG176" s="85">
        <v>1</v>
      </c>
      <c r="AH176" s="87">
        <v>3</v>
      </c>
      <c r="AI176" s="85">
        <v>2</v>
      </c>
      <c r="AJ176" s="87">
        <v>7</v>
      </c>
      <c r="AK176" s="90">
        <v>6</v>
      </c>
      <c r="AL176" s="843">
        <v>2</v>
      </c>
      <c r="AM176" s="844">
        <v>33</v>
      </c>
      <c r="AN176" s="85">
        <v>17</v>
      </c>
      <c r="AO176" s="87">
        <v>17</v>
      </c>
      <c r="AP176" s="283" t="str">
        <f t="shared" si="23"/>
        <v/>
      </c>
      <c r="BU176" s="109"/>
      <c r="BV176" s="109"/>
      <c r="BY176" s="5"/>
      <c r="BZ176" s="5"/>
      <c r="CA176" s="5"/>
      <c r="CB176" s="5"/>
      <c r="CC176" s="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5"/>
      <c r="CR176" s="5"/>
      <c r="CS176" s="5"/>
      <c r="CT176" s="32" t="str">
        <f t="shared" si="19"/>
        <v/>
      </c>
      <c r="CU176" s="4"/>
      <c r="CV176" s="4"/>
      <c r="CW176" s="4"/>
      <c r="CX176" s="4"/>
      <c r="CY176" s="4"/>
      <c r="CZ176" s="33">
        <f t="shared" si="20"/>
        <v>0</v>
      </c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</row>
    <row r="177" spans="1:149" ht="14.1" customHeight="1" x14ac:dyDescent="0.2">
      <c r="A177" s="1192" t="s">
        <v>41</v>
      </c>
      <c r="B177" s="1193">
        <f>SUM(B178:B182)</f>
        <v>218</v>
      </c>
      <c r="C177" s="1194">
        <f>SUM(C178:C182)</f>
        <v>98</v>
      </c>
      <c r="D177" s="1194">
        <f>SUM(D178:D182)</f>
        <v>120</v>
      </c>
      <c r="E177" s="1088">
        <f>SUM(E178:E182)</f>
        <v>13</v>
      </c>
      <c r="F177" s="1195">
        <f t="shared" ref="F177:AO177" si="24">SUM(F178:F182)</f>
        <v>14</v>
      </c>
      <c r="G177" s="1088">
        <f t="shared" si="24"/>
        <v>1</v>
      </c>
      <c r="H177" s="1195">
        <f>SUM(H178:H182)</f>
        <v>0</v>
      </c>
      <c r="I177" s="1088">
        <f t="shared" si="24"/>
        <v>8</v>
      </c>
      <c r="J177" s="1195">
        <f t="shared" si="24"/>
        <v>2</v>
      </c>
      <c r="K177" s="1088">
        <f t="shared" si="24"/>
        <v>4</v>
      </c>
      <c r="L177" s="1088">
        <f t="shared" si="24"/>
        <v>4</v>
      </c>
      <c r="M177" s="1088">
        <f t="shared" si="24"/>
        <v>3</v>
      </c>
      <c r="N177" s="1196">
        <f t="shared" si="24"/>
        <v>1</v>
      </c>
      <c r="O177" s="1088">
        <f t="shared" si="24"/>
        <v>3</v>
      </c>
      <c r="P177" s="1195">
        <f t="shared" si="24"/>
        <v>1</v>
      </c>
      <c r="Q177" s="1088">
        <f t="shared" si="24"/>
        <v>2</v>
      </c>
      <c r="R177" s="1195">
        <f t="shared" si="24"/>
        <v>6</v>
      </c>
      <c r="S177" s="1088">
        <f t="shared" si="24"/>
        <v>0</v>
      </c>
      <c r="T177" s="1195">
        <f t="shared" si="24"/>
        <v>2</v>
      </c>
      <c r="U177" s="1088">
        <f t="shared" si="24"/>
        <v>1</v>
      </c>
      <c r="V177" s="1195">
        <f t="shared" si="24"/>
        <v>8</v>
      </c>
      <c r="W177" s="1088">
        <f t="shared" si="24"/>
        <v>2</v>
      </c>
      <c r="X177" s="1195">
        <f t="shared" si="24"/>
        <v>6</v>
      </c>
      <c r="Y177" s="1088">
        <f t="shared" si="24"/>
        <v>7</v>
      </c>
      <c r="Z177" s="1195">
        <f t="shared" si="24"/>
        <v>7</v>
      </c>
      <c r="AA177" s="1088">
        <f t="shared" si="24"/>
        <v>9</v>
      </c>
      <c r="AB177" s="1195">
        <f t="shared" si="24"/>
        <v>8</v>
      </c>
      <c r="AC177" s="1088">
        <f t="shared" si="24"/>
        <v>5</v>
      </c>
      <c r="AD177" s="1196">
        <f t="shared" si="24"/>
        <v>11</v>
      </c>
      <c r="AE177" s="1088">
        <f t="shared" si="24"/>
        <v>9</v>
      </c>
      <c r="AF177" s="1195">
        <f t="shared" si="24"/>
        <v>8</v>
      </c>
      <c r="AG177" s="1088">
        <f t="shared" si="24"/>
        <v>5</v>
      </c>
      <c r="AH177" s="1195">
        <f t="shared" si="24"/>
        <v>9</v>
      </c>
      <c r="AI177" s="1088">
        <f t="shared" si="24"/>
        <v>14</v>
      </c>
      <c r="AJ177" s="1195">
        <f t="shared" si="24"/>
        <v>14</v>
      </c>
      <c r="AK177" s="1197">
        <f t="shared" si="24"/>
        <v>12</v>
      </c>
      <c r="AL177" s="1198">
        <f t="shared" si="24"/>
        <v>19</v>
      </c>
      <c r="AM177" s="1199">
        <f t="shared" si="24"/>
        <v>56</v>
      </c>
      <c r="AN177" s="1195">
        <f t="shared" si="24"/>
        <v>81</v>
      </c>
      <c r="AO177" s="1200">
        <f t="shared" si="24"/>
        <v>81</v>
      </c>
      <c r="AP177" s="283"/>
      <c r="BU177" s="109"/>
      <c r="BV177" s="109"/>
      <c r="BX177" s="15"/>
      <c r="CA177" s="15"/>
      <c r="CB177" s="15"/>
      <c r="CC177" s="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5"/>
      <c r="CR177" s="5"/>
      <c r="CS177" s="5"/>
      <c r="CT177" s="32"/>
      <c r="CU177" s="32"/>
      <c r="CV177" s="32"/>
      <c r="CW177" s="32"/>
      <c r="CX177" s="32"/>
      <c r="CY177" s="32"/>
      <c r="CZ177" s="33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</row>
    <row r="178" spans="1:149" ht="14.1" customHeight="1" x14ac:dyDescent="0.2">
      <c r="A178" s="155" t="s">
        <v>42</v>
      </c>
      <c r="B178" s="342">
        <f t="shared" si="21"/>
        <v>157</v>
      </c>
      <c r="C178" s="833">
        <f t="shared" si="22"/>
        <v>66</v>
      </c>
      <c r="D178" s="833">
        <f t="shared" si="22"/>
        <v>91</v>
      </c>
      <c r="E178" s="38">
        <v>11</v>
      </c>
      <c r="F178" s="40">
        <v>14</v>
      </c>
      <c r="G178" s="38">
        <v>1</v>
      </c>
      <c r="H178" s="40">
        <v>0</v>
      </c>
      <c r="I178" s="38">
        <v>6</v>
      </c>
      <c r="J178" s="40">
        <v>2</v>
      </c>
      <c r="K178" s="38">
        <v>2</v>
      </c>
      <c r="L178" s="43">
        <v>1</v>
      </c>
      <c r="M178" s="43">
        <v>1</v>
      </c>
      <c r="N178" s="329">
        <v>0</v>
      </c>
      <c r="O178" s="38">
        <v>3</v>
      </c>
      <c r="P178" s="40">
        <v>1</v>
      </c>
      <c r="Q178" s="38">
        <v>2</v>
      </c>
      <c r="R178" s="40">
        <v>5</v>
      </c>
      <c r="S178" s="38">
        <v>0</v>
      </c>
      <c r="T178" s="40">
        <v>1</v>
      </c>
      <c r="U178" s="38">
        <v>1</v>
      </c>
      <c r="V178" s="40">
        <v>3</v>
      </c>
      <c r="W178" s="38">
        <v>2</v>
      </c>
      <c r="X178" s="40">
        <v>4</v>
      </c>
      <c r="Y178" s="38">
        <v>4</v>
      </c>
      <c r="Z178" s="40">
        <v>4</v>
      </c>
      <c r="AA178" s="38">
        <v>4</v>
      </c>
      <c r="AB178" s="40">
        <v>6</v>
      </c>
      <c r="AC178" s="38">
        <v>3</v>
      </c>
      <c r="AD178" s="329">
        <v>8</v>
      </c>
      <c r="AE178" s="38">
        <v>6</v>
      </c>
      <c r="AF178" s="40">
        <v>6</v>
      </c>
      <c r="AG178" s="38">
        <v>5</v>
      </c>
      <c r="AH178" s="40">
        <v>9</v>
      </c>
      <c r="AI178" s="38">
        <v>9</v>
      </c>
      <c r="AJ178" s="40">
        <v>12</v>
      </c>
      <c r="AK178" s="42">
        <v>6</v>
      </c>
      <c r="AL178" s="329">
        <v>15</v>
      </c>
      <c r="AM178" s="855">
        <v>50</v>
      </c>
      <c r="AN178" s="38">
        <v>43</v>
      </c>
      <c r="AO178" s="40">
        <v>64</v>
      </c>
      <c r="AP178" s="283" t="str">
        <f t="shared" si="23"/>
        <v/>
      </c>
      <c r="BU178" s="109"/>
      <c r="BV178" s="109"/>
      <c r="BX178" s="15"/>
      <c r="CA178" s="15"/>
      <c r="CB178" s="15"/>
      <c r="CC178" s="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5"/>
      <c r="CR178" s="5"/>
      <c r="CS178" s="5"/>
      <c r="CT178" s="32" t="str">
        <f>IF(CZ178=1,"* El número de Egresos Según tipo de atención NO DEBE ser diferente al Total. ","")</f>
        <v/>
      </c>
      <c r="CU178" s="32"/>
      <c r="CV178" s="32"/>
      <c r="CW178" s="32"/>
      <c r="CX178" s="32"/>
      <c r="CY178" s="32"/>
      <c r="CZ178" s="33">
        <f>IF(B178&lt;&gt;SUM(AM178:AO178),1,0)</f>
        <v>0</v>
      </c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</row>
    <row r="179" spans="1:149" ht="14.1" customHeight="1" x14ac:dyDescent="0.2">
      <c r="A179" s="155" t="s">
        <v>43</v>
      </c>
      <c r="B179" s="346">
        <f t="shared" si="21"/>
        <v>3</v>
      </c>
      <c r="C179" s="833">
        <f t="shared" si="22"/>
        <v>1</v>
      </c>
      <c r="D179" s="833">
        <f t="shared" si="22"/>
        <v>2</v>
      </c>
      <c r="E179" s="51">
        <v>0</v>
      </c>
      <c r="F179" s="52">
        <v>0</v>
      </c>
      <c r="G179" s="51">
        <v>0</v>
      </c>
      <c r="H179" s="52">
        <v>0</v>
      </c>
      <c r="I179" s="51">
        <v>0</v>
      </c>
      <c r="J179" s="52">
        <v>0</v>
      </c>
      <c r="K179" s="51">
        <v>0</v>
      </c>
      <c r="L179" s="55">
        <v>1</v>
      </c>
      <c r="M179" s="55">
        <v>1</v>
      </c>
      <c r="N179" s="326">
        <v>0</v>
      </c>
      <c r="O179" s="51">
        <v>0</v>
      </c>
      <c r="P179" s="52">
        <v>0</v>
      </c>
      <c r="Q179" s="51">
        <v>0</v>
      </c>
      <c r="R179" s="52">
        <v>0</v>
      </c>
      <c r="S179" s="51">
        <v>0</v>
      </c>
      <c r="T179" s="52">
        <v>0</v>
      </c>
      <c r="U179" s="51">
        <v>0</v>
      </c>
      <c r="V179" s="52">
        <v>0</v>
      </c>
      <c r="W179" s="51">
        <v>0</v>
      </c>
      <c r="X179" s="52">
        <v>0</v>
      </c>
      <c r="Y179" s="51">
        <v>0</v>
      </c>
      <c r="Z179" s="52">
        <v>0</v>
      </c>
      <c r="AA179" s="51">
        <v>0</v>
      </c>
      <c r="AB179" s="52">
        <v>0</v>
      </c>
      <c r="AC179" s="51">
        <v>0</v>
      </c>
      <c r="AD179" s="326">
        <v>0</v>
      </c>
      <c r="AE179" s="51">
        <v>0</v>
      </c>
      <c r="AF179" s="52">
        <v>0</v>
      </c>
      <c r="AG179" s="51">
        <v>0</v>
      </c>
      <c r="AH179" s="52">
        <v>0</v>
      </c>
      <c r="AI179" s="51">
        <v>0</v>
      </c>
      <c r="AJ179" s="52">
        <v>0</v>
      </c>
      <c r="AK179" s="54">
        <v>0</v>
      </c>
      <c r="AL179" s="326">
        <v>1</v>
      </c>
      <c r="AM179" s="841">
        <v>3</v>
      </c>
      <c r="AN179" s="51">
        <v>0</v>
      </c>
      <c r="AO179" s="52">
        <v>0</v>
      </c>
      <c r="AP179" s="283" t="str">
        <f t="shared" si="23"/>
        <v/>
      </c>
      <c r="BU179" s="109"/>
      <c r="BV179" s="109"/>
      <c r="BX179" s="15"/>
      <c r="CA179" s="15"/>
      <c r="CB179" s="15"/>
      <c r="CC179" s="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5"/>
      <c r="CR179" s="5"/>
      <c r="CS179" s="5"/>
      <c r="CT179" s="32" t="str">
        <f>IF(CZ179=1,"* El número de Egresos Según tipo de atención NO DEBE ser diferente al Total. ","")</f>
        <v/>
      </c>
      <c r="CU179" s="32"/>
      <c r="CV179" s="32"/>
      <c r="CW179" s="32"/>
      <c r="CX179" s="32"/>
      <c r="CY179" s="32"/>
      <c r="CZ179" s="33">
        <f>IF(B179&lt;&gt;SUM(AM179:AO179),1,0)</f>
        <v>0</v>
      </c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</row>
    <row r="180" spans="1:149" ht="14.1" customHeight="1" x14ac:dyDescent="0.2">
      <c r="A180" s="155" t="s">
        <v>44</v>
      </c>
      <c r="B180" s="346">
        <f t="shared" si="21"/>
        <v>8</v>
      </c>
      <c r="C180" s="833">
        <f t="shared" si="22"/>
        <v>5</v>
      </c>
      <c r="D180" s="833">
        <f t="shared" si="22"/>
        <v>3</v>
      </c>
      <c r="E180" s="51">
        <v>0</v>
      </c>
      <c r="F180" s="52">
        <v>0</v>
      </c>
      <c r="G180" s="51">
        <v>0</v>
      </c>
      <c r="H180" s="52">
        <v>0</v>
      </c>
      <c r="I180" s="51">
        <v>0</v>
      </c>
      <c r="J180" s="52">
        <v>0</v>
      </c>
      <c r="K180" s="51">
        <v>0</v>
      </c>
      <c r="L180" s="55">
        <v>0</v>
      </c>
      <c r="M180" s="55">
        <v>0</v>
      </c>
      <c r="N180" s="326">
        <v>0</v>
      </c>
      <c r="O180" s="51">
        <v>0</v>
      </c>
      <c r="P180" s="52">
        <v>0</v>
      </c>
      <c r="Q180" s="51">
        <v>0</v>
      </c>
      <c r="R180" s="52">
        <v>0</v>
      </c>
      <c r="S180" s="51">
        <v>0</v>
      </c>
      <c r="T180" s="52">
        <v>0</v>
      </c>
      <c r="U180" s="51">
        <v>0</v>
      </c>
      <c r="V180" s="52">
        <v>0</v>
      </c>
      <c r="W180" s="51">
        <v>0</v>
      </c>
      <c r="X180" s="52">
        <v>0</v>
      </c>
      <c r="Y180" s="51">
        <v>0</v>
      </c>
      <c r="Z180" s="52">
        <v>1</v>
      </c>
      <c r="AA180" s="51">
        <v>0</v>
      </c>
      <c r="AB180" s="52">
        <v>0</v>
      </c>
      <c r="AC180" s="51">
        <v>0</v>
      </c>
      <c r="AD180" s="326">
        <v>0</v>
      </c>
      <c r="AE180" s="51">
        <v>0</v>
      </c>
      <c r="AF180" s="52">
        <v>0</v>
      </c>
      <c r="AG180" s="51">
        <v>0</v>
      </c>
      <c r="AH180" s="52">
        <v>0</v>
      </c>
      <c r="AI180" s="51">
        <v>1</v>
      </c>
      <c r="AJ180" s="52">
        <v>0</v>
      </c>
      <c r="AK180" s="54">
        <v>4</v>
      </c>
      <c r="AL180" s="326">
        <v>2</v>
      </c>
      <c r="AM180" s="841">
        <v>0</v>
      </c>
      <c r="AN180" s="51">
        <v>2</v>
      </c>
      <c r="AO180" s="52">
        <v>6</v>
      </c>
      <c r="AP180" s="283" t="str">
        <f t="shared" si="23"/>
        <v/>
      </c>
      <c r="BU180" s="109"/>
      <c r="BV180" s="109"/>
      <c r="BX180" s="15"/>
      <c r="CA180" s="15"/>
      <c r="CB180" s="15"/>
      <c r="CC180" s="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5"/>
      <c r="CR180" s="5"/>
      <c r="CS180" s="5"/>
      <c r="CT180" s="32" t="str">
        <f>IF(CZ180=1,"* El número de Egresos Según tipo de atención NO DEBE ser diferente al Total. ","")</f>
        <v/>
      </c>
      <c r="CU180" s="32"/>
      <c r="CV180" s="32"/>
      <c r="CW180" s="32"/>
      <c r="CX180" s="32"/>
      <c r="CY180" s="32"/>
      <c r="CZ180" s="33">
        <f>IF(B180&lt;&gt;SUM(AM180:AO180),1,0)</f>
        <v>0</v>
      </c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</row>
    <row r="181" spans="1:149" ht="14.1" customHeight="1" x14ac:dyDescent="0.2">
      <c r="A181" s="155" t="s">
        <v>185</v>
      </c>
      <c r="B181" s="346">
        <f t="shared" si="21"/>
        <v>1</v>
      </c>
      <c r="C181" s="833">
        <f t="shared" si="22"/>
        <v>0</v>
      </c>
      <c r="D181" s="833">
        <f t="shared" si="22"/>
        <v>1</v>
      </c>
      <c r="E181" s="51">
        <v>0</v>
      </c>
      <c r="F181" s="52">
        <v>0</v>
      </c>
      <c r="G181" s="51">
        <v>0</v>
      </c>
      <c r="H181" s="52">
        <v>0</v>
      </c>
      <c r="I181" s="51">
        <v>0</v>
      </c>
      <c r="J181" s="52">
        <v>0</v>
      </c>
      <c r="K181" s="51">
        <v>0</v>
      </c>
      <c r="L181" s="55">
        <v>0</v>
      </c>
      <c r="M181" s="55">
        <v>0</v>
      </c>
      <c r="N181" s="326">
        <v>0</v>
      </c>
      <c r="O181" s="51">
        <v>0</v>
      </c>
      <c r="P181" s="52">
        <v>0</v>
      </c>
      <c r="Q181" s="51">
        <v>0</v>
      </c>
      <c r="R181" s="52">
        <v>0</v>
      </c>
      <c r="S181" s="51">
        <v>0</v>
      </c>
      <c r="T181" s="52">
        <v>0</v>
      </c>
      <c r="U181" s="51">
        <v>0</v>
      </c>
      <c r="V181" s="52">
        <v>1</v>
      </c>
      <c r="W181" s="51">
        <v>0</v>
      </c>
      <c r="X181" s="52">
        <v>0</v>
      </c>
      <c r="Y181" s="51">
        <v>0</v>
      </c>
      <c r="Z181" s="52">
        <v>0</v>
      </c>
      <c r="AA181" s="51">
        <v>0</v>
      </c>
      <c r="AB181" s="52">
        <v>0</v>
      </c>
      <c r="AC181" s="51">
        <v>0</v>
      </c>
      <c r="AD181" s="326">
        <v>0</v>
      </c>
      <c r="AE181" s="51">
        <v>0</v>
      </c>
      <c r="AF181" s="52">
        <v>0</v>
      </c>
      <c r="AG181" s="51">
        <v>0</v>
      </c>
      <c r="AH181" s="52">
        <v>0</v>
      </c>
      <c r="AI181" s="51">
        <v>0</v>
      </c>
      <c r="AJ181" s="52">
        <v>0</v>
      </c>
      <c r="AK181" s="54">
        <v>0</v>
      </c>
      <c r="AL181" s="326">
        <v>0</v>
      </c>
      <c r="AM181" s="841">
        <v>0</v>
      </c>
      <c r="AN181" s="51">
        <v>0</v>
      </c>
      <c r="AO181" s="52">
        <v>1</v>
      </c>
      <c r="AP181" s="283" t="str">
        <f t="shared" si="23"/>
        <v/>
      </c>
      <c r="BU181" s="109"/>
      <c r="BV181" s="109"/>
      <c r="BX181" s="15"/>
      <c r="CA181" s="15"/>
      <c r="CB181" s="15"/>
      <c r="CC181" s="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5"/>
      <c r="CR181" s="5"/>
      <c r="CS181" s="5"/>
      <c r="CT181" s="32" t="str">
        <f>IF(CZ181=1,"* El número de Egresos Según tipo de atención NO DEBE ser diferente al Total. ","")</f>
        <v/>
      </c>
      <c r="CU181" s="32"/>
      <c r="CV181" s="32"/>
      <c r="CW181" s="32"/>
      <c r="CX181" s="32"/>
      <c r="CY181" s="32"/>
      <c r="CZ181" s="33">
        <f>IF(B181&lt;&gt;SUM(AM181:AO181),1,0)</f>
        <v>0</v>
      </c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</row>
    <row r="182" spans="1:149" ht="14.1" customHeight="1" x14ac:dyDescent="0.2">
      <c r="A182" s="351" t="s">
        <v>71</v>
      </c>
      <c r="B182" s="1201">
        <f t="shared" si="21"/>
        <v>49</v>
      </c>
      <c r="C182" s="856">
        <f t="shared" si="22"/>
        <v>26</v>
      </c>
      <c r="D182" s="856">
        <f t="shared" si="22"/>
        <v>23</v>
      </c>
      <c r="E182" s="219">
        <v>2</v>
      </c>
      <c r="F182" s="244">
        <v>0</v>
      </c>
      <c r="G182" s="219">
        <v>0</v>
      </c>
      <c r="H182" s="244">
        <v>0</v>
      </c>
      <c r="I182" s="219">
        <v>2</v>
      </c>
      <c r="J182" s="244">
        <v>0</v>
      </c>
      <c r="K182" s="219">
        <v>2</v>
      </c>
      <c r="L182" s="213">
        <v>2</v>
      </c>
      <c r="M182" s="213">
        <v>1</v>
      </c>
      <c r="N182" s="857">
        <v>1</v>
      </c>
      <c r="O182" s="219">
        <v>0</v>
      </c>
      <c r="P182" s="244">
        <v>0</v>
      </c>
      <c r="Q182" s="219">
        <v>0</v>
      </c>
      <c r="R182" s="244">
        <v>1</v>
      </c>
      <c r="S182" s="219">
        <v>0</v>
      </c>
      <c r="T182" s="244">
        <v>1</v>
      </c>
      <c r="U182" s="219">
        <v>0</v>
      </c>
      <c r="V182" s="244">
        <v>4</v>
      </c>
      <c r="W182" s="219">
        <v>0</v>
      </c>
      <c r="X182" s="244">
        <v>2</v>
      </c>
      <c r="Y182" s="219">
        <v>3</v>
      </c>
      <c r="Z182" s="244">
        <v>2</v>
      </c>
      <c r="AA182" s="219">
        <v>5</v>
      </c>
      <c r="AB182" s="244">
        <v>2</v>
      </c>
      <c r="AC182" s="219">
        <v>2</v>
      </c>
      <c r="AD182" s="857">
        <v>3</v>
      </c>
      <c r="AE182" s="219">
        <v>3</v>
      </c>
      <c r="AF182" s="244">
        <v>2</v>
      </c>
      <c r="AG182" s="219">
        <v>0</v>
      </c>
      <c r="AH182" s="244">
        <v>0</v>
      </c>
      <c r="AI182" s="219">
        <v>4</v>
      </c>
      <c r="AJ182" s="244">
        <v>2</v>
      </c>
      <c r="AK182" s="212">
        <v>2</v>
      </c>
      <c r="AL182" s="857">
        <v>1</v>
      </c>
      <c r="AM182" s="858">
        <v>3</v>
      </c>
      <c r="AN182" s="219">
        <v>36</v>
      </c>
      <c r="AO182" s="244">
        <v>10</v>
      </c>
      <c r="AP182" s="283" t="str">
        <f t="shared" si="23"/>
        <v/>
      </c>
      <c r="BU182" s="109"/>
      <c r="BV182" s="109"/>
      <c r="BX182" s="15"/>
      <c r="CA182" s="15"/>
      <c r="CB182" s="15"/>
      <c r="CC182" s="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5"/>
      <c r="CR182" s="5"/>
      <c r="CS182" s="5"/>
      <c r="CT182" s="32" t="str">
        <f>IF(CZ182=1,"* El número de Egresos Según tipo de atención NO DEBE ser diferente al Total. ","")</f>
        <v/>
      </c>
      <c r="CU182" s="32"/>
      <c r="CV182" s="32"/>
      <c r="CW182" s="32"/>
      <c r="CX182" s="32"/>
      <c r="CY182" s="32"/>
      <c r="CZ182" s="33">
        <f>IF(B182&lt;&gt;SUM(AM182:AO182),1,0)</f>
        <v>0</v>
      </c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</row>
    <row r="183" spans="1:149" ht="21" customHeight="1" x14ac:dyDescent="0.2">
      <c r="A183" s="11" t="s">
        <v>186</v>
      </c>
      <c r="D183" s="11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8"/>
      <c r="AR183" s="8"/>
      <c r="AS183" s="8"/>
      <c r="AT183" s="267"/>
      <c r="CA183" s="32"/>
      <c r="CB183" s="32"/>
      <c r="CC183" s="32"/>
      <c r="CD183" s="32"/>
      <c r="CE183" s="32"/>
      <c r="CF183" s="32"/>
      <c r="CG183" s="33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5"/>
      <c r="CV183" s="5"/>
      <c r="CW183" s="5"/>
      <c r="CX183" s="5"/>
      <c r="CY183" s="5"/>
      <c r="CZ183" s="5"/>
    </row>
    <row r="184" spans="1:149" ht="15" customHeight="1" x14ac:dyDescent="0.2">
      <c r="A184" s="2079" t="s">
        <v>75</v>
      </c>
      <c r="B184" s="2089" t="s">
        <v>187</v>
      </c>
      <c r="C184" s="2090" t="s">
        <v>6</v>
      </c>
      <c r="D184" s="1724"/>
      <c r="E184" s="1724"/>
      <c r="F184" s="1724"/>
      <c r="G184" s="1724"/>
      <c r="H184" s="1724"/>
      <c r="I184" s="1724"/>
      <c r="J184" s="1724"/>
      <c r="K184" s="1724"/>
      <c r="L184" s="1724"/>
      <c r="M184" s="1724"/>
      <c r="N184" s="1724"/>
      <c r="O184" s="1724"/>
      <c r="P184" s="1724"/>
      <c r="Q184" s="1724"/>
      <c r="R184" s="1724"/>
      <c r="S184" s="2091"/>
      <c r="T184" s="2092" t="s">
        <v>159</v>
      </c>
      <c r="U184" s="2060"/>
      <c r="V184" s="2060"/>
      <c r="W184" s="2060"/>
      <c r="X184" s="2060"/>
      <c r="AZ184" s="109"/>
      <c r="BA184" s="109"/>
      <c r="BY184" s="5"/>
      <c r="BZ184" s="5"/>
      <c r="CA184" s="32"/>
      <c r="CB184" s="32"/>
      <c r="CC184" s="32"/>
      <c r="CD184" s="32"/>
      <c r="CE184" s="32"/>
      <c r="CF184" s="32"/>
      <c r="CG184" s="33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DA184" s="15"/>
      <c r="DB184" s="15"/>
      <c r="DC184" s="15"/>
      <c r="DD184" s="15"/>
      <c r="DE184" s="15"/>
      <c r="DF184" s="15"/>
      <c r="DG184" s="15"/>
      <c r="DH184" s="15"/>
      <c r="DI184" s="15"/>
    </row>
    <row r="185" spans="1:149" ht="15" customHeight="1" x14ac:dyDescent="0.2">
      <c r="A185" s="1680"/>
      <c r="B185" s="1721"/>
      <c r="C185" s="2038"/>
      <c r="D185" s="1954"/>
      <c r="E185" s="1954"/>
      <c r="F185" s="1954"/>
      <c r="G185" s="1954"/>
      <c r="H185" s="1954"/>
      <c r="I185" s="1954"/>
      <c r="J185" s="1954"/>
      <c r="K185" s="1954"/>
      <c r="L185" s="1954"/>
      <c r="M185" s="1954"/>
      <c r="N185" s="1954"/>
      <c r="O185" s="1954"/>
      <c r="P185" s="1954"/>
      <c r="Q185" s="1954"/>
      <c r="R185" s="1954"/>
      <c r="S185" s="1955"/>
      <c r="T185" s="1731" t="s">
        <v>163</v>
      </c>
      <c r="U185" s="1731"/>
      <c r="V185" s="2093"/>
      <c r="W185" s="2055" t="s">
        <v>188</v>
      </c>
      <c r="X185" s="2071"/>
      <c r="AZ185" s="109"/>
      <c r="BA185" s="109"/>
      <c r="BY185" s="5"/>
      <c r="BZ185" s="5"/>
      <c r="CA185" s="32"/>
      <c r="CB185" s="32"/>
      <c r="CC185" s="32"/>
      <c r="CD185" s="32"/>
      <c r="CE185" s="32"/>
      <c r="CF185" s="32"/>
      <c r="CG185" s="33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DA185" s="15"/>
      <c r="DB185" s="15"/>
      <c r="DC185" s="15"/>
      <c r="DD185" s="15"/>
      <c r="DE185" s="15"/>
      <c r="DF185" s="15"/>
      <c r="DG185" s="15"/>
      <c r="DH185" s="15"/>
      <c r="DI185" s="15"/>
    </row>
    <row r="186" spans="1:149" ht="31.5" customHeight="1" x14ac:dyDescent="0.2">
      <c r="A186" s="2061"/>
      <c r="B186" s="2037"/>
      <c r="C186" s="1120" t="s">
        <v>11</v>
      </c>
      <c r="D186" s="1120" t="s">
        <v>12</v>
      </c>
      <c r="E186" s="1120" t="s">
        <v>13</v>
      </c>
      <c r="F186" s="1120" t="s">
        <v>14</v>
      </c>
      <c r="G186" s="1120" t="s">
        <v>15</v>
      </c>
      <c r="H186" s="1120" t="s">
        <v>16</v>
      </c>
      <c r="I186" s="1120" t="s">
        <v>17</v>
      </c>
      <c r="J186" s="1120" t="s">
        <v>18</v>
      </c>
      <c r="K186" s="1120" t="s">
        <v>19</v>
      </c>
      <c r="L186" s="1120" t="s">
        <v>20</v>
      </c>
      <c r="M186" s="1120" t="s">
        <v>21</v>
      </c>
      <c r="N186" s="1120" t="s">
        <v>22</v>
      </c>
      <c r="O186" s="1120" t="s">
        <v>23</v>
      </c>
      <c r="P186" s="1120" t="s">
        <v>24</v>
      </c>
      <c r="Q186" s="1120" t="s">
        <v>25</v>
      </c>
      <c r="R186" s="1120" t="s">
        <v>26</v>
      </c>
      <c r="S186" s="1121" t="s">
        <v>27</v>
      </c>
      <c r="T186" s="1202" t="s">
        <v>189</v>
      </c>
      <c r="U186" s="1202" t="s">
        <v>190</v>
      </c>
      <c r="V186" s="1202" t="s">
        <v>191</v>
      </c>
      <c r="W186" s="1122" t="s">
        <v>165</v>
      </c>
      <c r="X186" s="1202" t="s">
        <v>166</v>
      </c>
      <c r="AZ186" s="109"/>
      <c r="BA186" s="109"/>
      <c r="BY186" s="5"/>
      <c r="BZ186" s="5"/>
      <c r="CA186" s="32"/>
      <c r="CB186" s="32"/>
      <c r="CC186" s="32"/>
      <c r="CD186" s="32"/>
      <c r="CE186" s="32"/>
      <c r="CF186" s="32"/>
      <c r="CG186" s="33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DA186" s="15"/>
      <c r="DB186" s="15"/>
      <c r="DC186" s="15"/>
      <c r="DD186" s="15"/>
      <c r="DE186" s="15"/>
      <c r="DF186" s="15"/>
      <c r="DG186" s="15"/>
      <c r="DH186" s="15"/>
      <c r="DI186" s="15"/>
    </row>
    <row r="187" spans="1:149" ht="14.1" customHeight="1" x14ac:dyDescent="0.2">
      <c r="A187" s="185" t="s">
        <v>81</v>
      </c>
      <c r="B187" s="206">
        <f t="shared" ref="B187:B193" si="25">SUM(C187:S187)</f>
        <v>415</v>
      </c>
      <c r="C187" s="92">
        <v>92</v>
      </c>
      <c r="D187" s="92">
        <v>14</v>
      </c>
      <c r="E187" s="92">
        <v>19</v>
      </c>
      <c r="F187" s="92">
        <v>14</v>
      </c>
      <c r="G187" s="92">
        <v>5</v>
      </c>
      <c r="H187" s="92">
        <v>5</v>
      </c>
      <c r="I187" s="92">
        <v>5</v>
      </c>
      <c r="J187" s="92">
        <v>8</v>
      </c>
      <c r="K187" s="92">
        <v>13</v>
      </c>
      <c r="L187" s="92">
        <v>15</v>
      </c>
      <c r="M187" s="92">
        <v>15</v>
      </c>
      <c r="N187" s="92">
        <v>17</v>
      </c>
      <c r="O187" s="92">
        <v>24</v>
      </c>
      <c r="P187" s="92">
        <v>35</v>
      </c>
      <c r="Q187" s="92">
        <v>32</v>
      </c>
      <c r="R187" s="92">
        <v>45</v>
      </c>
      <c r="S187" s="285">
        <v>57</v>
      </c>
      <c r="T187" s="56">
        <v>259</v>
      </c>
      <c r="U187" s="56">
        <v>0</v>
      </c>
      <c r="V187" s="56">
        <v>0</v>
      </c>
      <c r="W187" s="56">
        <v>58</v>
      </c>
      <c r="X187" s="56">
        <v>98</v>
      </c>
      <c r="Y187" s="6" t="str">
        <f>CA187</f>
        <v/>
      </c>
      <c r="AZ187" s="109"/>
      <c r="BA187" s="109"/>
      <c r="BY187" s="5"/>
      <c r="BZ187" s="5"/>
      <c r="CA187" s="32" t="str">
        <f>IF(CG187=1," * El total de Evaluaciones según tipo de atencion NO DEBE ser diferente al total.  ","")</f>
        <v/>
      </c>
      <c r="CB187" s="32"/>
      <c r="CC187" s="32"/>
      <c r="CD187" s="32"/>
      <c r="CE187" s="32"/>
      <c r="CF187" s="32"/>
      <c r="CG187" s="33">
        <f>IF(B187&lt;&gt;SUM(T187:X187),1,0)</f>
        <v>0</v>
      </c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5"/>
      <c r="CV187" s="5"/>
      <c r="CW187" s="5"/>
      <c r="DA187" s="15"/>
      <c r="DB187" s="15"/>
      <c r="DC187" s="15"/>
      <c r="DD187" s="15"/>
      <c r="DE187" s="15"/>
      <c r="DF187" s="15"/>
      <c r="DG187" s="15"/>
      <c r="DH187" s="15"/>
      <c r="DI187" s="15"/>
    </row>
    <row r="188" spans="1:149" ht="14.1" customHeight="1" x14ac:dyDescent="0.2">
      <c r="A188" s="155" t="s">
        <v>82</v>
      </c>
      <c r="B188" s="210">
        <f t="shared" si="25"/>
        <v>0</v>
      </c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285"/>
      <c r="T188" s="56"/>
      <c r="U188" s="56"/>
      <c r="V188" s="56"/>
      <c r="W188" s="56"/>
      <c r="X188" s="56"/>
      <c r="Y188" s="6" t="str">
        <f t="shared" ref="Y188:Y193" si="26">CA188</f>
        <v/>
      </c>
      <c r="AZ188" s="109"/>
      <c r="BA188" s="109"/>
      <c r="BY188" s="5"/>
      <c r="BZ188" s="5"/>
      <c r="CA188" s="32" t="str">
        <f t="shared" ref="CA188:CA193" si="27">IF(CG188=1," * El total de Evaluaciones según tipo de atencion NO DEBE ser diferente al total.  ","")</f>
        <v/>
      </c>
      <c r="CB188" s="32"/>
      <c r="CC188" s="32"/>
      <c r="CD188" s="32"/>
      <c r="CE188" s="32"/>
      <c r="CF188" s="32"/>
      <c r="CG188" s="33">
        <f t="shared" ref="CG188:CG193" si="28">IF(B188&lt;&gt;SUM(T188:X188),1,0)</f>
        <v>0</v>
      </c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5"/>
      <c r="CV188" s="5"/>
      <c r="CW188" s="5"/>
      <c r="DA188" s="15"/>
      <c r="DB188" s="15"/>
      <c r="DC188" s="15"/>
      <c r="DD188" s="15"/>
      <c r="DE188" s="15"/>
      <c r="DF188" s="15"/>
      <c r="DG188" s="15"/>
      <c r="DH188" s="15"/>
      <c r="DI188" s="15"/>
    </row>
    <row r="189" spans="1:149" ht="14.1" customHeight="1" x14ac:dyDescent="0.2">
      <c r="A189" s="155" t="s">
        <v>83</v>
      </c>
      <c r="B189" s="210">
        <f t="shared" si="25"/>
        <v>0</v>
      </c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285"/>
      <c r="T189" s="56"/>
      <c r="U189" s="56"/>
      <c r="V189" s="56"/>
      <c r="W189" s="56"/>
      <c r="X189" s="56"/>
      <c r="Y189" s="6" t="str">
        <f t="shared" si="26"/>
        <v/>
      </c>
      <c r="AZ189" s="109"/>
      <c r="BA189" s="109"/>
      <c r="BY189" s="5"/>
      <c r="BZ189" s="5"/>
      <c r="CA189" s="32" t="str">
        <f t="shared" si="27"/>
        <v/>
      </c>
      <c r="CB189" s="32"/>
      <c r="CC189" s="32"/>
      <c r="CD189" s="32"/>
      <c r="CE189" s="32"/>
      <c r="CF189" s="32"/>
      <c r="CG189" s="33">
        <f t="shared" si="28"/>
        <v>0</v>
      </c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5"/>
      <c r="CV189" s="5"/>
      <c r="CW189" s="5"/>
      <c r="DA189" s="15"/>
      <c r="DB189" s="15"/>
      <c r="DC189" s="15"/>
      <c r="DD189" s="15"/>
      <c r="DE189" s="15"/>
      <c r="DF189" s="15"/>
      <c r="DG189" s="15"/>
      <c r="DH189" s="15"/>
      <c r="DI189" s="15"/>
    </row>
    <row r="190" spans="1:149" ht="14.1" customHeight="1" x14ac:dyDescent="0.2">
      <c r="A190" s="359" t="s">
        <v>84</v>
      </c>
      <c r="B190" s="210">
        <f t="shared" si="25"/>
        <v>0</v>
      </c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285"/>
      <c r="T190" s="56"/>
      <c r="U190" s="56"/>
      <c r="V190" s="56"/>
      <c r="W190" s="56"/>
      <c r="X190" s="56"/>
      <c r="Y190" s="6" t="str">
        <f t="shared" si="26"/>
        <v/>
      </c>
      <c r="AZ190" s="109"/>
      <c r="BA190" s="109"/>
      <c r="BY190" s="5"/>
      <c r="BZ190" s="5"/>
      <c r="CA190" s="32" t="str">
        <f t="shared" si="27"/>
        <v/>
      </c>
      <c r="CB190" s="32"/>
      <c r="CC190" s="32"/>
      <c r="CD190" s="32"/>
      <c r="CE190" s="32"/>
      <c r="CF190" s="32"/>
      <c r="CG190" s="33">
        <f t="shared" si="28"/>
        <v>0</v>
      </c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5"/>
      <c r="CV190" s="5"/>
      <c r="CW190" s="5"/>
      <c r="DA190" s="15"/>
      <c r="DB190" s="15"/>
      <c r="DC190" s="15"/>
      <c r="DD190" s="15"/>
      <c r="DE190" s="15"/>
      <c r="DF190" s="15"/>
      <c r="DG190" s="15"/>
      <c r="DH190" s="15"/>
      <c r="DI190" s="15"/>
    </row>
    <row r="191" spans="1:149" ht="14.1" customHeight="1" x14ac:dyDescent="0.2">
      <c r="A191" s="359" t="s">
        <v>118</v>
      </c>
      <c r="B191" s="210">
        <f t="shared" si="25"/>
        <v>0</v>
      </c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285"/>
      <c r="T191" s="56"/>
      <c r="U191" s="56"/>
      <c r="V191" s="56"/>
      <c r="W191" s="56"/>
      <c r="X191" s="56"/>
      <c r="Y191" s="6" t="str">
        <f t="shared" si="26"/>
        <v/>
      </c>
      <c r="AZ191" s="109"/>
      <c r="BA191" s="109"/>
      <c r="BY191" s="5"/>
      <c r="BZ191" s="5"/>
      <c r="CA191" s="32" t="str">
        <f t="shared" si="27"/>
        <v/>
      </c>
      <c r="CB191" s="32"/>
      <c r="CC191" s="32"/>
      <c r="CD191" s="32"/>
      <c r="CE191" s="32"/>
      <c r="CF191" s="32"/>
      <c r="CG191" s="33">
        <f t="shared" si="28"/>
        <v>0</v>
      </c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5"/>
      <c r="CV191" s="5"/>
      <c r="CW191" s="5"/>
      <c r="DA191" s="15"/>
      <c r="DB191" s="15"/>
      <c r="DC191" s="15"/>
      <c r="DD191" s="15"/>
      <c r="DE191" s="15"/>
      <c r="DF191" s="15"/>
      <c r="DG191" s="15"/>
      <c r="DH191" s="15"/>
      <c r="DI191" s="15"/>
    </row>
    <row r="192" spans="1:149" ht="14.1" customHeight="1" x14ac:dyDescent="0.2">
      <c r="A192" s="360" t="s">
        <v>192</v>
      </c>
      <c r="B192" s="210">
        <f t="shared" si="25"/>
        <v>0</v>
      </c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285"/>
      <c r="T192" s="56"/>
      <c r="U192" s="56"/>
      <c r="V192" s="56"/>
      <c r="W192" s="56"/>
      <c r="X192" s="56"/>
      <c r="Y192" s="6" t="str">
        <f t="shared" si="26"/>
        <v/>
      </c>
      <c r="AZ192" s="109"/>
      <c r="BA192" s="109"/>
      <c r="BY192" s="5"/>
      <c r="BZ192" s="5"/>
      <c r="CA192" s="32" t="str">
        <f t="shared" si="27"/>
        <v/>
      </c>
      <c r="CB192" s="32"/>
      <c r="CC192" s="32"/>
      <c r="CD192" s="32"/>
      <c r="CE192" s="32"/>
      <c r="CF192" s="32"/>
      <c r="CG192" s="33">
        <f t="shared" si="28"/>
        <v>0</v>
      </c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5"/>
      <c r="CV192" s="5"/>
      <c r="CW192" s="5"/>
      <c r="DA192" s="15"/>
      <c r="DB192" s="15"/>
      <c r="DC192" s="15"/>
      <c r="DD192" s="15"/>
      <c r="DE192" s="15"/>
      <c r="DF192" s="15"/>
      <c r="DG192" s="15"/>
      <c r="DH192" s="15"/>
      <c r="DI192" s="15"/>
    </row>
    <row r="193" spans="1:116" s="6" customFormat="1" x14ac:dyDescent="0.2">
      <c r="A193" s="361" t="s">
        <v>193</v>
      </c>
      <c r="B193" s="1068">
        <f t="shared" si="25"/>
        <v>0</v>
      </c>
      <c r="C193" s="209"/>
      <c r="D193" s="209"/>
      <c r="E193" s="209"/>
      <c r="F193" s="209"/>
      <c r="G193" s="209"/>
      <c r="H193" s="209"/>
      <c r="I193" s="209"/>
      <c r="J193" s="209"/>
      <c r="K193" s="209"/>
      <c r="L193" s="209"/>
      <c r="M193" s="209"/>
      <c r="N193" s="209"/>
      <c r="O193" s="209"/>
      <c r="P193" s="209"/>
      <c r="Q193" s="209"/>
      <c r="R193" s="209"/>
      <c r="S193" s="363"/>
      <c r="T193" s="803"/>
      <c r="U193" s="803"/>
      <c r="V193" s="803"/>
      <c r="W193" s="803"/>
      <c r="X193" s="803"/>
      <c r="Y193" s="6" t="str">
        <f t="shared" si="26"/>
        <v/>
      </c>
      <c r="AZ193" s="109"/>
      <c r="BA193" s="109"/>
      <c r="BU193" s="5"/>
      <c r="BV193" s="5"/>
      <c r="BW193" s="5"/>
      <c r="BX193" s="5"/>
      <c r="BY193" s="5"/>
      <c r="BZ193" s="5"/>
      <c r="CA193" s="32" t="str">
        <f t="shared" si="27"/>
        <v/>
      </c>
      <c r="CB193" s="4"/>
      <c r="CC193" s="4"/>
      <c r="CD193" s="4"/>
      <c r="CE193" s="4"/>
      <c r="CF193" s="4"/>
      <c r="CG193" s="33">
        <f t="shared" si="28"/>
        <v>0</v>
      </c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5"/>
      <c r="CV193" s="5"/>
      <c r="CW193" s="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5"/>
      <c r="DK193" s="5"/>
      <c r="DL193" s="5"/>
    </row>
    <row r="194" spans="1:116" s="6" customFormat="1" x14ac:dyDescent="0.2">
      <c r="A194" s="1203" t="s">
        <v>5</v>
      </c>
      <c r="B194" s="1125">
        <f>SUM(B187:B193)</f>
        <v>415</v>
      </c>
      <c r="C194" s="1125">
        <f>SUM(C187:C193)</f>
        <v>92</v>
      </c>
      <c r="D194" s="1125">
        <f t="shared" ref="D194:S194" si="29">SUM(D187:D193)</f>
        <v>14</v>
      </c>
      <c r="E194" s="1125">
        <f t="shared" si="29"/>
        <v>19</v>
      </c>
      <c r="F194" s="1125">
        <f t="shared" si="29"/>
        <v>14</v>
      </c>
      <c r="G194" s="1125">
        <f t="shared" si="29"/>
        <v>5</v>
      </c>
      <c r="H194" s="1125">
        <f t="shared" si="29"/>
        <v>5</v>
      </c>
      <c r="I194" s="1125">
        <f t="shared" si="29"/>
        <v>5</v>
      </c>
      <c r="J194" s="1125">
        <f t="shared" si="29"/>
        <v>8</v>
      </c>
      <c r="K194" s="1125">
        <f t="shared" si="29"/>
        <v>13</v>
      </c>
      <c r="L194" s="1125">
        <f t="shared" si="29"/>
        <v>15</v>
      </c>
      <c r="M194" s="1125">
        <f t="shared" si="29"/>
        <v>15</v>
      </c>
      <c r="N194" s="1125">
        <f t="shared" si="29"/>
        <v>17</v>
      </c>
      <c r="O194" s="1125">
        <f t="shared" si="29"/>
        <v>24</v>
      </c>
      <c r="P194" s="1125">
        <f t="shared" si="29"/>
        <v>35</v>
      </c>
      <c r="Q194" s="1125">
        <f t="shared" si="29"/>
        <v>32</v>
      </c>
      <c r="R194" s="1125">
        <f t="shared" si="29"/>
        <v>45</v>
      </c>
      <c r="S194" s="1126">
        <f t="shared" si="29"/>
        <v>57</v>
      </c>
      <c r="T194" s="867">
        <f>SUM(T187:T193)</f>
        <v>259</v>
      </c>
      <c r="U194" s="1065">
        <f>SUM(U187:U193)</f>
        <v>0</v>
      </c>
      <c r="V194" s="1065">
        <f>SUM(V187:V193)</f>
        <v>0</v>
      </c>
      <c r="W194" s="1065">
        <f>SUM(W187:W193)</f>
        <v>58</v>
      </c>
      <c r="X194" s="1065">
        <f>SUM(X187:X193)</f>
        <v>98</v>
      </c>
      <c r="AZ194" s="109"/>
      <c r="BA194" s="109"/>
      <c r="BU194" s="5"/>
      <c r="BV194" s="5"/>
      <c r="BW194" s="5"/>
      <c r="BX194" s="5"/>
      <c r="BY194" s="5"/>
      <c r="BZ194" s="5"/>
      <c r="CA194" s="32"/>
      <c r="CB194" s="4"/>
      <c r="CC194" s="4"/>
      <c r="CD194" s="4"/>
      <c r="CE194" s="4"/>
      <c r="CF194" s="4"/>
      <c r="CG194" s="33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5"/>
      <c r="DK194" s="5"/>
      <c r="DL194" s="5"/>
    </row>
    <row r="195" spans="1:116" s="6" customFormat="1" x14ac:dyDescent="0.2">
      <c r="A195" s="107" t="s">
        <v>194</v>
      </c>
      <c r="AS195" s="5"/>
      <c r="AT195" s="5"/>
      <c r="BU195" s="5"/>
      <c r="BV195" s="5"/>
      <c r="BW195" s="5"/>
      <c r="BX195" s="5"/>
      <c r="BY195" s="15"/>
      <c r="BZ195" s="15"/>
      <c r="CA195" s="32"/>
      <c r="CB195" s="4"/>
      <c r="CC195" s="4"/>
      <c r="CD195" s="4"/>
      <c r="CE195" s="4"/>
      <c r="CF195" s="4"/>
      <c r="CG195" s="33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</row>
    <row r="196" spans="1:116" s="6" customFormat="1" x14ac:dyDescent="0.2">
      <c r="A196" s="2094" t="s">
        <v>75</v>
      </c>
      <c r="B196" s="2089" t="s">
        <v>187</v>
      </c>
      <c r="C196" s="2090" t="s">
        <v>6</v>
      </c>
      <c r="D196" s="1724"/>
      <c r="E196" s="1724"/>
      <c r="F196" s="1724"/>
      <c r="G196" s="1724"/>
      <c r="H196" s="1724"/>
      <c r="I196" s="1724"/>
      <c r="J196" s="1724"/>
      <c r="K196" s="1724"/>
      <c r="L196" s="1724"/>
      <c r="M196" s="1724"/>
      <c r="N196" s="1724"/>
      <c r="O196" s="1724"/>
      <c r="P196" s="1724"/>
      <c r="Q196" s="1724"/>
      <c r="R196" s="1724"/>
      <c r="S196" s="2091"/>
      <c r="T196" s="2095" t="s">
        <v>159</v>
      </c>
      <c r="U196" s="2095"/>
      <c r="V196" s="2095"/>
      <c r="W196" s="2095"/>
      <c r="X196" s="2092"/>
      <c r="BJ196" s="5"/>
      <c r="BK196" s="5"/>
      <c r="BU196" s="5"/>
      <c r="BV196" s="5"/>
      <c r="BW196" s="5"/>
      <c r="BX196" s="5"/>
      <c r="BY196" s="5"/>
      <c r="BZ196" s="5"/>
      <c r="CA196" s="32"/>
      <c r="CB196" s="4"/>
      <c r="CC196" s="4"/>
      <c r="CD196" s="4"/>
      <c r="CE196" s="4"/>
      <c r="CF196" s="4"/>
      <c r="CG196" s="33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5"/>
    </row>
    <row r="197" spans="1:116" s="6" customFormat="1" x14ac:dyDescent="0.2">
      <c r="A197" s="1658"/>
      <c r="B197" s="1721"/>
      <c r="C197" s="2038"/>
      <c r="D197" s="1954"/>
      <c r="E197" s="1954"/>
      <c r="F197" s="1954"/>
      <c r="G197" s="1954"/>
      <c r="H197" s="1954"/>
      <c r="I197" s="1954"/>
      <c r="J197" s="1954"/>
      <c r="K197" s="1954"/>
      <c r="L197" s="1954"/>
      <c r="M197" s="1954"/>
      <c r="N197" s="1954"/>
      <c r="O197" s="1954"/>
      <c r="P197" s="1954"/>
      <c r="Q197" s="1954"/>
      <c r="R197" s="1954"/>
      <c r="S197" s="1955"/>
      <c r="T197" s="1731" t="s">
        <v>163</v>
      </c>
      <c r="U197" s="1731"/>
      <c r="V197" s="2093"/>
      <c r="W197" s="2055" t="s">
        <v>188</v>
      </c>
      <c r="X197" s="2071"/>
      <c r="BJ197" s="5"/>
      <c r="BK197" s="5"/>
      <c r="BU197" s="5"/>
      <c r="BV197" s="5"/>
      <c r="BW197" s="5"/>
      <c r="BX197" s="5"/>
      <c r="BY197" s="5"/>
      <c r="BZ197" s="5"/>
      <c r="CA197" s="32"/>
      <c r="CB197" s="4"/>
      <c r="CC197" s="4"/>
      <c r="CD197" s="4"/>
      <c r="CE197" s="4"/>
      <c r="CF197" s="4"/>
      <c r="CG197" s="33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5"/>
    </row>
    <row r="198" spans="1:116" s="6" customFormat="1" ht="21" x14ac:dyDescent="0.2">
      <c r="A198" s="1960"/>
      <c r="B198" s="2037"/>
      <c r="C198" s="1120" t="s">
        <v>11</v>
      </c>
      <c r="D198" s="1120" t="s">
        <v>12</v>
      </c>
      <c r="E198" s="1120" t="s">
        <v>13</v>
      </c>
      <c r="F198" s="1120" t="s">
        <v>14</v>
      </c>
      <c r="G198" s="1120" t="s">
        <v>15</v>
      </c>
      <c r="H198" s="1120" t="s">
        <v>16</v>
      </c>
      <c r="I198" s="1120" t="s">
        <v>17</v>
      </c>
      <c r="J198" s="1120" t="s">
        <v>18</v>
      </c>
      <c r="K198" s="1120" t="s">
        <v>19</v>
      </c>
      <c r="L198" s="1120" t="s">
        <v>20</v>
      </c>
      <c r="M198" s="1120" t="s">
        <v>21</v>
      </c>
      <c r="N198" s="1120" t="s">
        <v>22</v>
      </c>
      <c r="O198" s="1120" t="s">
        <v>23</v>
      </c>
      <c r="P198" s="1120" t="s">
        <v>24</v>
      </c>
      <c r="Q198" s="1120" t="s">
        <v>25</v>
      </c>
      <c r="R198" s="1120" t="s">
        <v>26</v>
      </c>
      <c r="S198" s="1121" t="s">
        <v>27</v>
      </c>
      <c r="T198" s="1202" t="s">
        <v>189</v>
      </c>
      <c r="U198" s="1202" t="s">
        <v>190</v>
      </c>
      <c r="V198" s="1202" t="s">
        <v>191</v>
      </c>
      <c r="W198" s="1122" t="s">
        <v>165</v>
      </c>
      <c r="X198" s="1202" t="s">
        <v>166</v>
      </c>
      <c r="BJ198" s="5"/>
      <c r="BK198" s="5"/>
      <c r="BU198" s="5"/>
      <c r="BV198" s="5"/>
      <c r="BW198" s="5"/>
      <c r="BX198" s="5"/>
      <c r="BY198" s="5"/>
      <c r="BZ198" s="5"/>
      <c r="CA198" s="32"/>
      <c r="CB198" s="4"/>
      <c r="CC198" s="4"/>
      <c r="CD198" s="4"/>
      <c r="CE198" s="4"/>
      <c r="CF198" s="4"/>
      <c r="CG198" s="33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5"/>
    </row>
    <row r="199" spans="1:116" s="6" customFormat="1" x14ac:dyDescent="0.2">
      <c r="A199" s="185" t="s">
        <v>81</v>
      </c>
      <c r="B199" s="206">
        <f t="shared" ref="B199:B204" si="30">SUM(C199:S199)</f>
        <v>0</v>
      </c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285"/>
      <c r="T199" s="1145"/>
      <c r="U199" s="1204"/>
      <c r="V199" s="1204"/>
      <c r="W199" s="1204"/>
      <c r="X199" s="1204"/>
      <c r="Y199" s="6" t="str">
        <f t="shared" ref="Y199:Y204" si="31">CA199</f>
        <v/>
      </c>
      <c r="BU199" s="5"/>
      <c r="BV199" s="5"/>
      <c r="BW199" s="5"/>
      <c r="BX199" s="5"/>
      <c r="BY199" s="5"/>
      <c r="BZ199" s="5"/>
      <c r="CA199" s="32" t="str">
        <f t="shared" ref="CA199:CA204" si="32">IF(CG199=1," * El total de Evaluaciones según tipo de atencion NO DEBE ser diferente al total.  ","")</f>
        <v/>
      </c>
      <c r="CB199" s="4"/>
      <c r="CC199" s="4"/>
      <c r="CD199" s="4"/>
      <c r="CE199" s="4"/>
      <c r="CF199" s="4"/>
      <c r="CG199" s="33">
        <f t="shared" ref="CG199:CG204" si="33">IF(B199&lt;&gt;SUM(T199:X199),1,0)</f>
        <v>0</v>
      </c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5"/>
    </row>
    <row r="200" spans="1:116" s="6" customFormat="1" x14ac:dyDescent="0.2">
      <c r="A200" s="155" t="s">
        <v>82</v>
      </c>
      <c r="B200" s="210">
        <f t="shared" si="30"/>
        <v>0</v>
      </c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285"/>
      <c r="T200" s="56"/>
      <c r="U200" s="92"/>
      <c r="V200" s="92"/>
      <c r="W200" s="92"/>
      <c r="X200" s="92"/>
      <c r="Y200" s="6" t="str">
        <f t="shared" si="31"/>
        <v/>
      </c>
      <c r="BU200" s="5"/>
      <c r="BV200" s="5"/>
      <c r="BW200" s="5"/>
      <c r="BX200" s="5"/>
      <c r="BY200" s="5"/>
      <c r="BZ200" s="5"/>
      <c r="CA200" s="32" t="str">
        <f t="shared" si="32"/>
        <v/>
      </c>
      <c r="CB200" s="4"/>
      <c r="CC200" s="4"/>
      <c r="CD200" s="4"/>
      <c r="CE200" s="4"/>
      <c r="CF200" s="4"/>
      <c r="CG200" s="33">
        <f t="shared" si="33"/>
        <v>0</v>
      </c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5"/>
    </row>
    <row r="201" spans="1:116" s="6" customFormat="1" x14ac:dyDescent="0.2">
      <c r="A201" s="155" t="s">
        <v>83</v>
      </c>
      <c r="B201" s="210">
        <f t="shared" si="30"/>
        <v>0</v>
      </c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285"/>
      <c r="T201" s="56"/>
      <c r="U201" s="92"/>
      <c r="V201" s="92"/>
      <c r="W201" s="92"/>
      <c r="X201" s="92"/>
      <c r="Y201" s="6" t="str">
        <f t="shared" si="31"/>
        <v/>
      </c>
      <c r="BU201" s="5"/>
      <c r="BV201" s="5"/>
      <c r="BW201" s="5"/>
      <c r="BX201" s="5"/>
      <c r="BY201" s="5"/>
      <c r="BZ201" s="5"/>
      <c r="CA201" s="32" t="str">
        <f t="shared" si="32"/>
        <v/>
      </c>
      <c r="CB201" s="4"/>
      <c r="CC201" s="4"/>
      <c r="CD201" s="4"/>
      <c r="CE201" s="4"/>
      <c r="CF201" s="4"/>
      <c r="CG201" s="33">
        <f t="shared" si="33"/>
        <v>0</v>
      </c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5"/>
    </row>
    <row r="202" spans="1:116" s="6" customFormat="1" x14ac:dyDescent="0.2">
      <c r="A202" s="359" t="s">
        <v>84</v>
      </c>
      <c r="B202" s="210">
        <f t="shared" si="30"/>
        <v>0</v>
      </c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285"/>
      <c r="T202" s="56"/>
      <c r="U202" s="92"/>
      <c r="V202" s="92"/>
      <c r="W202" s="92"/>
      <c r="X202" s="92"/>
      <c r="Y202" s="6" t="str">
        <f t="shared" si="31"/>
        <v/>
      </c>
      <c r="BU202" s="5"/>
      <c r="BV202" s="5"/>
      <c r="BW202" s="5"/>
      <c r="BX202" s="5"/>
      <c r="BY202" s="5"/>
      <c r="BZ202" s="5"/>
      <c r="CA202" s="32" t="str">
        <f t="shared" si="32"/>
        <v/>
      </c>
      <c r="CB202" s="4"/>
      <c r="CC202" s="4"/>
      <c r="CD202" s="4"/>
      <c r="CE202" s="4"/>
      <c r="CF202" s="4"/>
      <c r="CG202" s="33">
        <f t="shared" si="33"/>
        <v>0</v>
      </c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5"/>
    </row>
    <row r="203" spans="1:116" s="6" customFormat="1" x14ac:dyDescent="0.2">
      <c r="A203" s="368" t="s">
        <v>192</v>
      </c>
      <c r="B203" s="210">
        <f t="shared" si="30"/>
        <v>0</v>
      </c>
      <c r="C203" s="92"/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285"/>
      <c r="T203" s="56"/>
      <c r="U203" s="92"/>
      <c r="V203" s="92"/>
      <c r="W203" s="92"/>
      <c r="X203" s="92"/>
      <c r="Y203" s="6" t="str">
        <f t="shared" si="31"/>
        <v/>
      </c>
      <c r="BU203" s="5"/>
      <c r="BV203" s="5"/>
      <c r="BW203" s="5"/>
      <c r="BX203" s="5"/>
      <c r="BY203" s="5"/>
      <c r="BZ203" s="5"/>
      <c r="CA203" s="32" t="str">
        <f t="shared" si="32"/>
        <v/>
      </c>
      <c r="CB203" s="32"/>
      <c r="CC203" s="32"/>
      <c r="CD203" s="32"/>
      <c r="CE203" s="32"/>
      <c r="CF203" s="32"/>
      <c r="CG203" s="33">
        <f t="shared" si="33"/>
        <v>0</v>
      </c>
      <c r="CH203" s="33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5"/>
    </row>
    <row r="204" spans="1:116" s="6" customFormat="1" x14ac:dyDescent="0.2">
      <c r="A204" s="368" t="s">
        <v>118</v>
      </c>
      <c r="B204" s="369">
        <f t="shared" si="30"/>
        <v>0</v>
      </c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285"/>
      <c r="T204" s="803"/>
      <c r="U204" s="1066"/>
      <c r="V204" s="1066"/>
      <c r="W204" s="1066"/>
      <c r="X204" s="1066"/>
      <c r="Y204" s="6" t="str">
        <f t="shared" si="31"/>
        <v/>
      </c>
      <c r="BU204" s="5"/>
      <c r="BV204" s="5"/>
      <c r="BW204" s="5"/>
      <c r="BX204" s="5"/>
      <c r="BY204" s="5"/>
      <c r="BZ204" s="5"/>
      <c r="CA204" s="32" t="str">
        <f t="shared" si="32"/>
        <v/>
      </c>
      <c r="CB204" s="32"/>
      <c r="CC204" s="32"/>
      <c r="CD204" s="32"/>
      <c r="CE204" s="32"/>
      <c r="CF204" s="32"/>
      <c r="CG204" s="33">
        <f t="shared" si="33"/>
        <v>0</v>
      </c>
      <c r="CH204" s="33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5"/>
    </row>
    <row r="205" spans="1:116" s="6" customFormat="1" x14ac:dyDescent="0.2">
      <c r="A205" s="1205" t="s">
        <v>5</v>
      </c>
      <c r="B205" s="1125">
        <f>SUM(B199:B204)</f>
        <v>0</v>
      </c>
      <c r="C205" s="1125">
        <f>SUM(C199:C204)</f>
        <v>0</v>
      </c>
      <c r="D205" s="1125">
        <f>SUM(D199:D204)</f>
        <v>0</v>
      </c>
      <c r="E205" s="1125">
        <f t="shared" ref="E205:X205" si="34">SUM(E199:E204)</f>
        <v>0</v>
      </c>
      <c r="F205" s="1125">
        <f t="shared" si="34"/>
        <v>0</v>
      </c>
      <c r="G205" s="1125">
        <f t="shared" si="34"/>
        <v>0</v>
      </c>
      <c r="H205" s="1125">
        <f t="shared" si="34"/>
        <v>0</v>
      </c>
      <c r="I205" s="1125">
        <f t="shared" si="34"/>
        <v>0</v>
      </c>
      <c r="J205" s="1125">
        <f t="shared" si="34"/>
        <v>0</v>
      </c>
      <c r="K205" s="1125">
        <f t="shared" si="34"/>
        <v>0</v>
      </c>
      <c r="L205" s="1125">
        <f t="shared" si="34"/>
        <v>0</v>
      </c>
      <c r="M205" s="1125">
        <f t="shared" si="34"/>
        <v>0</v>
      </c>
      <c r="N205" s="1125">
        <f t="shared" si="34"/>
        <v>0</v>
      </c>
      <c r="O205" s="1125">
        <f t="shared" si="34"/>
        <v>0</v>
      </c>
      <c r="P205" s="1125">
        <f t="shared" si="34"/>
        <v>0</v>
      </c>
      <c r="Q205" s="1125">
        <f t="shared" si="34"/>
        <v>0</v>
      </c>
      <c r="R205" s="1125">
        <f t="shared" si="34"/>
        <v>0</v>
      </c>
      <c r="S205" s="1126">
        <f t="shared" si="34"/>
        <v>0</v>
      </c>
      <c r="T205" s="67">
        <f t="shared" si="34"/>
        <v>0</v>
      </c>
      <c r="U205" s="287">
        <f t="shared" si="34"/>
        <v>0</v>
      </c>
      <c r="V205" s="287">
        <f t="shared" si="34"/>
        <v>0</v>
      </c>
      <c r="W205" s="287">
        <f t="shared" si="34"/>
        <v>0</v>
      </c>
      <c r="X205" s="287">
        <f t="shared" si="34"/>
        <v>0</v>
      </c>
      <c r="BU205" s="5"/>
      <c r="BV205" s="5"/>
      <c r="BW205" s="5"/>
      <c r="BX205" s="5"/>
      <c r="BY205" s="5"/>
      <c r="BZ205" s="5"/>
      <c r="CA205" s="32"/>
      <c r="CB205" s="32"/>
      <c r="CC205" s="32"/>
      <c r="CD205" s="32"/>
      <c r="CE205" s="32"/>
      <c r="CF205" s="32"/>
      <c r="CG205" s="33"/>
      <c r="CH205" s="33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5"/>
    </row>
    <row r="206" spans="1:116" s="6" customFormat="1" x14ac:dyDescent="0.2">
      <c r="A206" s="107" t="s">
        <v>195</v>
      </c>
      <c r="BU206" s="5"/>
      <c r="BV206" s="5"/>
      <c r="BW206" s="5"/>
      <c r="BX206" s="5"/>
      <c r="BY206" s="15"/>
      <c r="BZ206" s="15"/>
      <c r="CA206" s="32"/>
      <c r="CB206" s="32"/>
      <c r="CC206" s="32"/>
      <c r="CD206" s="32"/>
      <c r="CE206" s="32"/>
      <c r="CF206" s="32"/>
      <c r="CG206" s="33"/>
      <c r="CH206" s="33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</row>
    <row r="207" spans="1:116" s="6" customFormat="1" x14ac:dyDescent="0.2">
      <c r="A207" s="2094" t="s">
        <v>75</v>
      </c>
      <c r="B207" s="2089" t="s">
        <v>187</v>
      </c>
      <c r="C207" s="2090" t="s">
        <v>6</v>
      </c>
      <c r="D207" s="1724"/>
      <c r="E207" s="1724"/>
      <c r="F207" s="1724"/>
      <c r="G207" s="1724"/>
      <c r="H207" s="1724"/>
      <c r="I207" s="1724"/>
      <c r="J207" s="1724"/>
      <c r="K207" s="1724"/>
      <c r="L207" s="1724"/>
      <c r="M207" s="1724"/>
      <c r="N207" s="1724"/>
      <c r="O207" s="1724"/>
      <c r="P207" s="1724"/>
      <c r="Q207" s="1724"/>
      <c r="R207" s="1724"/>
      <c r="S207" s="2091"/>
      <c r="T207" s="2095" t="s">
        <v>159</v>
      </c>
      <c r="U207" s="2095"/>
      <c r="V207" s="2095"/>
      <c r="W207" s="2095"/>
      <c r="X207" s="2092"/>
      <c r="BU207" s="5"/>
      <c r="BV207" s="5"/>
      <c r="BW207" s="5"/>
      <c r="BX207" s="5"/>
      <c r="BY207" s="5"/>
      <c r="BZ207" s="5"/>
      <c r="CA207" s="32"/>
      <c r="CB207" s="32"/>
      <c r="CC207" s="32"/>
      <c r="CD207" s="32"/>
      <c r="CE207" s="32"/>
      <c r="CF207" s="32"/>
      <c r="CG207" s="33"/>
      <c r="CH207" s="33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</row>
    <row r="208" spans="1:116" s="6" customFormat="1" x14ac:dyDescent="0.2">
      <c r="A208" s="1658"/>
      <c r="B208" s="1721"/>
      <c r="C208" s="2038"/>
      <c r="D208" s="1954"/>
      <c r="E208" s="1954"/>
      <c r="F208" s="1954"/>
      <c r="G208" s="1954"/>
      <c r="H208" s="1954"/>
      <c r="I208" s="1954"/>
      <c r="J208" s="1954"/>
      <c r="K208" s="1954"/>
      <c r="L208" s="1954"/>
      <c r="M208" s="1954"/>
      <c r="N208" s="1954"/>
      <c r="O208" s="1954"/>
      <c r="P208" s="1954"/>
      <c r="Q208" s="1954"/>
      <c r="R208" s="1954"/>
      <c r="S208" s="1955"/>
      <c r="T208" s="1731" t="s">
        <v>163</v>
      </c>
      <c r="U208" s="1731"/>
      <c r="V208" s="2093"/>
      <c r="W208" s="2055" t="s">
        <v>188</v>
      </c>
      <c r="X208" s="2071"/>
      <c r="BU208" s="5"/>
      <c r="BV208" s="5"/>
      <c r="BW208" s="5"/>
      <c r="BX208" s="5"/>
      <c r="BY208" s="5"/>
      <c r="BZ208" s="5"/>
      <c r="CA208" s="32"/>
      <c r="CB208" s="32"/>
      <c r="CC208" s="32"/>
      <c r="CD208" s="32"/>
      <c r="CE208" s="32"/>
      <c r="CF208" s="32"/>
      <c r="CG208" s="33"/>
      <c r="CH208" s="33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</row>
    <row r="209" spans="1:116" s="6" customFormat="1" ht="21" x14ac:dyDescent="0.2">
      <c r="A209" s="1960"/>
      <c r="B209" s="2037"/>
      <c r="C209" s="1120" t="s">
        <v>11</v>
      </c>
      <c r="D209" s="1120" t="s">
        <v>12</v>
      </c>
      <c r="E209" s="1120" t="s">
        <v>13</v>
      </c>
      <c r="F209" s="1120" t="s">
        <v>14</v>
      </c>
      <c r="G209" s="1120" t="s">
        <v>15</v>
      </c>
      <c r="H209" s="1120" t="s">
        <v>16</v>
      </c>
      <c r="I209" s="1120" t="s">
        <v>17</v>
      </c>
      <c r="J209" s="1120" t="s">
        <v>18</v>
      </c>
      <c r="K209" s="1120" t="s">
        <v>19</v>
      </c>
      <c r="L209" s="1120" t="s">
        <v>20</v>
      </c>
      <c r="M209" s="1120" t="s">
        <v>21</v>
      </c>
      <c r="N209" s="1120" t="s">
        <v>22</v>
      </c>
      <c r="O209" s="1120" t="s">
        <v>23</v>
      </c>
      <c r="P209" s="1120" t="s">
        <v>24</v>
      </c>
      <c r="Q209" s="1120" t="s">
        <v>25</v>
      </c>
      <c r="R209" s="1120" t="s">
        <v>26</v>
      </c>
      <c r="S209" s="1121" t="s">
        <v>27</v>
      </c>
      <c r="T209" s="1202" t="s">
        <v>189</v>
      </c>
      <c r="U209" s="1202" t="s">
        <v>190</v>
      </c>
      <c r="V209" s="1202" t="s">
        <v>191</v>
      </c>
      <c r="W209" s="1122" t="s">
        <v>165</v>
      </c>
      <c r="X209" s="1202" t="s">
        <v>166</v>
      </c>
      <c r="BU209" s="5"/>
      <c r="BV209" s="5"/>
      <c r="BW209" s="5"/>
      <c r="BX209" s="5"/>
      <c r="BY209" s="5"/>
      <c r="BZ209" s="5"/>
      <c r="CA209" s="4"/>
      <c r="CB209" s="4"/>
      <c r="CC209" s="4"/>
      <c r="CD209" s="4"/>
      <c r="CE209" s="4"/>
      <c r="CF209" s="4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</row>
    <row r="210" spans="1:116" s="6" customFormat="1" x14ac:dyDescent="0.2">
      <c r="A210" s="185" t="s">
        <v>81</v>
      </c>
      <c r="B210" s="206">
        <f>SUM(C210:S210)</f>
        <v>3537</v>
      </c>
      <c r="C210" s="92">
        <v>376</v>
      </c>
      <c r="D210" s="92">
        <v>50</v>
      </c>
      <c r="E210" s="92">
        <v>165</v>
      </c>
      <c r="F210" s="92">
        <v>117</v>
      </c>
      <c r="G210" s="92">
        <v>44</v>
      </c>
      <c r="H210" s="92">
        <v>44</v>
      </c>
      <c r="I210" s="92">
        <v>69</v>
      </c>
      <c r="J210" s="92">
        <v>72</v>
      </c>
      <c r="K210" s="92">
        <v>117</v>
      </c>
      <c r="L210" s="92">
        <v>187</v>
      </c>
      <c r="M210" s="92">
        <v>354</v>
      </c>
      <c r="N210" s="92">
        <v>311</v>
      </c>
      <c r="O210" s="92">
        <v>393</v>
      </c>
      <c r="P210" s="92">
        <v>394</v>
      </c>
      <c r="Q210" s="92">
        <v>273</v>
      </c>
      <c r="R210" s="92">
        <v>269</v>
      </c>
      <c r="S210" s="285">
        <v>302</v>
      </c>
      <c r="T210" s="39">
        <v>1389</v>
      </c>
      <c r="U210" s="209">
        <v>0</v>
      </c>
      <c r="V210" s="209">
        <v>0</v>
      </c>
      <c r="W210" s="209">
        <v>1496</v>
      </c>
      <c r="X210" s="209">
        <v>652</v>
      </c>
      <c r="Y210" s="6" t="str">
        <f>CA210</f>
        <v/>
      </c>
      <c r="BU210" s="5"/>
      <c r="BV210" s="5"/>
      <c r="BW210" s="5"/>
      <c r="BX210" s="5"/>
      <c r="BY210" s="5"/>
      <c r="BZ210" s="5"/>
      <c r="CA210" s="32" t="str">
        <f>IF(CG210=1," * El total de Evaluaciones según tipo de atencion NO DEBE ser diferente al total.  ","")</f>
        <v/>
      </c>
      <c r="CB210" s="4"/>
      <c r="CC210" s="4"/>
      <c r="CD210" s="4"/>
      <c r="CE210" s="4"/>
      <c r="CF210" s="4"/>
      <c r="CG210" s="33">
        <f>IF(B210&lt;&gt;SUM(T210:X210),1,0)</f>
        <v>0</v>
      </c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</row>
    <row r="211" spans="1:116" s="6" customFormat="1" x14ac:dyDescent="0.2">
      <c r="A211" s="155" t="s">
        <v>82</v>
      </c>
      <c r="B211" s="210">
        <f>SUM(C211:S211)</f>
        <v>160</v>
      </c>
      <c r="C211" s="92">
        <v>0</v>
      </c>
      <c r="D211" s="92">
        <v>0</v>
      </c>
      <c r="E211" s="92">
        <v>1</v>
      </c>
      <c r="F211" s="92">
        <v>2</v>
      </c>
      <c r="G211" s="92">
        <v>0</v>
      </c>
      <c r="H211" s="92">
        <v>2</v>
      </c>
      <c r="I211" s="92">
        <v>7</v>
      </c>
      <c r="J211" s="92">
        <v>7</v>
      </c>
      <c r="K211" s="92">
        <v>4</v>
      </c>
      <c r="L211" s="92">
        <v>7</v>
      </c>
      <c r="M211" s="92">
        <v>29</v>
      </c>
      <c r="N211" s="92">
        <v>18</v>
      </c>
      <c r="O211" s="92">
        <v>41</v>
      </c>
      <c r="P211" s="92">
        <v>10</v>
      </c>
      <c r="Q211" s="92">
        <v>13</v>
      </c>
      <c r="R211" s="92">
        <v>10</v>
      </c>
      <c r="S211" s="285">
        <v>9</v>
      </c>
      <c r="T211" s="56">
        <v>0</v>
      </c>
      <c r="U211" s="92">
        <v>0</v>
      </c>
      <c r="V211" s="92">
        <v>0</v>
      </c>
      <c r="W211" s="92">
        <v>159</v>
      </c>
      <c r="X211" s="92">
        <v>1</v>
      </c>
      <c r="Y211" s="6" t="str">
        <f>CA211</f>
        <v/>
      </c>
      <c r="BU211" s="5"/>
      <c r="BV211" s="5"/>
      <c r="BW211" s="5"/>
      <c r="BX211" s="5"/>
      <c r="BY211" s="5"/>
      <c r="BZ211" s="5"/>
      <c r="CA211" s="32" t="str">
        <f>IF(CG211=1," * El total de Evaluaciones según tipo de atencion NO DEBE ser diferente al total.  ","")</f>
        <v/>
      </c>
      <c r="CB211" s="4"/>
      <c r="CC211" s="4"/>
      <c r="CD211" s="4"/>
      <c r="CE211" s="4"/>
      <c r="CF211" s="4"/>
      <c r="CG211" s="33">
        <f>IF(B211&lt;&gt;SUM(T211:X211),1,0)</f>
        <v>0</v>
      </c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</row>
    <row r="212" spans="1:116" s="6" customFormat="1" x14ac:dyDescent="0.2">
      <c r="A212" s="155" t="s">
        <v>83</v>
      </c>
      <c r="B212" s="210">
        <f>SUM(C212:S212)</f>
        <v>123</v>
      </c>
      <c r="C212" s="92">
        <v>0</v>
      </c>
      <c r="D212" s="92">
        <v>0</v>
      </c>
      <c r="E212" s="92">
        <v>0</v>
      </c>
      <c r="F212" s="92">
        <v>3</v>
      </c>
      <c r="G212" s="92">
        <v>1</v>
      </c>
      <c r="H212" s="92">
        <v>3</v>
      </c>
      <c r="I212" s="92">
        <v>23</v>
      </c>
      <c r="J212" s="92">
        <v>0</v>
      </c>
      <c r="K212" s="92">
        <v>6</v>
      </c>
      <c r="L212" s="92">
        <v>8</v>
      </c>
      <c r="M212" s="92">
        <v>5</v>
      </c>
      <c r="N212" s="92">
        <v>7</v>
      </c>
      <c r="O212" s="92">
        <v>27</v>
      </c>
      <c r="P212" s="92">
        <v>11</v>
      </c>
      <c r="Q212" s="92">
        <v>24</v>
      </c>
      <c r="R212" s="92">
        <v>3</v>
      </c>
      <c r="S212" s="285">
        <v>2</v>
      </c>
      <c r="T212" s="56">
        <v>0</v>
      </c>
      <c r="U212" s="92">
        <v>0</v>
      </c>
      <c r="V212" s="92">
        <v>0</v>
      </c>
      <c r="W212" s="92">
        <v>113</v>
      </c>
      <c r="X212" s="92">
        <v>10</v>
      </c>
      <c r="Y212" s="6" t="str">
        <f>CA212</f>
        <v/>
      </c>
      <c r="BU212" s="5"/>
      <c r="BV212" s="5"/>
      <c r="BW212" s="5"/>
      <c r="BX212" s="5"/>
      <c r="BY212" s="5"/>
      <c r="BZ212" s="5"/>
      <c r="CA212" s="32" t="str">
        <f>IF(CG212=1," * El total de Evaluaciones según tipo de atencion NO DEBE ser diferente al total.  ","")</f>
        <v/>
      </c>
      <c r="CB212" s="4"/>
      <c r="CC212" s="4"/>
      <c r="CD212" s="4"/>
      <c r="CE212" s="4"/>
      <c r="CF212" s="4"/>
      <c r="CG212" s="33">
        <f>IF(B212&lt;&gt;SUM(T212:X212),1,0)</f>
        <v>0</v>
      </c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</row>
    <row r="213" spans="1:116" s="6" customFormat="1" x14ac:dyDescent="0.2">
      <c r="A213" s="361" t="s">
        <v>84</v>
      </c>
      <c r="B213" s="211">
        <f>SUM(C213:S213)</f>
        <v>0</v>
      </c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288"/>
      <c r="T213" s="78"/>
      <c r="U213" s="75"/>
      <c r="V213" s="75"/>
      <c r="W213" s="75"/>
      <c r="X213" s="75"/>
      <c r="Y213" s="6" t="str">
        <f>CA213</f>
        <v/>
      </c>
      <c r="BU213" s="5"/>
      <c r="BV213" s="5"/>
      <c r="BW213" s="5"/>
      <c r="BX213" s="5"/>
      <c r="BY213" s="5"/>
      <c r="BZ213" s="5"/>
      <c r="CA213" s="32" t="str">
        <f>IF(CG213=1," * El total de Evaluaciones según tipo de atencion NO DEBE ser diferente al total.  ","")</f>
        <v/>
      </c>
      <c r="CB213" s="4"/>
      <c r="CC213" s="4"/>
      <c r="CD213" s="4"/>
      <c r="CE213" s="4"/>
      <c r="CF213" s="4"/>
      <c r="CG213" s="33">
        <f>IF(B213&lt;&gt;SUM(T213:X213),1,0)</f>
        <v>0</v>
      </c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</row>
    <row r="214" spans="1:116" s="6" customFormat="1" x14ac:dyDescent="0.2">
      <c r="A214" s="1205" t="s">
        <v>5</v>
      </c>
      <c r="B214" s="1068">
        <f>SUM(B210:B213)</f>
        <v>3820</v>
      </c>
      <c r="C214" s="1068">
        <f>SUM(C210:C213)</f>
        <v>376</v>
      </c>
      <c r="D214" s="1068">
        <f t="shared" ref="D214:X214" si="35">SUM(D210:D213)</f>
        <v>50</v>
      </c>
      <c r="E214" s="1068">
        <f t="shared" si="35"/>
        <v>166</v>
      </c>
      <c r="F214" s="1068">
        <f t="shared" si="35"/>
        <v>122</v>
      </c>
      <c r="G214" s="1068">
        <f t="shared" si="35"/>
        <v>45</v>
      </c>
      <c r="H214" s="1068">
        <f t="shared" si="35"/>
        <v>49</v>
      </c>
      <c r="I214" s="1068">
        <f t="shared" si="35"/>
        <v>99</v>
      </c>
      <c r="J214" s="1068">
        <f t="shared" si="35"/>
        <v>79</v>
      </c>
      <c r="K214" s="1068">
        <f t="shared" si="35"/>
        <v>127</v>
      </c>
      <c r="L214" s="1068">
        <f t="shared" si="35"/>
        <v>202</v>
      </c>
      <c r="M214" s="1068">
        <f t="shared" si="35"/>
        <v>388</v>
      </c>
      <c r="N214" s="1068">
        <f t="shared" si="35"/>
        <v>336</v>
      </c>
      <c r="O214" s="1068">
        <f t="shared" si="35"/>
        <v>461</v>
      </c>
      <c r="P214" s="1068">
        <f t="shared" si="35"/>
        <v>415</v>
      </c>
      <c r="Q214" s="1068">
        <f t="shared" si="35"/>
        <v>310</v>
      </c>
      <c r="R214" s="1068">
        <f t="shared" si="35"/>
        <v>282</v>
      </c>
      <c r="S214" s="1069">
        <f t="shared" si="35"/>
        <v>313</v>
      </c>
      <c r="T214" s="67">
        <f t="shared" si="35"/>
        <v>1389</v>
      </c>
      <c r="U214" s="287">
        <f t="shared" si="35"/>
        <v>0</v>
      </c>
      <c r="V214" s="287">
        <f t="shared" si="35"/>
        <v>0</v>
      </c>
      <c r="W214" s="287">
        <f t="shared" si="35"/>
        <v>1768</v>
      </c>
      <c r="X214" s="287">
        <f t="shared" si="35"/>
        <v>663</v>
      </c>
      <c r="BU214" s="5"/>
      <c r="BV214" s="5"/>
      <c r="BW214" s="5"/>
      <c r="BX214" s="5"/>
      <c r="BY214" s="5"/>
      <c r="BZ214" s="5"/>
      <c r="CA214" s="4"/>
      <c r="CB214" s="4"/>
      <c r="CC214" s="4"/>
      <c r="CD214" s="4"/>
      <c r="CE214" s="4"/>
      <c r="CF214" s="4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</row>
    <row r="215" spans="1:116" s="6" customFormat="1" x14ac:dyDescent="0.2">
      <c r="A215" s="11" t="s">
        <v>196</v>
      </c>
      <c r="BU215" s="5"/>
      <c r="BV215" s="5"/>
      <c r="BW215" s="5"/>
      <c r="BX215" s="5"/>
      <c r="BY215" s="15"/>
      <c r="BZ215" s="15"/>
      <c r="CA215" s="4"/>
      <c r="CB215" s="4"/>
      <c r="CC215" s="4"/>
      <c r="CD215" s="4"/>
      <c r="CE215" s="4"/>
      <c r="CF215" s="4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</row>
    <row r="216" spans="1:116" s="6" customFormat="1" x14ac:dyDescent="0.2">
      <c r="A216" s="1129" t="s">
        <v>197</v>
      </c>
      <c r="B216" s="1106" t="s">
        <v>76</v>
      </c>
      <c r="BU216" s="5"/>
      <c r="BV216" s="5"/>
      <c r="BW216" s="5"/>
      <c r="BX216" s="5"/>
      <c r="BY216" s="15"/>
      <c r="BZ216" s="15"/>
      <c r="CA216" s="4"/>
      <c r="CB216" s="4"/>
      <c r="CC216" s="4"/>
      <c r="CD216" s="4"/>
      <c r="CE216" s="4"/>
      <c r="CF216" s="4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</row>
    <row r="217" spans="1:116" s="6" customFormat="1" x14ac:dyDescent="0.2">
      <c r="A217" s="373" t="s">
        <v>198</v>
      </c>
      <c r="B217" s="209"/>
      <c r="BU217" s="5"/>
      <c r="BV217" s="5"/>
      <c r="BW217" s="5"/>
      <c r="BX217" s="5"/>
      <c r="BY217" s="15"/>
      <c r="BZ217" s="15"/>
      <c r="CA217" s="4"/>
      <c r="CB217" s="4"/>
      <c r="CC217" s="4"/>
      <c r="CD217" s="4"/>
      <c r="CE217" s="4"/>
      <c r="CF217" s="4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</row>
    <row r="218" spans="1:116" s="6" customFormat="1" x14ac:dyDescent="0.2">
      <c r="A218" s="374" t="s">
        <v>199</v>
      </c>
      <c r="B218" s="92"/>
      <c r="BU218" s="5"/>
      <c r="BV218" s="5"/>
      <c r="BW218" s="5"/>
      <c r="BX218" s="5"/>
      <c r="BY218" s="15"/>
      <c r="BZ218" s="15"/>
      <c r="CA218" s="4"/>
      <c r="CB218" s="4"/>
      <c r="CC218" s="4"/>
      <c r="CD218" s="4"/>
      <c r="CE218" s="4"/>
      <c r="CF218" s="4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</row>
    <row r="219" spans="1:116" s="6" customFormat="1" x14ac:dyDescent="0.2">
      <c r="A219" s="374" t="s">
        <v>200</v>
      </c>
      <c r="B219" s="92"/>
      <c r="BU219" s="5"/>
      <c r="BV219" s="5"/>
      <c r="BW219" s="5"/>
      <c r="BX219" s="5"/>
      <c r="BY219" s="15"/>
      <c r="BZ219" s="15"/>
      <c r="CA219" s="4"/>
      <c r="CB219" s="4"/>
      <c r="CC219" s="4"/>
      <c r="CD219" s="4"/>
      <c r="CE219" s="4"/>
      <c r="CF219" s="4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</row>
    <row r="220" spans="1:116" s="6" customFormat="1" x14ac:dyDescent="0.2">
      <c r="A220" s="375" t="s">
        <v>201</v>
      </c>
      <c r="B220" s="75"/>
      <c r="BU220" s="5"/>
      <c r="BV220" s="5"/>
      <c r="BW220" s="5"/>
      <c r="BX220" s="5"/>
      <c r="BY220" s="15"/>
      <c r="BZ220" s="15"/>
      <c r="CA220" s="4"/>
      <c r="CB220" s="4"/>
      <c r="CC220" s="4"/>
      <c r="CD220" s="4"/>
      <c r="CE220" s="4"/>
      <c r="CF220" s="4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</row>
    <row r="221" spans="1:116" s="6" customFormat="1" x14ac:dyDescent="0.2">
      <c r="A221" s="107" t="s">
        <v>202</v>
      </c>
      <c r="BU221" s="5"/>
      <c r="BV221" s="5"/>
      <c r="BW221" s="5"/>
      <c r="BX221" s="5"/>
      <c r="BY221" s="15"/>
      <c r="BZ221" s="15"/>
      <c r="CA221" s="4"/>
      <c r="CB221" s="4"/>
      <c r="CC221" s="4"/>
      <c r="CD221" s="4"/>
      <c r="CE221" s="4"/>
      <c r="CF221" s="4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</row>
    <row r="222" spans="1:116" s="6" customFormat="1" x14ac:dyDescent="0.2">
      <c r="A222" s="1206" t="s">
        <v>92</v>
      </c>
      <c r="B222" s="1106" t="s">
        <v>5</v>
      </c>
      <c r="BU222" s="5"/>
      <c r="BV222" s="5"/>
      <c r="BW222" s="5"/>
      <c r="BX222" s="5"/>
      <c r="BY222" s="15"/>
      <c r="BZ222" s="15"/>
      <c r="CA222" s="4"/>
      <c r="CB222" s="4"/>
      <c r="CC222" s="4"/>
      <c r="CD222" s="4"/>
      <c r="CE222" s="4"/>
      <c r="CF222" s="4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</row>
    <row r="223" spans="1:116" s="6" customFormat="1" x14ac:dyDescent="0.2">
      <c r="A223" s="374" t="s">
        <v>96</v>
      </c>
      <c r="B223" s="92">
        <v>106</v>
      </c>
      <c r="BU223" s="5"/>
      <c r="BV223" s="5"/>
      <c r="BW223" s="5"/>
      <c r="BX223" s="5"/>
      <c r="BY223" s="15"/>
      <c r="BZ223" s="15"/>
      <c r="CA223" s="4"/>
      <c r="CB223" s="4"/>
      <c r="CC223" s="4"/>
      <c r="CD223" s="4"/>
      <c r="CE223" s="4"/>
      <c r="CF223" s="4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</row>
    <row r="224" spans="1:116" s="6" customFormat="1" x14ac:dyDescent="0.2">
      <c r="A224" s="374" t="s">
        <v>97</v>
      </c>
      <c r="B224" s="92">
        <v>90</v>
      </c>
      <c r="BU224" s="5"/>
      <c r="BV224" s="5"/>
      <c r="BW224" s="5"/>
      <c r="BX224" s="5"/>
      <c r="BY224" s="15"/>
      <c r="BZ224" s="15"/>
      <c r="CA224" s="4"/>
      <c r="CB224" s="4"/>
      <c r="CC224" s="4"/>
      <c r="CD224" s="4"/>
      <c r="CE224" s="4"/>
      <c r="CF224" s="4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</row>
    <row r="225" spans="1:104" s="6" customFormat="1" x14ac:dyDescent="0.2">
      <c r="A225" s="374" t="s">
        <v>98</v>
      </c>
      <c r="B225" s="92">
        <v>4734</v>
      </c>
      <c r="BU225" s="5"/>
      <c r="BV225" s="5"/>
      <c r="BW225" s="5"/>
      <c r="BX225" s="5"/>
      <c r="BY225" s="15"/>
      <c r="BZ225" s="15"/>
      <c r="CA225" s="4"/>
      <c r="CB225" s="4"/>
      <c r="CC225" s="4"/>
      <c r="CD225" s="4"/>
      <c r="CE225" s="4"/>
      <c r="CF225" s="4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5"/>
      <c r="CV225" s="5"/>
      <c r="CW225" s="5"/>
      <c r="CX225" s="5"/>
      <c r="CY225" s="5"/>
      <c r="CZ225" s="5"/>
    </row>
    <row r="226" spans="1:104" s="6" customFormat="1" ht="21.75" x14ac:dyDescent="0.2">
      <c r="A226" s="377" t="s">
        <v>99</v>
      </c>
      <c r="B226" s="92">
        <v>593</v>
      </c>
      <c r="BU226" s="5"/>
      <c r="BV226" s="5"/>
      <c r="BW226" s="5"/>
      <c r="BX226" s="5"/>
      <c r="BY226" s="15"/>
      <c r="BZ226" s="15"/>
      <c r="CA226" s="4"/>
      <c r="CB226" s="4"/>
      <c r="CC226" s="4"/>
      <c r="CD226" s="4"/>
      <c r="CE226" s="4"/>
      <c r="CF226" s="4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5"/>
      <c r="CV226" s="5"/>
      <c r="CW226" s="5"/>
      <c r="CX226" s="5"/>
      <c r="CY226" s="5"/>
      <c r="CZ226" s="5"/>
    </row>
    <row r="227" spans="1:104" s="6" customFormat="1" x14ac:dyDescent="0.2">
      <c r="A227" s="374" t="s">
        <v>100</v>
      </c>
      <c r="B227" s="92">
        <v>0</v>
      </c>
      <c r="BU227" s="5"/>
      <c r="BV227" s="5"/>
      <c r="BW227" s="5"/>
      <c r="BX227" s="5"/>
      <c r="BY227" s="15"/>
      <c r="BZ227" s="15"/>
      <c r="CA227" s="4"/>
      <c r="CB227" s="4"/>
      <c r="CC227" s="4"/>
      <c r="CD227" s="4"/>
      <c r="CE227" s="4"/>
      <c r="CF227" s="4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5"/>
      <c r="CV227" s="5"/>
      <c r="CW227" s="5"/>
      <c r="CX227" s="5"/>
      <c r="CY227" s="5"/>
      <c r="CZ227" s="5"/>
    </row>
    <row r="228" spans="1:104" s="6" customFormat="1" x14ac:dyDescent="0.2">
      <c r="A228" s="374" t="s">
        <v>101</v>
      </c>
      <c r="B228" s="92">
        <v>0</v>
      </c>
      <c r="BU228" s="5"/>
      <c r="BV228" s="5"/>
      <c r="BW228" s="5"/>
      <c r="BX228" s="5"/>
      <c r="BY228" s="5"/>
      <c r="BZ228" s="5"/>
      <c r="CA228" s="4"/>
      <c r="CB228" s="4"/>
      <c r="CC228" s="4"/>
      <c r="CD228" s="4"/>
      <c r="CE228" s="4"/>
      <c r="CF228" s="4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5"/>
      <c r="CV228" s="5"/>
      <c r="CW228" s="5"/>
      <c r="CX228" s="5"/>
      <c r="CY228" s="5"/>
      <c r="CZ228" s="5"/>
    </row>
    <row r="229" spans="1:104" s="6" customFormat="1" x14ac:dyDescent="0.2">
      <c r="A229" s="374" t="s">
        <v>102</v>
      </c>
      <c r="B229" s="92">
        <v>0</v>
      </c>
      <c r="BU229" s="5"/>
      <c r="BV229" s="5"/>
      <c r="BW229" s="5"/>
      <c r="BX229" s="5"/>
      <c r="BY229" s="5"/>
      <c r="BZ229" s="5"/>
      <c r="CA229" s="4"/>
      <c r="CB229" s="4"/>
      <c r="CC229" s="4"/>
      <c r="CD229" s="4"/>
      <c r="CE229" s="4"/>
      <c r="CF229" s="4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5"/>
      <c r="CV229" s="5"/>
      <c r="CW229" s="5"/>
      <c r="CX229" s="5"/>
      <c r="CY229" s="5"/>
      <c r="CZ229" s="5"/>
    </row>
    <row r="230" spans="1:104" s="6" customFormat="1" x14ac:dyDescent="0.2">
      <c r="A230" s="374" t="s">
        <v>203</v>
      </c>
      <c r="B230" s="92">
        <v>23</v>
      </c>
      <c r="BU230" s="5"/>
      <c r="BV230" s="5"/>
      <c r="BW230" s="5"/>
      <c r="BX230" s="5"/>
      <c r="BY230" s="5"/>
      <c r="BZ230" s="5"/>
      <c r="CA230" s="4"/>
      <c r="CB230" s="4"/>
      <c r="CC230" s="4"/>
      <c r="CD230" s="4"/>
      <c r="CE230" s="4"/>
      <c r="CF230" s="4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5"/>
      <c r="CV230" s="5"/>
      <c r="CW230" s="5"/>
      <c r="CX230" s="5"/>
      <c r="CY230" s="5"/>
      <c r="CZ230" s="5"/>
    </row>
    <row r="231" spans="1:104" s="6" customFormat="1" x14ac:dyDescent="0.2">
      <c r="A231" s="374" t="s">
        <v>106</v>
      </c>
      <c r="B231" s="92">
        <v>0</v>
      </c>
      <c r="BU231" s="5"/>
      <c r="BV231" s="5"/>
      <c r="BW231" s="5"/>
      <c r="BX231" s="5"/>
      <c r="BY231" s="5"/>
      <c r="BZ231" s="5"/>
      <c r="CA231" s="4"/>
      <c r="CB231" s="4"/>
      <c r="CC231" s="4"/>
      <c r="CD231" s="4"/>
      <c r="CE231" s="4"/>
      <c r="CF231" s="4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5"/>
      <c r="CV231" s="5"/>
      <c r="CW231" s="5"/>
      <c r="CX231" s="5"/>
      <c r="CY231" s="5"/>
      <c r="CZ231" s="5"/>
    </row>
    <row r="232" spans="1:104" s="6" customFormat="1" x14ac:dyDescent="0.2">
      <c r="A232" s="374" t="s">
        <v>103</v>
      </c>
      <c r="B232" s="92">
        <v>0</v>
      </c>
      <c r="BU232" s="5"/>
      <c r="BV232" s="5"/>
      <c r="BW232" s="5"/>
      <c r="BX232" s="5"/>
      <c r="BY232" s="5"/>
      <c r="BZ232" s="5"/>
      <c r="CA232" s="4"/>
      <c r="CB232" s="4"/>
      <c r="CC232" s="4"/>
      <c r="CD232" s="4"/>
      <c r="CE232" s="4"/>
      <c r="CF232" s="4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5"/>
      <c r="CV232" s="5"/>
      <c r="CW232" s="5"/>
      <c r="CX232" s="5"/>
      <c r="CY232" s="5"/>
      <c r="CZ232" s="5"/>
    </row>
    <row r="233" spans="1:104" s="6" customFormat="1" x14ac:dyDescent="0.2">
      <c r="A233" s="374" t="s">
        <v>104</v>
      </c>
      <c r="B233" s="92">
        <v>0</v>
      </c>
      <c r="BU233" s="5"/>
      <c r="BV233" s="5"/>
      <c r="BW233" s="5"/>
      <c r="BX233" s="5"/>
      <c r="BY233" s="5"/>
      <c r="BZ233" s="5"/>
      <c r="CA233" s="4"/>
      <c r="CB233" s="4"/>
      <c r="CC233" s="4"/>
      <c r="CD233" s="4"/>
      <c r="CE233" s="4"/>
      <c r="CF233" s="4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5"/>
      <c r="CV233" s="5"/>
      <c r="CW233" s="5"/>
      <c r="CX233" s="5"/>
      <c r="CY233" s="5"/>
      <c r="CZ233" s="5"/>
    </row>
    <row r="234" spans="1:104" s="6" customFormat="1" x14ac:dyDescent="0.2">
      <c r="A234" s="374" t="s">
        <v>105</v>
      </c>
      <c r="B234" s="92">
        <v>0</v>
      </c>
      <c r="BU234" s="5"/>
      <c r="BV234" s="5"/>
      <c r="BW234" s="5"/>
      <c r="BX234" s="5"/>
      <c r="BY234" s="5"/>
      <c r="BZ234" s="5"/>
      <c r="CA234" s="4"/>
      <c r="CB234" s="4"/>
      <c r="CC234" s="4"/>
      <c r="CD234" s="4"/>
      <c r="CE234" s="4"/>
      <c r="CF234" s="4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5"/>
      <c r="CV234" s="5"/>
      <c r="CW234" s="5"/>
      <c r="CX234" s="5"/>
      <c r="CY234" s="5"/>
      <c r="CZ234" s="5"/>
    </row>
    <row r="235" spans="1:104" s="6" customFormat="1" x14ac:dyDescent="0.2">
      <c r="A235" s="374" t="s">
        <v>204</v>
      </c>
      <c r="B235" s="92">
        <v>0</v>
      </c>
      <c r="BU235" s="5"/>
      <c r="BV235" s="5"/>
      <c r="BW235" s="5"/>
      <c r="BX235" s="5"/>
      <c r="BY235" s="5"/>
      <c r="BZ235" s="5"/>
      <c r="CA235" s="4"/>
      <c r="CB235" s="4"/>
      <c r="CC235" s="4"/>
      <c r="CD235" s="4"/>
      <c r="CE235" s="4"/>
      <c r="CF235" s="4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5"/>
      <c r="CV235" s="5"/>
      <c r="CW235" s="5"/>
      <c r="CX235" s="5"/>
      <c r="CY235" s="5"/>
      <c r="CZ235" s="5"/>
    </row>
    <row r="236" spans="1:104" s="6" customFormat="1" x14ac:dyDescent="0.2">
      <c r="A236" s="374" t="s">
        <v>205</v>
      </c>
      <c r="B236" s="92">
        <v>0</v>
      </c>
      <c r="BU236" s="5"/>
      <c r="BV236" s="5"/>
      <c r="BW236" s="5"/>
      <c r="BX236" s="5"/>
      <c r="BY236" s="5"/>
      <c r="BZ236" s="5"/>
      <c r="CA236" s="4"/>
      <c r="CB236" s="4"/>
      <c r="CC236" s="4"/>
      <c r="CD236" s="4"/>
      <c r="CE236" s="4"/>
      <c r="CF236" s="4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5"/>
      <c r="CV236" s="5"/>
      <c r="CW236" s="5"/>
      <c r="CX236" s="5"/>
      <c r="CY236" s="5"/>
      <c r="CZ236" s="5"/>
    </row>
    <row r="237" spans="1:104" s="6" customFormat="1" x14ac:dyDescent="0.2">
      <c r="A237" s="374" t="s">
        <v>107</v>
      </c>
      <c r="B237" s="92">
        <v>553</v>
      </c>
      <c r="BU237" s="5"/>
      <c r="BV237" s="5"/>
      <c r="BW237" s="5"/>
      <c r="BX237" s="5"/>
      <c r="BY237" s="5"/>
      <c r="BZ237" s="5"/>
      <c r="CA237" s="4"/>
      <c r="CB237" s="4"/>
      <c r="CC237" s="4"/>
      <c r="CD237" s="4"/>
      <c r="CE237" s="4"/>
      <c r="CF237" s="4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5"/>
      <c r="CV237" s="5"/>
      <c r="CW237" s="5"/>
      <c r="CX237" s="5"/>
      <c r="CY237" s="5"/>
      <c r="CZ237" s="5"/>
    </row>
    <row r="238" spans="1:104" s="6" customFormat="1" x14ac:dyDescent="0.2">
      <c r="A238" s="374" t="s">
        <v>108</v>
      </c>
      <c r="B238" s="92">
        <v>0</v>
      </c>
      <c r="BU238" s="5"/>
      <c r="BV238" s="5"/>
      <c r="BW238" s="5"/>
      <c r="BX238" s="5"/>
      <c r="BY238" s="5"/>
      <c r="BZ238" s="5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5"/>
      <c r="CV238" s="5"/>
      <c r="CW238" s="5"/>
      <c r="CX238" s="5"/>
      <c r="CY238" s="5"/>
      <c r="CZ238" s="5"/>
    </row>
    <row r="239" spans="1:104" s="6" customFormat="1" x14ac:dyDescent="0.2">
      <c r="A239" s="374" t="s">
        <v>109</v>
      </c>
      <c r="B239" s="92">
        <v>224</v>
      </c>
      <c r="BU239" s="5"/>
      <c r="BV239" s="5"/>
      <c r="BW239" s="5"/>
      <c r="BX239" s="5"/>
      <c r="BY239" s="5"/>
      <c r="BZ239" s="5"/>
      <c r="CU239" s="5"/>
      <c r="CV239" s="5"/>
      <c r="CW239" s="5"/>
      <c r="CX239" s="5"/>
      <c r="CY239" s="5"/>
      <c r="CZ239" s="5"/>
    </row>
    <row r="240" spans="1:104" s="6" customFormat="1" x14ac:dyDescent="0.2">
      <c r="A240" s="374" t="s">
        <v>110</v>
      </c>
      <c r="B240" s="92">
        <v>0</v>
      </c>
      <c r="BU240" s="5"/>
      <c r="BV240" s="5"/>
      <c r="BW240" s="5"/>
      <c r="BX240" s="5"/>
      <c r="BY240" s="5"/>
      <c r="BZ240" s="5"/>
      <c r="CU240" s="5"/>
      <c r="CV240" s="5"/>
      <c r="CW240" s="5"/>
      <c r="CX240" s="5"/>
      <c r="CY240" s="5"/>
      <c r="CZ240" s="5"/>
    </row>
    <row r="241" spans="1:104" s="6" customFormat="1" x14ac:dyDescent="0.2">
      <c r="A241" s="374" t="s">
        <v>206</v>
      </c>
      <c r="B241" s="92">
        <v>55</v>
      </c>
      <c r="BU241" s="5"/>
      <c r="BV241" s="5"/>
      <c r="BW241" s="5"/>
      <c r="BX241" s="5"/>
      <c r="BY241" s="15"/>
      <c r="BZ241" s="15"/>
      <c r="CU241" s="5"/>
      <c r="CV241" s="5"/>
      <c r="CW241" s="5"/>
      <c r="CX241" s="5"/>
      <c r="CY241" s="5"/>
      <c r="CZ241" s="5"/>
    </row>
    <row r="242" spans="1:104" s="6" customFormat="1" x14ac:dyDescent="0.2">
      <c r="A242" s="374" t="s">
        <v>112</v>
      </c>
      <c r="B242" s="92">
        <v>0</v>
      </c>
      <c r="BU242" s="5"/>
      <c r="BV242" s="5"/>
      <c r="BW242" s="5"/>
      <c r="BX242" s="5"/>
      <c r="BY242" s="15"/>
      <c r="BZ242" s="15"/>
      <c r="CU242" s="5"/>
      <c r="CV242" s="5"/>
      <c r="CW242" s="5"/>
      <c r="CX242" s="5"/>
      <c r="CY242" s="5"/>
      <c r="CZ242" s="5"/>
    </row>
    <row r="243" spans="1:104" s="6" customFormat="1" x14ac:dyDescent="0.2">
      <c r="A243" s="374" t="s">
        <v>207</v>
      </c>
      <c r="B243" s="92">
        <v>1</v>
      </c>
      <c r="BU243" s="5"/>
      <c r="BV243" s="5"/>
      <c r="BW243" s="5"/>
      <c r="BX243" s="5"/>
      <c r="BY243" s="15"/>
      <c r="BZ243" s="15"/>
      <c r="CU243" s="5"/>
      <c r="CV243" s="5"/>
      <c r="CW243" s="5"/>
      <c r="CX243" s="5"/>
      <c r="CY243" s="5"/>
      <c r="CZ243" s="5"/>
    </row>
    <row r="244" spans="1:104" s="6" customFormat="1" x14ac:dyDescent="0.2">
      <c r="A244" s="374" t="s">
        <v>208</v>
      </c>
      <c r="B244" s="92">
        <v>0</v>
      </c>
      <c r="BU244" s="5"/>
      <c r="BV244" s="5"/>
      <c r="BW244" s="5"/>
      <c r="BX244" s="5"/>
      <c r="BY244" s="15"/>
      <c r="BZ244" s="15"/>
      <c r="CU244" s="5"/>
      <c r="CV244" s="5"/>
      <c r="CW244" s="5"/>
      <c r="CX244" s="5"/>
      <c r="CY244" s="5"/>
      <c r="CZ244" s="5"/>
    </row>
    <row r="245" spans="1:104" s="6" customFormat="1" x14ac:dyDescent="0.2">
      <c r="A245" s="374" t="s">
        <v>209</v>
      </c>
      <c r="B245" s="92">
        <v>2179</v>
      </c>
      <c r="BU245" s="5"/>
      <c r="BV245" s="5"/>
      <c r="BW245" s="5"/>
      <c r="BX245" s="5"/>
      <c r="BY245" s="15"/>
      <c r="BZ245" s="15"/>
      <c r="CU245" s="5"/>
      <c r="CV245" s="5"/>
      <c r="CW245" s="5"/>
      <c r="CX245" s="5"/>
      <c r="CY245" s="5"/>
      <c r="CZ245" s="5"/>
    </row>
    <row r="246" spans="1:104" s="6" customFormat="1" x14ac:dyDescent="0.2">
      <c r="A246" s="374" t="s">
        <v>210</v>
      </c>
      <c r="B246" s="92">
        <v>0</v>
      </c>
      <c r="BU246" s="5"/>
      <c r="BV246" s="5"/>
      <c r="BW246" s="5"/>
      <c r="BX246" s="5"/>
      <c r="BY246" s="15"/>
      <c r="BZ246" s="15"/>
      <c r="CU246" s="5"/>
      <c r="CV246" s="5"/>
      <c r="CW246" s="5"/>
      <c r="CX246" s="5"/>
      <c r="CY246" s="5"/>
      <c r="CZ246" s="5"/>
    </row>
    <row r="247" spans="1:104" s="6" customFormat="1" x14ac:dyDescent="0.2">
      <c r="A247" s="375" t="s">
        <v>211</v>
      </c>
      <c r="B247" s="75">
        <v>0</v>
      </c>
      <c r="BU247" s="5"/>
      <c r="BV247" s="5"/>
      <c r="BW247" s="5"/>
      <c r="BX247" s="5"/>
      <c r="BY247" s="15"/>
      <c r="BZ247" s="15"/>
      <c r="CU247" s="5"/>
      <c r="CV247" s="5"/>
      <c r="CW247" s="5"/>
      <c r="CX247" s="5"/>
      <c r="CY247" s="5"/>
      <c r="CZ247" s="5"/>
    </row>
    <row r="248" spans="1:104" s="6" customFormat="1" x14ac:dyDescent="0.2">
      <c r="A248" s="1071" t="s">
        <v>5</v>
      </c>
      <c r="B248" s="1072">
        <f>SUM(B223:B247)</f>
        <v>8558</v>
      </c>
      <c r="BU248" s="5"/>
      <c r="BV248" s="5"/>
      <c r="BW248" s="5"/>
      <c r="BX248" s="5"/>
      <c r="BY248" s="15"/>
      <c r="BZ248" s="15"/>
      <c r="CU248" s="5"/>
      <c r="CV248" s="5"/>
      <c r="CW248" s="5"/>
      <c r="CX248" s="5"/>
      <c r="CY248" s="5"/>
      <c r="CZ248" s="5"/>
    </row>
    <row r="249" spans="1:104" s="6" customFormat="1" x14ac:dyDescent="0.2">
      <c r="A249" s="11" t="s">
        <v>212</v>
      </c>
      <c r="B249" s="11"/>
      <c r="BU249" s="5"/>
      <c r="BV249" s="5"/>
      <c r="BW249" s="5"/>
      <c r="BX249" s="5"/>
      <c r="BY249" s="15"/>
      <c r="BZ249" s="15"/>
      <c r="CU249" s="5"/>
      <c r="CV249" s="5"/>
      <c r="CW249" s="5"/>
      <c r="CX249" s="5"/>
      <c r="CY249" s="5"/>
      <c r="CZ249" s="5"/>
    </row>
    <row r="250" spans="1:104" s="6" customFormat="1" x14ac:dyDescent="0.2">
      <c r="A250" s="11" t="s">
        <v>213</v>
      </c>
      <c r="B250" s="221"/>
      <c r="BU250" s="5"/>
      <c r="BV250" s="5"/>
      <c r="BW250" s="5"/>
      <c r="BX250" s="15"/>
      <c r="BY250" s="15"/>
      <c r="BZ250" s="5"/>
      <c r="CU250" s="5"/>
      <c r="CV250" s="5"/>
      <c r="CW250" s="5"/>
      <c r="CX250" s="5"/>
      <c r="CY250" s="5"/>
      <c r="CZ250" s="5"/>
    </row>
    <row r="251" spans="1:104" s="6" customFormat="1" x14ac:dyDescent="0.2">
      <c r="A251" s="2072" t="s">
        <v>214</v>
      </c>
      <c r="B251" s="2096" t="s">
        <v>5</v>
      </c>
      <c r="C251" s="2045" t="s">
        <v>215</v>
      </c>
      <c r="D251" s="2097"/>
      <c r="E251" s="2097"/>
      <c r="F251" s="2097"/>
      <c r="G251" s="2097"/>
      <c r="H251" s="2097"/>
      <c r="I251" s="2097"/>
      <c r="J251" s="2097"/>
      <c r="K251" s="2097"/>
      <c r="L251" s="2097"/>
      <c r="M251" s="2097"/>
      <c r="N251" s="2097"/>
      <c r="O251" s="2097"/>
      <c r="P251" s="2097"/>
      <c r="Q251" s="2097"/>
      <c r="R251" s="2097"/>
      <c r="S251" s="2087"/>
      <c r="BU251" s="5"/>
      <c r="BV251" s="5"/>
      <c r="BW251" s="5"/>
      <c r="BX251" s="5"/>
      <c r="BY251" s="5"/>
      <c r="BZ251" s="5"/>
      <c r="CU251" s="5"/>
      <c r="CV251" s="5"/>
      <c r="CW251" s="5"/>
      <c r="CX251" s="5"/>
      <c r="CY251" s="5"/>
      <c r="CZ251" s="5"/>
    </row>
    <row r="252" spans="1:104" s="6" customFormat="1" x14ac:dyDescent="0.2">
      <c r="A252" s="2040"/>
      <c r="B252" s="2042"/>
      <c r="C252" s="1207" t="s">
        <v>160</v>
      </c>
      <c r="D252" s="1207" t="s">
        <v>161</v>
      </c>
      <c r="E252" s="1207" t="s">
        <v>13</v>
      </c>
      <c r="F252" s="1208" t="s">
        <v>14</v>
      </c>
      <c r="G252" s="1208" t="s">
        <v>15</v>
      </c>
      <c r="H252" s="1208" t="s">
        <v>16</v>
      </c>
      <c r="I252" s="1208" t="s">
        <v>17</v>
      </c>
      <c r="J252" s="1208" t="s">
        <v>18</v>
      </c>
      <c r="K252" s="1208" t="s">
        <v>19</v>
      </c>
      <c r="L252" s="1208" t="s">
        <v>20</v>
      </c>
      <c r="M252" s="1208" t="s">
        <v>21</v>
      </c>
      <c r="N252" s="1208" t="s">
        <v>22</v>
      </c>
      <c r="O252" s="1208" t="s">
        <v>23</v>
      </c>
      <c r="P252" s="1208" t="s">
        <v>24</v>
      </c>
      <c r="Q252" s="1208" t="s">
        <v>25</v>
      </c>
      <c r="R252" s="1208" t="s">
        <v>26</v>
      </c>
      <c r="S252" s="1209" t="s">
        <v>27</v>
      </c>
      <c r="BU252" s="5"/>
      <c r="BV252" s="5"/>
      <c r="BW252" s="5"/>
      <c r="BX252" s="5"/>
      <c r="BY252" s="5"/>
      <c r="BZ252" s="5"/>
      <c r="CU252" s="5"/>
      <c r="CV252" s="5"/>
      <c r="CW252" s="5"/>
      <c r="CX252" s="5"/>
      <c r="CY252" s="5"/>
      <c r="CZ252" s="5"/>
    </row>
    <row r="253" spans="1:104" s="6" customFormat="1" x14ac:dyDescent="0.2">
      <c r="A253" s="1210" t="s">
        <v>216</v>
      </c>
      <c r="B253" s="1211">
        <f>SUM(C253:S253)</f>
        <v>433</v>
      </c>
      <c r="C253" s="1143">
        <v>4</v>
      </c>
      <c r="D253" s="385">
        <v>25</v>
      </c>
      <c r="E253" s="385">
        <v>26</v>
      </c>
      <c r="F253" s="385">
        <v>8</v>
      </c>
      <c r="G253" s="385">
        <v>1</v>
      </c>
      <c r="H253" s="385">
        <v>1</v>
      </c>
      <c r="I253" s="385">
        <v>2</v>
      </c>
      <c r="J253" s="385">
        <v>1</v>
      </c>
      <c r="K253" s="385">
        <v>1</v>
      </c>
      <c r="L253" s="385">
        <v>3</v>
      </c>
      <c r="M253" s="385">
        <v>8</v>
      </c>
      <c r="N253" s="385">
        <v>13</v>
      </c>
      <c r="O253" s="385">
        <v>12</v>
      </c>
      <c r="P253" s="385">
        <v>98</v>
      </c>
      <c r="Q253" s="385">
        <v>87</v>
      </c>
      <c r="R253" s="385">
        <v>72</v>
      </c>
      <c r="S253" s="1212">
        <v>71</v>
      </c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U253" s="5"/>
      <c r="CV253" s="5"/>
      <c r="CW253" s="5"/>
      <c r="CX253" s="5"/>
      <c r="CY253" s="5"/>
      <c r="CZ253" s="5"/>
    </row>
    <row r="254" spans="1:104" s="6" customFormat="1" ht="21" x14ac:dyDescent="0.2">
      <c r="A254" s="386" t="s">
        <v>217</v>
      </c>
      <c r="B254" s="387">
        <f>SUM(C254:S254)</f>
        <v>433</v>
      </c>
      <c r="C254" s="51">
        <v>4</v>
      </c>
      <c r="D254" s="55">
        <v>25</v>
      </c>
      <c r="E254" s="55">
        <v>26</v>
      </c>
      <c r="F254" s="55">
        <v>8</v>
      </c>
      <c r="G254" s="55">
        <v>1</v>
      </c>
      <c r="H254" s="55">
        <v>1</v>
      </c>
      <c r="I254" s="55">
        <v>2</v>
      </c>
      <c r="J254" s="55">
        <v>1</v>
      </c>
      <c r="K254" s="55">
        <v>1</v>
      </c>
      <c r="L254" s="55">
        <v>3</v>
      </c>
      <c r="M254" s="55">
        <v>8</v>
      </c>
      <c r="N254" s="55">
        <v>13</v>
      </c>
      <c r="O254" s="55">
        <v>12</v>
      </c>
      <c r="P254" s="55">
        <v>98</v>
      </c>
      <c r="Q254" s="55">
        <v>87</v>
      </c>
      <c r="R254" s="55">
        <v>72</v>
      </c>
      <c r="S254" s="56">
        <v>71</v>
      </c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09"/>
      <c r="AJ254" s="109"/>
      <c r="AK254" s="109"/>
      <c r="AL254" s="109"/>
      <c r="AM254" s="109"/>
      <c r="AN254" s="109"/>
      <c r="AO254" s="109"/>
      <c r="AP254" s="109"/>
      <c r="AQ254" s="109"/>
      <c r="AR254" s="109"/>
      <c r="AS254" s="109"/>
      <c r="AT254" s="109"/>
      <c r="AU254" s="109"/>
      <c r="AV254" s="109"/>
      <c r="AW254" s="109"/>
      <c r="AX254" s="109"/>
      <c r="AY254" s="109"/>
      <c r="AZ254" s="109"/>
      <c r="BA254" s="109"/>
      <c r="BB254" s="109"/>
      <c r="BU254" s="5"/>
      <c r="BV254" s="5"/>
      <c r="BW254" s="5"/>
      <c r="BX254" s="5"/>
      <c r="BY254" s="15"/>
      <c r="BZ254" s="15"/>
      <c r="CU254" s="5"/>
      <c r="CV254" s="5"/>
      <c r="CW254" s="5"/>
      <c r="CX254" s="5"/>
      <c r="CY254" s="5"/>
      <c r="CZ254" s="5"/>
    </row>
    <row r="255" spans="1:104" s="6" customFormat="1" x14ac:dyDescent="0.2">
      <c r="A255" s="881" t="s">
        <v>218</v>
      </c>
      <c r="B255" s="1079">
        <f>SUM(C255:S255)</f>
        <v>433</v>
      </c>
      <c r="C255" s="1080">
        <v>4</v>
      </c>
      <c r="D255" s="1081">
        <v>25</v>
      </c>
      <c r="E255" s="1081">
        <v>26</v>
      </c>
      <c r="F255" s="1081">
        <v>8</v>
      </c>
      <c r="G255" s="1081">
        <v>1</v>
      </c>
      <c r="H255" s="1081">
        <v>1</v>
      </c>
      <c r="I255" s="1081">
        <v>2</v>
      </c>
      <c r="J255" s="1081">
        <v>1</v>
      </c>
      <c r="K255" s="1081">
        <v>1</v>
      </c>
      <c r="L255" s="1081">
        <v>3</v>
      </c>
      <c r="M255" s="1081">
        <v>8</v>
      </c>
      <c r="N255" s="1081">
        <v>13</v>
      </c>
      <c r="O255" s="1081">
        <v>12</v>
      </c>
      <c r="P255" s="1081">
        <v>98</v>
      </c>
      <c r="Q255" s="1081">
        <v>87</v>
      </c>
      <c r="R255" s="1081">
        <v>72</v>
      </c>
      <c r="S255" s="803">
        <v>71</v>
      </c>
      <c r="Z255" s="109"/>
      <c r="AA255" s="109"/>
      <c r="AB255" s="109"/>
      <c r="AC255" s="109"/>
      <c r="AD255" s="109"/>
      <c r="AE255" s="109"/>
      <c r="AF255" s="109"/>
      <c r="AG255" s="109"/>
      <c r="AH255" s="109"/>
      <c r="AI255" s="109"/>
      <c r="AJ255" s="109"/>
      <c r="AK255" s="109"/>
      <c r="AL255" s="109"/>
      <c r="AM255" s="109"/>
      <c r="AN255" s="109"/>
      <c r="AO255" s="109"/>
      <c r="AP255" s="109"/>
      <c r="AQ255" s="109"/>
      <c r="AR255" s="109"/>
      <c r="AS255" s="109"/>
      <c r="AT255" s="109"/>
      <c r="AU255" s="109"/>
      <c r="AV255" s="109"/>
      <c r="AW255" s="109"/>
      <c r="AX255" s="109"/>
      <c r="AY255" s="109"/>
      <c r="AZ255" s="109"/>
      <c r="BA255" s="109"/>
      <c r="BB255" s="109"/>
      <c r="BU255" s="5"/>
      <c r="BV255" s="5"/>
      <c r="BW255" s="5"/>
      <c r="BX255" s="5"/>
      <c r="BY255" s="15"/>
      <c r="BZ255" s="15"/>
      <c r="CU255" s="5"/>
      <c r="CV255" s="5"/>
      <c r="CW255" s="5"/>
      <c r="CX255" s="5"/>
      <c r="CY255" s="5"/>
      <c r="CZ255" s="5"/>
    </row>
    <row r="256" spans="1:104" s="6" customFormat="1" x14ac:dyDescent="0.2">
      <c r="A256" s="11" t="s">
        <v>219</v>
      </c>
      <c r="B256" s="390"/>
      <c r="D256" s="390"/>
      <c r="AX256" s="109"/>
      <c r="AY256" s="109"/>
      <c r="AZ256" s="109"/>
      <c r="BA256" s="109"/>
      <c r="BB256" s="109"/>
      <c r="BC256" s="109"/>
      <c r="BD256" s="109"/>
      <c r="BU256" s="5"/>
      <c r="BV256" s="5"/>
      <c r="BW256" s="5"/>
      <c r="BX256" s="5"/>
      <c r="BY256" s="5"/>
      <c r="BZ256" s="5"/>
      <c r="CU256" s="15"/>
      <c r="CV256" s="15"/>
      <c r="CW256" s="15"/>
      <c r="CX256" s="15"/>
      <c r="CY256" s="15"/>
      <c r="CZ256" s="15"/>
    </row>
    <row r="257" spans="1:130" x14ac:dyDescent="0.2">
      <c r="A257" s="2077" t="s">
        <v>220</v>
      </c>
      <c r="B257" s="2096" t="s">
        <v>221</v>
      </c>
      <c r="C257" s="2045" t="s">
        <v>215</v>
      </c>
      <c r="D257" s="2097"/>
      <c r="E257" s="2097"/>
      <c r="F257" s="2097"/>
      <c r="G257" s="2097"/>
      <c r="H257" s="2097"/>
      <c r="I257" s="2097"/>
      <c r="J257" s="2097"/>
      <c r="K257" s="2097"/>
      <c r="L257" s="2097"/>
      <c r="M257" s="2097"/>
      <c r="N257" s="2097"/>
      <c r="O257" s="2097"/>
      <c r="P257" s="2097"/>
      <c r="Q257" s="2097"/>
      <c r="R257" s="2097"/>
      <c r="S257" s="2087"/>
      <c r="AA257" s="109"/>
      <c r="AB257" s="109"/>
      <c r="AC257" s="109"/>
      <c r="AD257" s="109"/>
      <c r="AE257" s="109"/>
      <c r="AF257" s="109"/>
      <c r="AG257" s="109"/>
      <c r="AH257" s="109"/>
      <c r="AI257" s="109"/>
      <c r="AJ257" s="109"/>
      <c r="AK257" s="109"/>
      <c r="AL257" s="109"/>
      <c r="AM257" s="109"/>
      <c r="AN257" s="109"/>
      <c r="AO257" s="109"/>
      <c r="AP257" s="109"/>
      <c r="AQ257" s="109"/>
      <c r="AR257" s="109"/>
      <c r="AS257" s="109"/>
      <c r="AT257" s="109"/>
      <c r="AU257" s="109"/>
      <c r="AV257" s="109"/>
      <c r="AW257" s="109"/>
      <c r="AX257" s="109"/>
      <c r="AY257" s="109"/>
      <c r="AZ257" s="109"/>
      <c r="BA257" s="109"/>
      <c r="BB257" s="109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5"/>
      <c r="CV257" s="5"/>
      <c r="CW257" s="5"/>
      <c r="CX257" s="5"/>
      <c r="CY257" s="5"/>
      <c r="CZ257" s="5"/>
    </row>
    <row r="258" spans="1:130" ht="15" x14ac:dyDescent="0.25">
      <c r="A258" s="1934"/>
      <c r="B258" s="2042"/>
      <c r="C258" s="1207" t="s">
        <v>160</v>
      </c>
      <c r="D258" s="1207" t="s">
        <v>161</v>
      </c>
      <c r="E258" s="1207" t="s">
        <v>13</v>
      </c>
      <c r="F258" s="1208" t="s">
        <v>14</v>
      </c>
      <c r="G258" s="1208" t="s">
        <v>15</v>
      </c>
      <c r="H258" s="1208" t="s">
        <v>16</v>
      </c>
      <c r="I258" s="1208" t="s">
        <v>17</v>
      </c>
      <c r="J258" s="1208" t="s">
        <v>18</v>
      </c>
      <c r="K258" s="1208" t="s">
        <v>19</v>
      </c>
      <c r="L258" s="1208" t="s">
        <v>20</v>
      </c>
      <c r="M258" s="1208" t="s">
        <v>21</v>
      </c>
      <c r="N258" s="1208" t="s">
        <v>22</v>
      </c>
      <c r="O258" s="1208" t="s">
        <v>23</v>
      </c>
      <c r="P258" s="1208" t="s">
        <v>24</v>
      </c>
      <c r="Q258" s="1208" t="s">
        <v>25</v>
      </c>
      <c r="R258" s="1208" t="s">
        <v>26</v>
      </c>
      <c r="S258" s="1209" t="s">
        <v>27</v>
      </c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3"/>
      <c r="BV258" s="3"/>
      <c r="BW258" s="3"/>
      <c r="BX258" s="3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5"/>
      <c r="CV258" s="5"/>
      <c r="CW258" s="5"/>
      <c r="CX258" s="5"/>
      <c r="CY258" s="5"/>
      <c r="CZ258" s="5"/>
    </row>
    <row r="259" spans="1:130" ht="15" x14ac:dyDescent="0.25">
      <c r="A259" s="391" t="s">
        <v>222</v>
      </c>
      <c r="B259" s="391">
        <f>SUM(C259:S259)</f>
        <v>13</v>
      </c>
      <c r="C259" s="385">
        <v>0</v>
      </c>
      <c r="D259" s="385">
        <v>0</v>
      </c>
      <c r="E259" s="385">
        <v>0</v>
      </c>
      <c r="F259" s="385">
        <v>0</v>
      </c>
      <c r="G259" s="385">
        <v>0</v>
      </c>
      <c r="H259" s="385">
        <v>0</v>
      </c>
      <c r="I259" s="385">
        <v>0</v>
      </c>
      <c r="J259" s="385">
        <v>0</v>
      </c>
      <c r="K259" s="385">
        <v>0</v>
      </c>
      <c r="L259" s="385">
        <v>0</v>
      </c>
      <c r="M259" s="385">
        <v>0</v>
      </c>
      <c r="N259" s="385">
        <v>0</v>
      </c>
      <c r="O259" s="385">
        <v>1</v>
      </c>
      <c r="P259" s="385">
        <v>2</v>
      </c>
      <c r="Q259" s="385">
        <v>2</v>
      </c>
      <c r="R259" s="385">
        <v>2</v>
      </c>
      <c r="S259" s="1145">
        <v>6</v>
      </c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3"/>
      <c r="BV259" s="3"/>
      <c r="BW259" s="3"/>
      <c r="BX259" s="3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5"/>
      <c r="CV259" s="5"/>
      <c r="CW259" s="5"/>
      <c r="CX259" s="5"/>
      <c r="CY259" s="5"/>
      <c r="CZ259" s="5"/>
    </row>
    <row r="260" spans="1:130" ht="15" x14ac:dyDescent="0.25">
      <c r="A260" s="284" t="s">
        <v>223</v>
      </c>
      <c r="B260" s="284">
        <f t="shared" ref="B260:B285" si="36">SUM(C260:S260)</f>
        <v>2</v>
      </c>
      <c r="C260" s="55">
        <v>0</v>
      </c>
      <c r="D260" s="55">
        <v>0</v>
      </c>
      <c r="E260" s="55">
        <v>0</v>
      </c>
      <c r="F260" s="55">
        <v>0</v>
      </c>
      <c r="G260" s="55">
        <v>0</v>
      </c>
      <c r="H260" s="55">
        <v>0</v>
      </c>
      <c r="I260" s="55">
        <v>0</v>
      </c>
      <c r="J260" s="55">
        <v>1</v>
      </c>
      <c r="K260" s="55">
        <v>0</v>
      </c>
      <c r="L260" s="55">
        <v>1</v>
      </c>
      <c r="M260" s="55">
        <v>0</v>
      </c>
      <c r="N260" s="55">
        <v>0</v>
      </c>
      <c r="O260" s="55">
        <v>0</v>
      </c>
      <c r="P260" s="55">
        <v>0</v>
      </c>
      <c r="Q260" s="55">
        <v>0</v>
      </c>
      <c r="R260" s="55">
        <v>0</v>
      </c>
      <c r="S260" s="56">
        <v>0</v>
      </c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3"/>
      <c r="BV260" s="3"/>
      <c r="BW260" s="3"/>
      <c r="BX260" s="3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5"/>
      <c r="CV260" s="5"/>
      <c r="CW260" s="5"/>
      <c r="CX260" s="5"/>
      <c r="CY260" s="5"/>
      <c r="CZ260" s="5"/>
    </row>
    <row r="261" spans="1:130" ht="15" x14ac:dyDescent="0.25">
      <c r="A261" s="284" t="s">
        <v>224</v>
      </c>
      <c r="B261" s="284">
        <f>SUM(C261:S261)</f>
        <v>10</v>
      </c>
      <c r="C261" s="55">
        <v>0</v>
      </c>
      <c r="D261" s="55">
        <v>0</v>
      </c>
      <c r="E261" s="55">
        <v>0</v>
      </c>
      <c r="F261" s="55">
        <v>0</v>
      </c>
      <c r="G261" s="55">
        <v>0</v>
      </c>
      <c r="H261" s="55">
        <v>0</v>
      </c>
      <c r="I261" s="55">
        <v>0</v>
      </c>
      <c r="J261" s="55">
        <v>1</v>
      </c>
      <c r="K261" s="55">
        <v>0</v>
      </c>
      <c r="L261" s="55">
        <v>0</v>
      </c>
      <c r="M261" s="55">
        <v>0</v>
      </c>
      <c r="N261" s="55">
        <v>0</v>
      </c>
      <c r="O261" s="55">
        <v>0</v>
      </c>
      <c r="P261" s="55">
        <v>2</v>
      </c>
      <c r="Q261" s="55">
        <v>2</v>
      </c>
      <c r="R261" s="55">
        <v>1</v>
      </c>
      <c r="S261" s="56">
        <v>4</v>
      </c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3"/>
      <c r="BV261" s="3"/>
      <c r="BW261" s="3"/>
      <c r="BX261" s="3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5"/>
      <c r="CV261" s="5"/>
      <c r="CW261" s="5"/>
      <c r="CX261" s="5"/>
      <c r="CY261" s="5"/>
      <c r="CZ261" s="5"/>
    </row>
    <row r="262" spans="1:130" ht="15" x14ac:dyDescent="0.25">
      <c r="A262" s="284" t="s">
        <v>225</v>
      </c>
      <c r="B262" s="284">
        <f t="shared" si="36"/>
        <v>25</v>
      </c>
      <c r="C262" s="55">
        <v>0</v>
      </c>
      <c r="D262" s="55">
        <v>0</v>
      </c>
      <c r="E262" s="55">
        <v>0</v>
      </c>
      <c r="F262" s="55">
        <v>0</v>
      </c>
      <c r="G262" s="55">
        <v>0</v>
      </c>
      <c r="H262" s="55">
        <v>0</v>
      </c>
      <c r="I262" s="55">
        <v>0</v>
      </c>
      <c r="J262" s="55">
        <v>1</v>
      </c>
      <c r="K262" s="55">
        <v>0</v>
      </c>
      <c r="L262" s="55">
        <v>1</v>
      </c>
      <c r="M262" s="55">
        <v>0</v>
      </c>
      <c r="N262" s="55">
        <v>0</v>
      </c>
      <c r="O262" s="55">
        <v>1</v>
      </c>
      <c r="P262" s="55">
        <v>1</v>
      </c>
      <c r="Q262" s="55">
        <v>3</v>
      </c>
      <c r="R262" s="55">
        <v>5</v>
      </c>
      <c r="S262" s="56">
        <v>13</v>
      </c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3"/>
      <c r="BV262" s="3"/>
      <c r="BW262" s="3"/>
      <c r="BX262" s="3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5"/>
      <c r="CV262" s="5"/>
      <c r="CW262" s="5"/>
      <c r="CX262" s="5"/>
      <c r="CY262" s="5"/>
      <c r="CZ262" s="5"/>
    </row>
    <row r="263" spans="1:130" ht="15" x14ac:dyDescent="0.25">
      <c r="A263" s="284" t="s">
        <v>226</v>
      </c>
      <c r="B263" s="284">
        <f t="shared" si="36"/>
        <v>19</v>
      </c>
      <c r="C263" s="55">
        <v>0</v>
      </c>
      <c r="D263" s="55">
        <v>0</v>
      </c>
      <c r="E263" s="55">
        <v>0</v>
      </c>
      <c r="F263" s="55">
        <v>0</v>
      </c>
      <c r="G263" s="55">
        <v>0</v>
      </c>
      <c r="H263" s="55">
        <v>0</v>
      </c>
      <c r="I263" s="55">
        <v>0</v>
      </c>
      <c r="J263" s="55">
        <v>0</v>
      </c>
      <c r="K263" s="55">
        <v>0</v>
      </c>
      <c r="L263" s="55">
        <v>1</v>
      </c>
      <c r="M263" s="55">
        <v>0</v>
      </c>
      <c r="N263" s="55">
        <v>1</v>
      </c>
      <c r="O263" s="55">
        <v>1</v>
      </c>
      <c r="P263" s="55">
        <v>6</v>
      </c>
      <c r="Q263" s="55">
        <v>4</v>
      </c>
      <c r="R263" s="55">
        <v>4</v>
      </c>
      <c r="S263" s="56">
        <v>2</v>
      </c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3"/>
      <c r="BV263" s="3"/>
      <c r="BW263" s="3"/>
      <c r="BX263" s="3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5"/>
      <c r="CV263" s="5"/>
      <c r="CW263" s="5"/>
      <c r="CX263" s="5"/>
      <c r="CY263" s="5"/>
      <c r="CZ263" s="5"/>
    </row>
    <row r="264" spans="1:130" s="392" customFormat="1" x14ac:dyDescent="0.2">
      <c r="A264" s="284" t="s">
        <v>227</v>
      </c>
      <c r="B264" s="284">
        <f t="shared" si="36"/>
        <v>26</v>
      </c>
      <c r="C264" s="55">
        <v>0</v>
      </c>
      <c r="D264" s="55">
        <v>0</v>
      </c>
      <c r="E264" s="55">
        <v>0</v>
      </c>
      <c r="F264" s="55">
        <v>0</v>
      </c>
      <c r="G264" s="55">
        <v>0</v>
      </c>
      <c r="H264" s="55">
        <v>0</v>
      </c>
      <c r="I264" s="55">
        <v>0</v>
      </c>
      <c r="J264" s="55">
        <v>0</v>
      </c>
      <c r="K264" s="55">
        <v>0</v>
      </c>
      <c r="L264" s="55">
        <v>0</v>
      </c>
      <c r="M264" s="55">
        <v>0</v>
      </c>
      <c r="N264" s="55">
        <v>1</v>
      </c>
      <c r="O264" s="55">
        <v>0</v>
      </c>
      <c r="P264" s="55">
        <v>5</v>
      </c>
      <c r="Q264" s="55">
        <v>5</v>
      </c>
      <c r="R264" s="55">
        <v>8</v>
      </c>
      <c r="S264" s="56">
        <v>7</v>
      </c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5"/>
      <c r="BV264" s="5"/>
      <c r="BW264" s="5"/>
      <c r="BX264" s="5"/>
      <c r="BY264" s="15"/>
      <c r="BZ264" s="15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</row>
    <row r="265" spans="1:130" s="392" customFormat="1" x14ac:dyDescent="0.2">
      <c r="A265" s="284" t="s">
        <v>228</v>
      </c>
      <c r="B265" s="284">
        <f t="shared" si="36"/>
        <v>0</v>
      </c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5"/>
      <c r="BV265" s="5"/>
      <c r="BW265" s="5"/>
      <c r="BX265" s="5"/>
      <c r="BY265" s="15"/>
      <c r="BZ265" s="15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</row>
    <row r="266" spans="1:130" s="392" customFormat="1" x14ac:dyDescent="0.2">
      <c r="A266" s="284" t="s">
        <v>229</v>
      </c>
      <c r="B266" s="284">
        <f t="shared" si="36"/>
        <v>0</v>
      </c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5"/>
      <c r="BV266" s="5"/>
      <c r="BW266" s="5"/>
      <c r="BX266" s="5"/>
      <c r="BY266" s="15"/>
      <c r="BZ266" s="15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</row>
    <row r="267" spans="1:130" s="392" customFormat="1" x14ac:dyDescent="0.2">
      <c r="A267" s="284" t="s">
        <v>230</v>
      </c>
      <c r="B267" s="284">
        <f t="shared" si="36"/>
        <v>0</v>
      </c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5"/>
      <c r="BV267" s="5"/>
      <c r="BW267" s="5"/>
      <c r="BX267" s="5"/>
      <c r="BY267" s="15"/>
      <c r="BZ267" s="15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</row>
    <row r="268" spans="1:130" x14ac:dyDescent="0.2">
      <c r="A268" s="284" t="s">
        <v>231</v>
      </c>
      <c r="B268" s="284">
        <f t="shared" si="36"/>
        <v>0</v>
      </c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5"/>
      <c r="CV268" s="5"/>
      <c r="CW268" s="5"/>
      <c r="CX268" s="5"/>
      <c r="CY268" s="5"/>
      <c r="CZ268" s="5"/>
    </row>
    <row r="269" spans="1:130" ht="21.75" x14ac:dyDescent="0.2">
      <c r="A269" s="393" t="s">
        <v>232</v>
      </c>
      <c r="B269" s="284">
        <f t="shared" si="36"/>
        <v>0</v>
      </c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5"/>
      <c r="CV269" s="5"/>
      <c r="CW269" s="5"/>
      <c r="CX269" s="5"/>
      <c r="CY269" s="5"/>
      <c r="CZ269" s="5"/>
    </row>
    <row r="270" spans="1:130" ht="22.5" x14ac:dyDescent="0.25">
      <c r="A270" s="393" t="s">
        <v>233</v>
      </c>
      <c r="B270" s="284">
        <f>SUM(C270:S270)</f>
        <v>0</v>
      </c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6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3"/>
      <c r="BV270" s="3"/>
      <c r="BW270" s="3"/>
      <c r="BX270" s="3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5"/>
      <c r="CV270" s="5"/>
      <c r="CW270" s="5"/>
      <c r="CX270" s="5"/>
      <c r="CY270" s="5"/>
      <c r="CZ270" s="5"/>
    </row>
    <row r="271" spans="1:130" x14ac:dyDescent="0.2">
      <c r="A271" s="284" t="s">
        <v>234</v>
      </c>
      <c r="B271" s="284">
        <f t="shared" si="36"/>
        <v>0</v>
      </c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6"/>
      <c r="CA271" s="394"/>
      <c r="CB271" s="394"/>
      <c r="CC271" s="394"/>
      <c r="CD271" s="394"/>
      <c r="CE271" s="392"/>
      <c r="CF271" s="392"/>
      <c r="CG271" s="392"/>
      <c r="CH271" s="392"/>
      <c r="CI271" s="392"/>
      <c r="CJ271" s="392"/>
      <c r="CK271" s="392"/>
      <c r="CL271" s="392"/>
      <c r="CM271" s="392"/>
      <c r="CN271" s="392"/>
      <c r="CO271" s="392"/>
      <c r="CP271" s="392"/>
      <c r="CQ271" s="392"/>
      <c r="CR271" s="392"/>
      <c r="CS271" s="392"/>
      <c r="CT271" s="392"/>
      <c r="CU271" s="5"/>
      <c r="CV271" s="5"/>
      <c r="CW271" s="5"/>
      <c r="CX271" s="5"/>
      <c r="CY271" s="5"/>
      <c r="CZ271" s="5"/>
    </row>
    <row r="272" spans="1:130" x14ac:dyDescent="0.2">
      <c r="A272" s="284" t="s">
        <v>235</v>
      </c>
      <c r="B272" s="284">
        <f t="shared" si="36"/>
        <v>0</v>
      </c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6"/>
      <c r="CE272" s="392"/>
      <c r="CF272" s="392"/>
      <c r="CG272" s="392"/>
      <c r="CH272" s="392"/>
      <c r="CI272" s="392"/>
      <c r="CJ272" s="392"/>
      <c r="CK272" s="392"/>
      <c r="CL272" s="392"/>
      <c r="CM272" s="392"/>
      <c r="CN272" s="392"/>
      <c r="CO272" s="392"/>
      <c r="CP272" s="392"/>
      <c r="CQ272" s="392"/>
      <c r="CR272" s="392"/>
      <c r="CS272" s="392"/>
      <c r="CT272" s="392"/>
      <c r="CU272" s="5"/>
      <c r="CV272" s="5"/>
      <c r="CW272" s="5"/>
      <c r="CX272" s="5"/>
      <c r="CY272" s="5"/>
      <c r="CZ272" s="5"/>
    </row>
    <row r="273" spans="1:104" s="6" customFormat="1" x14ac:dyDescent="0.2">
      <c r="A273" s="284" t="s">
        <v>236</v>
      </c>
      <c r="B273" s="284">
        <f t="shared" si="36"/>
        <v>0</v>
      </c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6"/>
      <c r="BU273" s="5"/>
      <c r="BV273" s="5"/>
      <c r="BW273" s="5"/>
      <c r="BX273" s="5"/>
      <c r="BY273" s="15"/>
      <c r="BZ273" s="15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5"/>
      <c r="CV273" s="5"/>
      <c r="CW273" s="5"/>
      <c r="CX273" s="5"/>
      <c r="CY273" s="5"/>
      <c r="CZ273" s="5"/>
    </row>
    <row r="274" spans="1:104" s="6" customFormat="1" x14ac:dyDescent="0.2">
      <c r="A274" s="284" t="s">
        <v>237</v>
      </c>
      <c r="B274" s="284">
        <f t="shared" si="36"/>
        <v>0</v>
      </c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6"/>
      <c r="BU274" s="5"/>
      <c r="BV274" s="5"/>
      <c r="BW274" s="5"/>
      <c r="BX274" s="5"/>
      <c r="BY274" s="15"/>
      <c r="BZ274" s="15"/>
      <c r="CA274" s="4"/>
      <c r="CB274" s="4"/>
      <c r="CC274" s="4"/>
      <c r="CD274" s="4"/>
      <c r="CE274" s="4"/>
      <c r="CF274" s="392"/>
      <c r="CG274" s="392"/>
      <c r="CH274" s="392"/>
      <c r="CI274" s="392"/>
      <c r="CJ274" s="392"/>
      <c r="CK274" s="392"/>
      <c r="CL274" s="392"/>
      <c r="CM274" s="392"/>
      <c r="CN274" s="392"/>
      <c r="CO274" s="392"/>
      <c r="CP274" s="392"/>
      <c r="CQ274" s="392"/>
      <c r="CR274" s="392"/>
      <c r="CS274" s="392"/>
      <c r="CT274" s="392"/>
      <c r="CU274" s="5"/>
      <c r="CV274" s="5"/>
      <c r="CW274" s="5"/>
      <c r="CX274" s="5"/>
      <c r="CY274" s="5"/>
      <c r="CZ274" s="5"/>
    </row>
    <row r="275" spans="1:104" s="6" customFormat="1" x14ac:dyDescent="0.2">
      <c r="A275" s="284" t="s">
        <v>238</v>
      </c>
      <c r="B275" s="284">
        <f t="shared" si="36"/>
        <v>0</v>
      </c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6"/>
      <c r="BU275" s="5"/>
      <c r="BV275" s="5"/>
      <c r="BW275" s="5"/>
      <c r="BX275" s="5"/>
      <c r="BY275" s="15"/>
      <c r="BZ275" s="15"/>
      <c r="CA275" s="4"/>
      <c r="CB275" s="4"/>
      <c r="CC275" s="4"/>
      <c r="CD275" s="4"/>
      <c r="CE275" s="4"/>
      <c r="CU275" s="5"/>
      <c r="CV275" s="5"/>
      <c r="CW275" s="5"/>
      <c r="CX275" s="5"/>
      <c r="CY275" s="5"/>
      <c r="CZ275" s="5"/>
    </row>
    <row r="276" spans="1:104" s="6" customFormat="1" x14ac:dyDescent="0.2">
      <c r="A276" s="284" t="s">
        <v>239</v>
      </c>
      <c r="B276" s="284">
        <f t="shared" si="36"/>
        <v>44</v>
      </c>
      <c r="C276" s="55"/>
      <c r="D276" s="55"/>
      <c r="E276" s="55"/>
      <c r="F276" s="55"/>
      <c r="G276" s="55">
        <v>2</v>
      </c>
      <c r="H276" s="55"/>
      <c r="I276" s="55"/>
      <c r="J276" s="55"/>
      <c r="K276" s="55">
        <v>1</v>
      </c>
      <c r="L276" s="55">
        <v>2</v>
      </c>
      <c r="M276" s="55">
        <v>5</v>
      </c>
      <c r="N276" s="55">
        <v>7</v>
      </c>
      <c r="O276" s="55">
        <v>3</v>
      </c>
      <c r="P276" s="55">
        <v>5</v>
      </c>
      <c r="Q276" s="55">
        <v>5</v>
      </c>
      <c r="R276" s="55">
        <v>11</v>
      </c>
      <c r="S276" s="56">
        <v>3</v>
      </c>
      <c r="BU276" s="5"/>
      <c r="BV276" s="5"/>
      <c r="BW276" s="5"/>
      <c r="BX276" s="5"/>
      <c r="BY276" s="15"/>
      <c r="BZ276" s="15"/>
      <c r="CA276" s="4"/>
      <c r="CB276" s="4"/>
      <c r="CC276" s="4"/>
      <c r="CD276" s="4"/>
      <c r="CE276" s="4"/>
      <c r="CU276" s="5"/>
      <c r="CV276" s="5"/>
      <c r="CW276" s="5"/>
      <c r="CX276" s="5"/>
      <c r="CY276" s="5"/>
      <c r="CZ276" s="5"/>
    </row>
    <row r="277" spans="1:104" s="6" customFormat="1" x14ac:dyDescent="0.2">
      <c r="A277" s="284" t="s">
        <v>240</v>
      </c>
      <c r="B277" s="284">
        <f t="shared" si="36"/>
        <v>594</v>
      </c>
      <c r="C277" s="55">
        <v>4</v>
      </c>
      <c r="D277" s="55">
        <v>25</v>
      </c>
      <c r="E277" s="55">
        <v>26</v>
      </c>
      <c r="F277" s="55">
        <v>8</v>
      </c>
      <c r="G277" s="55">
        <v>0</v>
      </c>
      <c r="H277" s="55">
        <v>1</v>
      </c>
      <c r="I277" s="55">
        <v>2</v>
      </c>
      <c r="J277" s="55">
        <v>0</v>
      </c>
      <c r="K277" s="55">
        <v>0</v>
      </c>
      <c r="L277" s="55">
        <v>2</v>
      </c>
      <c r="M277" s="55">
        <v>5</v>
      </c>
      <c r="N277" s="55">
        <v>9</v>
      </c>
      <c r="O277" s="55">
        <v>15</v>
      </c>
      <c r="P277" s="55">
        <v>165</v>
      </c>
      <c r="Q277" s="55">
        <v>147</v>
      </c>
      <c r="R277" s="55">
        <v>96</v>
      </c>
      <c r="S277" s="56">
        <v>89</v>
      </c>
      <c r="BU277" s="5"/>
      <c r="BV277" s="5"/>
      <c r="BW277" s="5"/>
      <c r="BX277" s="5"/>
      <c r="BY277" s="5"/>
      <c r="BZ277" s="5"/>
      <c r="CA277" s="4"/>
      <c r="CB277" s="4"/>
      <c r="CC277" s="4"/>
      <c r="CD277" s="4"/>
      <c r="CE277" s="4"/>
      <c r="CU277" s="5"/>
      <c r="CV277" s="5"/>
      <c r="CW277" s="5"/>
      <c r="CX277" s="5"/>
      <c r="CY277" s="5"/>
      <c r="CZ277" s="5"/>
    </row>
    <row r="278" spans="1:104" s="6" customFormat="1" x14ac:dyDescent="0.2">
      <c r="A278" s="284" t="s">
        <v>241</v>
      </c>
      <c r="B278" s="284">
        <f t="shared" si="36"/>
        <v>0</v>
      </c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6"/>
      <c r="BU278" s="5"/>
      <c r="BV278" s="5"/>
      <c r="BW278" s="5"/>
      <c r="BX278" s="5"/>
      <c r="BY278" s="5"/>
      <c r="BZ278" s="5"/>
      <c r="CA278" s="4"/>
      <c r="CB278" s="4"/>
      <c r="CC278" s="4"/>
      <c r="CD278" s="4"/>
      <c r="CE278" s="4"/>
      <c r="CU278" s="5"/>
      <c r="CV278" s="5"/>
      <c r="CW278" s="5"/>
      <c r="CX278" s="5"/>
      <c r="CY278" s="5"/>
      <c r="CZ278" s="5"/>
    </row>
    <row r="279" spans="1:104" s="6" customFormat="1" x14ac:dyDescent="0.2">
      <c r="A279" s="284" t="s">
        <v>242</v>
      </c>
      <c r="B279" s="284">
        <f t="shared" si="36"/>
        <v>0</v>
      </c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6"/>
      <c r="BU279" s="5"/>
      <c r="BV279" s="5"/>
      <c r="BW279" s="5"/>
      <c r="BX279" s="5"/>
      <c r="BY279" s="5"/>
      <c r="BZ279" s="5"/>
      <c r="CA279" s="4"/>
      <c r="CB279" s="4"/>
      <c r="CC279" s="4"/>
      <c r="CD279" s="4"/>
      <c r="CE279" s="4"/>
      <c r="CU279" s="5"/>
      <c r="CV279" s="5"/>
      <c r="CW279" s="5"/>
      <c r="CX279" s="5"/>
      <c r="CY279" s="5"/>
      <c r="CZ279" s="5"/>
    </row>
    <row r="280" spans="1:104" s="6" customFormat="1" x14ac:dyDescent="0.2">
      <c r="A280" s="395" t="s">
        <v>243</v>
      </c>
      <c r="B280" s="284">
        <f t="shared" si="36"/>
        <v>0</v>
      </c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39"/>
      <c r="BU280" s="5"/>
      <c r="BV280" s="5"/>
      <c r="BW280" s="5"/>
      <c r="BX280" s="5"/>
      <c r="BY280" s="5"/>
      <c r="BZ280" s="5"/>
      <c r="CA280" s="4"/>
      <c r="CB280" s="4"/>
      <c r="CC280" s="4"/>
      <c r="CD280" s="4"/>
      <c r="CE280" s="4"/>
      <c r="CU280" s="5"/>
      <c r="CV280" s="5"/>
      <c r="CW280" s="5"/>
      <c r="CX280" s="5"/>
      <c r="CY280" s="5"/>
      <c r="CZ280" s="5"/>
    </row>
    <row r="281" spans="1:104" s="6" customFormat="1" x14ac:dyDescent="0.2">
      <c r="A281" s="395" t="s">
        <v>244</v>
      </c>
      <c r="B281" s="284">
        <f t="shared" si="36"/>
        <v>0</v>
      </c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6"/>
      <c r="BU281" s="5"/>
      <c r="BV281" s="5"/>
      <c r="BW281" s="5"/>
      <c r="BX281" s="5"/>
      <c r="BY281" s="5"/>
      <c r="BZ281" s="5"/>
      <c r="CA281" s="4"/>
      <c r="CB281" s="4"/>
      <c r="CC281" s="4"/>
      <c r="CD281" s="4"/>
      <c r="CE281" s="4"/>
      <c r="CU281" s="5"/>
      <c r="CV281" s="5"/>
      <c r="CW281" s="5"/>
      <c r="CX281" s="5"/>
      <c r="CY281" s="5"/>
      <c r="CZ281" s="5"/>
    </row>
    <row r="282" spans="1:104" s="6" customFormat="1" ht="21.75" x14ac:dyDescent="0.2">
      <c r="A282" s="396" t="s">
        <v>245</v>
      </c>
      <c r="B282" s="284">
        <f t="shared" si="36"/>
        <v>0</v>
      </c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6"/>
      <c r="BU282" s="5"/>
      <c r="BV282" s="5"/>
      <c r="BW282" s="5"/>
      <c r="BX282" s="5"/>
      <c r="BY282" s="5"/>
      <c r="BZ282" s="5"/>
      <c r="CA282" s="4"/>
      <c r="CB282" s="4"/>
      <c r="CC282" s="4"/>
      <c r="CD282" s="4"/>
      <c r="CE282" s="4"/>
      <c r="CU282" s="5"/>
      <c r="CV282" s="5"/>
      <c r="CW282" s="5"/>
      <c r="CX282" s="5"/>
      <c r="CY282" s="5"/>
      <c r="CZ282" s="5"/>
    </row>
    <row r="283" spans="1:104" s="6" customFormat="1" x14ac:dyDescent="0.2">
      <c r="A283" s="395" t="s">
        <v>246</v>
      </c>
      <c r="B283" s="284">
        <f t="shared" si="36"/>
        <v>0</v>
      </c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6"/>
      <c r="BU283" s="5"/>
      <c r="BV283" s="5"/>
      <c r="BW283" s="5"/>
      <c r="BX283" s="5"/>
      <c r="BY283" s="5"/>
      <c r="BZ283" s="5"/>
      <c r="CA283" s="4"/>
      <c r="CB283" s="4"/>
      <c r="CC283" s="4"/>
      <c r="CD283" s="4"/>
      <c r="CE283" s="4"/>
      <c r="CU283" s="5"/>
      <c r="CV283" s="5"/>
      <c r="CW283" s="5"/>
      <c r="CX283" s="5"/>
      <c r="CY283" s="5"/>
      <c r="CZ283" s="5"/>
    </row>
    <row r="284" spans="1:104" s="6" customFormat="1" x14ac:dyDescent="0.2">
      <c r="A284" s="395" t="s">
        <v>247</v>
      </c>
      <c r="B284" s="284">
        <f>SUM(C284:S284)</f>
        <v>0</v>
      </c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6"/>
      <c r="BU284" s="5"/>
      <c r="BV284" s="5"/>
      <c r="BW284" s="5"/>
      <c r="BX284" s="5"/>
      <c r="BY284" s="5"/>
      <c r="BZ284" s="5"/>
      <c r="CA284" s="4"/>
      <c r="CB284" s="4"/>
      <c r="CC284" s="4"/>
      <c r="CD284" s="4"/>
      <c r="CE284" s="4"/>
      <c r="CU284" s="5"/>
      <c r="CV284" s="5"/>
      <c r="CW284" s="5"/>
      <c r="CX284" s="5"/>
      <c r="CY284" s="5"/>
      <c r="CZ284" s="5"/>
    </row>
    <row r="285" spans="1:104" s="6" customFormat="1" x14ac:dyDescent="0.2">
      <c r="A285" s="397" t="s">
        <v>248</v>
      </c>
      <c r="B285" s="287">
        <f t="shared" si="36"/>
        <v>0</v>
      </c>
      <c r="C285" s="213"/>
      <c r="D285" s="213"/>
      <c r="E285" s="213"/>
      <c r="F285" s="213"/>
      <c r="G285" s="213"/>
      <c r="H285" s="213"/>
      <c r="I285" s="213"/>
      <c r="J285" s="213"/>
      <c r="K285" s="213"/>
      <c r="L285" s="213"/>
      <c r="M285" s="213"/>
      <c r="N285" s="213"/>
      <c r="O285" s="213"/>
      <c r="P285" s="213"/>
      <c r="Q285" s="213"/>
      <c r="R285" s="213"/>
      <c r="S285" s="78"/>
      <c r="BU285" s="5"/>
      <c r="BV285" s="5"/>
      <c r="BW285" s="5"/>
      <c r="BX285" s="5"/>
      <c r="BY285" s="5"/>
      <c r="BZ285" s="5"/>
      <c r="CA285" s="4"/>
      <c r="CB285" s="4"/>
      <c r="CC285" s="4"/>
      <c r="CD285" s="4"/>
      <c r="CE285" s="4"/>
      <c r="CU285" s="5"/>
      <c r="CV285" s="5"/>
      <c r="CW285" s="5"/>
      <c r="CX285" s="5"/>
      <c r="CY285" s="5"/>
      <c r="CZ285" s="5"/>
    </row>
    <row r="286" spans="1:104" s="6" customFormat="1" x14ac:dyDescent="0.2">
      <c r="A286" s="221" t="s">
        <v>249</v>
      </c>
      <c r="B286" s="221"/>
      <c r="BU286" s="5"/>
      <c r="BV286" s="5"/>
      <c r="BW286" s="5"/>
      <c r="BX286" s="5"/>
      <c r="BY286" s="15"/>
      <c r="BZ286" s="15"/>
      <c r="CA286" s="4"/>
      <c r="CB286" s="4"/>
      <c r="CC286" s="4"/>
      <c r="CD286" s="4"/>
      <c r="CE286" s="4"/>
      <c r="CU286" s="5"/>
      <c r="CV286" s="5"/>
      <c r="CW286" s="5"/>
      <c r="CX286" s="5"/>
      <c r="CY286" s="5"/>
      <c r="CZ286" s="5"/>
    </row>
    <row r="287" spans="1:104" s="6" customFormat="1" x14ac:dyDescent="0.2">
      <c r="A287" s="2072" t="s">
        <v>250</v>
      </c>
      <c r="B287" s="2096" t="s">
        <v>5</v>
      </c>
      <c r="C287" s="2045" t="s">
        <v>215</v>
      </c>
      <c r="D287" s="2097"/>
      <c r="E287" s="2097"/>
      <c r="F287" s="2097"/>
      <c r="G287" s="2097"/>
      <c r="H287" s="2097"/>
      <c r="I287" s="2097"/>
      <c r="J287" s="2097"/>
      <c r="K287" s="2097"/>
      <c r="L287" s="2097"/>
      <c r="M287" s="2097"/>
      <c r="N287" s="2097"/>
      <c r="O287" s="2097"/>
      <c r="P287" s="2097"/>
      <c r="Q287" s="2097"/>
      <c r="R287" s="2097"/>
      <c r="S287" s="2087"/>
      <c r="BU287" s="5"/>
      <c r="BV287" s="5"/>
      <c r="BW287" s="15"/>
      <c r="BX287" s="15"/>
      <c r="BY287" s="5"/>
      <c r="BZ287" s="5"/>
      <c r="CA287" s="4"/>
      <c r="CB287" s="4"/>
      <c r="CC287" s="4"/>
      <c r="CD287" s="4"/>
      <c r="CE287" s="4"/>
      <c r="CU287" s="5"/>
      <c r="CV287" s="5"/>
      <c r="CW287" s="5"/>
      <c r="CX287" s="5"/>
      <c r="CY287" s="5"/>
      <c r="CZ287" s="5"/>
    </row>
    <row r="288" spans="1:104" s="6" customFormat="1" x14ac:dyDescent="0.2">
      <c r="A288" s="2040"/>
      <c r="B288" s="2042"/>
      <c r="C288" s="1207" t="s">
        <v>160</v>
      </c>
      <c r="D288" s="1207" t="s">
        <v>161</v>
      </c>
      <c r="E288" s="1207" t="s">
        <v>13</v>
      </c>
      <c r="F288" s="1208" t="s">
        <v>14</v>
      </c>
      <c r="G288" s="1208" t="s">
        <v>15</v>
      </c>
      <c r="H288" s="1208" t="s">
        <v>16</v>
      </c>
      <c r="I288" s="1208" t="s">
        <v>17</v>
      </c>
      <c r="J288" s="1208" t="s">
        <v>18</v>
      </c>
      <c r="K288" s="1208" t="s">
        <v>19</v>
      </c>
      <c r="L288" s="1208" t="s">
        <v>20</v>
      </c>
      <c r="M288" s="1208" t="s">
        <v>21</v>
      </c>
      <c r="N288" s="1208" t="s">
        <v>22</v>
      </c>
      <c r="O288" s="1208" t="s">
        <v>23</v>
      </c>
      <c r="P288" s="1208" t="s">
        <v>24</v>
      </c>
      <c r="Q288" s="1208" t="s">
        <v>25</v>
      </c>
      <c r="R288" s="1208" t="s">
        <v>26</v>
      </c>
      <c r="S288" s="1209" t="s">
        <v>27</v>
      </c>
      <c r="BB288" s="109"/>
      <c r="BC288" s="109"/>
      <c r="BU288" s="5"/>
      <c r="BV288" s="5"/>
      <c r="BW288" s="5"/>
      <c r="BX288" s="5"/>
      <c r="BY288" s="5"/>
      <c r="BZ288" s="5"/>
      <c r="CA288" s="4"/>
      <c r="CB288" s="4"/>
      <c r="CC288" s="4"/>
      <c r="CD288" s="4"/>
      <c r="CE288" s="4"/>
      <c r="CU288" s="5"/>
      <c r="CV288" s="5"/>
      <c r="CW288" s="5"/>
      <c r="CX288" s="5"/>
      <c r="CY288" s="5"/>
      <c r="CZ288" s="5"/>
    </row>
    <row r="289" spans="1:104" s="6" customFormat="1" x14ac:dyDescent="0.2">
      <c r="A289" s="1213" t="s">
        <v>61</v>
      </c>
      <c r="B289" s="387">
        <f>SUM(C289:S289)</f>
        <v>0</v>
      </c>
      <c r="C289" s="43">
        <v>0</v>
      </c>
      <c r="D289" s="43">
        <v>0</v>
      </c>
      <c r="E289" s="43">
        <v>0</v>
      </c>
      <c r="F289" s="43">
        <v>0</v>
      </c>
      <c r="G289" s="43">
        <v>0</v>
      </c>
      <c r="H289" s="43">
        <v>0</v>
      </c>
      <c r="I289" s="43">
        <v>0</v>
      </c>
      <c r="J289" s="43">
        <v>0</v>
      </c>
      <c r="K289" s="43">
        <v>0</v>
      </c>
      <c r="L289" s="43">
        <v>0</v>
      </c>
      <c r="M289" s="43">
        <v>0</v>
      </c>
      <c r="N289" s="43">
        <v>0</v>
      </c>
      <c r="O289" s="43">
        <v>0</v>
      </c>
      <c r="P289" s="43">
        <v>0</v>
      </c>
      <c r="Q289" s="43">
        <v>0</v>
      </c>
      <c r="R289" s="43">
        <v>0</v>
      </c>
      <c r="S289" s="39">
        <v>0</v>
      </c>
      <c r="BB289" s="109"/>
      <c r="BC289" s="109"/>
      <c r="BU289" s="5"/>
      <c r="BV289" s="5"/>
      <c r="BW289" s="5"/>
      <c r="BX289" s="5"/>
      <c r="BY289" s="5"/>
      <c r="BZ289" s="5"/>
      <c r="CU289" s="5"/>
      <c r="CV289" s="5"/>
      <c r="CW289" s="5"/>
      <c r="CX289" s="5"/>
      <c r="CY289" s="5"/>
      <c r="CZ289" s="5"/>
    </row>
    <row r="290" spans="1:104" s="6" customFormat="1" x14ac:dyDescent="0.2">
      <c r="A290" s="152" t="s">
        <v>66</v>
      </c>
      <c r="B290" s="387">
        <f t="shared" ref="B290:B308" si="37">SUM(C290:S290)</f>
        <v>0</v>
      </c>
      <c r="C290" s="55">
        <v>0</v>
      </c>
      <c r="D290" s="55">
        <v>0</v>
      </c>
      <c r="E290" s="55">
        <v>0</v>
      </c>
      <c r="F290" s="55">
        <v>0</v>
      </c>
      <c r="G290" s="55">
        <v>0</v>
      </c>
      <c r="H290" s="55">
        <v>0</v>
      </c>
      <c r="I290" s="55">
        <v>0</v>
      </c>
      <c r="J290" s="55">
        <v>0</v>
      </c>
      <c r="K290" s="55">
        <v>0</v>
      </c>
      <c r="L290" s="55">
        <v>0</v>
      </c>
      <c r="M290" s="55">
        <v>0</v>
      </c>
      <c r="N290" s="55">
        <v>0</v>
      </c>
      <c r="O290" s="55">
        <v>0</v>
      </c>
      <c r="P290" s="55">
        <v>0</v>
      </c>
      <c r="Q290" s="55">
        <v>0</v>
      </c>
      <c r="R290" s="55">
        <v>0</v>
      </c>
      <c r="S290" s="56">
        <v>0</v>
      </c>
      <c r="BB290" s="109"/>
      <c r="BC290" s="109"/>
      <c r="BU290" s="5"/>
      <c r="BV290" s="5"/>
      <c r="BW290" s="5"/>
      <c r="BX290" s="5"/>
      <c r="BY290" s="5"/>
      <c r="BZ290" s="5"/>
      <c r="CU290" s="5"/>
      <c r="CV290" s="5"/>
      <c r="CW290" s="5"/>
      <c r="CX290" s="5"/>
      <c r="CY290" s="5"/>
      <c r="CZ290" s="5"/>
    </row>
    <row r="291" spans="1:104" s="6" customFormat="1" x14ac:dyDescent="0.2">
      <c r="A291" s="359" t="s">
        <v>62</v>
      </c>
      <c r="B291" s="387">
        <f t="shared" si="37"/>
        <v>0</v>
      </c>
      <c r="C291" s="55">
        <v>0</v>
      </c>
      <c r="D291" s="55">
        <v>0</v>
      </c>
      <c r="E291" s="55">
        <v>0</v>
      </c>
      <c r="F291" s="55">
        <v>0</v>
      </c>
      <c r="G291" s="55">
        <v>0</v>
      </c>
      <c r="H291" s="55">
        <v>0</v>
      </c>
      <c r="I291" s="55">
        <v>0</v>
      </c>
      <c r="J291" s="55">
        <v>0</v>
      </c>
      <c r="K291" s="55">
        <v>0</v>
      </c>
      <c r="L291" s="55">
        <v>0</v>
      </c>
      <c r="M291" s="55">
        <v>0</v>
      </c>
      <c r="N291" s="55">
        <v>0</v>
      </c>
      <c r="O291" s="55">
        <v>0</v>
      </c>
      <c r="P291" s="55">
        <v>0</v>
      </c>
      <c r="Q291" s="55">
        <v>0</v>
      </c>
      <c r="R291" s="55">
        <v>0</v>
      </c>
      <c r="S291" s="56">
        <v>0</v>
      </c>
      <c r="BB291" s="109"/>
      <c r="BC291" s="109"/>
      <c r="BU291" s="5"/>
      <c r="BV291" s="5"/>
      <c r="BW291" s="5"/>
      <c r="BX291" s="5"/>
      <c r="BY291" s="5"/>
      <c r="BZ291" s="5"/>
      <c r="CU291" s="5"/>
      <c r="CV291" s="5"/>
      <c r="CW291" s="5"/>
      <c r="CX291" s="5"/>
      <c r="CY291" s="5"/>
      <c r="CZ291" s="5"/>
    </row>
    <row r="292" spans="1:104" s="6" customFormat="1" x14ac:dyDescent="0.2">
      <c r="A292" s="359" t="s">
        <v>60</v>
      </c>
      <c r="B292" s="387">
        <f t="shared" si="37"/>
        <v>4</v>
      </c>
      <c r="C292" s="55">
        <v>0</v>
      </c>
      <c r="D292" s="55">
        <v>0</v>
      </c>
      <c r="E292" s="55">
        <v>0</v>
      </c>
      <c r="F292" s="55">
        <v>0</v>
      </c>
      <c r="G292" s="55">
        <v>0</v>
      </c>
      <c r="H292" s="55">
        <v>0</v>
      </c>
      <c r="I292" s="55">
        <v>0</v>
      </c>
      <c r="J292" s="55">
        <v>1</v>
      </c>
      <c r="K292" s="55">
        <v>0</v>
      </c>
      <c r="L292" s="55">
        <v>0</v>
      </c>
      <c r="M292" s="55">
        <v>0</v>
      </c>
      <c r="N292" s="55">
        <v>0</v>
      </c>
      <c r="O292" s="55">
        <v>0</v>
      </c>
      <c r="P292" s="55">
        <v>2</v>
      </c>
      <c r="Q292" s="55">
        <v>0</v>
      </c>
      <c r="R292" s="55">
        <v>1</v>
      </c>
      <c r="S292" s="56">
        <v>0</v>
      </c>
      <c r="BB292" s="109"/>
      <c r="BC292" s="109"/>
      <c r="BU292" s="5"/>
      <c r="BV292" s="5"/>
      <c r="BW292" s="5"/>
      <c r="BX292" s="5"/>
      <c r="BY292" s="5"/>
      <c r="BZ292" s="5"/>
      <c r="CU292" s="5"/>
      <c r="CV292" s="5"/>
      <c r="CW292" s="5"/>
      <c r="CX292" s="5"/>
      <c r="CY292" s="5"/>
      <c r="CZ292" s="5"/>
    </row>
    <row r="293" spans="1:104" s="6" customFormat="1" x14ac:dyDescent="0.2">
      <c r="A293" s="152" t="s">
        <v>171</v>
      </c>
      <c r="B293" s="387">
        <f t="shared" si="37"/>
        <v>0</v>
      </c>
      <c r="C293" s="55">
        <v>0</v>
      </c>
      <c r="D293" s="55">
        <v>0</v>
      </c>
      <c r="E293" s="55">
        <v>0</v>
      </c>
      <c r="F293" s="55">
        <v>0</v>
      </c>
      <c r="G293" s="55">
        <v>0</v>
      </c>
      <c r="H293" s="55">
        <v>0</v>
      </c>
      <c r="I293" s="55">
        <v>0</v>
      </c>
      <c r="J293" s="55">
        <v>0</v>
      </c>
      <c r="K293" s="55">
        <v>0</v>
      </c>
      <c r="L293" s="55">
        <v>0</v>
      </c>
      <c r="M293" s="55">
        <v>0</v>
      </c>
      <c r="N293" s="55">
        <v>0</v>
      </c>
      <c r="O293" s="55">
        <v>0</v>
      </c>
      <c r="P293" s="55">
        <v>0</v>
      </c>
      <c r="Q293" s="55">
        <v>0</v>
      </c>
      <c r="R293" s="55">
        <v>0</v>
      </c>
      <c r="S293" s="56">
        <v>0</v>
      </c>
      <c r="BB293" s="109"/>
      <c r="BC293" s="109"/>
      <c r="BU293" s="5"/>
      <c r="BV293" s="5"/>
      <c r="BW293" s="5"/>
      <c r="BX293" s="5"/>
      <c r="BY293" s="5"/>
      <c r="BZ293" s="5"/>
      <c r="CU293" s="5"/>
      <c r="CV293" s="5"/>
      <c r="CW293" s="5"/>
      <c r="CX293" s="5"/>
      <c r="CY293" s="5"/>
      <c r="CZ293" s="5"/>
    </row>
    <row r="294" spans="1:104" s="6" customFormat="1" x14ac:dyDescent="0.2">
      <c r="A294" s="155" t="s">
        <v>63</v>
      </c>
      <c r="B294" s="387">
        <f t="shared" si="37"/>
        <v>0</v>
      </c>
      <c r="C294" s="55">
        <v>0</v>
      </c>
      <c r="D294" s="55">
        <v>0</v>
      </c>
      <c r="E294" s="55">
        <v>0</v>
      </c>
      <c r="F294" s="55">
        <v>0</v>
      </c>
      <c r="G294" s="55">
        <v>0</v>
      </c>
      <c r="H294" s="55">
        <v>0</v>
      </c>
      <c r="I294" s="55">
        <v>0</v>
      </c>
      <c r="J294" s="55">
        <v>0</v>
      </c>
      <c r="K294" s="55">
        <v>0</v>
      </c>
      <c r="L294" s="55">
        <v>0</v>
      </c>
      <c r="M294" s="55">
        <v>0</v>
      </c>
      <c r="N294" s="55">
        <v>0</v>
      </c>
      <c r="O294" s="55">
        <v>0</v>
      </c>
      <c r="P294" s="55">
        <v>0</v>
      </c>
      <c r="Q294" s="55">
        <v>0</v>
      </c>
      <c r="R294" s="55">
        <v>0</v>
      </c>
      <c r="S294" s="56">
        <v>0</v>
      </c>
      <c r="BB294" s="109"/>
      <c r="BC294" s="109"/>
      <c r="BU294" s="5"/>
      <c r="BV294" s="5"/>
      <c r="BW294" s="5"/>
      <c r="BX294" s="5"/>
      <c r="BY294" s="5"/>
      <c r="BZ294" s="5"/>
      <c r="CU294" s="5"/>
      <c r="CV294" s="5"/>
      <c r="CW294" s="5"/>
      <c r="CX294" s="5"/>
      <c r="CY294" s="5"/>
      <c r="CZ294" s="5"/>
    </row>
    <row r="295" spans="1:104" s="6" customFormat="1" x14ac:dyDescent="0.2">
      <c r="A295" s="155" t="s">
        <v>251</v>
      </c>
      <c r="B295" s="387">
        <f t="shared" si="37"/>
        <v>0</v>
      </c>
      <c r="C295" s="55">
        <v>0</v>
      </c>
      <c r="D295" s="55">
        <v>0</v>
      </c>
      <c r="E295" s="55">
        <v>0</v>
      </c>
      <c r="F295" s="55">
        <v>0</v>
      </c>
      <c r="G295" s="55">
        <v>0</v>
      </c>
      <c r="H295" s="55">
        <v>0</v>
      </c>
      <c r="I295" s="55">
        <v>0</v>
      </c>
      <c r="J295" s="55">
        <v>0</v>
      </c>
      <c r="K295" s="55">
        <v>0</v>
      </c>
      <c r="L295" s="55">
        <v>0</v>
      </c>
      <c r="M295" s="55">
        <v>0</v>
      </c>
      <c r="N295" s="55">
        <v>0</v>
      </c>
      <c r="O295" s="55">
        <v>0</v>
      </c>
      <c r="P295" s="55">
        <v>0</v>
      </c>
      <c r="Q295" s="55">
        <v>0</v>
      </c>
      <c r="R295" s="55">
        <v>0</v>
      </c>
      <c r="S295" s="56">
        <v>0</v>
      </c>
      <c r="BU295" s="5"/>
      <c r="BV295" s="5"/>
      <c r="BW295" s="5"/>
      <c r="BX295" s="5"/>
      <c r="BY295" s="5"/>
      <c r="BZ295" s="5"/>
      <c r="CU295" s="5"/>
      <c r="CV295" s="5"/>
      <c r="CW295" s="5"/>
      <c r="CX295" s="5"/>
      <c r="CY295" s="5"/>
      <c r="CZ295" s="5"/>
    </row>
    <row r="296" spans="1:104" s="6" customFormat="1" x14ac:dyDescent="0.2">
      <c r="A296" s="155" t="s">
        <v>252</v>
      </c>
      <c r="B296" s="387">
        <f t="shared" si="37"/>
        <v>0</v>
      </c>
      <c r="C296" s="55">
        <v>0</v>
      </c>
      <c r="D296" s="55">
        <v>0</v>
      </c>
      <c r="E296" s="55">
        <v>0</v>
      </c>
      <c r="F296" s="55">
        <v>0</v>
      </c>
      <c r="G296" s="55">
        <v>0</v>
      </c>
      <c r="H296" s="55">
        <v>0</v>
      </c>
      <c r="I296" s="55">
        <v>0</v>
      </c>
      <c r="J296" s="55">
        <v>0</v>
      </c>
      <c r="K296" s="55">
        <v>0</v>
      </c>
      <c r="L296" s="55">
        <v>0</v>
      </c>
      <c r="M296" s="55">
        <v>0</v>
      </c>
      <c r="N296" s="55">
        <v>0</v>
      </c>
      <c r="O296" s="55">
        <v>0</v>
      </c>
      <c r="P296" s="55">
        <v>0</v>
      </c>
      <c r="Q296" s="55">
        <v>0</v>
      </c>
      <c r="R296" s="55">
        <v>0</v>
      </c>
      <c r="S296" s="56">
        <v>0</v>
      </c>
      <c r="BU296" s="5"/>
      <c r="BV296" s="5"/>
      <c r="BW296" s="5"/>
      <c r="BX296" s="5"/>
      <c r="BY296" s="5"/>
      <c r="BZ296" s="5"/>
      <c r="CU296" s="5"/>
      <c r="CV296" s="5"/>
      <c r="CW296" s="5"/>
      <c r="CX296" s="5"/>
      <c r="CY296" s="5"/>
      <c r="CZ296" s="5"/>
    </row>
    <row r="297" spans="1:104" s="6" customFormat="1" x14ac:dyDescent="0.2">
      <c r="A297" s="152" t="s">
        <v>176</v>
      </c>
      <c r="B297" s="387">
        <f t="shared" si="37"/>
        <v>0</v>
      </c>
      <c r="C297" s="55">
        <v>0</v>
      </c>
      <c r="D297" s="55">
        <v>0</v>
      </c>
      <c r="E297" s="55">
        <v>0</v>
      </c>
      <c r="F297" s="55">
        <v>0</v>
      </c>
      <c r="G297" s="55">
        <v>0</v>
      </c>
      <c r="H297" s="55">
        <v>0</v>
      </c>
      <c r="I297" s="55">
        <v>0</v>
      </c>
      <c r="J297" s="55">
        <v>0</v>
      </c>
      <c r="K297" s="55">
        <v>0</v>
      </c>
      <c r="L297" s="55">
        <v>0</v>
      </c>
      <c r="M297" s="55">
        <v>0</v>
      </c>
      <c r="N297" s="55">
        <v>0</v>
      </c>
      <c r="O297" s="55">
        <v>0</v>
      </c>
      <c r="P297" s="55">
        <v>0</v>
      </c>
      <c r="Q297" s="55">
        <v>0</v>
      </c>
      <c r="R297" s="55">
        <v>0</v>
      </c>
      <c r="S297" s="56">
        <v>0</v>
      </c>
      <c r="BU297" s="5"/>
      <c r="BV297" s="5"/>
      <c r="BW297" s="5"/>
      <c r="BX297" s="5"/>
      <c r="BY297" s="5"/>
      <c r="BZ297" s="5"/>
      <c r="CU297" s="5"/>
      <c r="CV297" s="5"/>
      <c r="CW297" s="5"/>
      <c r="CX297" s="5"/>
      <c r="CY297" s="5"/>
      <c r="CZ297" s="5"/>
    </row>
    <row r="298" spans="1:104" s="6" customFormat="1" x14ac:dyDescent="0.2">
      <c r="A298" s="155" t="s">
        <v>253</v>
      </c>
      <c r="B298" s="387">
        <f t="shared" si="37"/>
        <v>0</v>
      </c>
      <c r="C298" s="55">
        <v>0</v>
      </c>
      <c r="D298" s="55">
        <v>0</v>
      </c>
      <c r="E298" s="55">
        <v>0</v>
      </c>
      <c r="F298" s="55">
        <v>0</v>
      </c>
      <c r="G298" s="55">
        <v>0</v>
      </c>
      <c r="H298" s="55">
        <v>0</v>
      </c>
      <c r="I298" s="55">
        <v>0</v>
      </c>
      <c r="J298" s="55">
        <v>0</v>
      </c>
      <c r="K298" s="55">
        <v>0</v>
      </c>
      <c r="L298" s="55">
        <v>0</v>
      </c>
      <c r="M298" s="55">
        <v>0</v>
      </c>
      <c r="N298" s="55">
        <v>0</v>
      </c>
      <c r="O298" s="55">
        <v>0</v>
      </c>
      <c r="P298" s="55">
        <v>0</v>
      </c>
      <c r="Q298" s="55">
        <v>0</v>
      </c>
      <c r="R298" s="55">
        <v>0</v>
      </c>
      <c r="S298" s="56">
        <v>0</v>
      </c>
      <c r="BU298" s="5"/>
      <c r="BV298" s="5"/>
      <c r="BW298" s="5"/>
      <c r="BX298" s="5"/>
      <c r="BY298" s="5"/>
      <c r="BZ298" s="5"/>
      <c r="CU298" s="5"/>
      <c r="CV298" s="5"/>
      <c r="CW298" s="5"/>
      <c r="CX298" s="5"/>
      <c r="CY298" s="5"/>
      <c r="CZ298" s="5"/>
    </row>
    <row r="299" spans="1:104" s="6" customFormat="1" x14ac:dyDescent="0.2">
      <c r="A299" s="152" t="s">
        <v>68</v>
      </c>
      <c r="B299" s="387">
        <f t="shared" si="37"/>
        <v>0</v>
      </c>
      <c r="C299" s="55">
        <v>0</v>
      </c>
      <c r="D299" s="55">
        <v>0</v>
      </c>
      <c r="E299" s="55">
        <v>0</v>
      </c>
      <c r="F299" s="55">
        <v>0</v>
      </c>
      <c r="G299" s="55">
        <v>0</v>
      </c>
      <c r="H299" s="55">
        <v>0</v>
      </c>
      <c r="I299" s="55">
        <v>0</v>
      </c>
      <c r="J299" s="55">
        <v>0</v>
      </c>
      <c r="K299" s="55">
        <v>0</v>
      </c>
      <c r="L299" s="55">
        <v>0</v>
      </c>
      <c r="M299" s="55">
        <v>0</v>
      </c>
      <c r="N299" s="55">
        <v>0</v>
      </c>
      <c r="O299" s="55">
        <v>0</v>
      </c>
      <c r="P299" s="55">
        <v>0</v>
      </c>
      <c r="Q299" s="55">
        <v>0</v>
      </c>
      <c r="R299" s="55">
        <v>0</v>
      </c>
      <c r="S299" s="56">
        <v>0</v>
      </c>
      <c r="BU299" s="5"/>
      <c r="BV299" s="5"/>
      <c r="BW299" s="5"/>
      <c r="BX299" s="5"/>
      <c r="BY299" s="5"/>
      <c r="BZ299" s="5"/>
      <c r="CU299" s="5"/>
      <c r="CV299" s="5"/>
      <c r="CW299" s="5"/>
      <c r="CX299" s="5"/>
      <c r="CY299" s="5"/>
      <c r="CZ299" s="5"/>
    </row>
    <row r="300" spans="1:104" s="6" customFormat="1" x14ac:dyDescent="0.2">
      <c r="A300" s="155" t="s">
        <v>254</v>
      </c>
      <c r="B300" s="387">
        <f t="shared" si="37"/>
        <v>22</v>
      </c>
      <c r="C300" s="55">
        <v>0</v>
      </c>
      <c r="D300" s="55">
        <v>0</v>
      </c>
      <c r="E300" s="55">
        <v>0</v>
      </c>
      <c r="F300" s="55">
        <v>0</v>
      </c>
      <c r="G300" s="55">
        <v>0</v>
      </c>
      <c r="H300" s="55">
        <v>0</v>
      </c>
      <c r="I300" s="55">
        <v>0</v>
      </c>
      <c r="J300" s="55">
        <v>0</v>
      </c>
      <c r="K300" s="55">
        <v>0</v>
      </c>
      <c r="L300" s="55">
        <v>0</v>
      </c>
      <c r="M300" s="55">
        <v>0</v>
      </c>
      <c r="N300" s="55">
        <v>0</v>
      </c>
      <c r="O300" s="55">
        <v>0</v>
      </c>
      <c r="P300" s="55">
        <v>2</v>
      </c>
      <c r="Q300" s="55">
        <v>3</v>
      </c>
      <c r="R300" s="55">
        <v>4</v>
      </c>
      <c r="S300" s="56">
        <v>13</v>
      </c>
      <c r="BU300" s="5"/>
      <c r="BV300" s="5"/>
      <c r="BW300" s="5"/>
      <c r="BX300" s="5"/>
      <c r="BY300" s="5"/>
      <c r="BZ300" s="5"/>
      <c r="CU300" s="5"/>
      <c r="CV300" s="5"/>
      <c r="CW300" s="5"/>
      <c r="CX300" s="5"/>
      <c r="CY300" s="5"/>
      <c r="CZ300" s="5"/>
    </row>
    <row r="301" spans="1:104" s="6" customFormat="1" x14ac:dyDescent="0.2">
      <c r="A301" s="152" t="s">
        <v>69</v>
      </c>
      <c r="B301" s="387">
        <f t="shared" si="37"/>
        <v>0</v>
      </c>
      <c r="C301" s="43">
        <v>0</v>
      </c>
      <c r="D301" s="43">
        <v>0</v>
      </c>
      <c r="E301" s="43">
        <v>0</v>
      </c>
      <c r="F301" s="43">
        <v>0</v>
      </c>
      <c r="G301" s="43">
        <v>0</v>
      </c>
      <c r="H301" s="43">
        <v>0</v>
      </c>
      <c r="I301" s="43">
        <v>0</v>
      </c>
      <c r="J301" s="43">
        <v>0</v>
      </c>
      <c r="K301" s="43">
        <v>0</v>
      </c>
      <c r="L301" s="43">
        <v>0</v>
      </c>
      <c r="M301" s="43">
        <v>0</v>
      </c>
      <c r="N301" s="43">
        <v>0</v>
      </c>
      <c r="O301" s="43">
        <v>0</v>
      </c>
      <c r="P301" s="43">
        <v>0</v>
      </c>
      <c r="Q301" s="43">
        <v>0</v>
      </c>
      <c r="R301" s="43">
        <v>0</v>
      </c>
      <c r="S301" s="39">
        <v>0</v>
      </c>
      <c r="BU301" s="5"/>
      <c r="BV301" s="5"/>
      <c r="BW301" s="5"/>
      <c r="BX301" s="5"/>
      <c r="BY301" s="5"/>
      <c r="BZ301" s="5"/>
      <c r="CU301" s="5"/>
      <c r="CV301" s="5"/>
      <c r="CW301" s="5"/>
      <c r="CX301" s="5"/>
      <c r="CY301" s="5"/>
      <c r="CZ301" s="5"/>
    </row>
    <row r="302" spans="1:104" s="6" customFormat="1" ht="15" x14ac:dyDescent="0.25">
      <c r="A302" s="155" t="s">
        <v>255</v>
      </c>
      <c r="B302" s="387">
        <f t="shared" si="37"/>
        <v>42</v>
      </c>
      <c r="C302" s="43"/>
      <c r="D302" s="43"/>
      <c r="E302" s="43"/>
      <c r="F302" s="43"/>
      <c r="G302" s="43">
        <v>1</v>
      </c>
      <c r="H302" s="43"/>
      <c r="I302" s="43"/>
      <c r="J302" s="43"/>
      <c r="K302" s="43">
        <v>1</v>
      </c>
      <c r="L302" s="43">
        <v>1</v>
      </c>
      <c r="M302" s="43">
        <v>5</v>
      </c>
      <c r="N302" s="43">
        <v>7</v>
      </c>
      <c r="O302" s="43">
        <v>3</v>
      </c>
      <c r="P302" s="43">
        <v>5</v>
      </c>
      <c r="Q302" s="43">
        <v>5</v>
      </c>
      <c r="R302" s="43">
        <v>11</v>
      </c>
      <c r="S302" s="39">
        <v>3</v>
      </c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3"/>
      <c r="BV302" s="3"/>
      <c r="BW302" s="3"/>
      <c r="BX302" s="3"/>
      <c r="BY302" s="5"/>
      <c r="BZ302" s="5"/>
      <c r="CU302" s="5"/>
      <c r="CV302" s="5"/>
      <c r="CW302" s="5"/>
      <c r="CX302" s="5"/>
      <c r="CY302" s="5"/>
      <c r="CZ302" s="5"/>
    </row>
    <row r="303" spans="1:104" s="6" customFormat="1" ht="15" x14ac:dyDescent="0.25">
      <c r="A303" s="155" t="s">
        <v>256</v>
      </c>
      <c r="B303" s="387">
        <f t="shared" si="37"/>
        <v>338</v>
      </c>
      <c r="C303" s="43">
        <v>4</v>
      </c>
      <c r="D303" s="43">
        <v>25</v>
      </c>
      <c r="E303" s="43">
        <v>26</v>
      </c>
      <c r="F303" s="43">
        <v>8</v>
      </c>
      <c r="G303" s="43">
        <v>0</v>
      </c>
      <c r="H303" s="43">
        <v>1</v>
      </c>
      <c r="I303" s="43">
        <v>2</v>
      </c>
      <c r="J303" s="43">
        <v>0</v>
      </c>
      <c r="K303" s="43">
        <v>0</v>
      </c>
      <c r="L303" s="43">
        <v>1</v>
      </c>
      <c r="M303" s="43">
        <v>3</v>
      </c>
      <c r="N303" s="43">
        <v>5</v>
      </c>
      <c r="O303" s="43">
        <v>8</v>
      </c>
      <c r="P303" s="43">
        <v>85</v>
      </c>
      <c r="Q303" s="43">
        <v>75</v>
      </c>
      <c r="R303" s="43">
        <v>49</v>
      </c>
      <c r="S303" s="39">
        <v>46</v>
      </c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3"/>
      <c r="BV303" s="3"/>
      <c r="BW303" s="3"/>
      <c r="BX303" s="3"/>
      <c r="BY303" s="5"/>
      <c r="BZ303" s="5"/>
      <c r="CU303" s="5"/>
      <c r="CV303" s="5"/>
      <c r="CW303" s="5"/>
      <c r="CX303" s="5"/>
      <c r="CY303" s="5"/>
      <c r="CZ303" s="5"/>
    </row>
    <row r="304" spans="1:104" s="6" customFormat="1" ht="15" x14ac:dyDescent="0.25">
      <c r="A304" s="152" t="s">
        <v>70</v>
      </c>
      <c r="B304" s="387">
        <f t="shared" si="37"/>
        <v>0</v>
      </c>
      <c r="C304" s="55">
        <v>0</v>
      </c>
      <c r="D304" s="55">
        <v>0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0</v>
      </c>
      <c r="P304" s="55">
        <v>0</v>
      </c>
      <c r="Q304" s="55">
        <v>0</v>
      </c>
      <c r="R304" s="55">
        <v>0</v>
      </c>
      <c r="S304" s="56">
        <v>0</v>
      </c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3"/>
      <c r="BV304" s="3"/>
      <c r="BW304" s="3"/>
      <c r="BX304" s="3"/>
      <c r="BY304" s="5"/>
      <c r="BZ304" s="5"/>
      <c r="CU304" s="5"/>
      <c r="CV304" s="5"/>
      <c r="CW304" s="5"/>
      <c r="CX304" s="5"/>
      <c r="CY304" s="5"/>
      <c r="CZ304" s="5"/>
    </row>
    <row r="305" spans="1:104" s="6" customFormat="1" ht="15" x14ac:dyDescent="0.25">
      <c r="A305" s="328" t="s">
        <v>173</v>
      </c>
      <c r="B305" s="387">
        <f t="shared" si="37"/>
        <v>0</v>
      </c>
      <c r="C305" s="55">
        <v>0</v>
      </c>
      <c r="D305" s="55">
        <v>0</v>
      </c>
      <c r="E305" s="55">
        <v>0</v>
      </c>
      <c r="F305" s="55">
        <v>0</v>
      </c>
      <c r="G305" s="55">
        <v>0</v>
      </c>
      <c r="H305" s="55">
        <v>0</v>
      </c>
      <c r="I305" s="55">
        <v>0</v>
      </c>
      <c r="J305" s="55">
        <v>0</v>
      </c>
      <c r="K305" s="55">
        <v>0</v>
      </c>
      <c r="L305" s="55">
        <v>0</v>
      </c>
      <c r="M305" s="55">
        <v>0</v>
      </c>
      <c r="N305" s="55">
        <v>0</v>
      </c>
      <c r="O305" s="55">
        <v>0</v>
      </c>
      <c r="P305" s="55">
        <v>0</v>
      </c>
      <c r="Q305" s="55">
        <v>0</v>
      </c>
      <c r="R305" s="55">
        <v>0</v>
      </c>
      <c r="S305" s="56">
        <v>0</v>
      </c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3"/>
      <c r="BV305" s="3"/>
      <c r="BW305" s="3"/>
      <c r="BX305" s="3"/>
      <c r="BY305" s="5"/>
      <c r="BZ305" s="5"/>
      <c r="CU305" s="5"/>
      <c r="CV305" s="5"/>
      <c r="CW305" s="5"/>
      <c r="CX305" s="5"/>
      <c r="CY305" s="5"/>
      <c r="CZ305" s="5"/>
    </row>
    <row r="306" spans="1:104" s="6" customFormat="1" ht="15" x14ac:dyDescent="0.25">
      <c r="A306" s="230" t="s">
        <v>257</v>
      </c>
      <c r="B306" s="387">
        <f t="shared" si="37"/>
        <v>2</v>
      </c>
      <c r="C306" s="55">
        <v>0</v>
      </c>
      <c r="D306" s="55">
        <v>0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0</v>
      </c>
      <c r="P306" s="55">
        <v>0</v>
      </c>
      <c r="Q306" s="55">
        <v>0</v>
      </c>
      <c r="R306" s="55">
        <v>0</v>
      </c>
      <c r="S306" s="56">
        <v>2</v>
      </c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3"/>
      <c r="BV306" s="3"/>
      <c r="BW306" s="3"/>
      <c r="BX306" s="3"/>
      <c r="BY306" s="5"/>
      <c r="BZ306" s="5"/>
      <c r="CU306" s="5"/>
      <c r="CV306" s="5"/>
      <c r="CW306" s="5"/>
      <c r="CX306" s="5"/>
      <c r="CY306" s="5"/>
      <c r="CZ306" s="5"/>
    </row>
    <row r="307" spans="1:104" s="6" customFormat="1" ht="15" x14ac:dyDescent="0.25">
      <c r="A307" s="230" t="s">
        <v>58</v>
      </c>
      <c r="B307" s="387">
        <f t="shared" si="37"/>
        <v>0</v>
      </c>
      <c r="C307" s="55">
        <v>0</v>
      </c>
      <c r="D307" s="55">
        <v>0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v>0</v>
      </c>
      <c r="R307" s="55">
        <v>0</v>
      </c>
      <c r="S307" s="56">
        <v>0</v>
      </c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3"/>
      <c r="BV307" s="3"/>
      <c r="BW307" s="3"/>
      <c r="BX307" s="3"/>
      <c r="BY307" s="5"/>
      <c r="BZ307" s="5"/>
      <c r="CU307" s="5"/>
      <c r="CV307" s="5"/>
      <c r="CW307" s="5"/>
      <c r="CX307" s="5"/>
      <c r="CY307" s="5"/>
      <c r="CZ307" s="5"/>
    </row>
    <row r="308" spans="1:104" s="6" customFormat="1" ht="15" x14ac:dyDescent="0.25">
      <c r="A308" s="230" t="s">
        <v>177</v>
      </c>
      <c r="B308" s="399">
        <f t="shared" si="37"/>
        <v>0</v>
      </c>
      <c r="C308" s="91">
        <v>0</v>
      </c>
      <c r="D308" s="91">
        <v>0</v>
      </c>
      <c r="E308" s="91">
        <v>0</v>
      </c>
      <c r="F308" s="91">
        <v>0</v>
      </c>
      <c r="G308" s="91">
        <v>0</v>
      </c>
      <c r="H308" s="91">
        <v>0</v>
      </c>
      <c r="I308" s="91">
        <v>0</v>
      </c>
      <c r="J308" s="91">
        <v>0</v>
      </c>
      <c r="K308" s="91">
        <v>0</v>
      </c>
      <c r="L308" s="91">
        <v>0</v>
      </c>
      <c r="M308" s="91">
        <v>0</v>
      </c>
      <c r="N308" s="91">
        <v>0</v>
      </c>
      <c r="O308" s="91">
        <v>0</v>
      </c>
      <c r="P308" s="91">
        <v>0</v>
      </c>
      <c r="Q308" s="91">
        <v>0</v>
      </c>
      <c r="R308" s="91">
        <v>0</v>
      </c>
      <c r="S308" s="86">
        <v>0</v>
      </c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3"/>
      <c r="BV308" s="3"/>
      <c r="BW308" s="3"/>
      <c r="BX308" s="3"/>
      <c r="BY308" s="5"/>
      <c r="BZ308" s="5"/>
      <c r="CU308" s="5"/>
      <c r="CV308" s="5"/>
      <c r="CW308" s="5"/>
      <c r="CX308" s="5"/>
      <c r="CY308" s="5"/>
      <c r="CZ308" s="5"/>
    </row>
    <row r="309" spans="1:104" s="6" customFormat="1" ht="15" x14ac:dyDescent="0.25">
      <c r="A309" s="1083" t="s">
        <v>258</v>
      </c>
      <c r="B309" s="401">
        <f>SUM(C309:S309)</f>
        <v>25</v>
      </c>
      <c r="C309" s="213">
        <v>0</v>
      </c>
      <c r="D309" s="213">
        <v>0</v>
      </c>
      <c r="E309" s="213">
        <v>0</v>
      </c>
      <c r="F309" s="213">
        <v>0</v>
      </c>
      <c r="G309" s="213">
        <v>0</v>
      </c>
      <c r="H309" s="213">
        <v>0</v>
      </c>
      <c r="I309" s="213">
        <v>0</v>
      </c>
      <c r="J309" s="213">
        <v>0</v>
      </c>
      <c r="K309" s="213">
        <v>0</v>
      </c>
      <c r="L309" s="213">
        <v>1</v>
      </c>
      <c r="M309" s="213">
        <v>0</v>
      </c>
      <c r="N309" s="213">
        <v>1</v>
      </c>
      <c r="O309" s="213">
        <v>1</v>
      </c>
      <c r="P309" s="213">
        <v>4</v>
      </c>
      <c r="Q309" s="213">
        <v>4</v>
      </c>
      <c r="R309" s="213">
        <v>7</v>
      </c>
      <c r="S309" s="78">
        <v>7</v>
      </c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3"/>
      <c r="BV309" s="3"/>
      <c r="BW309" s="3"/>
      <c r="BX309" s="3"/>
      <c r="BY309" s="5"/>
      <c r="BZ309" s="5"/>
      <c r="CU309" s="5"/>
      <c r="CV309" s="5"/>
      <c r="CW309" s="5"/>
      <c r="CX309" s="5"/>
      <c r="CY309" s="5"/>
      <c r="CZ309" s="5"/>
    </row>
    <row r="310" spans="1:104" s="6" customFormat="1" ht="15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3"/>
      <c r="BV310" s="3"/>
      <c r="BW310" s="3"/>
      <c r="BX310" s="3"/>
      <c r="BY310" s="3"/>
      <c r="BZ310" s="3"/>
      <c r="CU310" s="3"/>
      <c r="CV310" s="3"/>
      <c r="CW310" s="3"/>
      <c r="CX310" s="3"/>
      <c r="CY310" s="3"/>
      <c r="CZ310" s="3"/>
    </row>
    <row r="311" spans="1:104" s="6" customFormat="1" x14ac:dyDescent="0.2">
      <c r="BU311" s="5"/>
      <c r="BV311" s="5"/>
      <c r="BW311" s="5"/>
      <c r="BX311" s="5"/>
      <c r="BY311" s="15"/>
      <c r="BZ311" s="15"/>
      <c r="CU311" s="15"/>
      <c r="CV311" s="15"/>
      <c r="CW311" s="15"/>
      <c r="CX311" s="15"/>
      <c r="CY311" s="15"/>
      <c r="CZ311" s="15"/>
    </row>
    <row r="312" spans="1:104" s="6" customFormat="1" x14ac:dyDescent="0.2">
      <c r="BU312" s="5"/>
      <c r="BV312" s="5"/>
      <c r="BW312" s="5"/>
      <c r="BX312" s="5"/>
      <c r="BY312" s="15"/>
      <c r="BZ312" s="15"/>
      <c r="CU312" s="15"/>
      <c r="CV312" s="15"/>
      <c r="CW312" s="15"/>
      <c r="CX312" s="15"/>
      <c r="CY312" s="15"/>
      <c r="CZ312" s="15"/>
    </row>
    <row r="313" spans="1:104" s="6" customFormat="1" x14ac:dyDescent="0.2">
      <c r="BU313" s="5"/>
      <c r="BV313" s="5"/>
      <c r="BW313" s="5"/>
      <c r="BX313" s="5"/>
      <c r="BY313" s="15"/>
      <c r="BZ313" s="15"/>
      <c r="CU313" s="15"/>
      <c r="CV313" s="15"/>
      <c r="CW313" s="15"/>
      <c r="CX313" s="15"/>
      <c r="CY313" s="15"/>
      <c r="CZ313" s="15"/>
    </row>
    <row r="314" spans="1:104" s="6" customFormat="1" x14ac:dyDescent="0.2">
      <c r="BU314" s="5"/>
      <c r="BV314" s="5"/>
      <c r="BW314" s="5"/>
      <c r="BX314" s="5"/>
      <c r="BY314" s="15"/>
      <c r="BZ314" s="15"/>
      <c r="CU314" s="15"/>
      <c r="CV314" s="15"/>
      <c r="CW314" s="15"/>
      <c r="CX314" s="15"/>
      <c r="CY314" s="15"/>
      <c r="CZ314" s="15"/>
    </row>
    <row r="315" spans="1:104" s="6" customFormat="1" x14ac:dyDescent="0.2">
      <c r="BU315" s="5"/>
      <c r="BV315" s="5"/>
      <c r="BW315" s="5"/>
      <c r="BX315" s="5"/>
      <c r="BY315" s="15"/>
      <c r="BZ315" s="15"/>
      <c r="CU315" s="15"/>
      <c r="CV315" s="15"/>
      <c r="CW315" s="15"/>
      <c r="CX315" s="15"/>
      <c r="CY315" s="15"/>
      <c r="CZ315" s="15"/>
    </row>
    <row r="316" spans="1:104" s="6" customFormat="1" x14ac:dyDescent="0.2">
      <c r="BU316" s="5"/>
      <c r="BV316" s="5"/>
      <c r="BW316" s="5"/>
      <c r="BX316" s="5"/>
      <c r="BY316" s="15"/>
      <c r="BZ316" s="15"/>
      <c r="CU316" s="15"/>
      <c r="CV316" s="15"/>
      <c r="CW316" s="15"/>
      <c r="CX316" s="15"/>
      <c r="CY316" s="15"/>
      <c r="CZ316" s="15"/>
    </row>
    <row r="317" spans="1:104" s="6" customFormat="1" x14ac:dyDescent="0.2">
      <c r="BU317" s="5"/>
      <c r="BV317" s="5"/>
      <c r="BW317" s="5"/>
      <c r="BX317" s="5"/>
      <c r="BY317" s="15"/>
      <c r="BZ317" s="15"/>
      <c r="CU317" s="15"/>
      <c r="CV317" s="15"/>
      <c r="CW317" s="15"/>
      <c r="CX317" s="15"/>
      <c r="CY317" s="15"/>
      <c r="CZ317" s="15"/>
    </row>
    <row r="318" spans="1:104" s="6" customFormat="1" x14ac:dyDescent="0.2">
      <c r="BU318" s="5"/>
      <c r="BV318" s="5"/>
      <c r="BW318" s="5"/>
      <c r="BX318" s="5"/>
      <c r="BY318" s="15"/>
      <c r="BZ318" s="15"/>
      <c r="CU318" s="15"/>
      <c r="CV318" s="15"/>
      <c r="CW318" s="15"/>
      <c r="CX318" s="15"/>
      <c r="CY318" s="15"/>
      <c r="CZ318" s="15"/>
    </row>
    <row r="319" spans="1:104" s="6" customFormat="1" x14ac:dyDescent="0.2">
      <c r="BU319" s="5"/>
      <c r="BV319" s="5"/>
      <c r="BW319" s="5"/>
      <c r="BX319" s="5"/>
      <c r="BY319" s="15"/>
      <c r="BZ319" s="15"/>
      <c r="CU319" s="15"/>
      <c r="CV319" s="15"/>
      <c r="CW319" s="15"/>
      <c r="CX319" s="15"/>
      <c r="CY319" s="15"/>
      <c r="CZ319" s="15"/>
    </row>
    <row r="320" spans="1:104" s="6" customFormat="1" x14ac:dyDescent="0.2">
      <c r="BU320" s="5"/>
      <c r="BV320" s="5"/>
      <c r="BW320" s="5"/>
      <c r="BX320" s="5"/>
      <c r="BY320" s="15"/>
      <c r="BZ320" s="15"/>
      <c r="CU320" s="15"/>
      <c r="CV320" s="15"/>
      <c r="CW320" s="15"/>
      <c r="CX320" s="15"/>
      <c r="CY320" s="15"/>
      <c r="CZ320" s="15"/>
    </row>
    <row r="321" spans="73:130" x14ac:dyDescent="0.2"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6"/>
      <c r="DY321" s="6"/>
      <c r="DZ321" s="6"/>
    </row>
    <row r="322" spans="73:130" x14ac:dyDescent="0.2"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</row>
    <row r="323" spans="73:130" x14ac:dyDescent="0.2"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</row>
    <row r="324" spans="73:130" x14ac:dyDescent="0.2">
      <c r="BU324" s="6"/>
      <c r="BV324" s="6"/>
      <c r="BW324" s="6"/>
      <c r="BX324" s="6"/>
      <c r="BY324" s="6"/>
      <c r="BZ324" s="6"/>
      <c r="CG324" s="9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</row>
    <row r="329" spans="73:130" x14ac:dyDescent="0.2">
      <c r="BU329" s="6"/>
      <c r="BV329" s="6"/>
      <c r="BW329" s="6"/>
      <c r="BX329" s="6"/>
      <c r="BY329" s="6"/>
      <c r="BZ329" s="6"/>
      <c r="CA329" s="32" t="str">
        <f t="shared" ref="CA329:CA340" si="38">IF(CG329=1,"*El Total de Beneficiarios no puede superar el Total por Sexo. ","")</f>
        <v/>
      </c>
      <c r="CG329" s="33">
        <f>IF(AR329&gt;C329,1,0)</f>
        <v>0</v>
      </c>
      <c r="CH329" s="9"/>
      <c r="CI329" s="9"/>
      <c r="CJ329" s="9"/>
      <c r="CK329" s="9"/>
      <c r="CL329" s="9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</row>
    <row r="330" spans="73:130" x14ac:dyDescent="0.2">
      <c r="BU330" s="6"/>
      <c r="BV330" s="6"/>
      <c r="BW330" s="6"/>
      <c r="BX330" s="6"/>
      <c r="BY330" s="6"/>
      <c r="BZ330" s="6"/>
      <c r="CA330" s="32" t="str">
        <f t="shared" si="38"/>
        <v/>
      </c>
      <c r="CG330" s="33">
        <f t="shared" ref="CG330:CG340" si="39">IF(AR330&gt;C330,1,0)</f>
        <v>0</v>
      </c>
      <c r="CH330" s="9"/>
      <c r="CI330" s="9"/>
      <c r="CJ330" s="9"/>
      <c r="CK330" s="9"/>
      <c r="CL330" s="9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</row>
    <row r="331" spans="73:130" x14ac:dyDescent="0.2">
      <c r="BU331" s="6"/>
      <c r="BV331" s="6"/>
      <c r="BW331" s="6"/>
      <c r="BX331" s="6"/>
      <c r="BY331" s="6"/>
      <c r="BZ331" s="6"/>
      <c r="CA331" s="32" t="str">
        <f t="shared" si="38"/>
        <v/>
      </c>
      <c r="CG331" s="33">
        <f t="shared" si="39"/>
        <v>0</v>
      </c>
      <c r="CH331" s="9"/>
      <c r="CI331" s="9"/>
      <c r="CJ331" s="9"/>
      <c r="CK331" s="9"/>
      <c r="CL331" s="9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</row>
    <row r="332" spans="73:130" x14ac:dyDescent="0.2">
      <c r="BU332" s="6"/>
      <c r="BV332" s="6"/>
      <c r="BW332" s="6"/>
      <c r="BX332" s="6"/>
      <c r="BY332" s="6"/>
      <c r="BZ332" s="6"/>
      <c r="CA332" s="32" t="str">
        <f t="shared" si="38"/>
        <v/>
      </c>
      <c r="CG332" s="33">
        <f t="shared" si="39"/>
        <v>0</v>
      </c>
      <c r="CH332" s="9"/>
      <c r="CI332" s="9"/>
      <c r="CJ332" s="9"/>
      <c r="CK332" s="9"/>
      <c r="CL332" s="9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</row>
    <row r="333" spans="73:130" x14ac:dyDescent="0.2">
      <c r="BU333" s="6"/>
      <c r="BV333" s="6"/>
      <c r="BW333" s="6"/>
      <c r="BX333" s="6"/>
      <c r="BY333" s="6"/>
      <c r="BZ333" s="6"/>
      <c r="CA333" s="32" t="str">
        <f t="shared" si="38"/>
        <v/>
      </c>
      <c r="CG333" s="33">
        <f t="shared" si="39"/>
        <v>0</v>
      </c>
      <c r="CH333" s="9"/>
      <c r="CI333" s="9"/>
      <c r="CJ333" s="9"/>
      <c r="CK333" s="9"/>
      <c r="CL333" s="9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</row>
    <row r="334" spans="73:130" x14ac:dyDescent="0.2">
      <c r="BU334" s="6"/>
      <c r="BV334" s="6"/>
      <c r="BW334" s="6"/>
      <c r="BX334" s="6"/>
      <c r="BY334" s="6"/>
      <c r="BZ334" s="6"/>
      <c r="CA334" s="32" t="str">
        <f t="shared" si="38"/>
        <v/>
      </c>
      <c r="CG334" s="33">
        <f t="shared" si="39"/>
        <v>0</v>
      </c>
      <c r="CH334" s="9"/>
      <c r="CI334" s="9"/>
      <c r="CJ334" s="9"/>
      <c r="CK334" s="9"/>
      <c r="CL334" s="9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</row>
    <row r="335" spans="73:130" x14ac:dyDescent="0.2">
      <c r="BU335" s="6"/>
      <c r="BV335" s="6"/>
      <c r="BW335" s="6"/>
      <c r="BX335" s="6"/>
      <c r="BY335" s="6"/>
      <c r="BZ335" s="6"/>
      <c r="CA335" s="32" t="str">
        <f t="shared" si="38"/>
        <v/>
      </c>
      <c r="CG335" s="33">
        <f t="shared" si="39"/>
        <v>0</v>
      </c>
      <c r="CH335" s="9"/>
      <c r="CI335" s="9"/>
      <c r="CJ335" s="9"/>
      <c r="CK335" s="9"/>
      <c r="CL335" s="9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</row>
    <row r="336" spans="73:130" x14ac:dyDescent="0.2">
      <c r="BU336" s="6"/>
      <c r="BV336" s="6"/>
      <c r="BW336" s="6"/>
      <c r="BX336" s="6"/>
      <c r="BY336" s="6"/>
      <c r="BZ336" s="6"/>
      <c r="CA336" s="32" t="str">
        <f t="shared" si="38"/>
        <v/>
      </c>
      <c r="CG336" s="33">
        <f t="shared" si="39"/>
        <v>0</v>
      </c>
      <c r="CH336" s="9"/>
      <c r="CI336" s="9"/>
      <c r="CJ336" s="9"/>
      <c r="CK336" s="9"/>
      <c r="CL336" s="9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</row>
    <row r="337" spans="1:130" x14ac:dyDescent="0.2">
      <c r="CA337" s="32" t="str">
        <f t="shared" si="38"/>
        <v/>
      </c>
      <c r="CG337" s="33">
        <f t="shared" si="39"/>
        <v>0</v>
      </c>
      <c r="CH337" s="9"/>
      <c r="CI337" s="9"/>
      <c r="CJ337" s="9"/>
      <c r="CK337" s="9"/>
      <c r="CL337" s="9"/>
    </row>
    <row r="338" spans="1:130" x14ac:dyDescent="0.2">
      <c r="CA338" s="32" t="str">
        <f t="shared" si="38"/>
        <v/>
      </c>
      <c r="CG338" s="33">
        <f t="shared" si="39"/>
        <v>0</v>
      </c>
      <c r="CH338" s="9"/>
      <c r="CI338" s="9"/>
      <c r="CJ338" s="9"/>
      <c r="CK338" s="9"/>
      <c r="CL338" s="9"/>
    </row>
    <row r="339" spans="1:130" x14ac:dyDescent="0.2">
      <c r="CA339" s="32" t="str">
        <f t="shared" si="38"/>
        <v/>
      </c>
      <c r="CG339" s="33">
        <f t="shared" si="39"/>
        <v>0</v>
      </c>
      <c r="CH339" s="9"/>
      <c r="CI339" s="9"/>
      <c r="CJ339" s="9"/>
      <c r="CK339" s="9"/>
      <c r="CL339" s="9"/>
    </row>
    <row r="340" spans="1:130" x14ac:dyDescent="0.2">
      <c r="CA340" s="32" t="str">
        <f t="shared" si="38"/>
        <v/>
      </c>
      <c r="CG340" s="33">
        <f t="shared" si="39"/>
        <v>0</v>
      </c>
      <c r="CH340" s="9"/>
      <c r="CI340" s="9"/>
      <c r="CJ340" s="9"/>
      <c r="CK340" s="9"/>
      <c r="CL340" s="9"/>
    </row>
    <row r="341" spans="1:130" x14ac:dyDescent="0.2">
      <c r="CG341" s="9"/>
      <c r="CH341" s="9"/>
      <c r="CI341" s="9"/>
      <c r="CJ341" s="9"/>
      <c r="CK341" s="9"/>
      <c r="CL341" s="9"/>
    </row>
    <row r="342" spans="1:130" x14ac:dyDescent="0.2">
      <c r="CG342" s="9"/>
      <c r="CH342" s="9"/>
      <c r="CI342" s="9"/>
      <c r="CJ342" s="9"/>
      <c r="CK342" s="9"/>
      <c r="CL342" s="9"/>
    </row>
    <row r="343" spans="1:130" x14ac:dyDescent="0.2">
      <c r="CG343" s="9"/>
      <c r="CH343" s="9"/>
      <c r="CI343" s="9"/>
      <c r="CJ343" s="9"/>
      <c r="CK343" s="9"/>
      <c r="CL343" s="9"/>
    </row>
    <row r="344" spans="1:130" x14ac:dyDescent="0.2">
      <c r="CG344" s="9"/>
      <c r="CH344" s="9"/>
      <c r="CI344" s="9"/>
      <c r="CJ344" s="9"/>
      <c r="CK344" s="9"/>
      <c r="CL344" s="9"/>
    </row>
    <row r="345" spans="1:130" x14ac:dyDescent="0.2">
      <c r="CA345" s="32" t="str">
        <f t="shared" ref="CA345:CA356" si="40">IF(CG345=1,"*El Total de Beneficiarios no puede superar el Total por Sexo. ","")</f>
        <v/>
      </c>
      <c r="CG345" s="33">
        <f t="shared" ref="CG345:CG356" si="41">IF(AR345&gt;C345,1,0)</f>
        <v>0</v>
      </c>
      <c r="CH345" s="9"/>
      <c r="CI345" s="9"/>
      <c r="CJ345" s="9"/>
      <c r="CK345" s="9"/>
      <c r="CL345" s="9"/>
    </row>
    <row r="346" spans="1:130" s="402" customFormat="1" ht="15" x14ac:dyDescent="0.25">
      <c r="A346" s="402">
        <f>SUM(B13:B24,C29:C50,B60,B68,B76,B96:E96,B104:E104,B112:E112,B116:B117,B121:B123,C127:L142,B148:B176,B177,B194,B205,B214,B217:B220,B248,B253:B255,B259:B285,B289:B309)</f>
        <v>16150</v>
      </c>
      <c r="B346" s="402">
        <f>SUM(CG6:CZ309)</f>
        <v>0</v>
      </c>
      <c r="BU346" s="403"/>
      <c r="BV346" s="403"/>
      <c r="BW346" s="403"/>
      <c r="BX346" s="403"/>
      <c r="BY346" s="404"/>
      <c r="BZ346" s="404"/>
      <c r="CA346" s="32" t="str">
        <f t="shared" si="40"/>
        <v/>
      </c>
      <c r="CB346" s="4"/>
      <c r="CC346" s="4"/>
      <c r="CD346" s="4"/>
      <c r="CE346" s="4"/>
      <c r="CF346" s="4"/>
      <c r="CG346" s="33">
        <f t="shared" si="41"/>
        <v>0</v>
      </c>
      <c r="CH346" s="9"/>
      <c r="CI346" s="9"/>
      <c r="CJ346" s="9"/>
      <c r="CK346" s="9"/>
      <c r="CL346" s="9"/>
      <c r="CM346" s="4"/>
      <c r="CN346" s="4"/>
      <c r="CO346" s="4"/>
      <c r="CP346" s="4"/>
      <c r="CQ346" s="4"/>
      <c r="CR346" s="4"/>
      <c r="CS346" s="4"/>
      <c r="CT346" s="4"/>
      <c r="CU346" s="404"/>
      <c r="CV346" s="404"/>
      <c r="CW346" s="404"/>
      <c r="CX346" s="404"/>
      <c r="CY346" s="404"/>
      <c r="CZ346" s="404"/>
      <c r="DA346" s="403"/>
      <c r="DB346" s="403"/>
      <c r="DC346" s="403"/>
      <c r="DD346" s="403"/>
      <c r="DE346" s="403"/>
      <c r="DF346" s="403"/>
      <c r="DG346" s="403"/>
      <c r="DH346" s="403"/>
      <c r="DI346" s="403"/>
      <c r="DJ346" s="403"/>
      <c r="DK346" s="403"/>
      <c r="DL346" s="403"/>
      <c r="DM346" s="403"/>
      <c r="DN346" s="403"/>
      <c r="DO346" s="403"/>
      <c r="DP346" s="403"/>
      <c r="DQ346" s="403"/>
      <c r="DR346" s="403"/>
      <c r="DS346" s="403"/>
      <c r="DT346" s="403"/>
      <c r="DU346" s="403"/>
      <c r="DV346" s="403"/>
      <c r="DW346" s="403"/>
      <c r="DX346" s="403"/>
      <c r="DY346" s="403"/>
      <c r="DZ346" s="403"/>
    </row>
    <row r="347" spans="1:130" x14ac:dyDescent="0.2">
      <c r="CA347" s="32" t="str">
        <f t="shared" si="40"/>
        <v/>
      </c>
      <c r="CG347" s="33">
        <f t="shared" si="41"/>
        <v>0</v>
      </c>
      <c r="CH347" s="9"/>
      <c r="CI347" s="9"/>
      <c r="CJ347" s="9"/>
      <c r="CK347" s="9"/>
      <c r="CL347" s="9"/>
    </row>
    <row r="348" spans="1:130" x14ac:dyDescent="0.2">
      <c r="CA348" s="32" t="str">
        <f t="shared" si="40"/>
        <v/>
      </c>
      <c r="CG348" s="33">
        <f t="shared" si="41"/>
        <v>0</v>
      </c>
      <c r="CH348" s="9"/>
      <c r="CI348" s="9"/>
      <c r="CJ348" s="9"/>
      <c r="CK348" s="9"/>
      <c r="CL348" s="9"/>
    </row>
    <row r="349" spans="1:130" x14ac:dyDescent="0.2">
      <c r="CA349" s="32" t="str">
        <f t="shared" si="40"/>
        <v/>
      </c>
      <c r="CG349" s="33">
        <f t="shared" si="41"/>
        <v>0</v>
      </c>
      <c r="CH349" s="9"/>
      <c r="CI349" s="9"/>
      <c r="CJ349" s="9"/>
      <c r="CK349" s="9"/>
      <c r="CL349" s="9"/>
    </row>
    <row r="350" spans="1:130" x14ac:dyDescent="0.2">
      <c r="CA350" s="32" t="str">
        <f t="shared" si="40"/>
        <v/>
      </c>
      <c r="CG350" s="33">
        <f t="shared" si="41"/>
        <v>0</v>
      </c>
      <c r="CH350" s="9"/>
      <c r="CI350" s="9"/>
      <c r="CJ350" s="9"/>
      <c r="CK350" s="9"/>
      <c r="CL350" s="9"/>
    </row>
    <row r="351" spans="1:130" x14ac:dyDescent="0.2">
      <c r="CA351" s="32" t="str">
        <f t="shared" si="40"/>
        <v/>
      </c>
      <c r="CG351" s="33">
        <f t="shared" si="41"/>
        <v>0</v>
      </c>
      <c r="CH351" s="9"/>
      <c r="CI351" s="9"/>
      <c r="CJ351" s="9"/>
      <c r="CK351" s="9"/>
      <c r="CL351" s="9"/>
    </row>
    <row r="352" spans="1:130" x14ac:dyDescent="0.2">
      <c r="CA352" s="32" t="str">
        <f t="shared" si="40"/>
        <v/>
      </c>
      <c r="CG352" s="33">
        <f t="shared" si="41"/>
        <v>0</v>
      </c>
      <c r="CH352" s="9"/>
      <c r="CI352" s="9"/>
      <c r="CJ352" s="9"/>
      <c r="CK352" s="9"/>
      <c r="CL352" s="9"/>
    </row>
    <row r="353" spans="79:90" s="6" customFormat="1" x14ac:dyDescent="0.2">
      <c r="CA353" s="32" t="str">
        <f t="shared" si="40"/>
        <v/>
      </c>
      <c r="CB353" s="4"/>
      <c r="CC353" s="4"/>
      <c r="CD353" s="4"/>
      <c r="CE353" s="4"/>
      <c r="CF353" s="4"/>
      <c r="CG353" s="33">
        <f t="shared" si="41"/>
        <v>0</v>
      </c>
      <c r="CH353" s="9"/>
      <c r="CI353" s="9"/>
      <c r="CJ353" s="9"/>
      <c r="CK353" s="9"/>
      <c r="CL353" s="9"/>
    </row>
    <row r="354" spans="79:90" s="6" customFormat="1" x14ac:dyDescent="0.2">
      <c r="CA354" s="32" t="str">
        <f t="shared" si="40"/>
        <v/>
      </c>
      <c r="CB354" s="4"/>
      <c r="CC354" s="4"/>
      <c r="CD354" s="4"/>
      <c r="CE354" s="4"/>
      <c r="CF354" s="4"/>
      <c r="CG354" s="33">
        <f t="shared" si="41"/>
        <v>0</v>
      </c>
      <c r="CH354" s="9"/>
      <c r="CI354" s="9"/>
      <c r="CJ354" s="9"/>
      <c r="CK354" s="9"/>
      <c r="CL354" s="9"/>
    </row>
    <row r="355" spans="79:90" s="6" customFormat="1" x14ac:dyDescent="0.2">
      <c r="CA355" s="32" t="str">
        <f t="shared" si="40"/>
        <v/>
      </c>
      <c r="CB355" s="4"/>
      <c r="CC355" s="4"/>
      <c r="CD355" s="4"/>
      <c r="CE355" s="4"/>
      <c r="CF355" s="4"/>
      <c r="CG355" s="33">
        <f t="shared" si="41"/>
        <v>0</v>
      </c>
      <c r="CH355" s="9"/>
      <c r="CI355" s="9"/>
      <c r="CJ355" s="9"/>
      <c r="CK355" s="9"/>
      <c r="CL355" s="9"/>
    </row>
    <row r="356" spans="79:90" s="6" customFormat="1" x14ac:dyDescent="0.2">
      <c r="CA356" s="32" t="str">
        <f t="shared" si="40"/>
        <v/>
      </c>
      <c r="CB356" s="4"/>
      <c r="CC356" s="4"/>
      <c r="CD356" s="4"/>
      <c r="CE356" s="4"/>
      <c r="CF356" s="4"/>
      <c r="CG356" s="33">
        <f t="shared" si="41"/>
        <v>0</v>
      </c>
      <c r="CH356" s="9"/>
      <c r="CI356" s="9"/>
      <c r="CJ356" s="9"/>
      <c r="CK356" s="9"/>
      <c r="CL356" s="9"/>
    </row>
    <row r="357" spans="79:90" s="6" customFormat="1" x14ac:dyDescent="0.2">
      <c r="CA357" s="4"/>
      <c r="CB357" s="4"/>
      <c r="CC357" s="4"/>
      <c r="CD357" s="4"/>
      <c r="CE357" s="4"/>
      <c r="CF357" s="4"/>
      <c r="CG357" s="9"/>
      <c r="CH357" s="9"/>
      <c r="CI357" s="9"/>
      <c r="CJ357" s="9"/>
      <c r="CK357" s="9"/>
      <c r="CL357" s="9"/>
    </row>
    <row r="358" spans="79:90" s="6" customFormat="1" x14ac:dyDescent="0.2">
      <c r="CA358" s="4"/>
      <c r="CB358" s="4"/>
      <c r="CC358" s="4"/>
      <c r="CD358" s="4"/>
      <c r="CE358" s="4"/>
      <c r="CF358" s="4"/>
      <c r="CG358" s="9"/>
      <c r="CH358" s="9"/>
      <c r="CI358" s="9"/>
      <c r="CJ358" s="9"/>
      <c r="CK358" s="9"/>
      <c r="CL358" s="9"/>
    </row>
    <row r="359" spans="79:90" s="6" customFormat="1" x14ac:dyDescent="0.2">
      <c r="CA359" s="4"/>
      <c r="CB359" s="4"/>
      <c r="CC359" s="4"/>
      <c r="CD359" s="4"/>
      <c r="CE359" s="4"/>
      <c r="CF359" s="4"/>
      <c r="CG359" s="9"/>
      <c r="CH359" s="9"/>
      <c r="CI359" s="9"/>
      <c r="CJ359" s="9"/>
      <c r="CK359" s="9"/>
      <c r="CL359" s="9"/>
    </row>
    <row r="360" spans="79:90" s="6" customFormat="1" x14ac:dyDescent="0.2">
      <c r="CA360" s="4"/>
      <c r="CB360" s="4"/>
      <c r="CC360" s="4"/>
      <c r="CD360" s="4"/>
      <c r="CE360" s="4"/>
      <c r="CF360" s="4"/>
      <c r="CG360" s="9"/>
      <c r="CH360" s="9"/>
      <c r="CI360" s="9"/>
      <c r="CJ360" s="9"/>
      <c r="CK360" s="9"/>
      <c r="CL360" s="9"/>
    </row>
    <row r="361" spans="79:90" s="6" customFormat="1" x14ac:dyDescent="0.2">
      <c r="CA361" s="32" t="str">
        <f>IF(CG361=1,"*El Total de Beneficiarios no puede superar el Total por Sexo. ","")</f>
        <v/>
      </c>
      <c r="CB361" s="4"/>
      <c r="CC361" s="4"/>
      <c r="CD361" s="4"/>
      <c r="CE361" s="4"/>
      <c r="CF361" s="4"/>
      <c r="CG361" s="33">
        <f>IF(AR361&gt;C361,1,0)</f>
        <v>0</v>
      </c>
      <c r="CH361" s="9"/>
      <c r="CI361" s="9"/>
      <c r="CJ361" s="9"/>
      <c r="CK361" s="9"/>
      <c r="CL361" s="9"/>
    </row>
    <row r="362" spans="79:90" s="6" customFormat="1" x14ac:dyDescent="0.2">
      <c r="CA362" s="32" t="str">
        <f>IF(CG362=1,"*El Total de Beneficiarios no puede superar el Total por Sexo. ","")</f>
        <v/>
      </c>
      <c r="CB362" s="4"/>
      <c r="CC362" s="4"/>
      <c r="CD362" s="4"/>
      <c r="CE362" s="4"/>
      <c r="CF362" s="4"/>
      <c r="CG362" s="33">
        <f>IF(AR362&gt;C362,1,0)</f>
        <v>0</v>
      </c>
      <c r="CH362" s="9"/>
      <c r="CI362" s="9"/>
      <c r="CJ362" s="9"/>
      <c r="CK362" s="9"/>
      <c r="CL362" s="9"/>
    </row>
    <row r="363" spans="79:90" s="6" customFormat="1" x14ac:dyDescent="0.2">
      <c r="CA363" s="32" t="str">
        <f>IF(CG363=1,"*El Total de Beneficiarios no puede superar el Total por Sexo. ","")</f>
        <v/>
      </c>
      <c r="CB363" s="4"/>
      <c r="CC363" s="4"/>
      <c r="CD363" s="4"/>
      <c r="CE363" s="4"/>
      <c r="CF363" s="4"/>
      <c r="CG363" s="33">
        <f>IF(AR363&gt;C363,1,0)</f>
        <v>0</v>
      </c>
      <c r="CH363" s="9"/>
      <c r="CI363" s="9"/>
      <c r="CJ363" s="9"/>
      <c r="CK363" s="9"/>
      <c r="CL363" s="9"/>
    </row>
    <row r="364" spans="79:90" s="6" customFormat="1" x14ac:dyDescent="0.2">
      <c r="CA364" s="32" t="str">
        <f>IF(CG364=1,"*El Total de Beneficiarios no puede superar el Total por Sexo. ","")</f>
        <v/>
      </c>
      <c r="CB364" s="4"/>
      <c r="CC364" s="4"/>
      <c r="CD364" s="4"/>
      <c r="CE364" s="4"/>
      <c r="CF364" s="4"/>
      <c r="CG364" s="33">
        <f>IF(AR364&gt;C364,1,0)</f>
        <v>0</v>
      </c>
      <c r="CH364" s="9"/>
      <c r="CI364" s="9"/>
      <c r="CJ364" s="9"/>
      <c r="CK364" s="9"/>
      <c r="CL364" s="9"/>
    </row>
    <row r="365" spans="79:90" s="6" customFormat="1" x14ac:dyDescent="0.2">
      <c r="CA365" s="4"/>
      <c r="CB365" s="4"/>
      <c r="CC365" s="4"/>
      <c r="CD365" s="4"/>
      <c r="CE365" s="4"/>
      <c r="CF365" s="4"/>
      <c r="CG365" s="9"/>
      <c r="CH365" s="9"/>
      <c r="CI365" s="9"/>
      <c r="CJ365" s="9"/>
      <c r="CK365" s="9"/>
      <c r="CL365" s="9"/>
    </row>
    <row r="366" spans="79:90" s="6" customFormat="1" x14ac:dyDescent="0.2">
      <c r="CA366" s="4"/>
      <c r="CB366" s="4"/>
      <c r="CC366" s="4"/>
      <c r="CD366" s="4"/>
      <c r="CE366" s="4"/>
      <c r="CF366" s="4"/>
      <c r="CG366" s="9"/>
      <c r="CH366" s="9"/>
      <c r="CI366" s="9"/>
      <c r="CJ366" s="9"/>
      <c r="CK366" s="9"/>
      <c r="CL366" s="9"/>
    </row>
    <row r="367" spans="79:90" s="6" customFormat="1" x14ac:dyDescent="0.2">
      <c r="CA367" s="4"/>
      <c r="CB367" s="4"/>
      <c r="CC367" s="4"/>
      <c r="CD367" s="4"/>
      <c r="CE367" s="4"/>
      <c r="CF367" s="4"/>
      <c r="CG367" s="9"/>
      <c r="CH367" s="9"/>
      <c r="CI367" s="9"/>
      <c r="CJ367" s="9"/>
      <c r="CK367" s="9"/>
      <c r="CL367" s="9"/>
    </row>
    <row r="368" spans="79:90" s="6" customFormat="1" x14ac:dyDescent="0.2">
      <c r="CA368" s="4"/>
      <c r="CB368" s="4"/>
      <c r="CC368" s="4"/>
      <c r="CD368" s="4"/>
      <c r="CE368" s="4"/>
      <c r="CF368" s="4"/>
      <c r="CG368" s="9"/>
      <c r="CH368" s="9"/>
      <c r="CI368" s="9"/>
      <c r="CJ368" s="9"/>
      <c r="CK368" s="9"/>
      <c r="CL368" s="9"/>
    </row>
    <row r="369" spans="73:130" x14ac:dyDescent="0.2"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9"/>
      <c r="CH369" s="9"/>
      <c r="CI369" s="9"/>
      <c r="CJ369" s="9"/>
      <c r="CK369" s="9"/>
      <c r="CL369" s="9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</row>
    <row r="370" spans="73:130" x14ac:dyDescent="0.2"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9"/>
      <c r="CH370" s="9"/>
      <c r="CI370" s="9"/>
      <c r="CJ370" s="9"/>
      <c r="CK370" s="9"/>
      <c r="CL370" s="9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</row>
    <row r="371" spans="73:130" x14ac:dyDescent="0.2"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9"/>
      <c r="CH371" s="9"/>
      <c r="CI371" s="9"/>
      <c r="CJ371" s="9"/>
      <c r="CK371" s="9"/>
      <c r="CL371" s="9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</row>
    <row r="372" spans="73:130" x14ac:dyDescent="0.2"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9"/>
      <c r="CH372" s="9"/>
      <c r="CI372" s="9"/>
      <c r="CJ372" s="9"/>
      <c r="CK372" s="9"/>
      <c r="CL372" s="9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</row>
    <row r="373" spans="73:130" x14ac:dyDescent="0.2"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9"/>
      <c r="CH373" s="9"/>
      <c r="CI373" s="9"/>
      <c r="CJ373" s="9"/>
      <c r="CK373" s="9"/>
      <c r="CL373" s="9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</row>
    <row r="374" spans="73:130" x14ac:dyDescent="0.2"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9"/>
      <c r="CH374" s="9"/>
      <c r="CI374" s="9"/>
      <c r="CJ374" s="9"/>
      <c r="CK374" s="9"/>
      <c r="CL374" s="9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</row>
    <row r="375" spans="73:130" x14ac:dyDescent="0.2"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9"/>
      <c r="CH375" s="9"/>
      <c r="CI375" s="9"/>
      <c r="CJ375" s="9"/>
      <c r="CK375" s="9"/>
      <c r="CL375" s="9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</row>
    <row r="376" spans="73:130" x14ac:dyDescent="0.2"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9"/>
      <c r="CH376" s="9"/>
      <c r="CI376" s="9"/>
      <c r="CJ376" s="9"/>
      <c r="CK376" s="9"/>
      <c r="CL376" s="9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</row>
    <row r="377" spans="73:130" x14ac:dyDescent="0.2"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9"/>
      <c r="CH377" s="9"/>
      <c r="CI377" s="9"/>
      <c r="CJ377" s="9"/>
      <c r="CK377" s="9"/>
      <c r="CL377" s="9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</row>
    <row r="378" spans="73:130" x14ac:dyDescent="0.2"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9"/>
      <c r="CH378" s="9"/>
      <c r="CI378" s="9"/>
      <c r="CJ378" s="9"/>
      <c r="CK378" s="9"/>
      <c r="CL378" s="9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</row>
    <row r="379" spans="73:130" x14ac:dyDescent="0.2"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9"/>
      <c r="CH379" s="9"/>
      <c r="CI379" s="9"/>
      <c r="CJ379" s="9"/>
      <c r="CK379" s="9"/>
      <c r="CL379" s="9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</row>
    <row r="380" spans="73:130" x14ac:dyDescent="0.2"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9"/>
      <c r="CH380" s="9"/>
      <c r="CI380" s="9"/>
      <c r="CJ380" s="9"/>
      <c r="CK380" s="9"/>
      <c r="CL380" s="9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</row>
    <row r="400" spans="73:130" ht="15" x14ac:dyDescent="0.25">
      <c r="BU400" s="6"/>
      <c r="BV400" s="6"/>
      <c r="BW400" s="6"/>
      <c r="BX400" s="6"/>
      <c r="BY400" s="6"/>
      <c r="BZ400" s="6"/>
      <c r="CA400" s="405"/>
      <c r="CB400" s="405"/>
      <c r="CC400" s="405"/>
      <c r="CD400" s="405"/>
      <c r="CE400" s="405"/>
      <c r="CF400" s="405"/>
      <c r="CG400" s="405"/>
      <c r="CH400" s="405"/>
      <c r="CI400" s="405"/>
      <c r="CJ400" s="405"/>
      <c r="CK400" s="405"/>
      <c r="CL400" s="405"/>
      <c r="CM400" s="405"/>
      <c r="CN400" s="405"/>
      <c r="CO400" s="405"/>
      <c r="CP400" s="405"/>
      <c r="CQ400" s="405"/>
      <c r="CR400" s="405"/>
      <c r="CS400" s="405"/>
      <c r="CT400" s="405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</row>
  </sheetData>
  <mergeCells count="147">
    <mergeCell ref="A287:A288"/>
    <mergeCell ref="B287:B288"/>
    <mergeCell ref="C287:S287"/>
    <mergeCell ref="A251:A252"/>
    <mergeCell ref="B251:B252"/>
    <mergeCell ref="C251:S251"/>
    <mergeCell ref="A257:A258"/>
    <mergeCell ref="B257:B258"/>
    <mergeCell ref="C257:S257"/>
    <mergeCell ref="A207:A209"/>
    <mergeCell ref="B207:B209"/>
    <mergeCell ref="C207:S208"/>
    <mergeCell ref="T207:X207"/>
    <mergeCell ref="T208:V208"/>
    <mergeCell ref="W208:X208"/>
    <mergeCell ref="A196:A198"/>
    <mergeCell ref="B196:B198"/>
    <mergeCell ref="C196:S197"/>
    <mergeCell ref="T196:X196"/>
    <mergeCell ref="T197:V197"/>
    <mergeCell ref="W197:X197"/>
    <mergeCell ref="A184:A186"/>
    <mergeCell ref="B184:B186"/>
    <mergeCell ref="C184:S185"/>
    <mergeCell ref="T184:X184"/>
    <mergeCell ref="T185:V185"/>
    <mergeCell ref="W185:X185"/>
    <mergeCell ref="AC146:AD146"/>
    <mergeCell ref="AE146:AF146"/>
    <mergeCell ref="AG146:AH146"/>
    <mergeCell ref="AM145:AO145"/>
    <mergeCell ref="E146:F146"/>
    <mergeCell ref="G146:H146"/>
    <mergeCell ref="I146:J146"/>
    <mergeCell ref="K146:L146"/>
    <mergeCell ref="M146:N146"/>
    <mergeCell ref="O146:P146"/>
    <mergeCell ref="Q146:R146"/>
    <mergeCell ref="S146:T146"/>
    <mergeCell ref="U146:V146"/>
    <mergeCell ref="AN146:AO146"/>
    <mergeCell ref="AI146:AJ146"/>
    <mergeCell ref="AK146:AL146"/>
    <mergeCell ref="AM146:AM147"/>
    <mergeCell ref="K125:L125"/>
    <mergeCell ref="A127:A130"/>
    <mergeCell ref="A131:A135"/>
    <mergeCell ref="A136:A141"/>
    <mergeCell ref="A145:A147"/>
    <mergeCell ref="B145:D146"/>
    <mergeCell ref="E145:AL145"/>
    <mergeCell ref="W146:X146"/>
    <mergeCell ref="Y146:Z146"/>
    <mergeCell ref="AA146:AB146"/>
    <mergeCell ref="A125:A126"/>
    <mergeCell ref="B125:B126"/>
    <mergeCell ref="C125:D125"/>
    <mergeCell ref="E125:F125"/>
    <mergeCell ref="G125:H125"/>
    <mergeCell ref="I125:J125"/>
    <mergeCell ref="A114:A115"/>
    <mergeCell ref="B114:B115"/>
    <mergeCell ref="C114:F114"/>
    <mergeCell ref="G114:H114"/>
    <mergeCell ref="A119:A120"/>
    <mergeCell ref="B119:B120"/>
    <mergeCell ref="C119:E119"/>
    <mergeCell ref="F119:F120"/>
    <mergeCell ref="G119:G120"/>
    <mergeCell ref="H119:K119"/>
    <mergeCell ref="J27:K27"/>
    <mergeCell ref="L27:M27"/>
    <mergeCell ref="T62:W62"/>
    <mergeCell ref="X62:Z62"/>
    <mergeCell ref="A70:A71"/>
    <mergeCell ref="B70:B71"/>
    <mergeCell ref="C70:S70"/>
    <mergeCell ref="T70:W70"/>
    <mergeCell ref="X70:Z70"/>
    <mergeCell ref="F53:F54"/>
    <mergeCell ref="G53:G54"/>
    <mergeCell ref="H53:H54"/>
    <mergeCell ref="A62:A63"/>
    <mergeCell ref="B62:B63"/>
    <mergeCell ref="C62:S62"/>
    <mergeCell ref="A29:B29"/>
    <mergeCell ref="A30:A48"/>
    <mergeCell ref="A52:A54"/>
    <mergeCell ref="B52:B54"/>
    <mergeCell ref="C52:F52"/>
    <mergeCell ref="G52:H52"/>
    <mergeCell ref="C53:C54"/>
    <mergeCell ref="D53:D54"/>
    <mergeCell ref="E53:E54"/>
    <mergeCell ref="AN27:AN28"/>
    <mergeCell ref="AO27:AO28"/>
    <mergeCell ref="AP27:AP28"/>
    <mergeCell ref="V27:W27"/>
    <mergeCell ref="X27:Y27"/>
    <mergeCell ref="Z27:AA27"/>
    <mergeCell ref="AB27:AC27"/>
    <mergeCell ref="AD27:AE27"/>
    <mergeCell ref="AF27:AG27"/>
    <mergeCell ref="N27:O27"/>
    <mergeCell ref="P27:Q27"/>
    <mergeCell ref="R27:S27"/>
    <mergeCell ref="T27:U27"/>
    <mergeCell ref="AN11:AN12"/>
    <mergeCell ref="AO11:AO12"/>
    <mergeCell ref="AP11:AP12"/>
    <mergeCell ref="A26:A28"/>
    <mergeCell ref="B26:B28"/>
    <mergeCell ref="C26:E27"/>
    <mergeCell ref="F26:AM26"/>
    <mergeCell ref="AN26:AQ26"/>
    <mergeCell ref="F27:G27"/>
    <mergeCell ref="H27:I27"/>
    <mergeCell ref="AC11:AD11"/>
    <mergeCell ref="AE11:AF11"/>
    <mergeCell ref="AG11:AH11"/>
    <mergeCell ref="AI11:AJ11"/>
    <mergeCell ref="AK11:AL11"/>
    <mergeCell ref="AM11:AM12"/>
    <mergeCell ref="AQ27:AQ28"/>
    <mergeCell ref="AH27:AI27"/>
    <mergeCell ref="AJ27:AK27"/>
    <mergeCell ref="AL27:AM27"/>
    <mergeCell ref="AR10:AR12"/>
    <mergeCell ref="AS10:AS12"/>
    <mergeCell ref="E11:F11"/>
    <mergeCell ref="G11:H11"/>
    <mergeCell ref="I11:J11"/>
    <mergeCell ref="K11:L11"/>
    <mergeCell ref="M11:N11"/>
    <mergeCell ref="O11:P11"/>
    <mergeCell ref="Q11:R11"/>
    <mergeCell ref="S11:T11"/>
    <mergeCell ref="A6:N6"/>
    <mergeCell ref="A10:A12"/>
    <mergeCell ref="B10:D11"/>
    <mergeCell ref="E10:AL10"/>
    <mergeCell ref="AM10:AP10"/>
    <mergeCell ref="AQ10:AQ12"/>
    <mergeCell ref="U11:V11"/>
    <mergeCell ref="W11:X11"/>
    <mergeCell ref="Y11:Z11"/>
    <mergeCell ref="AA11:AB11"/>
  </mergeCells>
  <dataValidations count="4">
    <dataValidation type="whole" operator="greaterThanOrEqual" allowBlank="1" showInputMessage="1" showErrorMessage="1" error="Valor no Permitido" sqref="C253:S255 B223:B247 C72:Z75 B79:E95 B99:E103 B107:E111 C116:H117 C121:K123 C127:L142 E13:AS24 F29:AQ50 C55:H59 C64:Z67 C289:S309 C187:X193 C199:X204 C210:X213 B217:B220 C259:S285 E148:AO182">
      <formula1>0</formula1>
    </dataValidation>
    <dataValidation allowBlank="1" showInputMessage="1" showErrorMessage="1" error="Valor no Permitido" sqref="T63 T71"/>
    <dataValidation allowBlank="1" sqref="CA1:CF52 BZ53:CE60 BZ114:CE117 CA61:CF113 BZ125:CE142 CA118:CF124 CT145:CY182 CA143:CF144 CA183:CF1048576"/>
    <dataValidation type="whole" allowBlank="1" showInputMessage="1" showErrorMessage="1" error="Valor no Permitido" sqref="F109 B130:B176 C60 F77:F80 CG118:CT124 F61 F69 CF53:CS60 CG1:CT52 W62 T76:Z76 CF114:CS117 CG61:CT113 CF125:CS142 E147:AL147 CG183:CT1048576 CZ145:DM182 CG143:CT144 C145:D176 C178:D182">
      <formula1>0</formula1>
      <formula2>1E+30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S400"/>
  <sheetViews>
    <sheetView topLeftCell="A175" workbookViewId="0">
      <selection activeCell="A6" sqref="A6:N6"/>
    </sheetView>
  </sheetViews>
  <sheetFormatPr baseColWidth="10" defaultColWidth="11.42578125" defaultRowHeight="14.25" x14ac:dyDescent="0.2"/>
  <cols>
    <col min="1" max="1" width="49.85546875" style="6" customWidth="1"/>
    <col min="2" max="2" width="43.7109375" style="6" customWidth="1"/>
    <col min="3" max="3" width="16.28515625" style="6" customWidth="1"/>
    <col min="4" max="38" width="19.28515625" style="6" customWidth="1"/>
    <col min="39" max="40" width="12.7109375" style="6" customWidth="1"/>
    <col min="41" max="41" width="14.42578125" style="6" customWidth="1"/>
    <col min="42" max="42" width="12.7109375" style="6" customWidth="1"/>
    <col min="43" max="43" width="14.42578125" style="6" customWidth="1"/>
    <col min="44" max="44" width="12.42578125" style="6" customWidth="1"/>
    <col min="45" max="45" width="11.42578125" style="6"/>
    <col min="46" max="46" width="13.28515625" style="6" customWidth="1"/>
    <col min="47" max="47" width="11.42578125" style="6"/>
    <col min="48" max="48" width="12.28515625" style="6" customWidth="1"/>
    <col min="49" max="72" width="11.42578125" style="6" customWidth="1"/>
    <col min="73" max="73" width="11.42578125" style="5" customWidth="1"/>
    <col min="74" max="76" width="11" style="5" customWidth="1"/>
    <col min="77" max="77" width="11" style="15" customWidth="1"/>
    <col min="78" max="78" width="13.28515625" style="15" customWidth="1"/>
    <col min="79" max="98" width="13.28515625" style="4" hidden="1" customWidth="1"/>
    <col min="99" max="104" width="13.28515625" style="15" hidden="1" customWidth="1"/>
    <col min="105" max="105" width="0" style="5" hidden="1" customWidth="1"/>
    <col min="106" max="130" width="11.42578125" style="5"/>
    <col min="131" max="16384" width="11.42578125" style="6"/>
  </cols>
  <sheetData>
    <row r="1" spans="1:104" s="6" customFormat="1" ht="1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3"/>
      <c r="BV1" s="3"/>
      <c r="BW1" s="3"/>
      <c r="BX1" s="3"/>
      <c r="BY1" s="3"/>
      <c r="BZ1" s="3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5"/>
      <c r="CV1" s="5"/>
      <c r="CW1" s="5"/>
      <c r="CX1" s="5"/>
      <c r="CY1" s="5"/>
      <c r="CZ1" s="5"/>
    </row>
    <row r="2" spans="1:104" s="6" customFormat="1" ht="15" x14ac:dyDescent="0.25">
      <c r="A2" s="1" t="str">
        <f>CONCATENATE("COMUNA: ",[9]NOMBRE!B2," - ","( ",[9]NOMBRE!C2,[9]NOMBRE!D2,[9]NOMBRE!E2,[9]NOMBRE!F2,[9]NOMBRE!G2," )")</f>
        <v>COMUNA: LINARES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3"/>
      <c r="BV2" s="3"/>
      <c r="BW2" s="3"/>
      <c r="BX2" s="3"/>
      <c r="BY2" s="3"/>
      <c r="BZ2" s="3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5"/>
      <c r="CV2" s="5"/>
      <c r="CW2" s="5"/>
      <c r="CX2" s="5"/>
      <c r="CY2" s="5"/>
      <c r="CZ2" s="5"/>
    </row>
    <row r="3" spans="1:104" s="6" customFormat="1" ht="15" x14ac:dyDescent="0.25">
      <c r="A3" s="1" t="str">
        <f>CONCATENATE("ESTABLECIMIENTO/ESTRATEGIA: ",[9]NOMBRE!B3," - ","( ",[9]NOMBRE!C3,[9]NOMBRE!D3,[9]NOMBRE!E3,[9]NOMBRE!F3,[9]NOMBRE!G3,[9]NOMBRE!H3," )")</f>
        <v>ESTABLECIMIENTO/ESTRATEGIA: HOSPITAL PRESIDENTE CARLOS IBAÑEZ DEL CAMPO - ( 116108 )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3"/>
      <c r="BV3" s="3"/>
      <c r="BW3" s="3"/>
      <c r="BX3" s="3"/>
      <c r="BY3" s="3"/>
      <c r="BZ3" s="3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5"/>
      <c r="CV3" s="5"/>
      <c r="CW3" s="5"/>
      <c r="CX3" s="5"/>
      <c r="CY3" s="5"/>
      <c r="CZ3" s="5"/>
    </row>
    <row r="4" spans="1:104" s="6" customFormat="1" ht="15" x14ac:dyDescent="0.25">
      <c r="A4" s="1" t="str">
        <f>CONCATENATE("MES: ",[9]NOMBRE!B6," - ","( ",[9]NOMBRE!C6,[9]NOMBRE!D6," )")</f>
        <v>MES: AGOSTO - ( 08 )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3"/>
      <c r="BV4" s="3"/>
      <c r="BW4" s="3"/>
      <c r="BX4" s="3"/>
      <c r="BY4" s="3"/>
      <c r="BZ4" s="3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5"/>
      <c r="CV4" s="5"/>
      <c r="CW4" s="5"/>
      <c r="CX4" s="5"/>
      <c r="CY4" s="5"/>
      <c r="CZ4" s="5"/>
    </row>
    <row r="5" spans="1:104" s="6" customFormat="1" ht="15" x14ac:dyDescent="0.25">
      <c r="A5" s="1" t="str">
        <f>CONCATENATE("AÑO: ",[9]NOMBRE!B7)</f>
        <v>AÑO: 2023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3"/>
      <c r="BV5" s="3"/>
      <c r="BW5" s="3"/>
      <c r="BX5" s="3"/>
      <c r="BY5" s="3"/>
      <c r="BZ5" s="3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5"/>
      <c r="CV5" s="5"/>
      <c r="CW5" s="5"/>
      <c r="CX5" s="5"/>
      <c r="CY5" s="5"/>
      <c r="CZ5" s="5"/>
    </row>
    <row r="6" spans="1:104" s="6" customFormat="1" ht="15" customHeight="1" x14ac:dyDescent="0.25">
      <c r="A6" s="1635" t="s">
        <v>1</v>
      </c>
      <c r="B6" s="1635"/>
      <c r="C6" s="1635"/>
      <c r="D6" s="1635"/>
      <c r="E6" s="1635"/>
      <c r="F6" s="1635"/>
      <c r="G6" s="1635"/>
      <c r="H6" s="1635"/>
      <c r="I6" s="1635"/>
      <c r="J6" s="1635"/>
      <c r="K6" s="1635"/>
      <c r="L6" s="1635"/>
      <c r="M6" s="1635"/>
      <c r="N6" s="1635"/>
      <c r="O6" s="7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3"/>
      <c r="BV6" s="3"/>
      <c r="BW6" s="3"/>
      <c r="BX6" s="3"/>
      <c r="BY6" s="3"/>
      <c r="BZ6" s="3"/>
      <c r="CA6" s="4"/>
      <c r="CB6" s="4"/>
      <c r="CC6" s="4"/>
      <c r="CD6" s="4"/>
      <c r="CE6" s="4"/>
      <c r="CF6" s="4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5"/>
      <c r="CV6" s="5"/>
      <c r="CW6" s="5"/>
      <c r="CX6" s="5"/>
      <c r="CY6" s="5"/>
      <c r="CZ6" s="5"/>
    </row>
    <row r="7" spans="1:104" s="6" customFormat="1" ht="15" x14ac:dyDescent="0.2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3"/>
      <c r="BV7" s="3"/>
      <c r="BW7" s="3"/>
      <c r="BX7" s="3"/>
      <c r="BY7" s="3"/>
      <c r="BZ7" s="3"/>
      <c r="CA7" s="4"/>
      <c r="CB7" s="4"/>
      <c r="CC7" s="4"/>
      <c r="CD7" s="4"/>
      <c r="CE7" s="4"/>
      <c r="CF7" s="4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5"/>
      <c r="CV7" s="5"/>
      <c r="CW7" s="5"/>
      <c r="CX7" s="5"/>
      <c r="CY7" s="5"/>
      <c r="CZ7" s="5"/>
    </row>
    <row r="8" spans="1:104" s="6" customFormat="1" ht="15" x14ac:dyDescent="0.25">
      <c r="A8" s="11" t="s">
        <v>2</v>
      </c>
      <c r="B8" s="10"/>
      <c r="C8" s="10"/>
      <c r="D8" s="10"/>
      <c r="E8" s="10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3"/>
      <c r="BV8" s="3"/>
      <c r="BW8" s="3"/>
      <c r="BX8" s="3"/>
      <c r="BY8" s="3"/>
      <c r="BZ8" s="3"/>
      <c r="CA8" s="4"/>
      <c r="CB8" s="4"/>
      <c r="CC8" s="4"/>
      <c r="CD8" s="4"/>
      <c r="CE8" s="4"/>
      <c r="CF8" s="4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5"/>
      <c r="CV8" s="5"/>
      <c r="CW8" s="5"/>
      <c r="CX8" s="5"/>
      <c r="CY8" s="5"/>
      <c r="CZ8" s="5"/>
    </row>
    <row r="9" spans="1:104" s="6" customFormat="1" ht="15" x14ac:dyDescent="0.25">
      <c r="A9" s="12" t="s">
        <v>3</v>
      </c>
      <c r="B9" s="13"/>
      <c r="C9" s="14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3"/>
      <c r="BV9" s="3"/>
      <c r="BW9" s="3"/>
      <c r="BX9" s="3"/>
      <c r="BY9" s="3"/>
      <c r="BZ9" s="3"/>
      <c r="CA9" s="4"/>
      <c r="CB9" s="4"/>
      <c r="CC9" s="4"/>
      <c r="CD9" s="4"/>
      <c r="CE9" s="4"/>
      <c r="CF9" s="4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5"/>
      <c r="CV9" s="5"/>
      <c r="CW9" s="5"/>
      <c r="CX9" s="5"/>
      <c r="CY9" s="5"/>
      <c r="CZ9" s="5"/>
    </row>
    <row r="10" spans="1:104" s="6" customFormat="1" ht="15" customHeight="1" x14ac:dyDescent="0.25">
      <c r="A10" s="2098" t="s">
        <v>4</v>
      </c>
      <c r="B10" s="2076" t="s">
        <v>5</v>
      </c>
      <c r="C10" s="1640"/>
      <c r="D10" s="2077"/>
      <c r="E10" s="2099" t="s">
        <v>6</v>
      </c>
      <c r="F10" s="2100"/>
      <c r="G10" s="2100"/>
      <c r="H10" s="2100"/>
      <c r="I10" s="2100"/>
      <c r="J10" s="2100"/>
      <c r="K10" s="2100"/>
      <c r="L10" s="2100"/>
      <c r="M10" s="2100"/>
      <c r="N10" s="2100"/>
      <c r="O10" s="2100"/>
      <c r="P10" s="2100"/>
      <c r="Q10" s="2100"/>
      <c r="R10" s="2100"/>
      <c r="S10" s="2100"/>
      <c r="T10" s="2100"/>
      <c r="U10" s="2100"/>
      <c r="V10" s="2100"/>
      <c r="W10" s="2100"/>
      <c r="X10" s="2100"/>
      <c r="Y10" s="2100"/>
      <c r="Z10" s="2100"/>
      <c r="AA10" s="2100"/>
      <c r="AB10" s="2100"/>
      <c r="AC10" s="2100"/>
      <c r="AD10" s="2100"/>
      <c r="AE10" s="2100"/>
      <c r="AF10" s="2100"/>
      <c r="AG10" s="2100"/>
      <c r="AH10" s="2100"/>
      <c r="AI10" s="2100"/>
      <c r="AJ10" s="2100"/>
      <c r="AK10" s="2100"/>
      <c r="AL10" s="2101"/>
      <c r="AM10" s="2070" t="s">
        <v>7</v>
      </c>
      <c r="AN10" s="2100"/>
      <c r="AO10" s="2100"/>
      <c r="AP10" s="2102"/>
      <c r="AQ10" s="2098" t="s">
        <v>8</v>
      </c>
      <c r="AR10" s="2098" t="s">
        <v>9</v>
      </c>
      <c r="AS10" s="2098" t="s">
        <v>10</v>
      </c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3"/>
      <c r="BV10" s="3"/>
      <c r="BW10" s="15"/>
      <c r="BX10" s="15"/>
      <c r="BY10" s="15"/>
      <c r="BZ10" s="15"/>
      <c r="CA10" s="4"/>
      <c r="CB10" s="4"/>
      <c r="CC10" s="4"/>
      <c r="CD10" s="4"/>
      <c r="CE10" s="4"/>
      <c r="CF10" s="4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5"/>
      <c r="CV10" s="5"/>
      <c r="CW10" s="5"/>
      <c r="CX10" s="5"/>
      <c r="CY10" s="5"/>
      <c r="CZ10" s="5"/>
    </row>
    <row r="11" spans="1:104" s="6" customFormat="1" ht="15" customHeight="1" x14ac:dyDescent="0.25">
      <c r="A11" s="1637"/>
      <c r="B11" s="1642"/>
      <c r="C11" s="1643"/>
      <c r="D11" s="1644"/>
      <c r="E11" s="2103" t="s">
        <v>11</v>
      </c>
      <c r="F11" s="2104"/>
      <c r="G11" s="2103" t="s">
        <v>12</v>
      </c>
      <c r="H11" s="2104"/>
      <c r="I11" s="2103" t="s">
        <v>13</v>
      </c>
      <c r="J11" s="2104"/>
      <c r="K11" s="2103" t="s">
        <v>14</v>
      </c>
      <c r="L11" s="2104"/>
      <c r="M11" s="2103" t="s">
        <v>15</v>
      </c>
      <c r="N11" s="2104"/>
      <c r="O11" s="2103" t="s">
        <v>16</v>
      </c>
      <c r="P11" s="2104"/>
      <c r="Q11" s="2103" t="s">
        <v>17</v>
      </c>
      <c r="R11" s="2104"/>
      <c r="S11" s="2103" t="s">
        <v>18</v>
      </c>
      <c r="T11" s="2104"/>
      <c r="U11" s="2103" t="s">
        <v>19</v>
      </c>
      <c r="V11" s="2104"/>
      <c r="W11" s="2103" t="s">
        <v>20</v>
      </c>
      <c r="X11" s="2104"/>
      <c r="Y11" s="2103" t="s">
        <v>21</v>
      </c>
      <c r="Z11" s="2104"/>
      <c r="AA11" s="2103" t="s">
        <v>22</v>
      </c>
      <c r="AB11" s="2104"/>
      <c r="AC11" s="2103" t="s">
        <v>23</v>
      </c>
      <c r="AD11" s="2104"/>
      <c r="AE11" s="2103" t="s">
        <v>24</v>
      </c>
      <c r="AF11" s="2104"/>
      <c r="AG11" s="2103" t="s">
        <v>25</v>
      </c>
      <c r="AH11" s="2104"/>
      <c r="AI11" s="2103" t="s">
        <v>26</v>
      </c>
      <c r="AJ11" s="2104"/>
      <c r="AK11" s="2099" t="s">
        <v>27</v>
      </c>
      <c r="AL11" s="2101"/>
      <c r="AM11" s="1637" t="s">
        <v>28</v>
      </c>
      <c r="AN11" s="1652" t="s">
        <v>29</v>
      </c>
      <c r="AO11" s="1654" t="s">
        <v>30</v>
      </c>
      <c r="AP11" s="1643" t="s">
        <v>31</v>
      </c>
      <c r="AQ11" s="1637"/>
      <c r="AR11" s="1637"/>
      <c r="AS11" s="1637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3"/>
      <c r="BV11" s="3"/>
      <c r="BW11" s="15"/>
      <c r="BX11" s="15"/>
      <c r="BY11" s="15"/>
      <c r="BZ11" s="15"/>
      <c r="CA11" s="4"/>
      <c r="CB11" s="4"/>
      <c r="CC11" s="4"/>
      <c r="CD11" s="4"/>
      <c r="CE11" s="4"/>
      <c r="CF11" s="4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5"/>
      <c r="CV11" s="5"/>
      <c r="CW11" s="5"/>
      <c r="CX11" s="5"/>
      <c r="CY11" s="5"/>
      <c r="CZ11" s="5"/>
    </row>
    <row r="12" spans="1:104" s="6" customFormat="1" ht="15" x14ac:dyDescent="0.25">
      <c r="A12" s="2040"/>
      <c r="B12" s="1218" t="s">
        <v>32</v>
      </c>
      <c r="C12" s="1219" t="s">
        <v>33</v>
      </c>
      <c r="D12" s="1214" t="s">
        <v>34</v>
      </c>
      <c r="E12" s="1220" t="s">
        <v>33</v>
      </c>
      <c r="F12" s="1214" t="s">
        <v>34</v>
      </c>
      <c r="G12" s="1220" t="s">
        <v>33</v>
      </c>
      <c r="H12" s="1214" t="s">
        <v>34</v>
      </c>
      <c r="I12" s="1220" t="s">
        <v>33</v>
      </c>
      <c r="J12" s="1214" t="s">
        <v>34</v>
      </c>
      <c r="K12" s="1220" t="s">
        <v>33</v>
      </c>
      <c r="L12" s="1214" t="s">
        <v>34</v>
      </c>
      <c r="M12" s="1220" t="s">
        <v>33</v>
      </c>
      <c r="N12" s="1214" t="s">
        <v>34</v>
      </c>
      <c r="O12" s="1220" t="s">
        <v>33</v>
      </c>
      <c r="P12" s="1214" t="s">
        <v>34</v>
      </c>
      <c r="Q12" s="1220" t="s">
        <v>33</v>
      </c>
      <c r="R12" s="1214" t="s">
        <v>34</v>
      </c>
      <c r="S12" s="1220" t="s">
        <v>33</v>
      </c>
      <c r="T12" s="1214" t="s">
        <v>34</v>
      </c>
      <c r="U12" s="1220" t="s">
        <v>33</v>
      </c>
      <c r="V12" s="1214" t="s">
        <v>34</v>
      </c>
      <c r="W12" s="1220" t="s">
        <v>33</v>
      </c>
      <c r="X12" s="1214" t="s">
        <v>34</v>
      </c>
      <c r="Y12" s="1220" t="s">
        <v>33</v>
      </c>
      <c r="Z12" s="1214" t="s">
        <v>34</v>
      </c>
      <c r="AA12" s="1220" t="s">
        <v>33</v>
      </c>
      <c r="AB12" s="1214" t="s">
        <v>34</v>
      </c>
      <c r="AC12" s="1220" t="s">
        <v>33</v>
      </c>
      <c r="AD12" s="1214" t="s">
        <v>34</v>
      </c>
      <c r="AE12" s="1220" t="s">
        <v>33</v>
      </c>
      <c r="AF12" s="1214" t="s">
        <v>34</v>
      </c>
      <c r="AG12" s="1220" t="s">
        <v>33</v>
      </c>
      <c r="AH12" s="1214" t="s">
        <v>34</v>
      </c>
      <c r="AI12" s="1220" t="s">
        <v>33</v>
      </c>
      <c r="AJ12" s="1214" t="s">
        <v>34</v>
      </c>
      <c r="AK12" s="1220" t="s">
        <v>33</v>
      </c>
      <c r="AL12" s="1221" t="s">
        <v>34</v>
      </c>
      <c r="AM12" s="2040"/>
      <c r="AN12" s="1965"/>
      <c r="AO12" s="1966"/>
      <c r="AP12" s="1933"/>
      <c r="AQ12" s="2040"/>
      <c r="AR12" s="2040"/>
      <c r="AS12" s="2040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3"/>
      <c r="BV12" s="3"/>
      <c r="BW12" s="15"/>
      <c r="BX12" s="15"/>
      <c r="BY12" s="15"/>
      <c r="BZ12" s="15"/>
      <c r="CA12" s="4"/>
      <c r="CB12" s="4"/>
      <c r="CC12" s="4"/>
      <c r="CD12" s="4"/>
      <c r="CE12" s="4"/>
      <c r="CF12" s="4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5"/>
      <c r="CV12" s="5"/>
      <c r="CW12" s="5"/>
      <c r="CX12" s="5"/>
      <c r="CY12" s="5"/>
      <c r="CZ12" s="5"/>
    </row>
    <row r="13" spans="1:104" s="6" customFormat="1" ht="15" x14ac:dyDescent="0.25">
      <c r="A13" s="1222" t="s">
        <v>35</v>
      </c>
      <c r="B13" s="1223">
        <f>SUM(C13:D13)</f>
        <v>0</v>
      </c>
      <c r="C13" s="1224">
        <f>SUM(E13,G13,I13,K13,M13,O13,Q13,S13,U13,W13,Y13,AA13,AC13,AE13,AG13,AI13,AK13)</f>
        <v>0</v>
      </c>
      <c r="D13" s="1225">
        <f>SUM(F13,H13,J13,L13,N13,P13,R13,T13,V13,X13,Z13,AB13,AD13,AF13,AH13,AJ13,AL13)</f>
        <v>0</v>
      </c>
      <c r="E13" s="1226"/>
      <c r="F13" s="1227"/>
      <c r="G13" s="1226"/>
      <c r="H13" s="1228"/>
      <c r="I13" s="1226"/>
      <c r="J13" s="1228"/>
      <c r="K13" s="1226"/>
      <c r="L13" s="1228"/>
      <c r="M13" s="1226"/>
      <c r="N13" s="1228"/>
      <c r="O13" s="1226"/>
      <c r="P13" s="1228"/>
      <c r="Q13" s="1226"/>
      <c r="R13" s="1228"/>
      <c r="S13" s="1226"/>
      <c r="T13" s="1228"/>
      <c r="U13" s="1226"/>
      <c r="V13" s="1228"/>
      <c r="W13" s="1226"/>
      <c r="X13" s="1228"/>
      <c r="Y13" s="1226"/>
      <c r="Z13" s="1228"/>
      <c r="AA13" s="1226"/>
      <c r="AB13" s="1228"/>
      <c r="AC13" s="1226"/>
      <c r="AD13" s="1228"/>
      <c r="AE13" s="1226"/>
      <c r="AF13" s="1228"/>
      <c r="AG13" s="1226"/>
      <c r="AH13" s="1228"/>
      <c r="AI13" s="1226"/>
      <c r="AJ13" s="1228"/>
      <c r="AK13" s="1226"/>
      <c r="AL13" s="1229"/>
      <c r="AM13" s="1228"/>
      <c r="AN13" s="1230"/>
      <c r="AO13" s="1231"/>
      <c r="AP13" s="1227"/>
      <c r="AQ13" s="1228"/>
      <c r="AR13" s="1228"/>
      <c r="AS13" s="1228"/>
      <c r="AT13" s="30" t="str">
        <f>CA13&amp;CB13&amp;CC13&amp;CD13</f>
        <v/>
      </c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5"/>
      <c r="BF13" s="5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3"/>
      <c r="BV13" s="3"/>
      <c r="BW13" s="15"/>
      <c r="BX13" s="15"/>
      <c r="BY13" s="5"/>
      <c r="BZ13" s="5"/>
      <c r="CA13" s="32" t="str">
        <f t="shared" ref="CA13:CA18" si="0">IF(CG13=1,"* Total Ingresos debe ser igual a la suma de los Tipos de Estrategia. ","")</f>
        <v/>
      </c>
      <c r="CB13" s="32" t="str">
        <f t="shared" ref="CB13:CB18" si="1">IF(CH13=1," * El Número de personas con discapacidad NO DEBE superar el total de ingresos. ","")</f>
        <v/>
      </c>
      <c r="CC13" s="32" t="str">
        <f t="shared" ref="CC13:CC18" si="2">IF(CI13=1," * El Número de personas de pueblos originarios NO DEBE superar el total de ingresos. ","")</f>
        <v/>
      </c>
      <c r="CD13" s="32" t="str">
        <f t="shared" ref="CD13:CD18" si="3">IF(CJ13=1," * El Número de personas migrantes NO DEBE superar el total de ingresos. ","")</f>
        <v/>
      </c>
      <c r="CE13" s="32"/>
      <c r="CF13" s="32"/>
      <c r="CG13" s="33">
        <f>IF(B13&lt;&gt;SUM(AM13:AP13),1,0)</f>
        <v>0</v>
      </c>
      <c r="CH13" s="33">
        <f>IF(B13&lt;AQ13,1,0)</f>
        <v>0</v>
      </c>
      <c r="CI13" s="33">
        <f>IF(C13&lt;AR13,1,0)</f>
        <v>0</v>
      </c>
      <c r="CJ13" s="33">
        <f>IF(D13&lt;AS13,1,0)</f>
        <v>0</v>
      </c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5"/>
      <c r="CV13" s="5"/>
      <c r="CW13" s="5"/>
      <c r="CX13" s="5"/>
      <c r="CY13" s="5"/>
      <c r="CZ13" s="5"/>
    </row>
    <row r="14" spans="1:104" s="6" customFormat="1" ht="15" x14ac:dyDescent="0.25">
      <c r="A14" s="34" t="s">
        <v>36</v>
      </c>
      <c r="B14" s="35">
        <f t="shared" ref="B14:B24" si="4">SUM(C14:D14)</f>
        <v>0</v>
      </c>
      <c r="C14" s="36">
        <f t="shared" ref="C14:D24" si="5">SUM(E14,G14,I14,K14,M14,O14,Q14,S14,U14,W14,Y14,AA14,AC14,AE14,AG14,AI14,AK14)</f>
        <v>0</v>
      </c>
      <c r="D14" s="37">
        <f t="shared" si="5"/>
        <v>0</v>
      </c>
      <c r="E14" s="38"/>
      <c r="F14" s="39"/>
      <c r="G14" s="38"/>
      <c r="H14" s="40"/>
      <c r="I14" s="38"/>
      <c r="J14" s="40"/>
      <c r="K14" s="38"/>
      <c r="L14" s="40"/>
      <c r="M14" s="38"/>
      <c r="N14" s="40"/>
      <c r="O14" s="38"/>
      <c r="P14" s="40"/>
      <c r="Q14" s="38"/>
      <c r="R14" s="40"/>
      <c r="S14" s="38"/>
      <c r="T14" s="40"/>
      <c r="U14" s="38"/>
      <c r="V14" s="40"/>
      <c r="W14" s="38"/>
      <c r="X14" s="40"/>
      <c r="Y14" s="38"/>
      <c r="Z14" s="40"/>
      <c r="AA14" s="38"/>
      <c r="AB14" s="40"/>
      <c r="AC14" s="38"/>
      <c r="AD14" s="40"/>
      <c r="AE14" s="38"/>
      <c r="AF14" s="40"/>
      <c r="AG14" s="38"/>
      <c r="AH14" s="40"/>
      <c r="AI14" s="38"/>
      <c r="AJ14" s="40"/>
      <c r="AK14" s="38"/>
      <c r="AL14" s="41"/>
      <c r="AM14" s="40"/>
      <c r="AN14" s="42"/>
      <c r="AO14" s="43"/>
      <c r="AP14" s="39"/>
      <c r="AQ14" s="40"/>
      <c r="AR14" s="40"/>
      <c r="AS14" s="40"/>
      <c r="AT14" s="30" t="str">
        <f t="shared" ref="AT14:AT24" si="6">CA14&amp;CB14&amp;CC14&amp;CD14</f>
        <v/>
      </c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5"/>
      <c r="BF14" s="5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3"/>
      <c r="BV14" s="3"/>
      <c r="BW14" s="15"/>
      <c r="BX14" s="15"/>
      <c r="BY14" s="5"/>
      <c r="BZ14" s="5"/>
      <c r="CA14" s="32" t="str">
        <f t="shared" si="0"/>
        <v/>
      </c>
      <c r="CB14" s="32" t="str">
        <f t="shared" si="1"/>
        <v/>
      </c>
      <c r="CC14" s="32" t="str">
        <f t="shared" si="2"/>
        <v/>
      </c>
      <c r="CD14" s="32" t="str">
        <f t="shared" si="3"/>
        <v/>
      </c>
      <c r="CE14" s="32"/>
      <c r="CF14" s="32"/>
      <c r="CG14" s="33">
        <f t="shared" ref="CG14:CG24" si="7">IF(B14&lt;&gt;SUM(AM14:AP14),1,0)</f>
        <v>0</v>
      </c>
      <c r="CH14" s="33">
        <f t="shared" ref="CH14:CJ24" si="8">IF(B14&lt;AQ14,1,0)</f>
        <v>0</v>
      </c>
      <c r="CI14" s="33">
        <f t="shared" si="8"/>
        <v>0</v>
      </c>
      <c r="CJ14" s="33">
        <f t="shared" si="8"/>
        <v>0</v>
      </c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5"/>
      <c r="CV14" s="5"/>
      <c r="CW14" s="5"/>
      <c r="CX14" s="5"/>
      <c r="CY14" s="5"/>
      <c r="CZ14" s="5"/>
    </row>
    <row r="15" spans="1:104" s="6" customFormat="1" ht="21" x14ac:dyDescent="0.25">
      <c r="A15" s="44" t="s">
        <v>37</v>
      </c>
      <c r="B15" s="45">
        <f t="shared" si="4"/>
        <v>0</v>
      </c>
      <c r="C15" s="46">
        <f t="shared" si="5"/>
        <v>0</v>
      </c>
      <c r="D15" s="47">
        <f t="shared" si="5"/>
        <v>0</v>
      </c>
      <c r="E15" s="48"/>
      <c r="F15" s="49"/>
      <c r="G15" s="48"/>
      <c r="H15" s="50"/>
      <c r="I15" s="48"/>
      <c r="J15" s="50"/>
      <c r="K15" s="48"/>
      <c r="L15" s="50"/>
      <c r="M15" s="38"/>
      <c r="N15" s="40"/>
      <c r="O15" s="38"/>
      <c r="P15" s="40"/>
      <c r="Q15" s="51"/>
      <c r="R15" s="52"/>
      <c r="S15" s="51"/>
      <c r="T15" s="52"/>
      <c r="U15" s="51"/>
      <c r="V15" s="52"/>
      <c r="W15" s="51"/>
      <c r="X15" s="52"/>
      <c r="Y15" s="51"/>
      <c r="Z15" s="52"/>
      <c r="AA15" s="51"/>
      <c r="AB15" s="52"/>
      <c r="AC15" s="51"/>
      <c r="AD15" s="52"/>
      <c r="AE15" s="51"/>
      <c r="AF15" s="52"/>
      <c r="AG15" s="51"/>
      <c r="AH15" s="52"/>
      <c r="AI15" s="51"/>
      <c r="AJ15" s="52"/>
      <c r="AK15" s="51"/>
      <c r="AL15" s="53"/>
      <c r="AM15" s="52"/>
      <c r="AN15" s="54"/>
      <c r="AO15" s="55"/>
      <c r="AP15" s="56"/>
      <c r="AQ15" s="52"/>
      <c r="AR15" s="52"/>
      <c r="AS15" s="52"/>
      <c r="AT15" s="30" t="str">
        <f t="shared" si="6"/>
        <v/>
      </c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5"/>
      <c r="BF15" s="5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3"/>
      <c r="BV15" s="3"/>
      <c r="BW15" s="15"/>
      <c r="BX15" s="15"/>
      <c r="BY15" s="5"/>
      <c r="BZ15" s="5"/>
      <c r="CA15" s="32" t="str">
        <f t="shared" si="0"/>
        <v/>
      </c>
      <c r="CB15" s="32" t="str">
        <f t="shared" si="1"/>
        <v/>
      </c>
      <c r="CC15" s="32" t="str">
        <f t="shared" si="2"/>
        <v/>
      </c>
      <c r="CD15" s="32" t="str">
        <f t="shared" si="3"/>
        <v/>
      </c>
      <c r="CE15" s="32"/>
      <c r="CF15" s="32"/>
      <c r="CG15" s="33">
        <f t="shared" si="7"/>
        <v>0</v>
      </c>
      <c r="CH15" s="33">
        <f t="shared" si="8"/>
        <v>0</v>
      </c>
      <c r="CI15" s="33">
        <f t="shared" si="8"/>
        <v>0</v>
      </c>
      <c r="CJ15" s="33">
        <f t="shared" si="8"/>
        <v>0</v>
      </c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5"/>
      <c r="CV15" s="5"/>
      <c r="CW15" s="5"/>
      <c r="CX15" s="5"/>
      <c r="CY15" s="5"/>
      <c r="CZ15" s="5"/>
    </row>
    <row r="16" spans="1:104" s="6" customFormat="1" ht="15" x14ac:dyDescent="0.25">
      <c r="A16" s="57" t="s">
        <v>38</v>
      </c>
      <c r="B16" s="58">
        <f t="shared" si="4"/>
        <v>0</v>
      </c>
      <c r="C16" s="59">
        <f t="shared" si="5"/>
        <v>0</v>
      </c>
      <c r="D16" s="60">
        <f t="shared" si="5"/>
        <v>0</v>
      </c>
      <c r="E16" s="51"/>
      <c r="F16" s="56"/>
      <c r="G16" s="51"/>
      <c r="H16" s="52"/>
      <c r="I16" s="51"/>
      <c r="J16" s="52"/>
      <c r="K16" s="51"/>
      <c r="L16" s="52"/>
      <c r="M16" s="51"/>
      <c r="N16" s="52"/>
      <c r="O16" s="51"/>
      <c r="P16" s="52"/>
      <c r="Q16" s="51"/>
      <c r="R16" s="52"/>
      <c r="S16" s="51"/>
      <c r="T16" s="52"/>
      <c r="U16" s="51"/>
      <c r="V16" s="52"/>
      <c r="W16" s="51"/>
      <c r="X16" s="52"/>
      <c r="Y16" s="51"/>
      <c r="Z16" s="52"/>
      <c r="AA16" s="51"/>
      <c r="AB16" s="52"/>
      <c r="AC16" s="51"/>
      <c r="AD16" s="52"/>
      <c r="AE16" s="51"/>
      <c r="AF16" s="52"/>
      <c r="AG16" s="51"/>
      <c r="AH16" s="52"/>
      <c r="AI16" s="51"/>
      <c r="AJ16" s="52"/>
      <c r="AK16" s="51"/>
      <c r="AL16" s="53"/>
      <c r="AM16" s="52"/>
      <c r="AN16" s="54"/>
      <c r="AO16" s="55"/>
      <c r="AP16" s="56"/>
      <c r="AQ16" s="52"/>
      <c r="AR16" s="52"/>
      <c r="AS16" s="52"/>
      <c r="AT16" s="30" t="str">
        <f t="shared" si="6"/>
        <v/>
      </c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5"/>
      <c r="BF16" s="5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3"/>
      <c r="BV16" s="3"/>
      <c r="BW16" s="15"/>
      <c r="BX16" s="15"/>
      <c r="BY16" s="5"/>
      <c r="BZ16" s="5"/>
      <c r="CA16" s="32" t="str">
        <f t="shared" si="0"/>
        <v/>
      </c>
      <c r="CB16" s="32" t="str">
        <f t="shared" si="1"/>
        <v/>
      </c>
      <c r="CC16" s="32" t="str">
        <f t="shared" si="2"/>
        <v/>
      </c>
      <c r="CD16" s="32" t="str">
        <f t="shared" si="3"/>
        <v/>
      </c>
      <c r="CE16" s="32"/>
      <c r="CF16" s="32"/>
      <c r="CG16" s="33">
        <f t="shared" si="7"/>
        <v>0</v>
      </c>
      <c r="CH16" s="33">
        <f t="shared" si="8"/>
        <v>0</v>
      </c>
      <c r="CI16" s="33">
        <f t="shared" si="8"/>
        <v>0</v>
      </c>
      <c r="CJ16" s="33">
        <f t="shared" si="8"/>
        <v>0</v>
      </c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5"/>
      <c r="CV16" s="5"/>
      <c r="CW16" s="5"/>
      <c r="CX16" s="5"/>
      <c r="CY16" s="5"/>
      <c r="CZ16" s="5"/>
    </row>
    <row r="17" spans="1:104" s="6" customFormat="1" ht="15" x14ac:dyDescent="0.25">
      <c r="A17" s="44" t="s">
        <v>39</v>
      </c>
      <c r="B17" s="61">
        <f t="shared" si="4"/>
        <v>0</v>
      </c>
      <c r="C17" s="62">
        <f t="shared" si="5"/>
        <v>0</v>
      </c>
      <c r="D17" s="60">
        <f t="shared" si="5"/>
        <v>0</v>
      </c>
      <c r="E17" s="63"/>
      <c r="F17" s="52"/>
      <c r="G17" s="51"/>
      <c r="H17" s="52"/>
      <c r="I17" s="51"/>
      <c r="J17" s="52"/>
      <c r="K17" s="51"/>
      <c r="L17" s="52"/>
      <c r="M17" s="51"/>
      <c r="N17" s="52"/>
      <c r="O17" s="51"/>
      <c r="P17" s="52"/>
      <c r="Q17" s="51"/>
      <c r="R17" s="52"/>
      <c r="S17" s="51"/>
      <c r="T17" s="52"/>
      <c r="U17" s="51"/>
      <c r="V17" s="52"/>
      <c r="W17" s="51"/>
      <c r="X17" s="52"/>
      <c r="Y17" s="51"/>
      <c r="Z17" s="52"/>
      <c r="AA17" s="51"/>
      <c r="AB17" s="52"/>
      <c r="AC17" s="51"/>
      <c r="AD17" s="52"/>
      <c r="AE17" s="51"/>
      <c r="AF17" s="52"/>
      <c r="AG17" s="51"/>
      <c r="AH17" s="52"/>
      <c r="AI17" s="51"/>
      <c r="AJ17" s="52"/>
      <c r="AK17" s="51"/>
      <c r="AL17" s="53"/>
      <c r="AM17" s="64"/>
      <c r="AN17" s="54"/>
      <c r="AO17" s="55"/>
      <c r="AP17" s="56"/>
      <c r="AQ17" s="64"/>
      <c r="AR17" s="64"/>
      <c r="AS17" s="64"/>
      <c r="AT17" s="30" t="str">
        <f t="shared" si="6"/>
        <v/>
      </c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5"/>
      <c r="BF17" s="5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3"/>
      <c r="BV17" s="3"/>
      <c r="BW17" s="15"/>
      <c r="BX17" s="15"/>
      <c r="BY17" s="5"/>
      <c r="BZ17" s="5"/>
      <c r="CA17" s="32" t="str">
        <f t="shared" si="0"/>
        <v/>
      </c>
      <c r="CB17" s="32" t="str">
        <f t="shared" si="1"/>
        <v/>
      </c>
      <c r="CC17" s="32" t="str">
        <f t="shared" si="2"/>
        <v/>
      </c>
      <c r="CD17" s="32" t="str">
        <f t="shared" si="3"/>
        <v/>
      </c>
      <c r="CE17" s="32"/>
      <c r="CF17" s="32"/>
      <c r="CG17" s="33">
        <f t="shared" si="7"/>
        <v>0</v>
      </c>
      <c r="CH17" s="33">
        <f t="shared" si="8"/>
        <v>0</v>
      </c>
      <c r="CI17" s="33">
        <f t="shared" si="8"/>
        <v>0</v>
      </c>
      <c r="CJ17" s="33">
        <f t="shared" si="8"/>
        <v>0</v>
      </c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5"/>
      <c r="CV17" s="5"/>
      <c r="CW17" s="5"/>
      <c r="CX17" s="5"/>
      <c r="CY17" s="5"/>
      <c r="CZ17" s="5"/>
    </row>
    <row r="18" spans="1:104" s="6" customFormat="1" ht="15" x14ac:dyDescent="0.25">
      <c r="A18" s="44" t="s">
        <v>40</v>
      </c>
      <c r="B18" s="65">
        <f t="shared" si="4"/>
        <v>0</v>
      </c>
      <c r="C18" s="886">
        <f t="shared" si="5"/>
        <v>0</v>
      </c>
      <c r="D18" s="67">
        <f t="shared" si="5"/>
        <v>0</v>
      </c>
      <c r="E18" s="68"/>
      <c r="F18" s="887"/>
      <c r="G18" s="888"/>
      <c r="H18" s="889"/>
      <c r="I18" s="888"/>
      <c r="J18" s="889"/>
      <c r="K18" s="51"/>
      <c r="L18" s="52"/>
      <c r="M18" s="51"/>
      <c r="N18" s="52"/>
      <c r="O18" s="890"/>
      <c r="P18" s="891"/>
      <c r="Q18" s="890"/>
      <c r="R18" s="891"/>
      <c r="S18" s="890"/>
      <c r="T18" s="891"/>
      <c r="U18" s="890"/>
      <c r="V18" s="891"/>
      <c r="W18" s="890"/>
      <c r="X18" s="891"/>
      <c r="Y18" s="890"/>
      <c r="Z18" s="891"/>
      <c r="AA18" s="890"/>
      <c r="AB18" s="891"/>
      <c r="AC18" s="890"/>
      <c r="AD18" s="891"/>
      <c r="AE18" s="890"/>
      <c r="AF18" s="891"/>
      <c r="AG18" s="890"/>
      <c r="AH18" s="891"/>
      <c r="AI18" s="890"/>
      <c r="AJ18" s="891"/>
      <c r="AK18" s="890"/>
      <c r="AL18" s="892"/>
      <c r="AM18" s="75"/>
      <c r="AN18" s="802"/>
      <c r="AO18" s="893"/>
      <c r="AP18" s="78"/>
      <c r="AQ18" s="75"/>
      <c r="AR18" s="75"/>
      <c r="AS18" s="75"/>
      <c r="AT18" s="30" t="str">
        <f t="shared" si="6"/>
        <v/>
      </c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5"/>
      <c r="BF18" s="5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3"/>
      <c r="BV18" s="3"/>
      <c r="BW18" s="15"/>
      <c r="BX18" s="15"/>
      <c r="BY18" s="5"/>
      <c r="BZ18" s="5"/>
      <c r="CA18" s="32" t="str">
        <f t="shared" si="0"/>
        <v/>
      </c>
      <c r="CB18" s="32" t="str">
        <f t="shared" si="1"/>
        <v/>
      </c>
      <c r="CC18" s="32" t="str">
        <f t="shared" si="2"/>
        <v/>
      </c>
      <c r="CD18" s="32" t="str">
        <f t="shared" si="3"/>
        <v/>
      </c>
      <c r="CE18" s="32"/>
      <c r="CF18" s="32"/>
      <c r="CG18" s="33">
        <f t="shared" si="7"/>
        <v>0</v>
      </c>
      <c r="CH18" s="33">
        <f t="shared" si="8"/>
        <v>0</v>
      </c>
      <c r="CI18" s="33">
        <f t="shared" si="8"/>
        <v>0</v>
      </c>
      <c r="CJ18" s="33">
        <f t="shared" si="8"/>
        <v>0</v>
      </c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5"/>
      <c r="CV18" s="5"/>
      <c r="CW18" s="5"/>
      <c r="CX18" s="5"/>
      <c r="CY18" s="5"/>
      <c r="CZ18" s="5"/>
    </row>
    <row r="19" spans="1:104" s="6" customFormat="1" ht="15" x14ac:dyDescent="0.25">
      <c r="A19" s="1222" t="s">
        <v>41</v>
      </c>
      <c r="B19" s="65">
        <f t="shared" si="4"/>
        <v>0</v>
      </c>
      <c r="C19" s="79">
        <f t="shared" si="5"/>
        <v>0</v>
      </c>
      <c r="D19" s="1225">
        <f t="shared" si="5"/>
        <v>0</v>
      </c>
      <c r="E19" s="1223">
        <f>SUM(E20:E24)</f>
        <v>0</v>
      </c>
      <c r="F19" s="1225">
        <f t="shared" ref="F19:AS19" si="9">SUM(F20:F24)</f>
        <v>0</v>
      </c>
      <c r="G19" s="1223">
        <f t="shared" si="9"/>
        <v>0</v>
      </c>
      <c r="H19" s="1232">
        <f t="shared" si="9"/>
        <v>0</v>
      </c>
      <c r="I19" s="1223">
        <f t="shared" si="9"/>
        <v>0</v>
      </c>
      <c r="J19" s="1232">
        <f t="shared" si="9"/>
        <v>0</v>
      </c>
      <c r="K19" s="1223">
        <f t="shared" si="9"/>
        <v>0</v>
      </c>
      <c r="L19" s="1232">
        <f t="shared" si="9"/>
        <v>0</v>
      </c>
      <c r="M19" s="1223">
        <f t="shared" si="9"/>
        <v>0</v>
      </c>
      <c r="N19" s="1232">
        <f t="shared" si="9"/>
        <v>0</v>
      </c>
      <c r="O19" s="1223">
        <f t="shared" si="9"/>
        <v>0</v>
      </c>
      <c r="P19" s="1232">
        <f t="shared" si="9"/>
        <v>0</v>
      </c>
      <c r="Q19" s="1223">
        <f t="shared" si="9"/>
        <v>0</v>
      </c>
      <c r="R19" s="1232">
        <f t="shared" si="9"/>
        <v>0</v>
      </c>
      <c r="S19" s="1223">
        <f t="shared" si="9"/>
        <v>0</v>
      </c>
      <c r="T19" s="1232">
        <f t="shared" si="9"/>
        <v>0</v>
      </c>
      <c r="U19" s="1223">
        <f t="shared" si="9"/>
        <v>0</v>
      </c>
      <c r="V19" s="1232">
        <f t="shared" si="9"/>
        <v>0</v>
      </c>
      <c r="W19" s="1223">
        <f t="shared" si="9"/>
        <v>0</v>
      </c>
      <c r="X19" s="1232">
        <f t="shared" si="9"/>
        <v>0</v>
      </c>
      <c r="Y19" s="1223">
        <f t="shared" si="9"/>
        <v>0</v>
      </c>
      <c r="Z19" s="1232">
        <f t="shared" si="9"/>
        <v>0</v>
      </c>
      <c r="AA19" s="1223">
        <f t="shared" si="9"/>
        <v>0</v>
      </c>
      <c r="AB19" s="1232">
        <f t="shared" si="9"/>
        <v>0</v>
      </c>
      <c r="AC19" s="1223">
        <f t="shared" si="9"/>
        <v>0</v>
      </c>
      <c r="AD19" s="1232">
        <f t="shared" si="9"/>
        <v>0</v>
      </c>
      <c r="AE19" s="1223">
        <f t="shared" si="9"/>
        <v>0</v>
      </c>
      <c r="AF19" s="1232">
        <f t="shared" si="9"/>
        <v>0</v>
      </c>
      <c r="AG19" s="1223">
        <f t="shared" si="9"/>
        <v>0</v>
      </c>
      <c r="AH19" s="1232">
        <f t="shared" si="9"/>
        <v>0</v>
      </c>
      <c r="AI19" s="1223">
        <f t="shared" si="9"/>
        <v>0</v>
      </c>
      <c r="AJ19" s="1232">
        <f t="shared" si="9"/>
        <v>0</v>
      </c>
      <c r="AK19" s="1223">
        <f t="shared" si="9"/>
        <v>0</v>
      </c>
      <c r="AL19" s="1233">
        <f t="shared" si="9"/>
        <v>0</v>
      </c>
      <c r="AM19" s="1232">
        <f t="shared" si="9"/>
        <v>0</v>
      </c>
      <c r="AN19" s="1234">
        <f t="shared" si="9"/>
        <v>0</v>
      </c>
      <c r="AO19" s="1224">
        <f t="shared" si="9"/>
        <v>0</v>
      </c>
      <c r="AP19" s="1225">
        <f t="shared" si="9"/>
        <v>0</v>
      </c>
      <c r="AQ19" s="1232">
        <f t="shared" si="9"/>
        <v>0</v>
      </c>
      <c r="AR19" s="1232">
        <f t="shared" si="9"/>
        <v>0</v>
      </c>
      <c r="AS19" s="1232">
        <f t="shared" si="9"/>
        <v>0</v>
      </c>
      <c r="AT19" s="30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3"/>
      <c r="BV19" s="3"/>
      <c r="BW19" s="15"/>
      <c r="BX19" s="15"/>
      <c r="BY19" s="5"/>
      <c r="BZ19" s="5"/>
      <c r="CA19" s="32"/>
      <c r="CB19" s="32"/>
      <c r="CC19" s="32"/>
      <c r="CD19" s="32"/>
      <c r="CE19" s="32"/>
      <c r="CF19" s="32"/>
      <c r="CG19" s="33"/>
      <c r="CH19" s="33"/>
      <c r="CI19" s="33"/>
      <c r="CJ19" s="33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5"/>
      <c r="CV19" s="5"/>
      <c r="CW19" s="5"/>
      <c r="CX19" s="5"/>
      <c r="CY19" s="5"/>
      <c r="CZ19" s="5"/>
    </row>
    <row r="20" spans="1:104" s="6" customFormat="1" ht="15" x14ac:dyDescent="0.25">
      <c r="A20" s="1235" t="s">
        <v>42</v>
      </c>
      <c r="B20" s="61">
        <f t="shared" si="4"/>
        <v>0</v>
      </c>
      <c r="C20" s="59">
        <f t="shared" si="5"/>
        <v>0</v>
      </c>
      <c r="D20" s="1236">
        <f t="shared" si="5"/>
        <v>0</v>
      </c>
      <c r="E20" s="85"/>
      <c r="F20" s="86"/>
      <c r="G20" s="85"/>
      <c r="H20" s="87"/>
      <c r="I20" s="85"/>
      <c r="J20" s="87"/>
      <c r="K20" s="85"/>
      <c r="L20" s="87"/>
      <c r="M20" s="85"/>
      <c r="N20" s="87"/>
      <c r="O20" s="85"/>
      <c r="P20" s="87"/>
      <c r="Q20" s="85"/>
      <c r="R20" s="87"/>
      <c r="S20" s="85"/>
      <c r="T20" s="87"/>
      <c r="U20" s="85"/>
      <c r="V20" s="87"/>
      <c r="W20" s="85"/>
      <c r="X20" s="87"/>
      <c r="Y20" s="85"/>
      <c r="Z20" s="87"/>
      <c r="AA20" s="85"/>
      <c r="AB20" s="87"/>
      <c r="AC20" s="85"/>
      <c r="AD20" s="87"/>
      <c r="AE20" s="85"/>
      <c r="AF20" s="87"/>
      <c r="AG20" s="85"/>
      <c r="AH20" s="87"/>
      <c r="AI20" s="85"/>
      <c r="AJ20" s="87"/>
      <c r="AK20" s="85"/>
      <c r="AL20" s="88"/>
      <c r="AM20" s="1237"/>
      <c r="AN20" s="90"/>
      <c r="AO20" s="91"/>
      <c r="AP20" s="86"/>
      <c r="AQ20" s="1237"/>
      <c r="AR20" s="1237"/>
      <c r="AS20" s="1237"/>
      <c r="AT20" s="30" t="str">
        <f t="shared" si="6"/>
        <v/>
      </c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5"/>
      <c r="BF20" s="5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3"/>
      <c r="BV20" s="3"/>
      <c r="BW20" s="15"/>
      <c r="BX20" s="15"/>
      <c r="BY20" s="5"/>
      <c r="BZ20" s="5"/>
      <c r="CA20" s="32" t="str">
        <f>IF(CG20=1,"* Total Egresos debe ser igual a la suma de los Tipos de Estrategia. ","")</f>
        <v/>
      </c>
      <c r="CB20" s="32" t="str">
        <f>IF(CH20=1," * El Número de personas con discapacidad NO DEBE superar el total de egresos. ","")</f>
        <v/>
      </c>
      <c r="CC20" s="32" t="str">
        <f>IF(CI20=1," * El Número de personas de pueblos originarios NO DEBE superar el total de egresos. ","")</f>
        <v/>
      </c>
      <c r="CD20" s="32" t="str">
        <f>IF(CJ20=1," * El Número de personas migrantes NO DEBE superar el total de egresos. ","")</f>
        <v/>
      </c>
      <c r="CE20" s="32"/>
      <c r="CF20" s="32"/>
      <c r="CG20" s="33">
        <f t="shared" si="7"/>
        <v>0</v>
      </c>
      <c r="CH20" s="33">
        <f t="shared" si="8"/>
        <v>0</v>
      </c>
      <c r="CI20" s="33">
        <f t="shared" si="8"/>
        <v>0</v>
      </c>
      <c r="CJ20" s="33">
        <f t="shared" si="8"/>
        <v>0</v>
      </c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5"/>
      <c r="CV20" s="5"/>
      <c r="CW20" s="5"/>
      <c r="CX20" s="5"/>
      <c r="CY20" s="5"/>
      <c r="CZ20" s="5"/>
    </row>
    <row r="21" spans="1:104" s="6" customFormat="1" ht="15" x14ac:dyDescent="0.25">
      <c r="A21" s="44" t="s">
        <v>43</v>
      </c>
      <c r="B21" s="58">
        <f t="shared" si="4"/>
        <v>0</v>
      </c>
      <c r="C21" s="62">
        <f t="shared" si="5"/>
        <v>0</v>
      </c>
      <c r="D21" s="47">
        <f t="shared" si="5"/>
        <v>0</v>
      </c>
      <c r="E21" s="51"/>
      <c r="F21" s="56"/>
      <c r="G21" s="51"/>
      <c r="H21" s="52"/>
      <c r="I21" s="51"/>
      <c r="J21" s="52"/>
      <c r="K21" s="51"/>
      <c r="L21" s="52"/>
      <c r="M21" s="51"/>
      <c r="N21" s="52"/>
      <c r="O21" s="51"/>
      <c r="P21" s="52"/>
      <c r="Q21" s="51"/>
      <c r="R21" s="52"/>
      <c r="S21" s="51"/>
      <c r="T21" s="52"/>
      <c r="U21" s="51"/>
      <c r="V21" s="52"/>
      <c r="W21" s="51"/>
      <c r="X21" s="52"/>
      <c r="Y21" s="51"/>
      <c r="Z21" s="52"/>
      <c r="AA21" s="51"/>
      <c r="AB21" s="52"/>
      <c r="AC21" s="51"/>
      <c r="AD21" s="52"/>
      <c r="AE21" s="51"/>
      <c r="AF21" s="52"/>
      <c r="AG21" s="51"/>
      <c r="AH21" s="52"/>
      <c r="AI21" s="51"/>
      <c r="AJ21" s="52"/>
      <c r="AK21" s="51"/>
      <c r="AL21" s="53"/>
      <c r="AM21" s="92"/>
      <c r="AN21" s="54"/>
      <c r="AO21" s="55"/>
      <c r="AP21" s="56"/>
      <c r="AQ21" s="92"/>
      <c r="AR21" s="92"/>
      <c r="AS21" s="92"/>
      <c r="AT21" s="30" t="str">
        <f t="shared" si="6"/>
        <v/>
      </c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5"/>
      <c r="BF21" s="5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3"/>
      <c r="BV21" s="3"/>
      <c r="BW21" s="15"/>
      <c r="BX21" s="15"/>
      <c r="BY21" s="5"/>
      <c r="BZ21" s="5"/>
      <c r="CA21" s="32" t="str">
        <f>IF(CG21=1,"* Total Egresos debe ser igual a la suma de los Tipos de Estrategia. ","")</f>
        <v/>
      </c>
      <c r="CB21" s="32" t="str">
        <f>IF(CH21=1," * El Número de personas con discapacidad NO DEBE superar el total de egresos. ","")</f>
        <v/>
      </c>
      <c r="CC21" s="32" t="str">
        <f>IF(CI21=1," * El Número de personas de pueblos originarios NO DEBE superar el total de egresos. ","")</f>
        <v/>
      </c>
      <c r="CD21" s="32" t="str">
        <f>IF(CJ21=1," * El Número de personas migrantes NO DEBE superar el total de egresos. ","")</f>
        <v/>
      </c>
      <c r="CE21" s="32"/>
      <c r="CF21" s="32"/>
      <c r="CG21" s="33">
        <f t="shared" si="7"/>
        <v>0</v>
      </c>
      <c r="CH21" s="33">
        <f t="shared" si="8"/>
        <v>0</v>
      </c>
      <c r="CI21" s="33">
        <f t="shared" si="8"/>
        <v>0</v>
      </c>
      <c r="CJ21" s="33">
        <f t="shared" si="8"/>
        <v>0</v>
      </c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5"/>
      <c r="CV21" s="5"/>
      <c r="CW21" s="5"/>
      <c r="CX21" s="5"/>
      <c r="CY21" s="5"/>
      <c r="CZ21" s="5"/>
    </row>
    <row r="22" spans="1:104" s="6" customFormat="1" ht="15" x14ac:dyDescent="0.25">
      <c r="A22" s="93" t="s">
        <v>44</v>
      </c>
      <c r="B22" s="94">
        <f t="shared" si="4"/>
        <v>0</v>
      </c>
      <c r="C22" s="95">
        <f t="shared" si="5"/>
        <v>0</v>
      </c>
      <c r="D22" s="96">
        <f t="shared" si="5"/>
        <v>0</v>
      </c>
      <c r="E22" s="63"/>
      <c r="F22" s="97"/>
      <c r="G22" s="63"/>
      <c r="H22" s="98"/>
      <c r="I22" s="63"/>
      <c r="J22" s="98"/>
      <c r="K22" s="63"/>
      <c r="L22" s="98"/>
      <c r="M22" s="63"/>
      <c r="N22" s="98"/>
      <c r="O22" s="63"/>
      <c r="P22" s="98"/>
      <c r="Q22" s="63"/>
      <c r="R22" s="98"/>
      <c r="S22" s="63"/>
      <c r="T22" s="98"/>
      <c r="U22" s="63"/>
      <c r="V22" s="98"/>
      <c r="W22" s="63"/>
      <c r="X22" s="98"/>
      <c r="Y22" s="63"/>
      <c r="Z22" s="98"/>
      <c r="AA22" s="63"/>
      <c r="AB22" s="98"/>
      <c r="AC22" s="63"/>
      <c r="AD22" s="98"/>
      <c r="AE22" s="63"/>
      <c r="AF22" s="98"/>
      <c r="AG22" s="63"/>
      <c r="AH22" s="98"/>
      <c r="AI22" s="63"/>
      <c r="AJ22" s="98"/>
      <c r="AK22" s="63"/>
      <c r="AL22" s="99"/>
      <c r="AM22" s="100"/>
      <c r="AN22" s="101"/>
      <c r="AO22" s="102"/>
      <c r="AP22" s="97"/>
      <c r="AQ22" s="100"/>
      <c r="AR22" s="100"/>
      <c r="AS22" s="100"/>
      <c r="AT22" s="30" t="str">
        <f t="shared" si="6"/>
        <v/>
      </c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5"/>
      <c r="BF22" s="5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3"/>
      <c r="BV22" s="3"/>
      <c r="BW22" s="15"/>
      <c r="BX22" s="15"/>
      <c r="BY22" s="5"/>
      <c r="BZ22" s="5"/>
      <c r="CA22" s="32" t="str">
        <f>IF(CG22=1,"* Total Egresos debe ser igual a la suma de los Tipos de Estrategia. ","")</f>
        <v/>
      </c>
      <c r="CB22" s="32" t="str">
        <f>IF(CH22=1," * El Número de personas con discapacidad NO DEBE superar el total de egresos. ","")</f>
        <v/>
      </c>
      <c r="CC22" s="32" t="str">
        <f>IF(CI22=1," * El Número de personas de pueblos originarios NO DEBE superar el total de egresos. ","")</f>
        <v/>
      </c>
      <c r="CD22" s="32" t="str">
        <f>IF(CJ22=1," * El Número de personas migrantes NO DEBE superar el total de egresos. ","")</f>
        <v/>
      </c>
      <c r="CE22" s="32"/>
      <c r="CF22" s="32"/>
      <c r="CG22" s="33">
        <f t="shared" si="7"/>
        <v>0</v>
      </c>
      <c r="CH22" s="33">
        <f t="shared" si="8"/>
        <v>0</v>
      </c>
      <c r="CI22" s="33">
        <f t="shared" si="8"/>
        <v>0</v>
      </c>
      <c r="CJ22" s="33">
        <f t="shared" si="8"/>
        <v>0</v>
      </c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5"/>
      <c r="CV22" s="5"/>
      <c r="CW22" s="5"/>
      <c r="CX22" s="5"/>
      <c r="CY22" s="5"/>
      <c r="CZ22" s="5"/>
    </row>
    <row r="23" spans="1:104" s="6" customFormat="1" ht="15" x14ac:dyDescent="0.25">
      <c r="A23" s="103" t="s">
        <v>45</v>
      </c>
      <c r="B23" s="58">
        <f t="shared" si="4"/>
        <v>0</v>
      </c>
      <c r="C23" s="62">
        <f t="shared" si="5"/>
        <v>0</v>
      </c>
      <c r="D23" s="47">
        <f t="shared" si="5"/>
        <v>0</v>
      </c>
      <c r="E23" s="51"/>
      <c r="F23" s="56"/>
      <c r="G23" s="51"/>
      <c r="H23" s="52"/>
      <c r="I23" s="51"/>
      <c r="J23" s="52"/>
      <c r="K23" s="51"/>
      <c r="L23" s="52"/>
      <c r="M23" s="51"/>
      <c r="N23" s="52"/>
      <c r="O23" s="51"/>
      <c r="P23" s="52"/>
      <c r="Q23" s="51"/>
      <c r="R23" s="52"/>
      <c r="S23" s="51"/>
      <c r="T23" s="52"/>
      <c r="U23" s="51"/>
      <c r="V23" s="52"/>
      <c r="W23" s="51"/>
      <c r="X23" s="52"/>
      <c r="Y23" s="51"/>
      <c r="Z23" s="52"/>
      <c r="AA23" s="51"/>
      <c r="AB23" s="52"/>
      <c r="AC23" s="51"/>
      <c r="AD23" s="52"/>
      <c r="AE23" s="51"/>
      <c r="AF23" s="52"/>
      <c r="AG23" s="51"/>
      <c r="AH23" s="52"/>
      <c r="AI23" s="51"/>
      <c r="AJ23" s="52"/>
      <c r="AK23" s="51"/>
      <c r="AL23" s="53"/>
      <c r="AM23" s="92"/>
      <c r="AN23" s="54"/>
      <c r="AO23" s="55"/>
      <c r="AP23" s="56"/>
      <c r="AQ23" s="92"/>
      <c r="AR23" s="92"/>
      <c r="AS23" s="92"/>
      <c r="AT23" s="30" t="str">
        <f t="shared" si="6"/>
        <v/>
      </c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5"/>
      <c r="BF23" s="5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3"/>
      <c r="BV23" s="3"/>
      <c r="BW23" s="15"/>
      <c r="BX23" s="15"/>
      <c r="BY23" s="5"/>
      <c r="BZ23" s="5"/>
      <c r="CA23" s="32" t="str">
        <f>IF(CG23=1,"* Total Egresos debe ser igual a la suma de los Tipos de Estrategia. ","")</f>
        <v/>
      </c>
      <c r="CB23" s="32" t="str">
        <f>IF(CH23=1," * El Número de personas con discapacidad NO DEBE superar el total de egresos. ","")</f>
        <v/>
      </c>
      <c r="CC23" s="32" t="str">
        <f>IF(CI23=1," * El Número de personas de pueblos originarios NO DEBE superar el total de egresos. ","")</f>
        <v/>
      </c>
      <c r="CD23" s="32" t="str">
        <f>IF(CJ23=1," * El Número de personas migrantes NO DEBE superar el total de egresos. ","")</f>
        <v/>
      </c>
      <c r="CE23" s="32"/>
      <c r="CF23" s="32"/>
      <c r="CG23" s="33">
        <f t="shared" si="7"/>
        <v>0</v>
      </c>
      <c r="CH23" s="33">
        <f t="shared" si="8"/>
        <v>0</v>
      </c>
      <c r="CI23" s="33">
        <f t="shared" si="8"/>
        <v>0</v>
      </c>
      <c r="CJ23" s="33">
        <f t="shared" si="8"/>
        <v>0</v>
      </c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5"/>
      <c r="CV23" s="5"/>
      <c r="CW23" s="5"/>
      <c r="CX23" s="5"/>
      <c r="CY23" s="5"/>
      <c r="CZ23" s="5"/>
    </row>
    <row r="24" spans="1:104" s="6" customFormat="1" ht="15" x14ac:dyDescent="0.25">
      <c r="A24" s="104" t="s">
        <v>46</v>
      </c>
      <c r="B24" s="65">
        <f t="shared" si="4"/>
        <v>0</v>
      </c>
      <c r="C24" s="79">
        <f t="shared" si="5"/>
        <v>0</v>
      </c>
      <c r="D24" s="867">
        <f t="shared" si="5"/>
        <v>0</v>
      </c>
      <c r="E24" s="890"/>
      <c r="F24" s="803"/>
      <c r="G24" s="890"/>
      <c r="H24" s="891"/>
      <c r="I24" s="890"/>
      <c r="J24" s="891"/>
      <c r="K24" s="890"/>
      <c r="L24" s="891"/>
      <c r="M24" s="890"/>
      <c r="N24" s="891"/>
      <c r="O24" s="890"/>
      <c r="P24" s="891"/>
      <c r="Q24" s="890"/>
      <c r="R24" s="891"/>
      <c r="S24" s="890"/>
      <c r="T24" s="891"/>
      <c r="U24" s="890"/>
      <c r="V24" s="891"/>
      <c r="W24" s="890"/>
      <c r="X24" s="891"/>
      <c r="Y24" s="890"/>
      <c r="Z24" s="891"/>
      <c r="AA24" s="890"/>
      <c r="AB24" s="891"/>
      <c r="AC24" s="890"/>
      <c r="AD24" s="891"/>
      <c r="AE24" s="890"/>
      <c r="AF24" s="891"/>
      <c r="AG24" s="890"/>
      <c r="AH24" s="891"/>
      <c r="AI24" s="890"/>
      <c r="AJ24" s="891"/>
      <c r="AK24" s="890"/>
      <c r="AL24" s="892"/>
      <c r="AM24" s="891"/>
      <c r="AN24" s="802"/>
      <c r="AO24" s="893"/>
      <c r="AP24" s="803"/>
      <c r="AQ24" s="891"/>
      <c r="AR24" s="891"/>
      <c r="AS24" s="891"/>
      <c r="AT24" s="30" t="str">
        <f t="shared" si="6"/>
        <v/>
      </c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5"/>
      <c r="BF24" s="5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3"/>
      <c r="BV24" s="3"/>
      <c r="BW24" s="15"/>
      <c r="BX24" s="15"/>
      <c r="BY24" s="5"/>
      <c r="BZ24" s="5"/>
      <c r="CA24" s="32" t="str">
        <f>IF(CG24=1,"* Total Egresos debe ser igual a la suma de los Tipos de Estrategia. ","")</f>
        <v/>
      </c>
      <c r="CB24" s="32" t="str">
        <f>IF(CH24=1," * El Número de personas con discapacidad NO DEBE superar el total de egresos. ","")</f>
        <v/>
      </c>
      <c r="CC24" s="32" t="str">
        <f>IF(CI24=1," * El Número de personas de pueblos originarios NO DEBE superar el total de egresos. ","")</f>
        <v/>
      </c>
      <c r="CD24" s="32" t="str">
        <f>IF(CJ24=1," * El Número de personas migrantes NO DEBE superar el total de egresos. ","")</f>
        <v/>
      </c>
      <c r="CE24" s="32"/>
      <c r="CF24" s="32"/>
      <c r="CG24" s="33">
        <f t="shared" si="7"/>
        <v>0</v>
      </c>
      <c r="CH24" s="33">
        <f t="shared" si="8"/>
        <v>0</v>
      </c>
      <c r="CI24" s="33">
        <f t="shared" si="8"/>
        <v>0</v>
      </c>
      <c r="CJ24" s="33">
        <f t="shared" si="8"/>
        <v>0</v>
      </c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5"/>
      <c r="CV24" s="5"/>
      <c r="CW24" s="5"/>
      <c r="CX24" s="5"/>
      <c r="CY24" s="5"/>
      <c r="CZ24" s="5"/>
    </row>
    <row r="25" spans="1:104" s="6" customFormat="1" ht="15" x14ac:dyDescent="0.25">
      <c r="A25" s="107" t="s">
        <v>47</v>
      </c>
      <c r="B25" s="108"/>
      <c r="C25" s="5"/>
      <c r="D25" s="108"/>
      <c r="E25" s="108"/>
      <c r="F25" s="5"/>
      <c r="G25" s="5"/>
      <c r="H25" s="5"/>
      <c r="I25" s="5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3"/>
      <c r="BV25" s="3"/>
      <c r="BW25" s="3"/>
      <c r="BX25" s="3"/>
      <c r="BY25" s="3"/>
      <c r="BZ25" s="3"/>
      <c r="CA25" s="32"/>
      <c r="CB25" s="32"/>
      <c r="CC25" s="32"/>
      <c r="CD25" s="32"/>
      <c r="CE25" s="32"/>
      <c r="CF25" s="32"/>
      <c r="CG25" s="33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3"/>
      <c r="CV25" s="5"/>
      <c r="CW25" s="5"/>
      <c r="CX25" s="5"/>
      <c r="CY25" s="5"/>
      <c r="CZ25" s="5"/>
    </row>
    <row r="26" spans="1:104" s="6" customFormat="1" ht="15" x14ac:dyDescent="0.25">
      <c r="A26" s="2094" t="s">
        <v>48</v>
      </c>
      <c r="B26" s="2098" t="s">
        <v>49</v>
      </c>
      <c r="C26" s="2076" t="s">
        <v>5</v>
      </c>
      <c r="D26" s="1640"/>
      <c r="E26" s="2077"/>
      <c r="F26" s="2106" t="s">
        <v>6</v>
      </c>
      <c r="G26" s="2100"/>
      <c r="H26" s="2100"/>
      <c r="I26" s="2100"/>
      <c r="J26" s="2100"/>
      <c r="K26" s="2100"/>
      <c r="L26" s="2100"/>
      <c r="M26" s="2100"/>
      <c r="N26" s="2100"/>
      <c r="O26" s="2100"/>
      <c r="P26" s="2100"/>
      <c r="Q26" s="2100"/>
      <c r="R26" s="2100"/>
      <c r="S26" s="2100"/>
      <c r="T26" s="2100"/>
      <c r="U26" s="2100"/>
      <c r="V26" s="2100"/>
      <c r="W26" s="2100"/>
      <c r="X26" s="2100"/>
      <c r="Y26" s="2100"/>
      <c r="Z26" s="2100"/>
      <c r="AA26" s="2100"/>
      <c r="AB26" s="2100"/>
      <c r="AC26" s="2100"/>
      <c r="AD26" s="2100"/>
      <c r="AE26" s="2100"/>
      <c r="AF26" s="2100"/>
      <c r="AG26" s="2100"/>
      <c r="AH26" s="2100"/>
      <c r="AI26" s="2100"/>
      <c r="AJ26" s="2100"/>
      <c r="AK26" s="2100"/>
      <c r="AL26" s="2100"/>
      <c r="AM26" s="2107"/>
      <c r="AN26" s="2108" t="s">
        <v>7</v>
      </c>
      <c r="AO26" s="2100"/>
      <c r="AP26" s="2100"/>
      <c r="AQ26" s="2102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109"/>
      <c r="BS26" s="109"/>
      <c r="BT26" s="109"/>
      <c r="BU26" s="15"/>
      <c r="BV26" s="15"/>
      <c r="BW26" s="15"/>
      <c r="BX26" s="15"/>
      <c r="BY26" s="15"/>
      <c r="BZ26" s="15"/>
      <c r="CA26" s="32"/>
      <c r="CB26" s="32"/>
      <c r="CC26" s="32"/>
      <c r="CD26" s="32"/>
      <c r="CE26" s="32"/>
      <c r="CF26" s="32"/>
      <c r="CG26" s="33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5"/>
      <c r="CV26" s="5"/>
      <c r="CW26" s="5"/>
      <c r="CX26" s="5"/>
      <c r="CY26" s="5"/>
      <c r="CZ26" s="5"/>
    </row>
    <row r="27" spans="1:104" s="6" customFormat="1" ht="15" customHeight="1" x14ac:dyDescent="0.25">
      <c r="A27" s="1658"/>
      <c r="B27" s="1637"/>
      <c r="C27" s="2051"/>
      <c r="D27" s="1933"/>
      <c r="E27" s="1934"/>
      <c r="F27" s="2105" t="s">
        <v>11</v>
      </c>
      <c r="G27" s="2104"/>
      <c r="H27" s="2105" t="s">
        <v>12</v>
      </c>
      <c r="I27" s="2104"/>
      <c r="J27" s="2105" t="s">
        <v>13</v>
      </c>
      <c r="K27" s="2104"/>
      <c r="L27" s="2105" t="s">
        <v>14</v>
      </c>
      <c r="M27" s="2104"/>
      <c r="N27" s="2105" t="s">
        <v>15</v>
      </c>
      <c r="O27" s="2104"/>
      <c r="P27" s="2105" t="s">
        <v>16</v>
      </c>
      <c r="Q27" s="2104"/>
      <c r="R27" s="2105" t="s">
        <v>17</v>
      </c>
      <c r="S27" s="2104"/>
      <c r="T27" s="2105" t="s">
        <v>18</v>
      </c>
      <c r="U27" s="2104"/>
      <c r="V27" s="2105" t="s">
        <v>19</v>
      </c>
      <c r="W27" s="2104"/>
      <c r="X27" s="2105" t="s">
        <v>20</v>
      </c>
      <c r="Y27" s="2104"/>
      <c r="Z27" s="2105" t="s">
        <v>21</v>
      </c>
      <c r="AA27" s="2104"/>
      <c r="AB27" s="2105" t="s">
        <v>22</v>
      </c>
      <c r="AC27" s="2104"/>
      <c r="AD27" s="2105" t="s">
        <v>23</v>
      </c>
      <c r="AE27" s="2104"/>
      <c r="AF27" s="2105" t="s">
        <v>24</v>
      </c>
      <c r="AG27" s="2104"/>
      <c r="AH27" s="2105" t="s">
        <v>25</v>
      </c>
      <c r="AI27" s="2104"/>
      <c r="AJ27" s="2105" t="s">
        <v>26</v>
      </c>
      <c r="AK27" s="2104"/>
      <c r="AL27" s="2106" t="s">
        <v>27</v>
      </c>
      <c r="AM27" s="2100"/>
      <c r="AN27" s="1664" t="s">
        <v>50</v>
      </c>
      <c r="AO27" s="1666" t="s">
        <v>29</v>
      </c>
      <c r="AP27" s="1668" t="s">
        <v>30</v>
      </c>
      <c r="AQ27" s="1662" t="s">
        <v>31</v>
      </c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109"/>
      <c r="BS27" s="109"/>
      <c r="BT27" s="109"/>
      <c r="BU27" s="15"/>
      <c r="BV27" s="15"/>
      <c r="BW27" s="15"/>
      <c r="BX27" s="15"/>
      <c r="BY27" s="15"/>
      <c r="BZ27" s="15"/>
      <c r="CA27" s="4"/>
      <c r="CB27" s="4"/>
      <c r="CC27" s="4"/>
      <c r="CD27" s="4"/>
      <c r="CE27" s="4"/>
      <c r="CF27" s="4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5"/>
      <c r="CV27" s="5"/>
      <c r="CW27" s="5"/>
      <c r="CX27" s="5"/>
      <c r="CY27" s="5"/>
      <c r="CZ27" s="5"/>
    </row>
    <row r="28" spans="1:104" s="6" customFormat="1" ht="15" x14ac:dyDescent="0.25">
      <c r="A28" s="1960"/>
      <c r="B28" s="2040"/>
      <c r="C28" s="1239" t="s">
        <v>32</v>
      </c>
      <c r="D28" s="1239" t="s">
        <v>33</v>
      </c>
      <c r="E28" s="1239" t="s">
        <v>34</v>
      </c>
      <c r="F28" s="1220" t="s">
        <v>33</v>
      </c>
      <c r="G28" s="1240" t="s">
        <v>34</v>
      </c>
      <c r="H28" s="1220" t="s">
        <v>33</v>
      </c>
      <c r="I28" s="1240" t="s">
        <v>34</v>
      </c>
      <c r="J28" s="1220" t="s">
        <v>33</v>
      </c>
      <c r="K28" s="1240" t="s">
        <v>34</v>
      </c>
      <c r="L28" s="1220" t="s">
        <v>33</v>
      </c>
      <c r="M28" s="1240" t="s">
        <v>34</v>
      </c>
      <c r="N28" s="1241" t="s">
        <v>33</v>
      </c>
      <c r="O28" s="1240" t="s">
        <v>34</v>
      </c>
      <c r="P28" s="1220" t="s">
        <v>33</v>
      </c>
      <c r="Q28" s="1240" t="s">
        <v>34</v>
      </c>
      <c r="R28" s="1220" t="s">
        <v>33</v>
      </c>
      <c r="S28" s="1240" t="s">
        <v>34</v>
      </c>
      <c r="T28" s="1220" t="s">
        <v>33</v>
      </c>
      <c r="U28" s="1240" t="s">
        <v>34</v>
      </c>
      <c r="V28" s="1220" t="s">
        <v>33</v>
      </c>
      <c r="W28" s="1240" t="s">
        <v>34</v>
      </c>
      <c r="X28" s="1220" t="s">
        <v>33</v>
      </c>
      <c r="Y28" s="1240" t="s">
        <v>34</v>
      </c>
      <c r="Z28" s="1220" t="s">
        <v>33</v>
      </c>
      <c r="AA28" s="1240" t="s">
        <v>34</v>
      </c>
      <c r="AB28" s="1220" t="s">
        <v>33</v>
      </c>
      <c r="AC28" s="1240" t="s">
        <v>34</v>
      </c>
      <c r="AD28" s="1220" t="s">
        <v>33</v>
      </c>
      <c r="AE28" s="1240" t="s">
        <v>34</v>
      </c>
      <c r="AF28" s="1220" t="s">
        <v>33</v>
      </c>
      <c r="AG28" s="1240" t="s">
        <v>34</v>
      </c>
      <c r="AH28" s="1220" t="s">
        <v>33</v>
      </c>
      <c r="AI28" s="1240" t="s">
        <v>34</v>
      </c>
      <c r="AJ28" s="1220" t="s">
        <v>33</v>
      </c>
      <c r="AK28" s="1240" t="s">
        <v>34</v>
      </c>
      <c r="AL28" s="1220" t="s">
        <v>33</v>
      </c>
      <c r="AM28" s="1242" t="s">
        <v>34</v>
      </c>
      <c r="AN28" s="1968"/>
      <c r="AO28" s="1969"/>
      <c r="AP28" s="1970"/>
      <c r="AQ28" s="1967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109"/>
      <c r="BS28" s="109"/>
      <c r="BT28" s="109"/>
      <c r="BU28" s="15"/>
      <c r="BV28" s="15"/>
      <c r="BW28" s="15"/>
      <c r="BX28" s="15"/>
      <c r="BY28" s="15"/>
      <c r="BZ28" s="15"/>
      <c r="CA28" s="4"/>
      <c r="CB28" s="4"/>
      <c r="CC28" s="4"/>
      <c r="CD28" s="4"/>
      <c r="CE28" s="4"/>
      <c r="CF28" s="4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5"/>
      <c r="CV28" s="5"/>
      <c r="CW28" s="5"/>
      <c r="CX28" s="5"/>
      <c r="CY28" s="5"/>
      <c r="CZ28" s="5"/>
    </row>
    <row r="29" spans="1:104" s="6" customFormat="1" ht="15" x14ac:dyDescent="0.25">
      <c r="A29" s="2106" t="s">
        <v>51</v>
      </c>
      <c r="B29" s="2102"/>
      <c r="C29" s="1243">
        <f>SUM(D29:E29)</f>
        <v>0</v>
      </c>
      <c r="D29" s="1244">
        <f>+F29+H29+J29+L29+N29+P29+R29+T29+V29+X29+Z29+AB29+AD29+AF29+AH29+AJ29+AL29</f>
        <v>0</v>
      </c>
      <c r="E29" s="1244">
        <f>+G29+I29+K29+M29+O29+Q29+S29+U29+W29+Y29+AA29+AC29+AE29+AG29+AI29+AK29+AM29</f>
        <v>0</v>
      </c>
      <c r="F29" s="1245"/>
      <c r="G29" s="1246"/>
      <c r="H29" s="1245"/>
      <c r="I29" s="1247"/>
      <c r="J29" s="1245"/>
      <c r="K29" s="1247"/>
      <c r="L29" s="1245"/>
      <c r="M29" s="1246"/>
      <c r="N29" s="1248"/>
      <c r="O29" s="1247"/>
      <c r="P29" s="1248"/>
      <c r="Q29" s="1247"/>
      <c r="R29" s="1248"/>
      <c r="S29" s="1247"/>
      <c r="T29" s="1248"/>
      <c r="U29" s="1247"/>
      <c r="V29" s="1248"/>
      <c r="W29" s="1247"/>
      <c r="X29" s="1248"/>
      <c r="Y29" s="1247"/>
      <c r="Z29" s="1248"/>
      <c r="AA29" s="1247"/>
      <c r="AB29" s="1248"/>
      <c r="AC29" s="1247"/>
      <c r="AD29" s="1248"/>
      <c r="AE29" s="1247"/>
      <c r="AF29" s="1248"/>
      <c r="AG29" s="1247"/>
      <c r="AH29" s="1248"/>
      <c r="AI29" s="1247"/>
      <c r="AJ29" s="1248"/>
      <c r="AK29" s="1247"/>
      <c r="AL29" s="1248"/>
      <c r="AM29" s="1249"/>
      <c r="AN29" s="1250"/>
      <c r="AO29" s="1248"/>
      <c r="AP29" s="1248"/>
      <c r="AQ29" s="1247"/>
      <c r="AR29" s="30" t="str">
        <f>CA29&amp;CB29&amp;CC29&amp;CD29</f>
        <v/>
      </c>
      <c r="AS29" s="31"/>
      <c r="AT29" s="31"/>
      <c r="AU29" s="31"/>
      <c r="AV29" s="31"/>
      <c r="AW29" s="31"/>
      <c r="AX29" s="31"/>
      <c r="AY29" s="31"/>
      <c r="AZ29" s="31"/>
      <c r="BA29" s="5"/>
      <c r="BB29" s="5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109"/>
      <c r="BS29" s="109"/>
      <c r="BT29" s="109"/>
      <c r="BU29" s="5"/>
      <c r="BV29" s="5"/>
      <c r="BW29" s="5"/>
      <c r="BX29" s="5"/>
      <c r="BY29" s="5"/>
      <c r="BZ29" s="5"/>
      <c r="CA29" s="32" t="str">
        <f>IF(CG29=1,"* Existen patologías que son mayores al Total de Ingresos-Persona. ","")</f>
        <v/>
      </c>
      <c r="CB29" s="32" t="str">
        <f>IF(CH29=1,"* EN Rehabilitación Infantil Existen Patologías que son Mayores a los Ingresos-Personas. ","")</f>
        <v/>
      </c>
      <c r="CC29" s="32" t="str">
        <f>IF(CI29=1,"* En RBC existen Patologías que son mayores a los Ingresos-Personas. ","")</f>
        <v/>
      </c>
      <c r="CD29" s="32" t="str">
        <f>IF(CJ29=1,"* En RI Existen Patologías que son mayores a los Ingresos-Personas. ","")</f>
        <v/>
      </c>
      <c r="CE29" s="32" t="str">
        <f>IF(CK29=1,"* En RR existen patologías que son mayores a los Ingresos-Persona. ","")</f>
        <v/>
      </c>
      <c r="CF29" s="32"/>
      <c r="CG29" s="33">
        <f>IF(C29&lt;MAX(C30:C48),1,0)</f>
        <v>0</v>
      </c>
      <c r="CH29" s="33">
        <f>IF(AN29&lt;MAX(AN30:AN48),1,0)</f>
        <v>0</v>
      </c>
      <c r="CI29" s="33">
        <f>IF(AO29&lt;MAX(AO30:AO48),1,0)</f>
        <v>0</v>
      </c>
      <c r="CJ29" s="33">
        <f>IF(AP29&lt;MAX(AP30:AP48),1,0)</f>
        <v>0</v>
      </c>
      <c r="CK29" s="33">
        <f>IF(AQ29&lt;MAX(AQ30:AQ48),1,0)</f>
        <v>0</v>
      </c>
      <c r="CL29" s="33"/>
      <c r="CM29" s="9"/>
      <c r="CN29" s="9"/>
      <c r="CO29" s="9"/>
      <c r="CP29" s="9"/>
      <c r="CQ29" s="9"/>
      <c r="CR29" s="9"/>
      <c r="CS29" s="9"/>
      <c r="CT29" s="9"/>
      <c r="CU29" s="5"/>
      <c r="CV29" s="5"/>
      <c r="CW29" s="5"/>
      <c r="CX29" s="5"/>
      <c r="CY29" s="5"/>
      <c r="CZ29" s="5"/>
    </row>
    <row r="30" spans="1:104" s="6" customFormat="1" ht="15" x14ac:dyDescent="0.25">
      <c r="A30" s="2116" t="s">
        <v>52</v>
      </c>
      <c r="B30" s="121" t="s">
        <v>53</v>
      </c>
      <c r="C30" s="122">
        <f>SUM(D30:E30)</f>
        <v>0</v>
      </c>
      <c r="D30" s="1251">
        <f t="shared" ref="D30:E50" si="10">+F30+H30+J30+L30+N30+P30+R30+T30+V30+X30+Z30+AB30+AD30+AF30+AH30+AJ30+AL30</f>
        <v>0</v>
      </c>
      <c r="E30" s="1251">
        <f t="shared" si="10"/>
        <v>0</v>
      </c>
      <c r="F30" s="124"/>
      <c r="G30" s="125"/>
      <c r="H30" s="124"/>
      <c r="I30" s="126"/>
      <c r="J30" s="124"/>
      <c r="K30" s="126"/>
      <c r="L30" s="124"/>
      <c r="M30" s="125"/>
      <c r="N30" s="127"/>
      <c r="O30" s="126"/>
      <c r="P30" s="127"/>
      <c r="Q30" s="126"/>
      <c r="R30" s="127"/>
      <c r="S30" s="126"/>
      <c r="T30" s="127"/>
      <c r="U30" s="126"/>
      <c r="V30" s="127"/>
      <c r="W30" s="126"/>
      <c r="X30" s="127"/>
      <c r="Y30" s="126"/>
      <c r="Z30" s="127"/>
      <c r="AA30" s="126"/>
      <c r="AB30" s="127"/>
      <c r="AC30" s="126"/>
      <c r="AD30" s="127"/>
      <c r="AE30" s="126"/>
      <c r="AF30" s="127"/>
      <c r="AG30" s="126"/>
      <c r="AH30" s="127"/>
      <c r="AI30" s="126"/>
      <c r="AJ30" s="127"/>
      <c r="AK30" s="126"/>
      <c r="AL30" s="127"/>
      <c r="AM30" s="128"/>
      <c r="AN30" s="129"/>
      <c r="AO30" s="127"/>
      <c r="AP30" s="127"/>
      <c r="AQ30" s="126"/>
      <c r="AR30" s="30" t="str">
        <f t="shared" ref="AR30:AR50" si="11">CA30&amp;CB30&amp;CC30&amp;CD30</f>
        <v/>
      </c>
      <c r="AS30" s="31"/>
      <c r="AT30" s="31"/>
      <c r="AU30" s="31"/>
      <c r="AV30" s="31"/>
      <c r="AW30" s="31"/>
      <c r="AX30" s="31"/>
      <c r="AY30" s="31"/>
      <c r="AZ30" s="31"/>
      <c r="BA30" s="5"/>
      <c r="BB30" s="5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109"/>
      <c r="BS30" s="109"/>
      <c r="BT30" s="109"/>
      <c r="BU30" s="5"/>
      <c r="BV30" s="15"/>
      <c r="BW30" s="15"/>
      <c r="BX30" s="15"/>
      <c r="BY30" s="15"/>
      <c r="BZ30" s="15"/>
      <c r="CA30" s="32" t="str">
        <f>IF(CG30=1," * El total de Ingresos debe ser igual a la suma de los Tipos de Estrategia. ","")</f>
        <v/>
      </c>
      <c r="CB30" s="4"/>
      <c r="CC30" s="4"/>
      <c r="CD30" s="4"/>
      <c r="CE30" s="4"/>
      <c r="CF30" s="4"/>
      <c r="CG30" s="33">
        <f>IF(SUM(AN30:AQ30)=C30,0,1)</f>
        <v>0</v>
      </c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5"/>
      <c r="CV30" s="5"/>
      <c r="CW30" s="5"/>
      <c r="CX30" s="5"/>
      <c r="CY30" s="5"/>
      <c r="CZ30" s="5"/>
    </row>
    <row r="31" spans="1:104" s="6" customFormat="1" ht="15" x14ac:dyDescent="0.25">
      <c r="A31" s="1680"/>
      <c r="B31" s="121" t="s">
        <v>54</v>
      </c>
      <c r="C31" s="130">
        <f t="shared" ref="C31:C48" si="12">SUM(D31:E31)</f>
        <v>0</v>
      </c>
      <c r="D31" s="131">
        <f t="shared" si="10"/>
        <v>0</v>
      </c>
      <c r="E31" s="131">
        <f t="shared" si="10"/>
        <v>0</v>
      </c>
      <c r="F31" s="132"/>
      <c r="G31" s="133"/>
      <c r="H31" s="132"/>
      <c r="I31" s="134"/>
      <c r="J31" s="132"/>
      <c r="K31" s="134"/>
      <c r="L31" s="132"/>
      <c r="M31" s="133"/>
      <c r="N31" s="135"/>
      <c r="O31" s="134"/>
      <c r="P31" s="135"/>
      <c r="Q31" s="134"/>
      <c r="R31" s="135"/>
      <c r="S31" s="134"/>
      <c r="T31" s="135"/>
      <c r="U31" s="134"/>
      <c r="V31" s="135"/>
      <c r="W31" s="134"/>
      <c r="X31" s="135"/>
      <c r="Y31" s="134"/>
      <c r="Z31" s="135"/>
      <c r="AA31" s="134"/>
      <c r="AB31" s="135"/>
      <c r="AC31" s="134"/>
      <c r="AD31" s="135"/>
      <c r="AE31" s="134"/>
      <c r="AF31" s="135"/>
      <c r="AG31" s="134"/>
      <c r="AH31" s="135"/>
      <c r="AI31" s="134"/>
      <c r="AJ31" s="135"/>
      <c r="AK31" s="134"/>
      <c r="AL31" s="135"/>
      <c r="AM31" s="136"/>
      <c r="AN31" s="137"/>
      <c r="AO31" s="135"/>
      <c r="AP31" s="135"/>
      <c r="AQ31" s="134"/>
      <c r="AR31" s="30" t="str">
        <f t="shared" si="11"/>
        <v/>
      </c>
      <c r="AS31" s="31"/>
      <c r="AT31" s="31"/>
      <c r="AU31" s="31"/>
      <c r="AV31" s="31"/>
      <c r="AW31" s="31"/>
      <c r="AX31" s="31"/>
      <c r="AY31" s="31"/>
      <c r="AZ31" s="31"/>
      <c r="BA31" s="5"/>
      <c r="BB31" s="5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109"/>
      <c r="BS31" s="109"/>
      <c r="BT31" s="109"/>
      <c r="BU31" s="5"/>
      <c r="BV31" s="15"/>
      <c r="BW31" s="15"/>
      <c r="BX31" s="15"/>
      <c r="BY31" s="15"/>
      <c r="BZ31" s="15"/>
      <c r="CA31" s="32" t="str">
        <f t="shared" ref="CA31:CA52" si="13">IF(CG31=1," * El total de Ingresos debe ser igual a la suma de los Tipos de Estrategia. ","")</f>
        <v/>
      </c>
      <c r="CB31" s="4"/>
      <c r="CC31" s="4"/>
      <c r="CD31" s="4"/>
      <c r="CE31" s="4"/>
      <c r="CF31" s="4"/>
      <c r="CG31" s="33">
        <f t="shared" ref="CG31:CG50" si="14">IF(SUM(AN31:AQ31)=C31,0,1)</f>
        <v>0</v>
      </c>
      <c r="CH31" s="9"/>
      <c r="CI31" s="9"/>
      <c r="CJ31" s="9"/>
      <c r="CK31" s="9"/>
      <c r="CL31" s="33"/>
      <c r="CM31" s="33"/>
      <c r="CN31" s="33"/>
      <c r="CO31" s="33"/>
      <c r="CP31" s="33"/>
      <c r="CQ31" s="33"/>
      <c r="CR31" s="33"/>
      <c r="CS31" s="33"/>
      <c r="CT31" s="33"/>
      <c r="CU31" s="5"/>
      <c r="CV31" s="5"/>
      <c r="CW31" s="5"/>
      <c r="CX31" s="5"/>
      <c r="CY31" s="5"/>
      <c r="CZ31" s="5"/>
    </row>
    <row r="32" spans="1:104" s="6" customFormat="1" ht="15" x14ac:dyDescent="0.25">
      <c r="A32" s="1680"/>
      <c r="B32" s="138" t="s">
        <v>55</v>
      </c>
      <c r="C32" s="139">
        <f t="shared" si="12"/>
        <v>0</v>
      </c>
      <c r="D32" s="131">
        <f t="shared" si="10"/>
        <v>0</v>
      </c>
      <c r="E32" s="131">
        <f t="shared" si="10"/>
        <v>0</v>
      </c>
      <c r="F32" s="132"/>
      <c r="G32" s="133"/>
      <c r="H32" s="132"/>
      <c r="I32" s="134"/>
      <c r="J32" s="132"/>
      <c r="K32" s="134"/>
      <c r="L32" s="132"/>
      <c r="M32" s="133"/>
      <c r="N32" s="135"/>
      <c r="O32" s="134"/>
      <c r="P32" s="135"/>
      <c r="Q32" s="134"/>
      <c r="R32" s="135"/>
      <c r="S32" s="134"/>
      <c r="T32" s="135"/>
      <c r="U32" s="134"/>
      <c r="V32" s="135"/>
      <c r="W32" s="134"/>
      <c r="X32" s="135"/>
      <c r="Y32" s="134"/>
      <c r="Z32" s="135"/>
      <c r="AA32" s="134"/>
      <c r="AB32" s="135"/>
      <c r="AC32" s="134"/>
      <c r="AD32" s="135"/>
      <c r="AE32" s="134"/>
      <c r="AF32" s="135"/>
      <c r="AG32" s="134"/>
      <c r="AH32" s="135"/>
      <c r="AI32" s="134"/>
      <c r="AJ32" s="135"/>
      <c r="AK32" s="134"/>
      <c r="AL32" s="135"/>
      <c r="AM32" s="136"/>
      <c r="AN32" s="137"/>
      <c r="AO32" s="135"/>
      <c r="AP32" s="135"/>
      <c r="AQ32" s="134"/>
      <c r="AR32" s="30" t="str">
        <f t="shared" si="11"/>
        <v/>
      </c>
      <c r="AS32" s="31"/>
      <c r="AT32" s="31"/>
      <c r="AU32" s="31"/>
      <c r="AV32" s="31"/>
      <c r="AW32" s="31"/>
      <c r="AX32" s="31"/>
      <c r="AY32" s="31"/>
      <c r="AZ32" s="31"/>
      <c r="BA32" s="5"/>
      <c r="BB32" s="5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109"/>
      <c r="BS32" s="109"/>
      <c r="BT32" s="109"/>
      <c r="BU32" s="5"/>
      <c r="BV32" s="15"/>
      <c r="BW32" s="15"/>
      <c r="BX32" s="15"/>
      <c r="BY32" s="15"/>
      <c r="BZ32" s="15"/>
      <c r="CA32" s="32" t="str">
        <f t="shared" si="13"/>
        <v/>
      </c>
      <c r="CB32" s="4"/>
      <c r="CC32" s="4"/>
      <c r="CD32" s="4"/>
      <c r="CE32" s="4"/>
      <c r="CF32" s="4"/>
      <c r="CG32" s="33">
        <f t="shared" si="14"/>
        <v>0</v>
      </c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5"/>
      <c r="CV32" s="5"/>
      <c r="CW32" s="5"/>
      <c r="CX32" s="5"/>
      <c r="CY32" s="5"/>
      <c r="CZ32" s="5"/>
    </row>
    <row r="33" spans="1:104" s="6" customFormat="1" x14ac:dyDescent="0.2">
      <c r="A33" s="1680"/>
      <c r="B33" s="138" t="s">
        <v>56</v>
      </c>
      <c r="C33" s="139">
        <f t="shared" si="12"/>
        <v>0</v>
      </c>
      <c r="D33" s="131">
        <f t="shared" si="10"/>
        <v>0</v>
      </c>
      <c r="E33" s="131">
        <f t="shared" si="10"/>
        <v>0</v>
      </c>
      <c r="F33" s="132"/>
      <c r="G33" s="133"/>
      <c r="H33" s="132"/>
      <c r="I33" s="134"/>
      <c r="J33" s="132"/>
      <c r="K33" s="134"/>
      <c r="L33" s="132"/>
      <c r="M33" s="133"/>
      <c r="N33" s="135"/>
      <c r="O33" s="134"/>
      <c r="P33" s="135"/>
      <c r="Q33" s="134"/>
      <c r="R33" s="135"/>
      <c r="S33" s="134"/>
      <c r="T33" s="135"/>
      <c r="U33" s="134"/>
      <c r="V33" s="135"/>
      <c r="W33" s="134"/>
      <c r="X33" s="135"/>
      <c r="Y33" s="134"/>
      <c r="Z33" s="135"/>
      <c r="AA33" s="134"/>
      <c r="AB33" s="135"/>
      <c r="AC33" s="134"/>
      <c r="AD33" s="135"/>
      <c r="AE33" s="134"/>
      <c r="AF33" s="135"/>
      <c r="AG33" s="134"/>
      <c r="AH33" s="135"/>
      <c r="AI33" s="134"/>
      <c r="AJ33" s="135"/>
      <c r="AK33" s="134"/>
      <c r="AL33" s="135"/>
      <c r="AM33" s="136"/>
      <c r="AN33" s="137"/>
      <c r="AO33" s="135"/>
      <c r="AP33" s="135"/>
      <c r="AQ33" s="134"/>
      <c r="AR33" s="30" t="str">
        <f t="shared" si="11"/>
        <v/>
      </c>
      <c r="AS33" s="5"/>
      <c r="AT33" s="5"/>
      <c r="AU33" s="5"/>
      <c r="AV33" s="5"/>
      <c r="AW33" s="5"/>
      <c r="AX33" s="5"/>
      <c r="AY33" s="5"/>
      <c r="AZ33" s="5"/>
      <c r="BA33" s="5"/>
      <c r="BB33" s="5"/>
      <c r="BR33" s="109"/>
      <c r="BS33" s="109"/>
      <c r="BT33" s="109"/>
      <c r="BU33" s="5"/>
      <c r="BV33" s="15"/>
      <c r="BW33" s="15"/>
      <c r="BX33" s="15"/>
      <c r="BY33" s="15"/>
      <c r="BZ33" s="15"/>
      <c r="CA33" s="32" t="str">
        <f t="shared" si="13"/>
        <v/>
      </c>
      <c r="CB33" s="4"/>
      <c r="CC33" s="4"/>
      <c r="CD33" s="4"/>
      <c r="CE33" s="4"/>
      <c r="CF33" s="4"/>
      <c r="CG33" s="33">
        <f t="shared" si="14"/>
        <v>0</v>
      </c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5"/>
      <c r="CV33" s="5"/>
      <c r="CW33" s="5"/>
      <c r="CX33" s="5"/>
      <c r="CY33" s="5"/>
      <c r="CZ33" s="5"/>
    </row>
    <row r="34" spans="1:104" s="6" customFormat="1" x14ac:dyDescent="0.2">
      <c r="A34" s="1680"/>
      <c r="B34" s="138" t="s">
        <v>57</v>
      </c>
      <c r="C34" s="139">
        <f t="shared" si="12"/>
        <v>0</v>
      </c>
      <c r="D34" s="131">
        <f t="shared" si="10"/>
        <v>0</v>
      </c>
      <c r="E34" s="131">
        <f t="shared" si="10"/>
        <v>0</v>
      </c>
      <c r="F34" s="132"/>
      <c r="G34" s="133"/>
      <c r="H34" s="132"/>
      <c r="I34" s="134"/>
      <c r="J34" s="132"/>
      <c r="K34" s="134"/>
      <c r="L34" s="132"/>
      <c r="M34" s="133"/>
      <c r="N34" s="135"/>
      <c r="O34" s="134"/>
      <c r="P34" s="135"/>
      <c r="Q34" s="134"/>
      <c r="R34" s="135"/>
      <c r="S34" s="134"/>
      <c r="T34" s="135"/>
      <c r="U34" s="134"/>
      <c r="V34" s="135"/>
      <c r="W34" s="134"/>
      <c r="X34" s="135"/>
      <c r="Y34" s="134"/>
      <c r="Z34" s="135"/>
      <c r="AA34" s="134"/>
      <c r="AB34" s="135"/>
      <c r="AC34" s="134"/>
      <c r="AD34" s="135"/>
      <c r="AE34" s="134"/>
      <c r="AF34" s="135"/>
      <c r="AG34" s="134"/>
      <c r="AH34" s="135"/>
      <c r="AI34" s="134"/>
      <c r="AJ34" s="135"/>
      <c r="AK34" s="134"/>
      <c r="AL34" s="135"/>
      <c r="AM34" s="136"/>
      <c r="AN34" s="137"/>
      <c r="AO34" s="135"/>
      <c r="AP34" s="135"/>
      <c r="AQ34" s="134"/>
      <c r="AR34" s="30" t="str">
        <f t="shared" si="11"/>
        <v/>
      </c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S34" s="109"/>
      <c r="BT34" s="109"/>
      <c r="BU34" s="5"/>
      <c r="BV34" s="15"/>
      <c r="BW34" s="15"/>
      <c r="BX34" s="15"/>
      <c r="BY34" s="15"/>
      <c r="BZ34" s="15"/>
      <c r="CA34" s="32" t="str">
        <f t="shared" si="13"/>
        <v/>
      </c>
      <c r="CB34" s="4"/>
      <c r="CC34" s="4"/>
      <c r="CD34" s="4"/>
      <c r="CE34" s="4"/>
      <c r="CF34" s="4"/>
      <c r="CG34" s="33">
        <f t="shared" si="14"/>
        <v>0</v>
      </c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5"/>
      <c r="CV34" s="5"/>
      <c r="CW34" s="5"/>
      <c r="CX34" s="5"/>
      <c r="CY34" s="5"/>
      <c r="CZ34" s="5"/>
    </row>
    <row r="35" spans="1:104" s="6" customFormat="1" x14ac:dyDescent="0.2">
      <c r="A35" s="1680"/>
      <c r="B35" s="138" t="s">
        <v>58</v>
      </c>
      <c r="C35" s="139">
        <f t="shared" si="12"/>
        <v>0</v>
      </c>
      <c r="D35" s="131">
        <f t="shared" si="10"/>
        <v>0</v>
      </c>
      <c r="E35" s="131">
        <f t="shared" si="10"/>
        <v>0</v>
      </c>
      <c r="F35" s="132"/>
      <c r="G35" s="133"/>
      <c r="H35" s="132"/>
      <c r="I35" s="134"/>
      <c r="J35" s="132"/>
      <c r="K35" s="134"/>
      <c r="L35" s="132"/>
      <c r="M35" s="133"/>
      <c r="N35" s="135"/>
      <c r="O35" s="134"/>
      <c r="P35" s="135"/>
      <c r="Q35" s="134"/>
      <c r="R35" s="135"/>
      <c r="S35" s="134"/>
      <c r="T35" s="135"/>
      <c r="U35" s="134"/>
      <c r="V35" s="135"/>
      <c r="W35" s="134"/>
      <c r="X35" s="135"/>
      <c r="Y35" s="134"/>
      <c r="Z35" s="135"/>
      <c r="AA35" s="134"/>
      <c r="AB35" s="135"/>
      <c r="AC35" s="134"/>
      <c r="AD35" s="135"/>
      <c r="AE35" s="134"/>
      <c r="AF35" s="135"/>
      <c r="AG35" s="134"/>
      <c r="AH35" s="135"/>
      <c r="AI35" s="134"/>
      <c r="AJ35" s="135"/>
      <c r="AK35" s="134"/>
      <c r="AL35" s="135"/>
      <c r="AM35" s="136"/>
      <c r="AN35" s="137"/>
      <c r="AO35" s="135"/>
      <c r="AP35" s="135"/>
      <c r="AQ35" s="134"/>
      <c r="AR35" s="30" t="str">
        <f t="shared" si="11"/>
        <v/>
      </c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S35" s="109"/>
      <c r="BT35" s="109"/>
      <c r="BU35" s="5"/>
      <c r="BV35" s="15"/>
      <c r="BW35" s="15"/>
      <c r="BX35" s="15"/>
      <c r="BY35" s="15"/>
      <c r="BZ35" s="15"/>
      <c r="CA35" s="32" t="str">
        <f t="shared" si="13"/>
        <v/>
      </c>
      <c r="CB35" s="4"/>
      <c r="CC35" s="4"/>
      <c r="CD35" s="4"/>
      <c r="CE35" s="4"/>
      <c r="CF35" s="4"/>
      <c r="CG35" s="33">
        <f t="shared" si="14"/>
        <v>0</v>
      </c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5"/>
      <c r="CV35" s="5"/>
      <c r="CW35" s="5"/>
      <c r="CX35" s="5"/>
      <c r="CY35" s="5"/>
      <c r="CZ35" s="5"/>
    </row>
    <row r="36" spans="1:104" s="6" customFormat="1" x14ac:dyDescent="0.2">
      <c r="A36" s="1680"/>
      <c r="B36" s="140" t="s">
        <v>59</v>
      </c>
      <c r="C36" s="141">
        <f t="shared" si="12"/>
        <v>0</v>
      </c>
      <c r="D36" s="131">
        <f t="shared" si="10"/>
        <v>0</v>
      </c>
      <c r="E36" s="131">
        <f t="shared" si="10"/>
        <v>0</v>
      </c>
      <c r="F36" s="132"/>
      <c r="G36" s="133"/>
      <c r="H36" s="132"/>
      <c r="I36" s="134"/>
      <c r="J36" s="132"/>
      <c r="K36" s="134"/>
      <c r="L36" s="132"/>
      <c r="M36" s="133"/>
      <c r="N36" s="135"/>
      <c r="O36" s="134"/>
      <c r="P36" s="135"/>
      <c r="Q36" s="134"/>
      <c r="R36" s="135"/>
      <c r="S36" s="134"/>
      <c r="T36" s="135"/>
      <c r="U36" s="134"/>
      <c r="V36" s="135"/>
      <c r="W36" s="134"/>
      <c r="X36" s="135"/>
      <c r="Y36" s="134"/>
      <c r="Z36" s="135"/>
      <c r="AA36" s="134"/>
      <c r="AB36" s="135"/>
      <c r="AC36" s="134"/>
      <c r="AD36" s="135"/>
      <c r="AE36" s="134"/>
      <c r="AF36" s="135"/>
      <c r="AG36" s="134"/>
      <c r="AH36" s="135"/>
      <c r="AI36" s="134"/>
      <c r="AJ36" s="135"/>
      <c r="AK36" s="134"/>
      <c r="AL36" s="135"/>
      <c r="AM36" s="136"/>
      <c r="AN36" s="137"/>
      <c r="AO36" s="135"/>
      <c r="AP36" s="135"/>
      <c r="AQ36" s="134"/>
      <c r="AR36" s="30" t="str">
        <f t="shared" si="11"/>
        <v/>
      </c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S36" s="109"/>
      <c r="BT36" s="109"/>
      <c r="BU36" s="5"/>
      <c r="BV36" s="15"/>
      <c r="BW36" s="15"/>
      <c r="BX36" s="15"/>
      <c r="BY36" s="15"/>
      <c r="BZ36" s="15"/>
      <c r="CA36" s="32" t="str">
        <f t="shared" si="13"/>
        <v/>
      </c>
      <c r="CB36" s="4"/>
      <c r="CC36" s="4"/>
      <c r="CD36" s="4"/>
      <c r="CE36" s="4"/>
      <c r="CF36" s="4"/>
      <c r="CG36" s="33">
        <f t="shared" si="14"/>
        <v>0</v>
      </c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5"/>
      <c r="CV36" s="5"/>
      <c r="CW36" s="5"/>
      <c r="CX36" s="5"/>
      <c r="CY36" s="5"/>
      <c r="CZ36" s="5"/>
    </row>
    <row r="37" spans="1:104" s="6" customFormat="1" x14ac:dyDescent="0.2">
      <c r="A37" s="1680"/>
      <c r="B37" s="142" t="s">
        <v>60</v>
      </c>
      <c r="C37" s="143">
        <f t="shared" si="12"/>
        <v>0</v>
      </c>
      <c r="D37" s="131">
        <f t="shared" si="10"/>
        <v>0</v>
      </c>
      <c r="E37" s="131">
        <f t="shared" si="10"/>
        <v>0</v>
      </c>
      <c r="F37" s="132"/>
      <c r="G37" s="133"/>
      <c r="H37" s="132"/>
      <c r="I37" s="134"/>
      <c r="J37" s="132"/>
      <c r="K37" s="134"/>
      <c r="L37" s="132"/>
      <c r="M37" s="133"/>
      <c r="N37" s="135"/>
      <c r="O37" s="134"/>
      <c r="P37" s="135"/>
      <c r="Q37" s="134"/>
      <c r="R37" s="135"/>
      <c r="S37" s="134"/>
      <c r="T37" s="135"/>
      <c r="U37" s="134"/>
      <c r="V37" s="135"/>
      <c r="W37" s="134"/>
      <c r="X37" s="135"/>
      <c r="Y37" s="134"/>
      <c r="Z37" s="135"/>
      <c r="AA37" s="134"/>
      <c r="AB37" s="135"/>
      <c r="AC37" s="134"/>
      <c r="AD37" s="135"/>
      <c r="AE37" s="134"/>
      <c r="AF37" s="135"/>
      <c r="AG37" s="134"/>
      <c r="AH37" s="135"/>
      <c r="AI37" s="134"/>
      <c r="AJ37" s="135"/>
      <c r="AK37" s="134"/>
      <c r="AL37" s="135"/>
      <c r="AM37" s="136"/>
      <c r="AN37" s="137"/>
      <c r="AO37" s="135"/>
      <c r="AP37" s="135"/>
      <c r="AQ37" s="134"/>
      <c r="AR37" s="30" t="str">
        <f t="shared" si="11"/>
        <v/>
      </c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S37" s="109"/>
      <c r="BT37" s="109"/>
      <c r="BU37" s="5"/>
      <c r="BV37" s="15"/>
      <c r="BW37" s="15"/>
      <c r="BX37" s="15"/>
      <c r="BY37" s="15"/>
      <c r="BZ37" s="15"/>
      <c r="CA37" s="32" t="str">
        <f t="shared" si="13"/>
        <v/>
      </c>
      <c r="CB37" s="4"/>
      <c r="CC37" s="4"/>
      <c r="CD37" s="4"/>
      <c r="CE37" s="4"/>
      <c r="CF37" s="4"/>
      <c r="CG37" s="33">
        <f t="shared" si="14"/>
        <v>0</v>
      </c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5"/>
      <c r="CV37" s="5"/>
      <c r="CW37" s="5"/>
      <c r="CX37" s="5"/>
      <c r="CY37" s="5"/>
      <c r="CZ37" s="5"/>
    </row>
    <row r="38" spans="1:104" s="6" customFormat="1" x14ac:dyDescent="0.2">
      <c r="A38" s="1680"/>
      <c r="B38" s="144" t="s">
        <v>61</v>
      </c>
      <c r="C38" s="145">
        <f t="shared" si="12"/>
        <v>0</v>
      </c>
      <c r="D38" s="131">
        <f t="shared" si="10"/>
        <v>0</v>
      </c>
      <c r="E38" s="131">
        <f t="shared" si="10"/>
        <v>0</v>
      </c>
      <c r="F38" s="132"/>
      <c r="G38" s="133"/>
      <c r="H38" s="132"/>
      <c r="I38" s="134"/>
      <c r="J38" s="132"/>
      <c r="K38" s="134"/>
      <c r="L38" s="132"/>
      <c r="M38" s="133"/>
      <c r="N38" s="135"/>
      <c r="O38" s="134"/>
      <c r="P38" s="135"/>
      <c r="Q38" s="134"/>
      <c r="R38" s="135"/>
      <c r="S38" s="134"/>
      <c r="T38" s="135"/>
      <c r="U38" s="134"/>
      <c r="V38" s="135"/>
      <c r="W38" s="134"/>
      <c r="X38" s="135"/>
      <c r="Y38" s="134"/>
      <c r="Z38" s="135"/>
      <c r="AA38" s="134"/>
      <c r="AB38" s="135"/>
      <c r="AC38" s="134"/>
      <c r="AD38" s="135"/>
      <c r="AE38" s="134"/>
      <c r="AF38" s="135"/>
      <c r="AG38" s="134"/>
      <c r="AH38" s="135"/>
      <c r="AI38" s="134"/>
      <c r="AJ38" s="135"/>
      <c r="AK38" s="134"/>
      <c r="AL38" s="135"/>
      <c r="AM38" s="136"/>
      <c r="AN38" s="137"/>
      <c r="AO38" s="135"/>
      <c r="AP38" s="135"/>
      <c r="AQ38" s="134"/>
      <c r="AR38" s="30" t="str">
        <f t="shared" si="11"/>
        <v/>
      </c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S38" s="109"/>
      <c r="BT38" s="109"/>
      <c r="BU38" s="5"/>
      <c r="BV38" s="15"/>
      <c r="BW38" s="15"/>
      <c r="BX38" s="15"/>
      <c r="BY38" s="15"/>
      <c r="BZ38" s="15"/>
      <c r="CA38" s="32" t="str">
        <f t="shared" si="13"/>
        <v/>
      </c>
      <c r="CB38" s="4"/>
      <c r="CC38" s="4"/>
      <c r="CD38" s="4"/>
      <c r="CE38" s="4"/>
      <c r="CF38" s="4"/>
      <c r="CG38" s="33">
        <f t="shared" si="14"/>
        <v>0</v>
      </c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5"/>
      <c r="CV38" s="5"/>
      <c r="CW38" s="5"/>
      <c r="CX38" s="5"/>
      <c r="CY38" s="5"/>
      <c r="CZ38" s="5"/>
    </row>
    <row r="39" spans="1:104" s="6" customFormat="1" x14ac:dyDescent="0.2">
      <c r="A39" s="1680"/>
      <c r="B39" s="142" t="s">
        <v>62</v>
      </c>
      <c r="C39" s="143">
        <f t="shared" si="12"/>
        <v>0</v>
      </c>
      <c r="D39" s="131">
        <f t="shared" si="10"/>
        <v>0</v>
      </c>
      <c r="E39" s="131">
        <f t="shared" si="10"/>
        <v>0</v>
      </c>
      <c r="F39" s="132"/>
      <c r="G39" s="133"/>
      <c r="H39" s="132"/>
      <c r="I39" s="134"/>
      <c r="J39" s="132"/>
      <c r="K39" s="134"/>
      <c r="L39" s="132"/>
      <c r="M39" s="133"/>
      <c r="N39" s="135"/>
      <c r="O39" s="134"/>
      <c r="P39" s="135"/>
      <c r="Q39" s="134"/>
      <c r="R39" s="135"/>
      <c r="S39" s="134"/>
      <c r="T39" s="135"/>
      <c r="U39" s="134"/>
      <c r="V39" s="135"/>
      <c r="W39" s="134"/>
      <c r="X39" s="135"/>
      <c r="Y39" s="134"/>
      <c r="Z39" s="135"/>
      <c r="AA39" s="134"/>
      <c r="AB39" s="135"/>
      <c r="AC39" s="134"/>
      <c r="AD39" s="135"/>
      <c r="AE39" s="134"/>
      <c r="AF39" s="135"/>
      <c r="AG39" s="134"/>
      <c r="AH39" s="135"/>
      <c r="AI39" s="134"/>
      <c r="AJ39" s="135"/>
      <c r="AK39" s="134"/>
      <c r="AL39" s="135"/>
      <c r="AM39" s="136"/>
      <c r="AN39" s="137"/>
      <c r="AO39" s="135"/>
      <c r="AP39" s="135"/>
      <c r="AQ39" s="134"/>
      <c r="AR39" s="30" t="str">
        <f t="shared" si="11"/>
        <v/>
      </c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S39" s="109"/>
      <c r="BT39" s="109"/>
      <c r="BU39" s="5"/>
      <c r="BV39" s="15"/>
      <c r="BW39" s="15"/>
      <c r="BX39" s="15"/>
      <c r="BY39" s="15"/>
      <c r="BZ39" s="15"/>
      <c r="CA39" s="32" t="str">
        <f t="shared" si="13"/>
        <v/>
      </c>
      <c r="CB39" s="4"/>
      <c r="CC39" s="4"/>
      <c r="CD39" s="4"/>
      <c r="CE39" s="4"/>
      <c r="CF39" s="4"/>
      <c r="CG39" s="33">
        <f t="shared" si="14"/>
        <v>0</v>
      </c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5"/>
      <c r="CV39" s="5"/>
      <c r="CW39" s="5"/>
      <c r="CX39" s="5"/>
      <c r="CY39" s="5"/>
      <c r="CZ39" s="5"/>
    </row>
    <row r="40" spans="1:104" s="6" customFormat="1" x14ac:dyDescent="0.2">
      <c r="A40" s="1680"/>
      <c r="B40" s="142" t="s">
        <v>63</v>
      </c>
      <c r="C40" s="143">
        <f t="shared" si="12"/>
        <v>0</v>
      </c>
      <c r="D40" s="131">
        <f t="shared" si="10"/>
        <v>0</v>
      </c>
      <c r="E40" s="131">
        <f t="shared" si="10"/>
        <v>0</v>
      </c>
      <c r="F40" s="132"/>
      <c r="G40" s="133"/>
      <c r="H40" s="132"/>
      <c r="I40" s="134"/>
      <c r="J40" s="132"/>
      <c r="K40" s="134"/>
      <c r="L40" s="132"/>
      <c r="M40" s="133"/>
      <c r="N40" s="135"/>
      <c r="O40" s="134"/>
      <c r="P40" s="135"/>
      <c r="Q40" s="134"/>
      <c r="R40" s="135"/>
      <c r="S40" s="134"/>
      <c r="T40" s="135"/>
      <c r="U40" s="134"/>
      <c r="V40" s="135"/>
      <c r="W40" s="134"/>
      <c r="X40" s="135"/>
      <c r="Y40" s="134"/>
      <c r="Z40" s="135"/>
      <c r="AA40" s="134"/>
      <c r="AB40" s="135"/>
      <c r="AC40" s="134"/>
      <c r="AD40" s="135"/>
      <c r="AE40" s="134"/>
      <c r="AF40" s="135"/>
      <c r="AG40" s="134"/>
      <c r="AH40" s="135"/>
      <c r="AI40" s="134"/>
      <c r="AJ40" s="135"/>
      <c r="AK40" s="134"/>
      <c r="AL40" s="135"/>
      <c r="AM40" s="136"/>
      <c r="AN40" s="137"/>
      <c r="AO40" s="135"/>
      <c r="AP40" s="135"/>
      <c r="AQ40" s="134"/>
      <c r="AR40" s="30" t="str">
        <f t="shared" si="11"/>
        <v/>
      </c>
      <c r="BS40" s="109"/>
      <c r="BT40" s="109"/>
      <c r="BU40" s="5"/>
      <c r="BV40" s="15"/>
      <c r="BW40" s="15"/>
      <c r="BX40" s="15"/>
      <c r="BY40" s="15"/>
      <c r="BZ40" s="15"/>
      <c r="CA40" s="32" t="str">
        <f t="shared" si="13"/>
        <v/>
      </c>
      <c r="CB40" s="4"/>
      <c r="CC40" s="4"/>
      <c r="CD40" s="4"/>
      <c r="CE40" s="4"/>
      <c r="CF40" s="4"/>
      <c r="CG40" s="33">
        <f t="shared" si="14"/>
        <v>0</v>
      </c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5"/>
      <c r="CV40" s="5"/>
      <c r="CW40" s="5"/>
      <c r="CX40" s="5"/>
      <c r="CY40" s="5"/>
      <c r="CZ40" s="5"/>
    </row>
    <row r="41" spans="1:104" s="6" customFormat="1" x14ac:dyDescent="0.2">
      <c r="A41" s="1680"/>
      <c r="B41" s="146" t="s">
        <v>64</v>
      </c>
      <c r="C41" s="147">
        <f t="shared" si="12"/>
        <v>0</v>
      </c>
      <c r="D41" s="131">
        <f t="shared" si="10"/>
        <v>0</v>
      </c>
      <c r="E41" s="131">
        <f t="shared" si="10"/>
        <v>0</v>
      </c>
      <c r="F41" s="132"/>
      <c r="G41" s="133"/>
      <c r="H41" s="132"/>
      <c r="I41" s="134"/>
      <c r="J41" s="132"/>
      <c r="K41" s="134"/>
      <c r="L41" s="132"/>
      <c r="M41" s="133"/>
      <c r="N41" s="135"/>
      <c r="O41" s="134"/>
      <c r="P41" s="135"/>
      <c r="Q41" s="134"/>
      <c r="R41" s="135"/>
      <c r="S41" s="134"/>
      <c r="T41" s="135"/>
      <c r="U41" s="134"/>
      <c r="V41" s="135"/>
      <c r="W41" s="134"/>
      <c r="X41" s="135"/>
      <c r="Y41" s="134"/>
      <c r="Z41" s="135"/>
      <c r="AA41" s="134"/>
      <c r="AB41" s="135"/>
      <c r="AC41" s="134"/>
      <c r="AD41" s="135"/>
      <c r="AE41" s="134"/>
      <c r="AF41" s="135"/>
      <c r="AG41" s="134"/>
      <c r="AH41" s="135"/>
      <c r="AI41" s="134"/>
      <c r="AJ41" s="135"/>
      <c r="AK41" s="134"/>
      <c r="AL41" s="135"/>
      <c r="AM41" s="136"/>
      <c r="AN41" s="137"/>
      <c r="AO41" s="135"/>
      <c r="AP41" s="135"/>
      <c r="AQ41" s="134"/>
      <c r="AR41" s="30" t="str">
        <f t="shared" si="11"/>
        <v/>
      </c>
      <c r="BS41" s="109"/>
      <c r="BT41" s="109"/>
      <c r="BU41" s="5"/>
      <c r="BV41" s="15"/>
      <c r="BW41" s="15"/>
      <c r="BX41" s="15"/>
      <c r="BY41" s="15"/>
      <c r="BZ41" s="15"/>
      <c r="CA41" s="32" t="str">
        <f t="shared" si="13"/>
        <v/>
      </c>
      <c r="CB41" s="4"/>
      <c r="CC41" s="4"/>
      <c r="CD41" s="4"/>
      <c r="CE41" s="4"/>
      <c r="CF41" s="4"/>
      <c r="CG41" s="33">
        <f t="shared" si="14"/>
        <v>0</v>
      </c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5"/>
      <c r="CV41" s="5"/>
      <c r="CW41" s="5"/>
      <c r="CX41" s="5"/>
      <c r="CY41" s="5"/>
      <c r="CZ41" s="5"/>
    </row>
    <row r="42" spans="1:104" s="6" customFormat="1" x14ac:dyDescent="0.2">
      <c r="A42" s="1680"/>
      <c r="B42" s="140" t="s">
        <v>65</v>
      </c>
      <c r="C42" s="148">
        <f t="shared" si="12"/>
        <v>0</v>
      </c>
      <c r="D42" s="149">
        <f t="shared" si="10"/>
        <v>0</v>
      </c>
      <c r="E42" s="149">
        <f t="shared" si="10"/>
        <v>0</v>
      </c>
      <c r="F42" s="132"/>
      <c r="G42" s="133"/>
      <c r="H42" s="132"/>
      <c r="I42" s="133"/>
      <c r="J42" s="132"/>
      <c r="K42" s="134"/>
      <c r="L42" s="132"/>
      <c r="M42" s="133"/>
      <c r="N42" s="135"/>
      <c r="O42" s="133"/>
      <c r="P42" s="150"/>
      <c r="Q42" s="133"/>
      <c r="R42" s="150"/>
      <c r="S42" s="133"/>
      <c r="T42" s="150"/>
      <c r="U42" s="133"/>
      <c r="V42" s="150"/>
      <c r="W42" s="133"/>
      <c r="X42" s="150"/>
      <c r="Y42" s="133"/>
      <c r="Z42" s="150"/>
      <c r="AA42" s="133"/>
      <c r="AB42" s="150"/>
      <c r="AC42" s="133"/>
      <c r="AD42" s="150"/>
      <c r="AE42" s="133"/>
      <c r="AF42" s="150"/>
      <c r="AG42" s="133"/>
      <c r="AH42" s="150"/>
      <c r="AI42" s="133"/>
      <c r="AJ42" s="150"/>
      <c r="AK42" s="133"/>
      <c r="AL42" s="150"/>
      <c r="AM42" s="151"/>
      <c r="AN42" s="137"/>
      <c r="AO42" s="135"/>
      <c r="AP42" s="150"/>
      <c r="AQ42" s="133"/>
      <c r="AR42" s="30" t="str">
        <f t="shared" si="11"/>
        <v/>
      </c>
      <c r="BS42" s="109"/>
      <c r="BT42" s="109"/>
      <c r="BU42" s="5"/>
      <c r="BV42" s="15"/>
      <c r="BW42" s="15"/>
      <c r="BX42" s="15"/>
      <c r="BY42" s="15"/>
      <c r="BZ42" s="15"/>
      <c r="CA42" s="32" t="str">
        <f t="shared" si="13"/>
        <v/>
      </c>
      <c r="CB42" s="4"/>
      <c r="CC42" s="4"/>
      <c r="CD42" s="4"/>
      <c r="CE42" s="4"/>
      <c r="CF42" s="4"/>
      <c r="CG42" s="33">
        <f t="shared" si="14"/>
        <v>0</v>
      </c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5"/>
      <c r="CV42" s="5"/>
      <c r="CW42" s="5"/>
      <c r="CX42" s="5"/>
      <c r="CY42" s="5"/>
      <c r="CZ42" s="5"/>
    </row>
    <row r="43" spans="1:104" s="6" customFormat="1" x14ac:dyDescent="0.2">
      <c r="A43" s="1680"/>
      <c r="B43" s="152" t="s">
        <v>66</v>
      </c>
      <c r="C43" s="153">
        <f t="shared" si="12"/>
        <v>0</v>
      </c>
      <c r="D43" s="154">
        <f t="shared" si="10"/>
        <v>0</v>
      </c>
      <c r="E43" s="154">
        <f t="shared" si="10"/>
        <v>0</v>
      </c>
      <c r="F43" s="132"/>
      <c r="G43" s="133"/>
      <c r="H43" s="132"/>
      <c r="I43" s="133"/>
      <c r="J43" s="132"/>
      <c r="K43" s="134"/>
      <c r="L43" s="132"/>
      <c r="M43" s="133"/>
      <c r="N43" s="135"/>
      <c r="O43" s="133"/>
      <c r="P43" s="150"/>
      <c r="Q43" s="133"/>
      <c r="R43" s="150"/>
      <c r="S43" s="133"/>
      <c r="T43" s="150"/>
      <c r="U43" s="133"/>
      <c r="V43" s="150"/>
      <c r="W43" s="133"/>
      <c r="X43" s="150"/>
      <c r="Y43" s="133"/>
      <c r="Z43" s="150"/>
      <c r="AA43" s="133"/>
      <c r="AB43" s="150"/>
      <c r="AC43" s="133"/>
      <c r="AD43" s="150"/>
      <c r="AE43" s="133"/>
      <c r="AF43" s="150"/>
      <c r="AG43" s="133"/>
      <c r="AH43" s="150"/>
      <c r="AI43" s="133"/>
      <c r="AJ43" s="150"/>
      <c r="AK43" s="133"/>
      <c r="AL43" s="150"/>
      <c r="AM43" s="151"/>
      <c r="AN43" s="137"/>
      <c r="AO43" s="135"/>
      <c r="AP43" s="150"/>
      <c r="AQ43" s="133"/>
      <c r="AR43" s="30" t="str">
        <f t="shared" si="11"/>
        <v/>
      </c>
      <c r="BS43" s="109"/>
      <c r="BT43" s="109"/>
      <c r="BU43" s="5"/>
      <c r="BV43" s="15"/>
      <c r="BW43" s="15"/>
      <c r="BX43" s="15"/>
      <c r="BY43" s="15"/>
      <c r="BZ43" s="15"/>
      <c r="CA43" s="32" t="str">
        <f t="shared" si="13"/>
        <v/>
      </c>
      <c r="CB43" s="4"/>
      <c r="CC43" s="4"/>
      <c r="CD43" s="4"/>
      <c r="CE43" s="4"/>
      <c r="CF43" s="4"/>
      <c r="CG43" s="33">
        <f t="shared" si="14"/>
        <v>0</v>
      </c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5"/>
      <c r="CV43" s="5"/>
      <c r="CW43" s="5"/>
      <c r="CX43" s="5"/>
      <c r="CY43" s="5"/>
      <c r="CZ43" s="5"/>
    </row>
    <row r="44" spans="1:104" s="6" customFormat="1" x14ac:dyDescent="0.2">
      <c r="A44" s="1680"/>
      <c r="B44" s="155" t="s">
        <v>67</v>
      </c>
      <c r="C44" s="153">
        <f t="shared" si="12"/>
        <v>0</v>
      </c>
      <c r="D44" s="154">
        <f t="shared" si="10"/>
        <v>0</v>
      </c>
      <c r="E44" s="154">
        <f t="shared" si="10"/>
        <v>0</v>
      </c>
      <c r="F44" s="132"/>
      <c r="G44" s="133"/>
      <c r="H44" s="132"/>
      <c r="I44" s="133"/>
      <c r="J44" s="132"/>
      <c r="K44" s="134"/>
      <c r="L44" s="132"/>
      <c r="M44" s="133"/>
      <c r="N44" s="135"/>
      <c r="O44" s="133"/>
      <c r="P44" s="150"/>
      <c r="Q44" s="133"/>
      <c r="R44" s="150"/>
      <c r="S44" s="133"/>
      <c r="T44" s="150"/>
      <c r="U44" s="133"/>
      <c r="V44" s="150"/>
      <c r="W44" s="133"/>
      <c r="X44" s="150"/>
      <c r="Y44" s="133"/>
      <c r="Z44" s="150"/>
      <c r="AA44" s="133"/>
      <c r="AB44" s="150"/>
      <c r="AC44" s="133"/>
      <c r="AD44" s="150"/>
      <c r="AE44" s="133"/>
      <c r="AF44" s="150"/>
      <c r="AG44" s="133"/>
      <c r="AH44" s="150"/>
      <c r="AI44" s="133"/>
      <c r="AJ44" s="150"/>
      <c r="AK44" s="133"/>
      <c r="AL44" s="150"/>
      <c r="AM44" s="151"/>
      <c r="AN44" s="137"/>
      <c r="AO44" s="135"/>
      <c r="AP44" s="150"/>
      <c r="AQ44" s="133"/>
      <c r="AR44" s="30" t="str">
        <f t="shared" si="11"/>
        <v/>
      </c>
      <c r="BS44" s="109"/>
      <c r="BT44" s="109"/>
      <c r="BU44" s="5"/>
      <c r="BV44" s="15"/>
      <c r="BW44" s="15"/>
      <c r="BX44" s="15"/>
      <c r="BY44" s="15"/>
      <c r="BZ44" s="15"/>
      <c r="CA44" s="32" t="str">
        <f t="shared" si="13"/>
        <v/>
      </c>
      <c r="CB44" s="4"/>
      <c r="CC44" s="4"/>
      <c r="CD44" s="4"/>
      <c r="CE44" s="4"/>
      <c r="CF44" s="4"/>
      <c r="CG44" s="33">
        <f t="shared" si="14"/>
        <v>0</v>
      </c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5"/>
      <c r="CV44" s="5"/>
      <c r="CW44" s="5"/>
      <c r="CX44" s="5"/>
      <c r="CY44" s="5"/>
      <c r="CZ44" s="5"/>
    </row>
    <row r="45" spans="1:104" s="6" customFormat="1" x14ac:dyDescent="0.2">
      <c r="A45" s="1680"/>
      <c r="B45" s="152" t="s">
        <v>68</v>
      </c>
      <c r="C45" s="153">
        <f t="shared" si="12"/>
        <v>0</v>
      </c>
      <c r="D45" s="154">
        <f t="shared" si="10"/>
        <v>0</v>
      </c>
      <c r="E45" s="154">
        <f t="shared" si="10"/>
        <v>0</v>
      </c>
      <c r="F45" s="132"/>
      <c r="G45" s="133"/>
      <c r="H45" s="132"/>
      <c r="I45" s="133"/>
      <c r="J45" s="132"/>
      <c r="K45" s="134"/>
      <c r="L45" s="132"/>
      <c r="M45" s="133"/>
      <c r="N45" s="135"/>
      <c r="O45" s="133"/>
      <c r="P45" s="150"/>
      <c r="Q45" s="133"/>
      <c r="R45" s="150"/>
      <c r="S45" s="133"/>
      <c r="T45" s="150"/>
      <c r="U45" s="133"/>
      <c r="V45" s="150"/>
      <c r="W45" s="133"/>
      <c r="X45" s="150"/>
      <c r="Y45" s="133"/>
      <c r="Z45" s="150"/>
      <c r="AA45" s="133"/>
      <c r="AB45" s="150"/>
      <c r="AC45" s="133"/>
      <c r="AD45" s="150"/>
      <c r="AE45" s="133"/>
      <c r="AF45" s="150"/>
      <c r="AG45" s="133"/>
      <c r="AH45" s="150"/>
      <c r="AI45" s="133"/>
      <c r="AJ45" s="150"/>
      <c r="AK45" s="133"/>
      <c r="AL45" s="150"/>
      <c r="AM45" s="151"/>
      <c r="AN45" s="137"/>
      <c r="AO45" s="135"/>
      <c r="AP45" s="150"/>
      <c r="AQ45" s="133"/>
      <c r="AR45" s="30" t="str">
        <f t="shared" si="11"/>
        <v/>
      </c>
      <c r="BS45" s="109"/>
      <c r="BT45" s="109"/>
      <c r="BU45" s="5"/>
      <c r="BV45" s="15"/>
      <c r="BW45" s="15"/>
      <c r="BX45" s="15"/>
      <c r="BY45" s="15"/>
      <c r="BZ45" s="15"/>
      <c r="CA45" s="32" t="str">
        <f t="shared" si="13"/>
        <v/>
      </c>
      <c r="CB45" s="4"/>
      <c r="CC45" s="4"/>
      <c r="CD45" s="4"/>
      <c r="CE45" s="4"/>
      <c r="CF45" s="4"/>
      <c r="CG45" s="33">
        <f t="shared" si="14"/>
        <v>0</v>
      </c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5"/>
      <c r="CV45" s="5"/>
      <c r="CW45" s="5"/>
      <c r="CX45" s="5"/>
      <c r="CY45" s="5"/>
      <c r="CZ45" s="5"/>
    </row>
    <row r="46" spans="1:104" s="6" customFormat="1" x14ac:dyDescent="0.2">
      <c r="A46" s="1680"/>
      <c r="B46" s="152" t="s">
        <v>69</v>
      </c>
      <c r="C46" s="153">
        <f t="shared" si="12"/>
        <v>0</v>
      </c>
      <c r="D46" s="154">
        <f t="shared" si="10"/>
        <v>0</v>
      </c>
      <c r="E46" s="154">
        <f t="shared" si="10"/>
        <v>0</v>
      </c>
      <c r="F46" s="132"/>
      <c r="G46" s="133"/>
      <c r="H46" s="132"/>
      <c r="I46" s="133"/>
      <c r="J46" s="132"/>
      <c r="K46" s="134"/>
      <c r="L46" s="132"/>
      <c r="M46" s="133"/>
      <c r="N46" s="135"/>
      <c r="O46" s="133"/>
      <c r="P46" s="150"/>
      <c r="Q46" s="133"/>
      <c r="R46" s="150"/>
      <c r="S46" s="133"/>
      <c r="T46" s="150"/>
      <c r="U46" s="133"/>
      <c r="V46" s="150"/>
      <c r="W46" s="133"/>
      <c r="X46" s="150"/>
      <c r="Y46" s="133"/>
      <c r="Z46" s="150"/>
      <c r="AA46" s="133"/>
      <c r="AB46" s="150"/>
      <c r="AC46" s="133"/>
      <c r="AD46" s="150"/>
      <c r="AE46" s="133"/>
      <c r="AF46" s="150"/>
      <c r="AG46" s="133"/>
      <c r="AH46" s="150"/>
      <c r="AI46" s="133"/>
      <c r="AJ46" s="150"/>
      <c r="AK46" s="133"/>
      <c r="AL46" s="150"/>
      <c r="AM46" s="151"/>
      <c r="AN46" s="137"/>
      <c r="AO46" s="135"/>
      <c r="AP46" s="150"/>
      <c r="AQ46" s="133"/>
      <c r="AR46" s="30" t="str">
        <f t="shared" si="11"/>
        <v/>
      </c>
      <c r="BS46" s="109"/>
      <c r="BT46" s="109"/>
      <c r="BU46" s="5"/>
      <c r="BV46" s="15"/>
      <c r="BW46" s="15"/>
      <c r="BX46" s="15"/>
      <c r="BY46" s="15"/>
      <c r="BZ46" s="15"/>
      <c r="CA46" s="32" t="str">
        <f t="shared" si="13"/>
        <v/>
      </c>
      <c r="CB46" s="4"/>
      <c r="CC46" s="4"/>
      <c r="CD46" s="4"/>
      <c r="CE46" s="4"/>
      <c r="CF46" s="4"/>
      <c r="CG46" s="33">
        <f t="shared" si="14"/>
        <v>0</v>
      </c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5"/>
      <c r="CV46" s="5"/>
      <c r="CW46" s="5"/>
      <c r="CX46" s="5"/>
      <c r="CY46" s="5"/>
      <c r="CZ46" s="5"/>
    </row>
    <row r="47" spans="1:104" s="6" customFormat="1" x14ac:dyDescent="0.2">
      <c r="A47" s="1680"/>
      <c r="B47" s="152" t="s">
        <v>70</v>
      </c>
      <c r="C47" s="156">
        <f t="shared" si="12"/>
        <v>0</v>
      </c>
      <c r="D47" s="157">
        <f t="shared" si="10"/>
        <v>0</v>
      </c>
      <c r="E47" s="157">
        <f t="shared" si="10"/>
        <v>0</v>
      </c>
      <c r="F47" s="158"/>
      <c r="G47" s="159"/>
      <c r="H47" s="158"/>
      <c r="I47" s="159"/>
      <c r="J47" s="158"/>
      <c r="K47" s="160"/>
      <c r="L47" s="158"/>
      <c r="M47" s="159"/>
      <c r="N47" s="161"/>
      <c r="O47" s="159"/>
      <c r="P47" s="162"/>
      <c r="Q47" s="159"/>
      <c r="R47" s="162"/>
      <c r="S47" s="159"/>
      <c r="T47" s="162"/>
      <c r="U47" s="159"/>
      <c r="V47" s="162"/>
      <c r="W47" s="159"/>
      <c r="X47" s="162"/>
      <c r="Y47" s="159"/>
      <c r="Z47" s="162"/>
      <c r="AA47" s="159"/>
      <c r="AB47" s="162"/>
      <c r="AC47" s="159"/>
      <c r="AD47" s="162"/>
      <c r="AE47" s="159"/>
      <c r="AF47" s="162"/>
      <c r="AG47" s="159"/>
      <c r="AH47" s="162"/>
      <c r="AI47" s="159"/>
      <c r="AJ47" s="162"/>
      <c r="AK47" s="159"/>
      <c r="AL47" s="162"/>
      <c r="AM47" s="163"/>
      <c r="AN47" s="164"/>
      <c r="AO47" s="161"/>
      <c r="AP47" s="162"/>
      <c r="AQ47" s="159"/>
      <c r="AR47" s="30" t="str">
        <f t="shared" si="11"/>
        <v/>
      </c>
      <c r="BS47" s="109"/>
      <c r="BT47" s="109"/>
      <c r="BU47" s="5"/>
      <c r="BV47" s="15"/>
      <c r="BW47" s="15"/>
      <c r="BX47" s="15"/>
      <c r="BY47" s="15"/>
      <c r="BZ47" s="15"/>
      <c r="CA47" s="32" t="str">
        <f t="shared" si="13"/>
        <v/>
      </c>
      <c r="CB47" s="4"/>
      <c r="CC47" s="4"/>
      <c r="CD47" s="4"/>
      <c r="CE47" s="4"/>
      <c r="CF47" s="4"/>
      <c r="CG47" s="33">
        <f t="shared" si="14"/>
        <v>0</v>
      </c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5"/>
      <c r="CV47" s="5"/>
      <c r="CW47" s="5"/>
      <c r="CX47" s="5"/>
      <c r="CY47" s="5"/>
      <c r="CZ47" s="5"/>
    </row>
    <row r="48" spans="1:104" s="6" customFormat="1" x14ac:dyDescent="0.2">
      <c r="A48" s="2061"/>
      <c r="B48" s="165" t="s">
        <v>71</v>
      </c>
      <c r="C48" s="166">
        <f t="shared" si="12"/>
        <v>0</v>
      </c>
      <c r="D48" s="167">
        <f t="shared" si="10"/>
        <v>0</v>
      </c>
      <c r="E48" s="167">
        <f t="shared" si="10"/>
        <v>0</v>
      </c>
      <c r="F48" s="168"/>
      <c r="G48" s="169"/>
      <c r="H48" s="168"/>
      <c r="I48" s="169"/>
      <c r="J48" s="168"/>
      <c r="K48" s="170"/>
      <c r="L48" s="168"/>
      <c r="M48" s="169"/>
      <c r="N48" s="171"/>
      <c r="O48" s="169"/>
      <c r="P48" s="172"/>
      <c r="Q48" s="169"/>
      <c r="R48" s="172"/>
      <c r="S48" s="169"/>
      <c r="T48" s="172"/>
      <c r="U48" s="169"/>
      <c r="V48" s="172"/>
      <c r="W48" s="169"/>
      <c r="X48" s="172"/>
      <c r="Y48" s="169"/>
      <c r="Z48" s="172"/>
      <c r="AA48" s="169"/>
      <c r="AB48" s="172"/>
      <c r="AC48" s="169"/>
      <c r="AD48" s="172"/>
      <c r="AE48" s="169"/>
      <c r="AF48" s="172"/>
      <c r="AG48" s="169"/>
      <c r="AH48" s="172"/>
      <c r="AI48" s="169"/>
      <c r="AJ48" s="172"/>
      <c r="AK48" s="169"/>
      <c r="AL48" s="172"/>
      <c r="AM48" s="173"/>
      <c r="AN48" s="174"/>
      <c r="AO48" s="171"/>
      <c r="AP48" s="172"/>
      <c r="AQ48" s="169"/>
      <c r="AR48" s="30" t="str">
        <f t="shared" si="11"/>
        <v/>
      </c>
      <c r="BS48" s="109"/>
      <c r="BT48" s="109"/>
      <c r="BU48" s="5"/>
      <c r="BV48" s="15"/>
      <c r="BW48" s="15"/>
      <c r="BX48" s="15"/>
      <c r="BY48" s="15"/>
      <c r="BZ48" s="15"/>
      <c r="CA48" s="32" t="str">
        <f t="shared" si="13"/>
        <v/>
      </c>
      <c r="CB48" s="4"/>
      <c r="CC48" s="4"/>
      <c r="CD48" s="4"/>
      <c r="CE48" s="4"/>
      <c r="CF48" s="4"/>
      <c r="CG48" s="33">
        <f t="shared" si="14"/>
        <v>0</v>
      </c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5"/>
      <c r="CV48" s="5"/>
      <c r="CW48" s="5"/>
      <c r="CX48" s="5"/>
      <c r="CY48" s="5"/>
      <c r="CZ48" s="5"/>
    </row>
    <row r="49" spans="1:130" x14ac:dyDescent="0.2">
      <c r="A49" s="1252" t="s">
        <v>72</v>
      </c>
      <c r="B49" s="176"/>
      <c r="C49" s="177">
        <f>SUM(D49:E49)</f>
        <v>0</v>
      </c>
      <c r="D49" s="149">
        <f t="shared" si="10"/>
        <v>0</v>
      </c>
      <c r="E49" s="149">
        <f t="shared" si="10"/>
        <v>0</v>
      </c>
      <c r="F49" s="124"/>
      <c r="G49" s="125"/>
      <c r="H49" s="124"/>
      <c r="I49" s="126"/>
      <c r="J49" s="124"/>
      <c r="K49" s="126"/>
      <c r="L49" s="124"/>
      <c r="M49" s="125"/>
      <c r="N49" s="127"/>
      <c r="O49" s="126"/>
      <c r="P49" s="127"/>
      <c r="Q49" s="126"/>
      <c r="R49" s="127"/>
      <c r="S49" s="126"/>
      <c r="T49" s="127"/>
      <c r="U49" s="126"/>
      <c r="V49" s="127"/>
      <c r="W49" s="126"/>
      <c r="X49" s="127"/>
      <c r="Y49" s="126"/>
      <c r="Z49" s="127"/>
      <c r="AA49" s="126"/>
      <c r="AB49" s="127"/>
      <c r="AC49" s="126"/>
      <c r="AD49" s="127"/>
      <c r="AE49" s="126"/>
      <c r="AF49" s="127"/>
      <c r="AG49" s="126"/>
      <c r="AH49" s="127"/>
      <c r="AI49" s="126"/>
      <c r="AJ49" s="127"/>
      <c r="AK49" s="126"/>
      <c r="AL49" s="127"/>
      <c r="AM49" s="128"/>
      <c r="AN49" s="129"/>
      <c r="AO49" s="127"/>
      <c r="AP49" s="127"/>
      <c r="AQ49" s="126"/>
      <c r="AR49" s="30" t="str">
        <f t="shared" si="11"/>
        <v/>
      </c>
      <c r="BS49" s="109"/>
      <c r="BT49" s="109"/>
      <c r="BV49" s="15"/>
      <c r="BW49" s="15"/>
      <c r="BX49" s="15"/>
      <c r="CA49" s="32" t="str">
        <f t="shared" si="13"/>
        <v/>
      </c>
      <c r="CG49" s="33">
        <f t="shared" si="14"/>
        <v>0</v>
      </c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5"/>
      <c r="CV49" s="5"/>
      <c r="CW49" s="5"/>
      <c r="CX49" s="5"/>
      <c r="CY49" s="5"/>
      <c r="CZ49" s="5"/>
    </row>
    <row r="50" spans="1:130" x14ac:dyDescent="0.2">
      <c r="A50" s="178" t="s">
        <v>73</v>
      </c>
      <c r="B50" s="179"/>
      <c r="C50" s="180">
        <f>SUM(D50:E50)</f>
        <v>0</v>
      </c>
      <c r="D50" s="181">
        <f t="shared" si="10"/>
        <v>0</v>
      </c>
      <c r="E50" s="181">
        <f t="shared" si="10"/>
        <v>0</v>
      </c>
      <c r="F50" s="168"/>
      <c r="G50" s="169"/>
      <c r="H50" s="168"/>
      <c r="I50" s="170"/>
      <c r="J50" s="168"/>
      <c r="K50" s="170"/>
      <c r="L50" s="168"/>
      <c r="M50" s="169"/>
      <c r="N50" s="171"/>
      <c r="O50" s="170"/>
      <c r="P50" s="171"/>
      <c r="Q50" s="170"/>
      <c r="R50" s="171"/>
      <c r="S50" s="170"/>
      <c r="T50" s="171"/>
      <c r="U50" s="170"/>
      <c r="V50" s="171"/>
      <c r="W50" s="170"/>
      <c r="X50" s="171"/>
      <c r="Y50" s="170"/>
      <c r="Z50" s="171"/>
      <c r="AA50" s="170"/>
      <c r="AB50" s="171"/>
      <c r="AC50" s="170"/>
      <c r="AD50" s="171"/>
      <c r="AE50" s="170"/>
      <c r="AF50" s="171"/>
      <c r="AG50" s="170"/>
      <c r="AH50" s="171"/>
      <c r="AI50" s="170"/>
      <c r="AJ50" s="171"/>
      <c r="AK50" s="170"/>
      <c r="AL50" s="171"/>
      <c r="AM50" s="182"/>
      <c r="AN50" s="174"/>
      <c r="AO50" s="171"/>
      <c r="AP50" s="171"/>
      <c r="AQ50" s="170"/>
      <c r="AR50" s="30" t="str">
        <f t="shared" si="11"/>
        <v/>
      </c>
      <c r="BS50" s="109"/>
      <c r="BT50" s="109"/>
      <c r="BV50" s="15"/>
      <c r="BW50" s="15"/>
      <c r="BX50" s="15"/>
      <c r="CA50" s="32" t="str">
        <f t="shared" si="13"/>
        <v/>
      </c>
      <c r="CG50" s="33">
        <f t="shared" si="14"/>
        <v>0</v>
      </c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5"/>
      <c r="CV50" s="5"/>
      <c r="CW50" s="5"/>
      <c r="CX50" s="5"/>
      <c r="CY50" s="5"/>
      <c r="CZ50" s="5"/>
    </row>
    <row r="51" spans="1:130" x14ac:dyDescent="0.2">
      <c r="A51" s="107" t="s">
        <v>74</v>
      </c>
      <c r="B51" s="11"/>
      <c r="C51" s="183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CA51" s="32" t="str">
        <f t="shared" si="13"/>
        <v/>
      </c>
      <c r="CG51" s="33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5"/>
      <c r="CV51" s="5"/>
      <c r="CW51" s="5"/>
      <c r="CX51" s="5"/>
      <c r="CY51" s="5"/>
      <c r="CZ51" s="5"/>
    </row>
    <row r="52" spans="1:130" x14ac:dyDescent="0.2">
      <c r="A52" s="2116" t="s">
        <v>75</v>
      </c>
      <c r="B52" s="2098" t="s">
        <v>76</v>
      </c>
      <c r="C52" s="2100" t="s">
        <v>7</v>
      </c>
      <c r="D52" s="2100"/>
      <c r="E52" s="2100"/>
      <c r="F52" s="2107"/>
      <c r="G52" s="2117" t="s">
        <v>77</v>
      </c>
      <c r="H52" s="2111"/>
      <c r="I52" s="184"/>
      <c r="AI52" s="109"/>
      <c r="AJ52" s="109"/>
      <c r="BY52" s="5"/>
      <c r="CA52" s="32" t="str">
        <f t="shared" si="13"/>
        <v/>
      </c>
      <c r="CG52" s="33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5"/>
      <c r="CV52" s="5"/>
      <c r="CW52" s="5"/>
      <c r="CX52" s="5"/>
      <c r="CY52" s="5"/>
      <c r="CZ52" s="5"/>
    </row>
    <row r="53" spans="1:130" ht="14.25" customHeight="1" x14ac:dyDescent="0.2">
      <c r="A53" s="1680"/>
      <c r="B53" s="1637"/>
      <c r="C53" s="1644" t="s">
        <v>50</v>
      </c>
      <c r="D53" s="1683" t="s">
        <v>29</v>
      </c>
      <c r="E53" s="1654" t="s">
        <v>30</v>
      </c>
      <c r="F53" s="1675" t="s">
        <v>31</v>
      </c>
      <c r="G53" s="2114" t="s">
        <v>78</v>
      </c>
      <c r="H53" s="2115" t="s">
        <v>79</v>
      </c>
      <c r="AH53" s="109"/>
      <c r="AI53" s="109"/>
      <c r="BT53" s="5"/>
      <c r="BZ53" s="32"/>
      <c r="CF53" s="33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5"/>
      <c r="CU53" s="5"/>
      <c r="CV53" s="5"/>
      <c r="CW53" s="5"/>
      <c r="CX53" s="5"/>
      <c r="CY53" s="5"/>
      <c r="CZ53" s="5"/>
      <c r="DZ53" s="6"/>
    </row>
    <row r="54" spans="1:130" x14ac:dyDescent="0.2">
      <c r="A54" s="2061"/>
      <c r="B54" s="2040"/>
      <c r="C54" s="1934"/>
      <c r="D54" s="1974"/>
      <c r="E54" s="1966"/>
      <c r="F54" s="1972"/>
      <c r="G54" s="2114"/>
      <c r="H54" s="2115"/>
      <c r="AH54" s="109"/>
      <c r="AI54" s="109"/>
      <c r="BT54" s="5"/>
      <c r="BZ54" s="32"/>
      <c r="CF54" s="33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5"/>
      <c r="CU54" s="5"/>
      <c r="CV54" s="5"/>
      <c r="CW54" s="5"/>
      <c r="CX54" s="5"/>
      <c r="CY54" s="5"/>
      <c r="CZ54" s="5"/>
      <c r="DZ54" s="6"/>
    </row>
    <row r="55" spans="1:130" x14ac:dyDescent="0.2">
      <c r="A55" s="185" t="s">
        <v>80</v>
      </c>
      <c r="B55" s="186">
        <f>SUM(C55:F55)</f>
        <v>0</v>
      </c>
      <c r="C55" s="187"/>
      <c r="D55" s="188"/>
      <c r="E55" s="189"/>
      <c r="F55" s="190"/>
      <c r="G55" s="187"/>
      <c r="H55" s="187"/>
      <c r="AH55" s="109"/>
      <c r="AI55" s="109"/>
      <c r="BT55" s="5"/>
      <c r="BY55" s="5"/>
      <c r="BZ55" s="32" t="str">
        <f>IF(CF55=1," * El total de Ingresos debe ser igual a la suma de los Tipos de Estrategia. ","")</f>
        <v/>
      </c>
      <c r="CF55" s="33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5"/>
      <c r="CU55" s="5"/>
      <c r="CV55" s="5"/>
      <c r="CW55" s="5"/>
      <c r="CX55" s="5"/>
      <c r="CY55" s="5"/>
      <c r="CZ55" s="5"/>
      <c r="DZ55" s="6"/>
    </row>
    <row r="56" spans="1:130" x14ac:dyDescent="0.2">
      <c r="A56" s="155" t="s">
        <v>81</v>
      </c>
      <c r="B56" s="186">
        <f>SUM(C56:F56)</f>
        <v>0</v>
      </c>
      <c r="C56" s="191"/>
      <c r="D56" s="188"/>
      <c r="E56" s="189"/>
      <c r="F56" s="192"/>
      <c r="G56" s="191"/>
      <c r="H56" s="191"/>
      <c r="AH56" s="109"/>
      <c r="AI56" s="109"/>
      <c r="BT56" s="5"/>
      <c r="BY56" s="5"/>
      <c r="BZ56" s="32" t="str">
        <f>IF(CF56=1," * El total de Ingresos debe ser igual a la suma de los Tipos de Estrategia. ","")</f>
        <v/>
      </c>
      <c r="CF56" s="33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5"/>
      <c r="CU56" s="5"/>
      <c r="CV56" s="5"/>
      <c r="CW56" s="5"/>
      <c r="CX56" s="5"/>
      <c r="CY56" s="5"/>
      <c r="CZ56" s="5"/>
      <c r="DZ56" s="6"/>
    </row>
    <row r="57" spans="1:130" x14ac:dyDescent="0.2">
      <c r="A57" s="155" t="s">
        <v>82</v>
      </c>
      <c r="B57" s="186">
        <f>SUM(C57:F57)</f>
        <v>0</v>
      </c>
      <c r="C57" s="191"/>
      <c r="D57" s="188"/>
      <c r="E57" s="189"/>
      <c r="F57" s="192"/>
      <c r="G57" s="191"/>
      <c r="H57" s="191"/>
      <c r="AH57" s="109"/>
      <c r="AI57" s="109"/>
      <c r="BT57" s="5"/>
      <c r="BY57" s="5"/>
      <c r="BZ57" s="4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5"/>
      <c r="CU57" s="5"/>
      <c r="CV57" s="5"/>
      <c r="CW57" s="5"/>
      <c r="CX57" s="5"/>
      <c r="CY57" s="5"/>
      <c r="CZ57" s="5"/>
      <c r="DZ57" s="6"/>
    </row>
    <row r="58" spans="1:130" x14ac:dyDescent="0.2">
      <c r="A58" s="155" t="s">
        <v>83</v>
      </c>
      <c r="B58" s="186">
        <f>SUM(C58:F58)</f>
        <v>0</v>
      </c>
      <c r="C58" s="191"/>
      <c r="D58" s="188"/>
      <c r="E58" s="189"/>
      <c r="F58" s="192"/>
      <c r="G58" s="191"/>
      <c r="H58" s="191"/>
      <c r="AH58" s="109"/>
      <c r="AI58" s="109"/>
      <c r="BT58" s="5"/>
      <c r="BY58" s="5"/>
      <c r="BZ58" s="4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5"/>
      <c r="CU58" s="5"/>
      <c r="CV58" s="5"/>
      <c r="CW58" s="5"/>
      <c r="CX58" s="5"/>
      <c r="CY58" s="5"/>
      <c r="CZ58" s="5"/>
      <c r="DZ58" s="6"/>
    </row>
    <row r="59" spans="1:130" x14ac:dyDescent="0.2">
      <c r="A59" s="155" t="s">
        <v>84</v>
      </c>
      <c r="B59" s="186">
        <f>SUM(C59:F59)</f>
        <v>0</v>
      </c>
      <c r="C59" s="193"/>
      <c r="D59" s="194"/>
      <c r="E59" s="195"/>
      <c r="F59" s="196"/>
      <c r="G59" s="193"/>
      <c r="H59" s="193"/>
      <c r="AH59" s="109"/>
      <c r="AI59" s="109"/>
      <c r="BT59" s="5"/>
      <c r="BY59" s="5"/>
      <c r="BZ59" s="4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5"/>
      <c r="CU59" s="5"/>
      <c r="CV59" s="5"/>
      <c r="CW59" s="5"/>
      <c r="CX59" s="5"/>
      <c r="CY59" s="5"/>
      <c r="CZ59" s="5"/>
      <c r="DZ59" s="6"/>
    </row>
    <row r="60" spans="1:130" x14ac:dyDescent="0.2">
      <c r="A60" s="1254" t="s">
        <v>5</v>
      </c>
      <c r="B60" s="1255">
        <f t="shared" ref="B60:G60" si="15">SUM(B55:B59)</f>
        <v>0</v>
      </c>
      <c r="C60" s="199">
        <f t="shared" si="15"/>
        <v>0</v>
      </c>
      <c r="D60" s="200">
        <f t="shared" si="15"/>
        <v>0</v>
      </c>
      <c r="E60" s="201">
        <f t="shared" si="15"/>
        <v>0</v>
      </c>
      <c r="F60" s="202">
        <f t="shared" si="15"/>
        <v>0</v>
      </c>
      <c r="G60" s="199">
        <f t="shared" si="15"/>
        <v>0</v>
      </c>
      <c r="H60" s="199">
        <f>SUM(H55:H59)</f>
        <v>0</v>
      </c>
      <c r="AH60" s="109"/>
      <c r="AI60" s="109"/>
      <c r="BT60" s="5"/>
      <c r="BZ60" s="4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5"/>
      <c r="CU60" s="5"/>
      <c r="CV60" s="5"/>
      <c r="CW60" s="5"/>
      <c r="CX60" s="5"/>
      <c r="CY60" s="5"/>
      <c r="CZ60" s="5"/>
      <c r="DZ60" s="6"/>
    </row>
    <row r="61" spans="1:130" x14ac:dyDescent="0.2">
      <c r="A61" s="107" t="s">
        <v>85</v>
      </c>
      <c r="D61" s="11"/>
      <c r="E61" s="11"/>
      <c r="F61" s="11"/>
      <c r="G61" s="11"/>
      <c r="H61" s="11"/>
      <c r="I61" s="11"/>
      <c r="J61" s="11"/>
      <c r="K61" s="11"/>
      <c r="CA61" s="32"/>
      <c r="CB61" s="32"/>
      <c r="CC61" s="32"/>
      <c r="CD61" s="32"/>
      <c r="CE61" s="32"/>
      <c r="CF61" s="32"/>
      <c r="CG61" s="33"/>
      <c r="CH61" s="33"/>
      <c r="CI61" s="33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5"/>
      <c r="CV61" s="5"/>
      <c r="CW61" s="5"/>
      <c r="CX61" s="5"/>
      <c r="CY61" s="5"/>
      <c r="CZ61" s="5"/>
    </row>
    <row r="62" spans="1:130" x14ac:dyDescent="0.2">
      <c r="A62" s="2094" t="s">
        <v>75</v>
      </c>
      <c r="B62" s="2077" t="s">
        <v>76</v>
      </c>
      <c r="C62" s="2112" t="s">
        <v>6</v>
      </c>
      <c r="D62" s="2112"/>
      <c r="E62" s="2112"/>
      <c r="F62" s="2112"/>
      <c r="G62" s="2112"/>
      <c r="H62" s="2112"/>
      <c r="I62" s="2112"/>
      <c r="J62" s="2112"/>
      <c r="K62" s="2112"/>
      <c r="L62" s="2112"/>
      <c r="M62" s="2112"/>
      <c r="N62" s="2112"/>
      <c r="O62" s="2112"/>
      <c r="P62" s="2112"/>
      <c r="Q62" s="2112"/>
      <c r="R62" s="2112"/>
      <c r="S62" s="2113"/>
      <c r="T62" s="2100" t="s">
        <v>7</v>
      </c>
      <c r="U62" s="2100"/>
      <c r="V62" s="2100"/>
      <c r="W62" s="2102"/>
      <c r="X62" s="2109" t="s">
        <v>86</v>
      </c>
      <c r="Y62" s="2110"/>
      <c r="Z62" s="2111"/>
      <c r="AA62" s="11"/>
      <c r="AB62" s="11"/>
      <c r="BY62" s="5"/>
      <c r="BZ62" s="5"/>
      <c r="CA62" s="32"/>
      <c r="CB62" s="32"/>
      <c r="CC62" s="32"/>
      <c r="CD62" s="32"/>
      <c r="CE62" s="32"/>
      <c r="CF62" s="32"/>
      <c r="CG62" s="33"/>
      <c r="CH62" s="33"/>
      <c r="CI62" s="33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</row>
    <row r="63" spans="1:130" ht="21" x14ac:dyDescent="0.2">
      <c r="A63" s="1960"/>
      <c r="B63" s="1934"/>
      <c r="C63" s="1256" t="s">
        <v>11</v>
      </c>
      <c r="D63" s="1256" t="s">
        <v>12</v>
      </c>
      <c r="E63" s="1256" t="s">
        <v>13</v>
      </c>
      <c r="F63" s="1256" t="s">
        <v>14</v>
      </c>
      <c r="G63" s="1256" t="s">
        <v>15</v>
      </c>
      <c r="H63" s="1256" t="s">
        <v>16</v>
      </c>
      <c r="I63" s="1256" t="s">
        <v>17</v>
      </c>
      <c r="J63" s="1256" t="s">
        <v>18</v>
      </c>
      <c r="K63" s="1256" t="s">
        <v>19</v>
      </c>
      <c r="L63" s="1256" t="s">
        <v>20</v>
      </c>
      <c r="M63" s="1256" t="s">
        <v>21</v>
      </c>
      <c r="N63" s="1256" t="s">
        <v>22</v>
      </c>
      <c r="O63" s="1256" t="s">
        <v>23</v>
      </c>
      <c r="P63" s="1256" t="s">
        <v>24</v>
      </c>
      <c r="Q63" s="1256" t="s">
        <v>25</v>
      </c>
      <c r="R63" s="1256" t="s">
        <v>26</v>
      </c>
      <c r="S63" s="1257" t="s">
        <v>27</v>
      </c>
      <c r="T63" s="1220" t="s">
        <v>50</v>
      </c>
      <c r="U63" s="1241" t="s">
        <v>29</v>
      </c>
      <c r="V63" s="1219" t="s">
        <v>87</v>
      </c>
      <c r="W63" s="1219" t="s">
        <v>31</v>
      </c>
      <c r="X63" s="1258" t="s">
        <v>88</v>
      </c>
      <c r="Y63" s="1240" t="s">
        <v>89</v>
      </c>
      <c r="Z63" s="1240" t="s">
        <v>79</v>
      </c>
      <c r="AA63" s="8"/>
      <c r="BK63" s="8"/>
      <c r="BY63" s="5"/>
      <c r="BZ63" s="5"/>
      <c r="CA63" s="32"/>
      <c r="CB63" s="32"/>
      <c r="CC63" s="32"/>
      <c r="CD63" s="32"/>
      <c r="CE63" s="32"/>
      <c r="CF63" s="32"/>
      <c r="CG63" s="33"/>
      <c r="CH63" s="33"/>
      <c r="CI63" s="33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DA63" s="15"/>
      <c r="DB63" s="15"/>
      <c r="DC63" s="15"/>
      <c r="DD63" s="15"/>
      <c r="DE63" s="15"/>
      <c r="DF63" s="15"/>
      <c r="DG63" s="15"/>
      <c r="DH63" s="15"/>
      <c r="DI63" s="15"/>
      <c r="DJ63" s="15"/>
    </row>
    <row r="64" spans="1:130" x14ac:dyDescent="0.2">
      <c r="A64" s="185" t="s">
        <v>81</v>
      </c>
      <c r="B64" s="206">
        <f>SUM(C64:S64)</f>
        <v>0</v>
      </c>
      <c r="C64" s="207"/>
      <c r="D64" s="191"/>
      <c r="E64" s="191"/>
      <c r="F64" s="191"/>
      <c r="G64" s="191"/>
      <c r="H64" s="191"/>
      <c r="I64" s="191"/>
      <c r="J64" s="191"/>
      <c r="K64" s="191"/>
      <c r="L64" s="191"/>
      <c r="M64" s="191"/>
      <c r="N64" s="191"/>
      <c r="O64" s="191"/>
      <c r="P64" s="191"/>
      <c r="Q64" s="191"/>
      <c r="R64" s="191"/>
      <c r="S64" s="208"/>
      <c r="T64" s="42"/>
      <c r="U64" s="43"/>
      <c r="V64" s="43"/>
      <c r="W64" s="39"/>
      <c r="X64" s="209"/>
      <c r="Y64" s="209"/>
      <c r="Z64" s="209"/>
      <c r="AA64" s="8"/>
      <c r="BK64" s="8"/>
      <c r="BY64" s="5"/>
      <c r="BZ64" s="5"/>
      <c r="CA64" s="32"/>
      <c r="CB64" s="32"/>
      <c r="CC64" s="32"/>
      <c r="CD64" s="32"/>
      <c r="CE64" s="32"/>
      <c r="CF64" s="32"/>
      <c r="CG64" s="33"/>
      <c r="CH64" s="33"/>
      <c r="CI64" s="33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DA64" s="15"/>
      <c r="DB64" s="15"/>
      <c r="DC64" s="15"/>
      <c r="DD64" s="15"/>
      <c r="DE64" s="15"/>
      <c r="DF64" s="15"/>
      <c r="DG64" s="15"/>
      <c r="DH64" s="15"/>
      <c r="DI64" s="15"/>
      <c r="DJ64" s="15"/>
    </row>
    <row r="65" spans="1:115" s="6" customFormat="1" x14ac:dyDescent="0.2">
      <c r="A65" s="155" t="s">
        <v>82</v>
      </c>
      <c r="B65" s="210">
        <f>SUM(C65:S65)</f>
        <v>0</v>
      </c>
      <c r="C65" s="207"/>
      <c r="D65" s="191"/>
      <c r="E65" s="191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208"/>
      <c r="T65" s="54"/>
      <c r="U65" s="55"/>
      <c r="V65" s="55"/>
      <c r="W65" s="56"/>
      <c r="X65" s="92"/>
      <c r="Y65" s="92"/>
      <c r="Z65" s="92"/>
      <c r="AA65" s="8"/>
      <c r="BK65" s="8"/>
      <c r="BU65" s="5"/>
      <c r="BV65" s="5"/>
      <c r="BW65" s="5"/>
      <c r="BX65" s="5"/>
      <c r="BY65" s="5"/>
      <c r="BZ65" s="5"/>
      <c r="CA65" s="32"/>
      <c r="CB65" s="32"/>
      <c r="CC65" s="32"/>
      <c r="CD65" s="32"/>
      <c r="CE65" s="32"/>
      <c r="CF65" s="32"/>
      <c r="CG65" s="33"/>
      <c r="CH65" s="33"/>
      <c r="CI65" s="33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5"/>
    </row>
    <row r="66" spans="1:115" s="6" customFormat="1" x14ac:dyDescent="0.2">
      <c r="A66" s="155" t="s">
        <v>83</v>
      </c>
      <c r="B66" s="210">
        <f>SUM(C66:S66)</f>
        <v>0</v>
      </c>
      <c r="C66" s="207"/>
      <c r="D66" s="191"/>
      <c r="E66" s="191"/>
      <c r="F66" s="191"/>
      <c r="G66" s="191"/>
      <c r="H66" s="191"/>
      <c r="I66" s="191"/>
      <c r="J66" s="191"/>
      <c r="K66" s="191"/>
      <c r="L66" s="191"/>
      <c r="M66" s="191"/>
      <c r="N66" s="191"/>
      <c r="O66" s="191"/>
      <c r="P66" s="191"/>
      <c r="Q66" s="191"/>
      <c r="R66" s="191"/>
      <c r="S66" s="208"/>
      <c r="T66" s="54"/>
      <c r="U66" s="55"/>
      <c r="V66" s="55"/>
      <c r="W66" s="56"/>
      <c r="X66" s="92"/>
      <c r="Y66" s="92"/>
      <c r="Z66" s="92"/>
      <c r="AA66" s="8"/>
      <c r="BK66" s="8"/>
      <c r="BU66" s="5"/>
      <c r="BV66" s="5"/>
      <c r="BW66" s="5"/>
      <c r="BX66" s="5"/>
      <c r="BY66" s="5"/>
      <c r="BZ66" s="5"/>
      <c r="CA66" s="4"/>
      <c r="CB66" s="4"/>
      <c r="CC66" s="4"/>
      <c r="CD66" s="4"/>
      <c r="CE66" s="4"/>
      <c r="CF66" s="4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5"/>
    </row>
    <row r="67" spans="1:115" s="6" customFormat="1" x14ac:dyDescent="0.2">
      <c r="A67" s="155" t="s">
        <v>84</v>
      </c>
      <c r="B67" s="211">
        <f>SUM(C67:S67)</f>
        <v>0</v>
      </c>
      <c r="C67" s="207"/>
      <c r="D67" s="191"/>
      <c r="E67" s="19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208"/>
      <c r="T67" s="212"/>
      <c r="U67" s="213"/>
      <c r="V67" s="213"/>
      <c r="W67" s="78"/>
      <c r="X67" s="75"/>
      <c r="Y67" s="75"/>
      <c r="Z67" s="75"/>
      <c r="AA67" s="8"/>
      <c r="BK67" s="8"/>
      <c r="BU67" s="5"/>
      <c r="BV67" s="5"/>
      <c r="BW67" s="5"/>
      <c r="BX67" s="5"/>
      <c r="BY67" s="5"/>
      <c r="BZ67" s="5"/>
      <c r="CA67" s="4"/>
      <c r="CB67" s="4"/>
      <c r="CC67" s="4"/>
      <c r="CD67" s="4"/>
      <c r="CE67" s="4"/>
      <c r="CF67" s="4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5"/>
    </row>
    <row r="68" spans="1:115" s="6" customFormat="1" x14ac:dyDescent="0.2">
      <c r="A68" s="1259" t="s">
        <v>5</v>
      </c>
      <c r="B68" s="1260">
        <f>SUM(B64:B67)</f>
        <v>0</v>
      </c>
      <c r="C68" s="1261">
        <f>SUM(C64:C67)</f>
        <v>0</v>
      </c>
      <c r="D68" s="1261">
        <f t="shared" ref="D68:Z68" si="16">SUM(D64:D67)</f>
        <v>0</v>
      </c>
      <c r="E68" s="1261">
        <f t="shared" si="16"/>
        <v>0</v>
      </c>
      <c r="F68" s="1261">
        <f t="shared" si="16"/>
        <v>0</v>
      </c>
      <c r="G68" s="1261">
        <f t="shared" si="16"/>
        <v>0</v>
      </c>
      <c r="H68" s="1261">
        <f t="shared" si="16"/>
        <v>0</v>
      </c>
      <c r="I68" s="1261">
        <f t="shared" si="16"/>
        <v>0</v>
      </c>
      <c r="J68" s="1261">
        <f t="shared" si="16"/>
        <v>0</v>
      </c>
      <c r="K68" s="1261">
        <f t="shared" si="16"/>
        <v>0</v>
      </c>
      <c r="L68" s="1261">
        <f t="shared" si="16"/>
        <v>0</v>
      </c>
      <c r="M68" s="1261">
        <f t="shared" si="16"/>
        <v>0</v>
      </c>
      <c r="N68" s="1261">
        <f t="shared" si="16"/>
        <v>0</v>
      </c>
      <c r="O68" s="1261">
        <f t="shared" si="16"/>
        <v>0</v>
      </c>
      <c r="P68" s="1261">
        <f t="shared" si="16"/>
        <v>0</v>
      </c>
      <c r="Q68" s="1261">
        <f t="shared" si="16"/>
        <v>0</v>
      </c>
      <c r="R68" s="1261">
        <f t="shared" si="16"/>
        <v>0</v>
      </c>
      <c r="S68" s="1262">
        <f t="shared" si="16"/>
        <v>0</v>
      </c>
      <c r="T68" s="1263">
        <f t="shared" si="16"/>
        <v>0</v>
      </c>
      <c r="U68" s="1261">
        <f t="shared" si="16"/>
        <v>0</v>
      </c>
      <c r="V68" s="1261">
        <f t="shared" si="16"/>
        <v>0</v>
      </c>
      <c r="W68" s="1261">
        <f t="shared" si="16"/>
        <v>0</v>
      </c>
      <c r="X68" s="1261">
        <f t="shared" si="16"/>
        <v>0</v>
      </c>
      <c r="Y68" s="1261">
        <f t="shared" si="16"/>
        <v>0</v>
      </c>
      <c r="Z68" s="1262">
        <f t="shared" si="16"/>
        <v>0</v>
      </c>
      <c r="AA68" s="8"/>
      <c r="BK68" s="8"/>
      <c r="BU68" s="5"/>
      <c r="BV68" s="5"/>
      <c r="BW68" s="5"/>
      <c r="BX68" s="5"/>
      <c r="BY68" s="5"/>
      <c r="BZ68" s="5"/>
      <c r="CA68" s="4"/>
      <c r="CB68" s="4"/>
      <c r="CC68" s="4"/>
      <c r="CD68" s="4"/>
      <c r="CE68" s="4"/>
      <c r="CF68" s="4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5"/>
    </row>
    <row r="69" spans="1:115" s="6" customFormat="1" x14ac:dyDescent="0.2">
      <c r="A69" s="107" t="s">
        <v>90</v>
      </c>
      <c r="D69" s="8"/>
      <c r="E69" s="8"/>
      <c r="F69" s="8"/>
      <c r="G69" s="8"/>
      <c r="H69" s="8"/>
      <c r="I69" s="8"/>
      <c r="J69" s="8"/>
      <c r="K69" s="8"/>
      <c r="AU69" s="8"/>
      <c r="BU69" s="5"/>
      <c r="BV69" s="5"/>
      <c r="BW69" s="5"/>
      <c r="BX69" s="5"/>
      <c r="BY69" s="15"/>
      <c r="BZ69" s="15"/>
      <c r="CA69" s="4"/>
      <c r="CB69" s="4"/>
      <c r="CC69" s="4"/>
      <c r="CD69" s="4"/>
      <c r="CE69" s="4"/>
      <c r="CF69" s="4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</row>
    <row r="70" spans="1:115" s="6" customFormat="1" x14ac:dyDescent="0.2">
      <c r="A70" s="2094" t="s">
        <v>75</v>
      </c>
      <c r="B70" s="2098" t="s">
        <v>76</v>
      </c>
      <c r="C70" s="2112" t="s">
        <v>6</v>
      </c>
      <c r="D70" s="2112"/>
      <c r="E70" s="2112"/>
      <c r="F70" s="2112"/>
      <c r="G70" s="2112"/>
      <c r="H70" s="2112"/>
      <c r="I70" s="2112"/>
      <c r="J70" s="2112"/>
      <c r="K70" s="2112"/>
      <c r="L70" s="2112"/>
      <c r="M70" s="2112"/>
      <c r="N70" s="2112"/>
      <c r="O70" s="2112"/>
      <c r="P70" s="2112"/>
      <c r="Q70" s="2112"/>
      <c r="R70" s="2112"/>
      <c r="S70" s="2113"/>
      <c r="T70" s="2106" t="s">
        <v>7</v>
      </c>
      <c r="U70" s="2100"/>
      <c r="V70" s="2100"/>
      <c r="W70" s="2102"/>
      <c r="X70" s="2109" t="s">
        <v>86</v>
      </c>
      <c r="Y70" s="2110"/>
      <c r="Z70" s="2111"/>
      <c r="AA70" s="8"/>
      <c r="AB70" s="8"/>
      <c r="BL70" s="8"/>
      <c r="BU70" s="5"/>
      <c r="BV70" s="5"/>
      <c r="BW70" s="5"/>
      <c r="BX70" s="5"/>
      <c r="BY70" s="5"/>
      <c r="BZ70" s="5"/>
      <c r="CA70" s="4"/>
      <c r="CB70" s="4"/>
      <c r="CC70" s="4"/>
      <c r="CD70" s="4"/>
      <c r="CE70" s="4"/>
      <c r="CF70" s="4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</row>
    <row r="71" spans="1:115" s="6" customFormat="1" ht="21" x14ac:dyDescent="0.2">
      <c r="A71" s="1960"/>
      <c r="B71" s="2040"/>
      <c r="C71" s="1256" t="s">
        <v>11</v>
      </c>
      <c r="D71" s="1256" t="s">
        <v>12</v>
      </c>
      <c r="E71" s="1256" t="s">
        <v>13</v>
      </c>
      <c r="F71" s="1256" t="s">
        <v>14</v>
      </c>
      <c r="G71" s="1256" t="s">
        <v>15</v>
      </c>
      <c r="H71" s="1256" t="s">
        <v>16</v>
      </c>
      <c r="I71" s="1256" t="s">
        <v>17</v>
      </c>
      <c r="J71" s="1256" t="s">
        <v>18</v>
      </c>
      <c r="K71" s="1256" t="s">
        <v>19</v>
      </c>
      <c r="L71" s="1256" t="s">
        <v>20</v>
      </c>
      <c r="M71" s="1256" t="s">
        <v>21</v>
      </c>
      <c r="N71" s="1256" t="s">
        <v>22</v>
      </c>
      <c r="O71" s="1256" t="s">
        <v>23</v>
      </c>
      <c r="P71" s="1256" t="s">
        <v>24</v>
      </c>
      <c r="Q71" s="1256" t="s">
        <v>25</v>
      </c>
      <c r="R71" s="1256" t="s">
        <v>26</v>
      </c>
      <c r="S71" s="1257" t="s">
        <v>27</v>
      </c>
      <c r="T71" s="1220" t="s">
        <v>50</v>
      </c>
      <c r="U71" s="1241" t="s">
        <v>29</v>
      </c>
      <c r="V71" s="1219" t="s">
        <v>87</v>
      </c>
      <c r="W71" s="1219" t="s">
        <v>31</v>
      </c>
      <c r="X71" s="1258" t="s">
        <v>88</v>
      </c>
      <c r="Y71" s="1240" t="s">
        <v>89</v>
      </c>
      <c r="Z71" s="1240" t="s">
        <v>79</v>
      </c>
      <c r="AA71" s="8"/>
      <c r="BK71" s="8"/>
      <c r="BU71" s="5"/>
      <c r="BV71" s="5"/>
      <c r="BW71" s="5"/>
      <c r="BX71" s="5"/>
      <c r="BY71" s="5"/>
      <c r="BZ71" s="5"/>
      <c r="CA71" s="4"/>
      <c r="CB71" s="4"/>
      <c r="CC71" s="4"/>
      <c r="CD71" s="4"/>
      <c r="CE71" s="4"/>
      <c r="CF71" s="4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5"/>
    </row>
    <row r="72" spans="1:115" s="6" customFormat="1" x14ac:dyDescent="0.2">
      <c r="A72" s="185" t="s">
        <v>81</v>
      </c>
      <c r="B72" s="206">
        <f>SUM(C72:S72)</f>
        <v>0</v>
      </c>
      <c r="C72" s="207"/>
      <c r="D72" s="191"/>
      <c r="E72" s="191"/>
      <c r="F72" s="191"/>
      <c r="G72" s="191"/>
      <c r="H72" s="191"/>
      <c r="I72" s="191"/>
      <c r="J72" s="191"/>
      <c r="K72" s="191"/>
      <c r="L72" s="191"/>
      <c r="M72" s="191"/>
      <c r="N72" s="191"/>
      <c r="O72" s="191"/>
      <c r="P72" s="191"/>
      <c r="Q72" s="191"/>
      <c r="R72" s="191"/>
      <c r="S72" s="208"/>
      <c r="T72" s="38"/>
      <c r="U72" s="42"/>
      <c r="V72" s="43"/>
      <c r="W72" s="43"/>
      <c r="X72" s="209"/>
      <c r="Y72" s="209"/>
      <c r="Z72" s="209"/>
      <c r="AA72" s="8"/>
      <c r="BK72" s="8"/>
      <c r="BU72" s="5"/>
      <c r="BV72" s="5"/>
      <c r="BW72" s="5"/>
      <c r="BX72" s="5"/>
      <c r="BY72" s="5"/>
      <c r="BZ72" s="5"/>
      <c r="CA72" s="4"/>
      <c r="CB72" s="4"/>
      <c r="CC72" s="4"/>
      <c r="CD72" s="4"/>
      <c r="CE72" s="4"/>
      <c r="CF72" s="4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5"/>
    </row>
    <row r="73" spans="1:115" s="6" customFormat="1" x14ac:dyDescent="0.2">
      <c r="A73" s="155" t="s">
        <v>82</v>
      </c>
      <c r="B73" s="210">
        <f>SUM(C73:S73)</f>
        <v>0</v>
      </c>
      <c r="C73" s="207"/>
      <c r="D73" s="191"/>
      <c r="E73" s="19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208"/>
      <c r="T73" s="51"/>
      <c r="U73" s="54"/>
      <c r="V73" s="55"/>
      <c r="W73" s="55"/>
      <c r="X73" s="92"/>
      <c r="Y73" s="92"/>
      <c r="Z73" s="92"/>
      <c r="AA73" s="8"/>
      <c r="BK73" s="8"/>
      <c r="BU73" s="5"/>
      <c r="BV73" s="5"/>
      <c r="BW73" s="5"/>
      <c r="BX73" s="5"/>
      <c r="BY73" s="5"/>
      <c r="BZ73" s="5"/>
      <c r="CA73" s="4"/>
      <c r="CB73" s="4"/>
      <c r="CC73" s="4"/>
      <c r="CD73" s="4"/>
      <c r="CE73" s="4"/>
      <c r="CF73" s="4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5"/>
    </row>
    <row r="74" spans="1:115" s="6" customFormat="1" x14ac:dyDescent="0.2">
      <c r="A74" s="155" t="s">
        <v>83</v>
      </c>
      <c r="B74" s="210">
        <f>SUM(C74:S74)</f>
        <v>0</v>
      </c>
      <c r="C74" s="207"/>
      <c r="D74" s="191"/>
      <c r="E74" s="191"/>
      <c r="F74" s="191"/>
      <c r="G74" s="191"/>
      <c r="H74" s="191"/>
      <c r="I74" s="191"/>
      <c r="J74" s="191"/>
      <c r="K74" s="191"/>
      <c r="L74" s="191"/>
      <c r="M74" s="191"/>
      <c r="N74" s="191"/>
      <c r="O74" s="191"/>
      <c r="P74" s="191"/>
      <c r="Q74" s="191"/>
      <c r="R74" s="191"/>
      <c r="S74" s="208"/>
      <c r="T74" s="51"/>
      <c r="U74" s="54"/>
      <c r="V74" s="55"/>
      <c r="W74" s="55"/>
      <c r="X74" s="92"/>
      <c r="Y74" s="92"/>
      <c r="Z74" s="92"/>
      <c r="AA74" s="8"/>
      <c r="BK74" s="8"/>
      <c r="BU74" s="5"/>
      <c r="BV74" s="5"/>
      <c r="BW74" s="5"/>
      <c r="BX74" s="5"/>
      <c r="BY74" s="5"/>
      <c r="BZ74" s="5"/>
      <c r="CA74" s="4"/>
      <c r="CB74" s="4"/>
      <c r="CC74" s="4"/>
      <c r="CD74" s="4"/>
      <c r="CE74" s="4"/>
      <c r="CF74" s="4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5"/>
    </row>
    <row r="75" spans="1:115" s="6" customFormat="1" x14ac:dyDescent="0.2">
      <c r="A75" s="155" t="s">
        <v>84</v>
      </c>
      <c r="B75" s="211">
        <f>SUM(C75:S75)</f>
        <v>0</v>
      </c>
      <c r="C75" s="207"/>
      <c r="D75" s="191"/>
      <c r="E75" s="191"/>
      <c r="F75" s="191"/>
      <c r="G75" s="191"/>
      <c r="H75" s="191"/>
      <c r="I75" s="191"/>
      <c r="J75" s="191"/>
      <c r="K75" s="191"/>
      <c r="L75" s="191"/>
      <c r="M75" s="191"/>
      <c r="N75" s="191"/>
      <c r="O75" s="191"/>
      <c r="P75" s="191"/>
      <c r="Q75" s="191"/>
      <c r="R75" s="191"/>
      <c r="S75" s="208"/>
      <c r="T75" s="219"/>
      <c r="U75" s="212"/>
      <c r="V75" s="213"/>
      <c r="W75" s="213"/>
      <c r="X75" s="75"/>
      <c r="Y75" s="75"/>
      <c r="Z75" s="75"/>
      <c r="AA75" s="8"/>
      <c r="BK75" s="8"/>
      <c r="BU75" s="5"/>
      <c r="BV75" s="5"/>
      <c r="BW75" s="5"/>
      <c r="BX75" s="5"/>
      <c r="BY75" s="5"/>
      <c r="BZ75" s="5"/>
      <c r="CA75" s="4"/>
      <c r="CB75" s="4"/>
      <c r="CC75" s="4"/>
      <c r="CD75" s="4"/>
      <c r="CE75" s="4"/>
      <c r="CF75" s="4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5"/>
    </row>
    <row r="76" spans="1:115" s="6" customFormat="1" x14ac:dyDescent="0.2">
      <c r="A76" s="1259" t="s">
        <v>5</v>
      </c>
      <c r="B76" s="1260">
        <f>SUM(B72:B75)</f>
        <v>0</v>
      </c>
      <c r="C76" s="1261">
        <f>SUM(C72:C75)</f>
        <v>0</v>
      </c>
      <c r="D76" s="1261">
        <f t="shared" ref="D76:R76" si="17">SUM(D72:D75)</f>
        <v>0</v>
      </c>
      <c r="E76" s="1261">
        <f t="shared" si="17"/>
        <v>0</v>
      </c>
      <c r="F76" s="1261">
        <f t="shared" si="17"/>
        <v>0</v>
      </c>
      <c r="G76" s="1261">
        <f t="shared" si="17"/>
        <v>0</v>
      </c>
      <c r="H76" s="1261">
        <f t="shared" si="17"/>
        <v>0</v>
      </c>
      <c r="I76" s="1261">
        <f t="shared" si="17"/>
        <v>0</v>
      </c>
      <c r="J76" s="1261">
        <f t="shared" si="17"/>
        <v>0</v>
      </c>
      <c r="K76" s="1261">
        <f t="shared" si="17"/>
        <v>0</v>
      </c>
      <c r="L76" s="1261">
        <f t="shared" si="17"/>
        <v>0</v>
      </c>
      <c r="M76" s="1261">
        <f t="shared" si="17"/>
        <v>0</v>
      </c>
      <c r="N76" s="1261">
        <f t="shared" si="17"/>
        <v>0</v>
      </c>
      <c r="O76" s="1261">
        <f t="shared" si="17"/>
        <v>0</v>
      </c>
      <c r="P76" s="1261">
        <f t="shared" si="17"/>
        <v>0</v>
      </c>
      <c r="Q76" s="1261">
        <f t="shared" si="17"/>
        <v>0</v>
      </c>
      <c r="R76" s="1261">
        <f t="shared" si="17"/>
        <v>0</v>
      </c>
      <c r="S76" s="1262">
        <f>SUM(S72:S75)</f>
        <v>0</v>
      </c>
      <c r="T76" s="1264">
        <f>SUM(T72:T75)</f>
        <v>0</v>
      </c>
      <c r="U76" s="1264">
        <f t="shared" ref="U76:Z76" si="18">SUM(U72:U75)</f>
        <v>0</v>
      </c>
      <c r="V76" s="1264">
        <f t="shared" si="18"/>
        <v>0</v>
      </c>
      <c r="W76" s="1264">
        <f t="shared" si="18"/>
        <v>0</v>
      </c>
      <c r="X76" s="1264">
        <f t="shared" si="18"/>
        <v>0</v>
      </c>
      <c r="Y76" s="1264">
        <f t="shared" si="18"/>
        <v>0</v>
      </c>
      <c r="Z76" s="1264">
        <f t="shared" si="18"/>
        <v>0</v>
      </c>
      <c r="AA76" s="8"/>
      <c r="BK76" s="8"/>
      <c r="BU76" s="5"/>
      <c r="BV76" s="5"/>
      <c r="BW76" s="5"/>
      <c r="BX76" s="5"/>
      <c r="BY76" s="5"/>
      <c r="BZ76" s="5"/>
      <c r="CA76" s="4"/>
      <c r="CB76" s="4"/>
      <c r="CC76" s="4"/>
      <c r="CD76" s="4"/>
      <c r="CE76" s="4"/>
      <c r="CF76" s="4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5"/>
    </row>
    <row r="77" spans="1:115" s="6" customFormat="1" x14ac:dyDescent="0.2">
      <c r="A77" s="221" t="s">
        <v>91</v>
      </c>
      <c r="B77" s="222"/>
      <c r="C77" s="223"/>
      <c r="D77" s="224"/>
      <c r="F77" s="8"/>
      <c r="G77" s="8"/>
      <c r="I77" s="8"/>
      <c r="J77" s="8"/>
      <c r="K77" s="8"/>
      <c r="AU77" s="8"/>
      <c r="BU77" s="5"/>
      <c r="BV77" s="5"/>
      <c r="BW77" s="5"/>
      <c r="BX77" s="5"/>
      <c r="BY77" s="15"/>
      <c r="BZ77" s="15"/>
      <c r="CA77" s="4"/>
      <c r="CB77" s="4"/>
      <c r="CC77" s="4"/>
      <c r="CD77" s="4"/>
      <c r="CE77" s="4"/>
      <c r="CF77" s="4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</row>
    <row r="78" spans="1:115" s="6" customFormat="1" ht="31.5" x14ac:dyDescent="0.2">
      <c r="A78" s="1265" t="s">
        <v>92</v>
      </c>
      <c r="B78" s="1220" t="s">
        <v>50</v>
      </c>
      <c r="C78" s="1266" t="s">
        <v>93</v>
      </c>
      <c r="D78" s="1267" t="s">
        <v>94</v>
      </c>
      <c r="E78" s="1268" t="s">
        <v>95</v>
      </c>
      <c r="F78" s="8"/>
      <c r="H78" s="8"/>
      <c r="I78" s="8"/>
      <c r="J78" s="8"/>
      <c r="AT78" s="8"/>
      <c r="BU78" s="5"/>
      <c r="BV78" s="5"/>
      <c r="BW78" s="5"/>
      <c r="BX78" s="15"/>
      <c r="BY78" s="15"/>
      <c r="BZ78" s="15"/>
      <c r="CA78" s="4"/>
      <c r="CB78" s="4"/>
      <c r="CC78" s="4"/>
      <c r="CD78" s="4"/>
      <c r="CE78" s="4"/>
      <c r="CF78" s="4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</row>
    <row r="79" spans="1:115" s="6" customFormat="1" x14ac:dyDescent="0.2">
      <c r="A79" s="229" t="s">
        <v>96</v>
      </c>
      <c r="B79" s="38"/>
      <c r="C79" s="42"/>
      <c r="D79" s="43"/>
      <c r="E79" s="40"/>
      <c r="F79" s="8"/>
      <c r="H79" s="8"/>
      <c r="I79" s="8"/>
      <c r="J79" s="8"/>
      <c r="AT79" s="8"/>
      <c r="BU79" s="5"/>
      <c r="BV79" s="5"/>
      <c r="BW79" s="5"/>
      <c r="BX79" s="15"/>
      <c r="BY79" s="15"/>
      <c r="BZ79" s="15"/>
      <c r="CA79" s="4"/>
      <c r="CB79" s="4"/>
      <c r="CC79" s="4"/>
      <c r="CD79" s="4"/>
      <c r="CE79" s="4"/>
      <c r="CF79" s="4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</row>
    <row r="80" spans="1:115" s="6" customFormat="1" x14ac:dyDescent="0.2">
      <c r="A80" s="229" t="s">
        <v>97</v>
      </c>
      <c r="B80" s="51"/>
      <c r="C80" s="54"/>
      <c r="D80" s="55"/>
      <c r="E80" s="52"/>
      <c r="F80" s="8"/>
      <c r="H80" s="8"/>
      <c r="I80" s="8"/>
      <c r="J80" s="8"/>
      <c r="AT80" s="8"/>
      <c r="BU80" s="5"/>
      <c r="BV80" s="5"/>
      <c r="BW80" s="5"/>
      <c r="BX80" s="15"/>
      <c r="BY80" s="15"/>
      <c r="BZ80" s="15"/>
      <c r="CA80" s="4"/>
      <c r="CB80" s="4"/>
      <c r="CC80" s="4"/>
      <c r="CD80" s="4"/>
      <c r="CE80" s="4"/>
      <c r="CF80" s="4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</row>
    <row r="81" spans="1:104" s="6" customFormat="1" x14ac:dyDescent="0.2">
      <c r="A81" s="229" t="s">
        <v>98</v>
      </c>
      <c r="B81" s="51"/>
      <c r="C81" s="54"/>
      <c r="D81" s="55"/>
      <c r="E81" s="52"/>
      <c r="F81" s="8"/>
      <c r="H81" s="8"/>
      <c r="I81" s="8"/>
      <c r="J81" s="8"/>
      <c r="AT81" s="8"/>
      <c r="BU81" s="5"/>
      <c r="BV81" s="5"/>
      <c r="BW81" s="5"/>
      <c r="BX81" s="15"/>
      <c r="BY81" s="15"/>
      <c r="BZ81" s="15"/>
      <c r="CA81" s="4"/>
      <c r="CB81" s="4"/>
      <c r="CC81" s="4"/>
      <c r="CD81" s="4"/>
      <c r="CE81" s="4"/>
      <c r="CF81" s="4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5"/>
      <c r="CV81" s="5"/>
      <c r="CW81" s="5"/>
      <c r="CX81" s="5"/>
      <c r="CY81" s="5"/>
      <c r="CZ81" s="5"/>
    </row>
    <row r="82" spans="1:104" s="6" customFormat="1" ht="21" x14ac:dyDescent="0.2">
      <c r="A82" s="230" t="s">
        <v>99</v>
      </c>
      <c r="B82" s="51"/>
      <c r="C82" s="54"/>
      <c r="D82" s="55"/>
      <c r="E82" s="52"/>
      <c r="F82" s="8"/>
      <c r="H82" s="8"/>
      <c r="I82" s="8"/>
      <c r="J82" s="8"/>
      <c r="AT82" s="8"/>
      <c r="BU82" s="5"/>
      <c r="BV82" s="5"/>
      <c r="BW82" s="5"/>
      <c r="BX82" s="15"/>
      <c r="BY82" s="15"/>
      <c r="BZ82" s="15"/>
      <c r="CA82" s="4"/>
      <c r="CB82" s="4"/>
      <c r="CC82" s="4"/>
      <c r="CD82" s="4"/>
      <c r="CE82" s="4"/>
      <c r="CF82" s="4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5"/>
      <c r="CV82" s="5"/>
      <c r="CW82" s="5"/>
      <c r="CX82" s="5"/>
      <c r="CY82" s="5"/>
      <c r="CZ82" s="5"/>
    </row>
    <row r="83" spans="1:104" s="6" customFormat="1" x14ac:dyDescent="0.2">
      <c r="A83" s="229" t="s">
        <v>100</v>
      </c>
      <c r="B83" s="85"/>
      <c r="C83" s="101"/>
      <c r="D83" s="91"/>
      <c r="E83" s="87"/>
      <c r="F83" s="8"/>
      <c r="H83" s="8"/>
      <c r="I83" s="8"/>
      <c r="J83" s="8"/>
      <c r="AT83" s="8"/>
      <c r="BU83" s="5"/>
      <c r="BV83" s="5"/>
      <c r="BW83" s="5"/>
      <c r="BX83" s="15"/>
      <c r="BY83" s="15"/>
      <c r="BZ83" s="15"/>
      <c r="CA83" s="4"/>
      <c r="CB83" s="4"/>
      <c r="CC83" s="4"/>
      <c r="CD83" s="4"/>
      <c r="CE83" s="4"/>
      <c r="CF83" s="4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5"/>
      <c r="CV83" s="5"/>
      <c r="CW83" s="5"/>
      <c r="CX83" s="5"/>
      <c r="CY83" s="5"/>
      <c r="CZ83" s="5"/>
    </row>
    <row r="84" spans="1:104" s="6" customFormat="1" x14ac:dyDescent="0.2">
      <c r="A84" s="229" t="s">
        <v>101</v>
      </c>
      <c r="B84" s="85"/>
      <c r="C84" s="54"/>
      <c r="D84" s="91"/>
      <c r="E84" s="87"/>
      <c r="F84" s="8"/>
      <c r="H84" s="8"/>
      <c r="I84" s="8"/>
      <c r="J84" s="8"/>
      <c r="AT84" s="8"/>
      <c r="BU84" s="5"/>
      <c r="BV84" s="5"/>
      <c r="BW84" s="5"/>
      <c r="BX84" s="15"/>
      <c r="BY84" s="15"/>
      <c r="BZ84" s="15"/>
      <c r="CA84" s="4"/>
      <c r="CB84" s="4"/>
      <c r="CC84" s="4"/>
      <c r="CD84" s="4"/>
      <c r="CE84" s="4"/>
      <c r="CF84" s="4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5"/>
      <c r="CV84" s="5"/>
      <c r="CW84" s="5"/>
      <c r="CX84" s="5"/>
      <c r="CY84" s="5"/>
      <c r="CZ84" s="5"/>
    </row>
    <row r="85" spans="1:104" s="6" customFormat="1" x14ac:dyDescent="0.2">
      <c r="A85" s="229" t="s">
        <v>102</v>
      </c>
      <c r="B85" s="85"/>
      <c r="C85" s="54"/>
      <c r="D85" s="91"/>
      <c r="E85" s="87"/>
      <c r="F85" s="8"/>
      <c r="H85" s="8"/>
      <c r="I85" s="8"/>
      <c r="J85" s="8"/>
      <c r="AT85" s="8"/>
      <c r="BU85" s="5"/>
      <c r="BV85" s="5"/>
      <c r="BW85" s="5"/>
      <c r="BX85" s="15"/>
      <c r="BY85" s="15"/>
      <c r="BZ85" s="15"/>
      <c r="CA85" s="4"/>
      <c r="CB85" s="4"/>
      <c r="CC85" s="4"/>
      <c r="CD85" s="4"/>
      <c r="CE85" s="4"/>
      <c r="CF85" s="4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5"/>
      <c r="CV85" s="5"/>
      <c r="CW85" s="5"/>
      <c r="CX85" s="5"/>
      <c r="CY85" s="5"/>
      <c r="CZ85" s="5"/>
    </row>
    <row r="86" spans="1:104" s="6" customFormat="1" x14ac:dyDescent="0.2">
      <c r="A86" s="229" t="s">
        <v>103</v>
      </c>
      <c r="B86" s="85"/>
      <c r="C86" s="54"/>
      <c r="D86" s="91"/>
      <c r="E86" s="87"/>
      <c r="F86" s="8"/>
      <c r="H86" s="8"/>
      <c r="I86" s="8"/>
      <c r="J86" s="8"/>
      <c r="AT86" s="8"/>
      <c r="BU86" s="5"/>
      <c r="BV86" s="5"/>
      <c r="BW86" s="5"/>
      <c r="BX86" s="15"/>
      <c r="BY86" s="15"/>
      <c r="BZ86" s="15"/>
      <c r="CA86" s="4"/>
      <c r="CB86" s="4"/>
      <c r="CC86" s="4"/>
      <c r="CD86" s="4"/>
      <c r="CE86" s="4"/>
      <c r="CF86" s="4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5"/>
      <c r="CV86" s="5"/>
      <c r="CW86" s="5"/>
      <c r="CX86" s="5"/>
      <c r="CY86" s="5"/>
      <c r="CZ86" s="5"/>
    </row>
    <row r="87" spans="1:104" s="6" customFormat="1" x14ac:dyDescent="0.2">
      <c r="A87" s="229" t="s">
        <v>104</v>
      </c>
      <c r="B87" s="85"/>
      <c r="C87" s="54"/>
      <c r="D87" s="91"/>
      <c r="E87" s="87"/>
      <c r="F87" s="8"/>
      <c r="H87" s="8"/>
      <c r="I87" s="8"/>
      <c r="J87" s="8"/>
      <c r="AT87" s="8"/>
      <c r="BU87" s="5"/>
      <c r="BV87" s="5"/>
      <c r="BW87" s="5"/>
      <c r="BX87" s="15"/>
      <c r="BY87" s="15"/>
      <c r="BZ87" s="15"/>
      <c r="CA87" s="4"/>
      <c r="CB87" s="4"/>
      <c r="CC87" s="4"/>
      <c r="CD87" s="4"/>
      <c r="CE87" s="4"/>
      <c r="CF87" s="4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5"/>
      <c r="CV87" s="5"/>
      <c r="CW87" s="5"/>
      <c r="CX87" s="5"/>
      <c r="CY87" s="5"/>
      <c r="CZ87" s="5"/>
    </row>
    <row r="88" spans="1:104" s="6" customFormat="1" x14ac:dyDescent="0.2">
      <c r="A88" s="231" t="s">
        <v>105</v>
      </c>
      <c r="B88" s="85"/>
      <c r="C88" s="54"/>
      <c r="D88" s="91"/>
      <c r="E88" s="87"/>
      <c r="F88" s="8"/>
      <c r="H88" s="8"/>
      <c r="I88" s="8"/>
      <c r="J88" s="8"/>
      <c r="AT88" s="8"/>
      <c r="BU88" s="5"/>
      <c r="BV88" s="5"/>
      <c r="BW88" s="5"/>
      <c r="BX88" s="15"/>
      <c r="BY88" s="15"/>
      <c r="BZ88" s="15"/>
      <c r="CA88" s="4"/>
      <c r="CB88" s="4"/>
      <c r="CC88" s="4"/>
      <c r="CD88" s="4"/>
      <c r="CE88" s="4"/>
      <c r="CF88" s="4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5"/>
      <c r="CV88" s="5"/>
      <c r="CW88" s="5"/>
      <c r="CX88" s="5"/>
      <c r="CY88" s="5"/>
      <c r="CZ88" s="5"/>
    </row>
    <row r="89" spans="1:104" s="6" customFormat="1" x14ac:dyDescent="0.2">
      <c r="A89" s="229" t="s">
        <v>106</v>
      </c>
      <c r="B89" s="85"/>
      <c r="C89" s="54"/>
      <c r="D89" s="91"/>
      <c r="E89" s="87"/>
      <c r="F89" s="8"/>
      <c r="H89" s="8"/>
      <c r="I89" s="8"/>
      <c r="J89" s="8"/>
      <c r="AT89" s="8"/>
      <c r="BU89" s="5"/>
      <c r="BV89" s="5"/>
      <c r="BW89" s="5"/>
      <c r="BX89" s="15"/>
      <c r="BY89" s="15"/>
      <c r="BZ89" s="15"/>
      <c r="CA89" s="4"/>
      <c r="CB89" s="4"/>
      <c r="CC89" s="4"/>
      <c r="CD89" s="4"/>
      <c r="CE89" s="4"/>
      <c r="CF89" s="4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5"/>
      <c r="CV89" s="5"/>
      <c r="CW89" s="5"/>
      <c r="CX89" s="5"/>
      <c r="CY89" s="5"/>
      <c r="CZ89" s="5"/>
    </row>
    <row r="90" spans="1:104" s="6" customFormat="1" x14ac:dyDescent="0.2">
      <c r="A90" s="229" t="s">
        <v>107</v>
      </c>
      <c r="B90" s="85"/>
      <c r="C90" s="54"/>
      <c r="D90" s="91"/>
      <c r="E90" s="87"/>
      <c r="F90" s="8"/>
      <c r="H90" s="8"/>
      <c r="I90" s="8"/>
      <c r="J90" s="8"/>
      <c r="AT90" s="8"/>
      <c r="BU90" s="5"/>
      <c r="BV90" s="5"/>
      <c r="BW90" s="5"/>
      <c r="BX90" s="15"/>
      <c r="BY90" s="15"/>
      <c r="BZ90" s="15"/>
      <c r="CA90" s="4"/>
      <c r="CB90" s="4"/>
      <c r="CC90" s="4"/>
      <c r="CD90" s="4"/>
      <c r="CE90" s="4"/>
      <c r="CF90" s="4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5"/>
      <c r="CV90" s="5"/>
      <c r="CW90" s="5"/>
      <c r="CX90" s="5"/>
      <c r="CY90" s="5"/>
      <c r="CZ90" s="5"/>
    </row>
    <row r="91" spans="1:104" s="6" customFormat="1" x14ac:dyDescent="0.2">
      <c r="A91" s="230" t="s">
        <v>108</v>
      </c>
      <c r="B91" s="85"/>
      <c r="C91" s="54"/>
      <c r="D91" s="91"/>
      <c r="E91" s="87"/>
      <c r="F91" s="8"/>
      <c r="H91" s="8"/>
      <c r="I91" s="8"/>
      <c r="J91" s="8"/>
      <c r="AT91" s="8"/>
      <c r="BU91" s="5"/>
      <c r="BV91" s="5"/>
      <c r="BW91" s="5"/>
      <c r="BX91" s="15"/>
      <c r="BY91" s="15"/>
      <c r="BZ91" s="15"/>
      <c r="CA91" s="4"/>
      <c r="CB91" s="4"/>
      <c r="CC91" s="4"/>
      <c r="CD91" s="4"/>
      <c r="CE91" s="4"/>
      <c r="CF91" s="4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5"/>
      <c r="CV91" s="5"/>
      <c r="CW91" s="5"/>
      <c r="CX91" s="5"/>
      <c r="CY91" s="5"/>
      <c r="CZ91" s="5"/>
    </row>
    <row r="92" spans="1:104" s="6" customFormat="1" x14ac:dyDescent="0.2">
      <c r="A92" s="232" t="s">
        <v>109</v>
      </c>
      <c r="B92" s="85"/>
      <c r="C92" s="54"/>
      <c r="D92" s="91"/>
      <c r="E92" s="87"/>
      <c r="F92" s="8"/>
      <c r="H92" s="8"/>
      <c r="I92" s="8"/>
      <c r="J92" s="8"/>
      <c r="AT92" s="8"/>
      <c r="BU92" s="5"/>
      <c r="BV92" s="5"/>
      <c r="BW92" s="5"/>
      <c r="BX92" s="15"/>
      <c r="BY92" s="15"/>
      <c r="BZ92" s="15"/>
      <c r="CA92" s="4"/>
      <c r="CB92" s="4"/>
      <c r="CC92" s="4"/>
      <c r="CD92" s="4"/>
      <c r="CE92" s="4"/>
      <c r="CF92" s="4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5"/>
      <c r="CV92" s="5"/>
      <c r="CW92" s="5"/>
      <c r="CX92" s="5"/>
      <c r="CY92" s="5"/>
      <c r="CZ92" s="5"/>
    </row>
    <row r="93" spans="1:104" s="6" customFormat="1" x14ac:dyDescent="0.2">
      <c r="A93" s="233" t="s">
        <v>110</v>
      </c>
      <c r="B93" s="85"/>
      <c r="C93" s="54"/>
      <c r="D93" s="91"/>
      <c r="E93" s="87"/>
      <c r="F93" s="8"/>
      <c r="H93" s="8"/>
      <c r="I93" s="8"/>
      <c r="J93" s="8"/>
      <c r="AT93" s="8"/>
      <c r="BU93" s="5"/>
      <c r="BV93" s="5"/>
      <c r="BW93" s="5"/>
      <c r="BX93" s="15"/>
      <c r="BY93" s="15"/>
      <c r="BZ93" s="15"/>
      <c r="CA93" s="4"/>
      <c r="CB93" s="4"/>
      <c r="CC93" s="4"/>
      <c r="CD93" s="4"/>
      <c r="CE93" s="4"/>
      <c r="CF93" s="4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5"/>
      <c r="CV93" s="5"/>
      <c r="CW93" s="5"/>
      <c r="CX93" s="5"/>
      <c r="CY93" s="5"/>
      <c r="CZ93" s="5"/>
    </row>
    <row r="94" spans="1:104" s="6" customFormat="1" ht="21.75" x14ac:dyDescent="0.2">
      <c r="A94" s="229" t="s">
        <v>111</v>
      </c>
      <c r="B94" s="85"/>
      <c r="C94" s="54"/>
      <c r="D94" s="91"/>
      <c r="E94" s="87"/>
      <c r="F94" s="8"/>
      <c r="H94" s="8"/>
      <c r="I94" s="8"/>
      <c r="J94" s="8"/>
      <c r="AT94" s="8"/>
      <c r="BU94" s="5"/>
      <c r="BV94" s="5"/>
      <c r="BW94" s="5"/>
      <c r="BX94" s="15"/>
      <c r="BY94" s="15"/>
      <c r="BZ94" s="15"/>
      <c r="CA94" s="4"/>
      <c r="CB94" s="4"/>
      <c r="CC94" s="4"/>
      <c r="CD94" s="4"/>
      <c r="CE94" s="4"/>
      <c r="CF94" s="4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5"/>
      <c r="CV94" s="5"/>
      <c r="CW94" s="5"/>
      <c r="CX94" s="5"/>
      <c r="CY94" s="5"/>
      <c r="CZ94" s="5"/>
    </row>
    <row r="95" spans="1:104" s="6" customFormat="1" x14ac:dyDescent="0.2">
      <c r="A95" s="229" t="s">
        <v>112</v>
      </c>
      <c r="B95" s="85"/>
      <c r="C95" s="54"/>
      <c r="D95" s="91"/>
      <c r="E95" s="87"/>
      <c r="F95" s="8"/>
      <c r="H95" s="8"/>
      <c r="I95" s="8"/>
      <c r="J95" s="8"/>
      <c r="AT95" s="8"/>
      <c r="BU95" s="5"/>
      <c r="BV95" s="5"/>
      <c r="BW95" s="5"/>
      <c r="BX95" s="15"/>
      <c r="BY95" s="15"/>
      <c r="BZ95" s="15"/>
      <c r="CA95" s="4"/>
      <c r="CB95" s="4"/>
      <c r="CC95" s="4"/>
      <c r="CD95" s="4"/>
      <c r="CE95" s="4"/>
      <c r="CF95" s="4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5"/>
      <c r="CV95" s="5"/>
      <c r="CW95" s="5"/>
      <c r="CX95" s="5"/>
      <c r="CY95" s="5"/>
      <c r="CZ95" s="5"/>
    </row>
    <row r="96" spans="1:104" s="6" customFormat="1" x14ac:dyDescent="0.2">
      <c r="A96" s="1269" t="s">
        <v>5</v>
      </c>
      <c r="B96" s="1264">
        <f>SUM(B79:B95)</f>
        <v>0</v>
      </c>
      <c r="C96" s="1270">
        <f>SUM(C79:C95)</f>
        <v>0</v>
      </c>
      <c r="D96" s="1271">
        <f>SUM(D79:D95)</f>
        <v>0</v>
      </c>
      <c r="E96" s="1272">
        <f>SUM(E79:E95)</f>
        <v>0</v>
      </c>
      <c r="F96" s="8"/>
      <c r="H96" s="8"/>
      <c r="I96" s="8"/>
      <c r="J96" s="8"/>
      <c r="AT96" s="8"/>
      <c r="BU96" s="5"/>
      <c r="BV96" s="5"/>
      <c r="BW96" s="5"/>
      <c r="BX96" s="15"/>
      <c r="BY96" s="15"/>
      <c r="BZ96" s="15"/>
      <c r="CA96" s="4"/>
      <c r="CB96" s="4"/>
      <c r="CC96" s="4"/>
      <c r="CD96" s="4"/>
      <c r="CE96" s="4"/>
      <c r="CF96" s="4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5"/>
      <c r="CV96" s="5"/>
      <c r="CW96" s="5"/>
      <c r="CX96" s="5"/>
      <c r="CY96" s="5"/>
      <c r="CZ96" s="5"/>
    </row>
    <row r="97" spans="1:104" s="6" customFormat="1" x14ac:dyDescent="0.2">
      <c r="A97" s="238" t="s">
        <v>113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BU97" s="5"/>
      <c r="BV97" s="5"/>
      <c r="BW97" s="5"/>
      <c r="BX97" s="15"/>
      <c r="BY97" s="15"/>
      <c r="BZ97" s="15"/>
      <c r="CA97" s="4"/>
      <c r="CB97" s="4"/>
      <c r="CC97" s="4"/>
      <c r="CD97" s="4"/>
      <c r="CE97" s="4"/>
      <c r="CF97" s="4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5"/>
      <c r="CV97" s="5"/>
      <c r="CW97" s="5"/>
      <c r="CX97" s="5"/>
      <c r="CY97" s="5"/>
      <c r="CZ97" s="5"/>
    </row>
    <row r="98" spans="1:104" s="6" customFormat="1" ht="31.5" x14ac:dyDescent="0.3">
      <c r="A98" s="1273" t="s">
        <v>75</v>
      </c>
      <c r="B98" s="1219" t="s">
        <v>50</v>
      </c>
      <c r="C98" s="1266" t="s">
        <v>93</v>
      </c>
      <c r="D98" s="1267" t="s">
        <v>94</v>
      </c>
      <c r="E98" s="1268" t="s">
        <v>95</v>
      </c>
      <c r="F98" s="240"/>
      <c r="G98" s="10"/>
      <c r="H98" s="10"/>
      <c r="I98" s="10"/>
      <c r="J98" s="10"/>
      <c r="K98" s="10"/>
      <c r="L98" s="10"/>
      <c r="M98" s="10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BU98" s="5"/>
      <c r="BV98" s="5"/>
      <c r="BW98" s="5"/>
      <c r="BX98" s="15"/>
      <c r="BY98" s="15"/>
      <c r="BZ98" s="15"/>
      <c r="CA98" s="4"/>
      <c r="CB98" s="4"/>
      <c r="CC98" s="4"/>
      <c r="CD98" s="4"/>
      <c r="CE98" s="4"/>
      <c r="CF98" s="4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5"/>
      <c r="CV98" s="5"/>
      <c r="CW98" s="5"/>
      <c r="CX98" s="5"/>
      <c r="CY98" s="5"/>
      <c r="CZ98" s="5"/>
    </row>
    <row r="99" spans="1:104" s="6" customFormat="1" x14ac:dyDescent="0.2">
      <c r="A99" s="1274" t="s">
        <v>81</v>
      </c>
      <c r="B99" s="55"/>
      <c r="C99" s="54"/>
      <c r="D99" s="55"/>
      <c r="E99" s="52"/>
      <c r="F99" s="10"/>
      <c r="G99" s="10"/>
      <c r="H99" s="10"/>
      <c r="I99" s="10"/>
      <c r="J99" s="10"/>
      <c r="K99" s="10"/>
      <c r="L99" s="10"/>
      <c r="M99" s="10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BU99" s="5"/>
      <c r="BV99" s="5"/>
      <c r="BW99" s="5"/>
      <c r="BX99" s="15"/>
      <c r="BY99" s="15"/>
      <c r="BZ99" s="15"/>
      <c r="CA99" s="4"/>
      <c r="CB99" s="4"/>
      <c r="CC99" s="4"/>
      <c r="CD99" s="4"/>
      <c r="CE99" s="4"/>
      <c r="CF99" s="4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5"/>
      <c r="CV99" s="5"/>
      <c r="CW99" s="5"/>
      <c r="CX99" s="5"/>
      <c r="CY99" s="5"/>
      <c r="CZ99" s="5"/>
    </row>
    <row r="100" spans="1:104" s="6" customFormat="1" x14ac:dyDescent="0.2">
      <c r="A100" s="242" t="s">
        <v>82</v>
      </c>
      <c r="B100" s="55"/>
      <c r="C100" s="54"/>
      <c r="D100" s="55"/>
      <c r="E100" s="52"/>
      <c r="F100" s="10"/>
      <c r="G100" s="10"/>
      <c r="H100" s="10"/>
      <c r="I100" s="10"/>
      <c r="J100" s="10"/>
      <c r="K100" s="10"/>
      <c r="L100" s="10"/>
      <c r="M100" s="10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BU100" s="5"/>
      <c r="BV100" s="5"/>
      <c r="BW100" s="5"/>
      <c r="BX100" s="15"/>
      <c r="BY100" s="15"/>
      <c r="BZ100" s="15"/>
      <c r="CA100" s="4"/>
      <c r="CB100" s="4"/>
      <c r="CC100" s="4"/>
      <c r="CD100" s="4"/>
      <c r="CE100" s="4"/>
      <c r="CF100" s="4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5"/>
      <c r="CV100" s="5"/>
      <c r="CW100" s="5"/>
      <c r="CX100" s="5"/>
      <c r="CY100" s="5"/>
      <c r="CZ100" s="5"/>
    </row>
    <row r="101" spans="1:104" s="6" customFormat="1" x14ac:dyDescent="0.2">
      <c r="A101" s="242" t="s">
        <v>83</v>
      </c>
      <c r="B101" s="55"/>
      <c r="C101" s="54"/>
      <c r="D101" s="55"/>
      <c r="E101" s="52"/>
      <c r="F101" s="10"/>
      <c r="G101" s="10"/>
      <c r="H101" s="10"/>
      <c r="I101" s="10"/>
      <c r="J101" s="10"/>
      <c r="K101" s="10"/>
      <c r="L101" s="10"/>
      <c r="M101" s="10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BU101" s="5"/>
      <c r="BV101" s="5"/>
      <c r="BW101" s="5"/>
      <c r="BX101" s="15"/>
      <c r="BY101" s="15"/>
      <c r="BZ101" s="15"/>
      <c r="CA101" s="4"/>
      <c r="CB101" s="4"/>
      <c r="CC101" s="4"/>
      <c r="CD101" s="4"/>
      <c r="CE101" s="4"/>
      <c r="CF101" s="4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5"/>
      <c r="CV101" s="5"/>
      <c r="CW101" s="5"/>
      <c r="CX101" s="5"/>
      <c r="CY101" s="5"/>
      <c r="CZ101" s="5"/>
    </row>
    <row r="102" spans="1:104" s="6" customFormat="1" x14ac:dyDescent="0.2">
      <c r="A102" s="242" t="s">
        <v>84</v>
      </c>
      <c r="B102" s="55"/>
      <c r="C102" s="54"/>
      <c r="D102" s="55"/>
      <c r="E102" s="52"/>
      <c r="F102" s="10"/>
      <c r="G102" s="10"/>
      <c r="H102" s="10"/>
      <c r="I102" s="10"/>
      <c r="J102" s="10"/>
      <c r="K102" s="10"/>
      <c r="L102" s="10"/>
      <c r="M102" s="10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BU102" s="5"/>
      <c r="BV102" s="5"/>
      <c r="BW102" s="5"/>
      <c r="BX102" s="15"/>
      <c r="BY102" s="15"/>
      <c r="BZ102" s="15"/>
      <c r="CA102" s="4"/>
      <c r="CB102" s="4"/>
      <c r="CC102" s="4"/>
      <c r="CD102" s="4"/>
      <c r="CE102" s="4"/>
      <c r="CF102" s="4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5"/>
      <c r="CV102" s="5"/>
      <c r="CW102" s="5"/>
      <c r="CX102" s="5"/>
      <c r="CY102" s="5"/>
      <c r="CZ102" s="5"/>
    </row>
    <row r="103" spans="1:104" s="6" customFormat="1" x14ac:dyDescent="0.2">
      <c r="A103" s="243" t="s">
        <v>114</v>
      </c>
      <c r="B103" s="213"/>
      <c r="C103" s="212"/>
      <c r="D103" s="213"/>
      <c r="E103" s="244"/>
      <c r="F103" s="10"/>
      <c r="G103" s="10"/>
      <c r="H103" s="10"/>
      <c r="I103" s="10"/>
      <c r="J103" s="10"/>
      <c r="K103" s="10"/>
      <c r="L103" s="10"/>
      <c r="M103" s="10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BU103" s="5"/>
      <c r="BV103" s="5"/>
      <c r="BW103" s="5"/>
      <c r="BX103" s="15"/>
      <c r="BY103" s="15"/>
      <c r="BZ103" s="15"/>
      <c r="CA103" s="4"/>
      <c r="CB103" s="4"/>
      <c r="CC103" s="4"/>
      <c r="CD103" s="4"/>
      <c r="CE103" s="4"/>
      <c r="CF103" s="4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5"/>
      <c r="CV103" s="5"/>
      <c r="CW103" s="5"/>
      <c r="CX103" s="5"/>
      <c r="CY103" s="5"/>
      <c r="CZ103" s="5"/>
    </row>
    <row r="104" spans="1:104" s="6" customFormat="1" x14ac:dyDescent="0.2">
      <c r="A104" s="1254" t="s">
        <v>5</v>
      </c>
      <c r="B104" s="1271">
        <f>SUM(B99:B103)</f>
        <v>0</v>
      </c>
      <c r="C104" s="1270">
        <f>SUM(C99:C103)</f>
        <v>0</v>
      </c>
      <c r="D104" s="1271">
        <f>SUM(D99:D103)</f>
        <v>0</v>
      </c>
      <c r="E104" s="1272">
        <f>SUM(E99:E103)</f>
        <v>0</v>
      </c>
      <c r="F104" s="10"/>
      <c r="G104" s="10"/>
      <c r="H104" s="10"/>
      <c r="I104" s="10"/>
      <c r="J104" s="10"/>
      <c r="K104" s="10"/>
      <c r="L104" s="10"/>
      <c r="M104" s="10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BU104" s="5"/>
      <c r="BV104" s="5"/>
      <c r="BW104" s="5"/>
      <c r="BX104" s="15"/>
      <c r="BY104" s="15"/>
      <c r="BZ104" s="15"/>
      <c r="CA104" s="4"/>
      <c r="CB104" s="4"/>
      <c r="CC104" s="4"/>
      <c r="CD104" s="4"/>
      <c r="CE104" s="4"/>
      <c r="CF104" s="4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5"/>
      <c r="CV104" s="5"/>
      <c r="CW104" s="5"/>
      <c r="CX104" s="5"/>
      <c r="CY104" s="5"/>
      <c r="CZ104" s="5"/>
    </row>
    <row r="105" spans="1:104" s="6" customFormat="1" x14ac:dyDescent="0.2">
      <c r="A105" s="238" t="s">
        <v>115</v>
      </c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BU105" s="5"/>
      <c r="BV105" s="5"/>
      <c r="BW105" s="5"/>
      <c r="BX105" s="5"/>
      <c r="BY105" s="15"/>
      <c r="BZ105" s="15"/>
      <c r="CA105" s="4"/>
      <c r="CB105" s="4"/>
      <c r="CC105" s="4"/>
      <c r="CD105" s="4"/>
      <c r="CE105" s="4"/>
      <c r="CF105" s="4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5"/>
      <c r="CV105" s="5"/>
      <c r="CW105" s="5"/>
      <c r="CX105" s="5"/>
      <c r="CY105" s="5"/>
      <c r="CZ105" s="5"/>
    </row>
    <row r="106" spans="1:104" s="6" customFormat="1" ht="31.5" x14ac:dyDescent="0.2">
      <c r="A106" s="1273" t="s">
        <v>75</v>
      </c>
      <c r="B106" s="1219" t="s">
        <v>50</v>
      </c>
      <c r="C106" s="1266" t="s">
        <v>93</v>
      </c>
      <c r="D106" s="1267" t="s">
        <v>94</v>
      </c>
      <c r="E106" s="1268" t="s">
        <v>95</v>
      </c>
      <c r="F106" s="10"/>
      <c r="G106" s="10"/>
      <c r="H106" s="10"/>
      <c r="I106" s="10"/>
      <c r="J106" s="10"/>
      <c r="K106" s="10"/>
      <c r="L106" s="10"/>
      <c r="M106" s="10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BU106" s="5"/>
      <c r="BV106" s="5"/>
      <c r="BW106" s="5"/>
      <c r="BX106" s="15"/>
      <c r="BY106" s="15"/>
      <c r="BZ106" s="15"/>
      <c r="CA106" s="4"/>
      <c r="CB106" s="4"/>
      <c r="CC106" s="4"/>
      <c r="CD106" s="4"/>
      <c r="CE106" s="4"/>
      <c r="CF106" s="4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5"/>
      <c r="CV106" s="5"/>
      <c r="CW106" s="5"/>
      <c r="CX106" s="5"/>
      <c r="CY106" s="5"/>
      <c r="CZ106" s="5"/>
    </row>
    <row r="107" spans="1:104" s="6" customFormat="1" x14ac:dyDescent="0.2">
      <c r="A107" s="1274" t="s">
        <v>116</v>
      </c>
      <c r="B107" s="55"/>
      <c r="C107" s="54"/>
      <c r="D107" s="55"/>
      <c r="E107" s="52"/>
      <c r="F107" s="10"/>
      <c r="G107" s="10"/>
      <c r="H107" s="10"/>
      <c r="I107" s="10"/>
      <c r="J107" s="10"/>
      <c r="K107" s="10"/>
      <c r="L107" s="10"/>
      <c r="M107" s="10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BU107" s="5"/>
      <c r="BV107" s="5"/>
      <c r="BW107" s="5"/>
      <c r="BX107" s="15"/>
      <c r="BY107" s="15"/>
      <c r="BZ107" s="15"/>
      <c r="CA107" s="4"/>
      <c r="CB107" s="4"/>
      <c r="CC107" s="4"/>
      <c r="CD107" s="4"/>
      <c r="CE107" s="4"/>
      <c r="CF107" s="4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5"/>
      <c r="CV107" s="5"/>
      <c r="CW107" s="5"/>
      <c r="CX107" s="5"/>
      <c r="CY107" s="5"/>
      <c r="CZ107" s="5"/>
    </row>
    <row r="108" spans="1:104" s="6" customFormat="1" x14ac:dyDescent="0.2">
      <c r="A108" s="242" t="s">
        <v>82</v>
      </c>
      <c r="B108" s="55"/>
      <c r="C108" s="54"/>
      <c r="D108" s="55"/>
      <c r="E108" s="52"/>
      <c r="F108" s="10"/>
      <c r="G108" s="10"/>
      <c r="H108" s="10"/>
      <c r="I108" s="10"/>
      <c r="J108" s="10"/>
      <c r="K108" s="10"/>
      <c r="L108" s="10"/>
      <c r="M108" s="10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BU108" s="5"/>
      <c r="BV108" s="5"/>
      <c r="BW108" s="5"/>
      <c r="BX108" s="15"/>
      <c r="BY108" s="15"/>
      <c r="BZ108" s="15"/>
      <c r="CA108" s="4"/>
      <c r="CB108" s="4"/>
      <c r="CC108" s="4"/>
      <c r="CD108" s="4"/>
      <c r="CE108" s="4"/>
      <c r="CF108" s="4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5"/>
      <c r="CV108" s="5"/>
      <c r="CW108" s="5"/>
      <c r="CX108" s="5"/>
      <c r="CY108" s="5"/>
      <c r="CZ108" s="5"/>
    </row>
    <row r="109" spans="1:104" s="6" customFormat="1" x14ac:dyDescent="0.2">
      <c r="A109" s="242" t="s">
        <v>117</v>
      </c>
      <c r="B109" s="55"/>
      <c r="C109" s="54"/>
      <c r="D109" s="55"/>
      <c r="E109" s="52"/>
      <c r="F109" s="10"/>
      <c r="G109" s="10"/>
      <c r="H109" s="10"/>
      <c r="I109" s="10"/>
      <c r="J109" s="10"/>
      <c r="K109" s="10"/>
      <c r="L109" s="10"/>
      <c r="M109" s="10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BU109" s="5"/>
      <c r="BV109" s="5"/>
      <c r="BW109" s="5"/>
      <c r="BX109" s="15"/>
      <c r="BY109" s="15"/>
      <c r="BZ109" s="15"/>
      <c r="CA109" s="4"/>
      <c r="CB109" s="4"/>
      <c r="CC109" s="4"/>
      <c r="CD109" s="4"/>
      <c r="CE109" s="4"/>
      <c r="CF109" s="4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5"/>
      <c r="CV109" s="5"/>
      <c r="CW109" s="5"/>
      <c r="CX109" s="5"/>
      <c r="CY109" s="5"/>
      <c r="CZ109" s="5"/>
    </row>
    <row r="110" spans="1:104" s="6" customFormat="1" x14ac:dyDescent="0.2">
      <c r="A110" s="242" t="s">
        <v>84</v>
      </c>
      <c r="B110" s="55"/>
      <c r="C110" s="54"/>
      <c r="D110" s="55"/>
      <c r="E110" s="52"/>
      <c r="F110" s="10"/>
      <c r="G110" s="10"/>
      <c r="H110" s="10"/>
      <c r="I110" s="10"/>
      <c r="J110" s="10"/>
      <c r="K110" s="10"/>
      <c r="L110" s="10"/>
      <c r="M110" s="10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BU110" s="5"/>
      <c r="BV110" s="5"/>
      <c r="BW110" s="5"/>
      <c r="BX110" s="15"/>
      <c r="BY110" s="15"/>
      <c r="BZ110" s="15"/>
      <c r="CA110" s="4"/>
      <c r="CB110" s="4"/>
      <c r="CC110" s="4"/>
      <c r="CD110" s="4"/>
      <c r="CE110" s="4"/>
      <c r="CF110" s="4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5"/>
      <c r="CV110" s="5"/>
      <c r="CW110" s="5"/>
      <c r="CX110" s="5"/>
      <c r="CY110" s="5"/>
      <c r="CZ110" s="5"/>
    </row>
    <row r="111" spans="1:104" s="6" customFormat="1" x14ac:dyDescent="0.2">
      <c r="A111" s="243" t="s">
        <v>118</v>
      </c>
      <c r="B111" s="213"/>
      <c r="C111" s="212"/>
      <c r="D111" s="213"/>
      <c r="E111" s="244"/>
      <c r="F111" s="10"/>
      <c r="G111" s="10"/>
      <c r="H111" s="10"/>
      <c r="I111" s="10"/>
      <c r="J111" s="10"/>
      <c r="K111" s="10"/>
      <c r="L111" s="10"/>
      <c r="M111" s="10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BU111" s="5"/>
      <c r="BV111" s="5"/>
      <c r="BW111" s="5"/>
      <c r="BX111" s="15"/>
      <c r="BY111" s="15"/>
      <c r="BZ111" s="15"/>
      <c r="CA111" s="4"/>
      <c r="CB111" s="4"/>
      <c r="CC111" s="4"/>
      <c r="CD111" s="4"/>
      <c r="CE111" s="4"/>
      <c r="CF111" s="4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5"/>
      <c r="CV111" s="5"/>
      <c r="CW111" s="5"/>
      <c r="CX111" s="5"/>
      <c r="CY111" s="5"/>
      <c r="CZ111" s="5"/>
    </row>
    <row r="112" spans="1:104" s="6" customFormat="1" ht="15" x14ac:dyDescent="0.25">
      <c r="A112" s="1259" t="s">
        <v>5</v>
      </c>
      <c r="B112" s="1271">
        <f>SUM(B107:B111)</f>
        <v>0</v>
      </c>
      <c r="C112" s="1270">
        <f>SUM(C107:C111)</f>
        <v>0</v>
      </c>
      <c r="D112" s="1271">
        <f>SUM(D107:D111)</f>
        <v>0</v>
      </c>
      <c r="E112" s="1272">
        <f>SUM(E107:E111)</f>
        <v>0</v>
      </c>
      <c r="F112" s="10"/>
      <c r="G112" s="10"/>
      <c r="H112" s="10"/>
      <c r="I112" s="10"/>
      <c r="J112" s="10"/>
      <c r="K112" s="10"/>
      <c r="L112" s="10"/>
      <c r="M112" s="10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3"/>
      <c r="BV112" s="3"/>
      <c r="BW112" s="3"/>
      <c r="BX112" s="15"/>
      <c r="BY112" s="3"/>
      <c r="BZ112" s="15"/>
      <c r="CA112" s="4"/>
      <c r="CB112" s="4"/>
      <c r="CC112" s="4"/>
      <c r="CD112" s="4"/>
      <c r="CE112" s="4"/>
      <c r="CF112" s="4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5"/>
      <c r="CV112" s="5"/>
      <c r="CW112" s="5"/>
      <c r="CX112" s="5"/>
      <c r="CY112" s="5"/>
      <c r="CZ112" s="5"/>
    </row>
    <row r="113" spans="1:130" ht="15" x14ac:dyDescent="0.25">
      <c r="A113" s="221" t="s">
        <v>119</v>
      </c>
      <c r="B113" s="2"/>
      <c r="C113" s="2"/>
      <c r="D113" s="245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3"/>
      <c r="BV113" s="3"/>
      <c r="BW113" s="3"/>
      <c r="BX113" s="3"/>
      <c r="BY113" s="5"/>
      <c r="BZ113" s="5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3"/>
      <c r="CV113" s="3"/>
      <c r="CW113" s="3"/>
      <c r="CX113" s="3"/>
      <c r="CY113" s="3"/>
      <c r="CZ113" s="3"/>
    </row>
    <row r="114" spans="1:130" x14ac:dyDescent="0.2">
      <c r="A114" s="2118" t="s">
        <v>120</v>
      </c>
      <c r="B114" s="2119" t="s">
        <v>5</v>
      </c>
      <c r="C114" s="2106" t="s">
        <v>7</v>
      </c>
      <c r="D114" s="2100"/>
      <c r="E114" s="2100"/>
      <c r="F114" s="2107"/>
      <c r="G114" s="2117" t="s">
        <v>121</v>
      </c>
      <c r="H114" s="2111"/>
      <c r="I114" s="10"/>
      <c r="J114" s="10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T114" s="5"/>
      <c r="BW114" s="432"/>
      <c r="BX114" s="432"/>
      <c r="BZ114" s="4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433"/>
      <c r="CU114" s="433"/>
      <c r="CV114" s="433"/>
      <c r="CW114" s="433"/>
      <c r="CX114" s="433"/>
      <c r="CY114" s="432"/>
      <c r="CZ114" s="5"/>
      <c r="DZ114" s="6"/>
    </row>
    <row r="115" spans="1:130" ht="21" x14ac:dyDescent="0.25">
      <c r="A115" s="1779"/>
      <c r="B115" s="1781"/>
      <c r="C115" s="1220" t="s">
        <v>50</v>
      </c>
      <c r="D115" s="1241" t="s">
        <v>29</v>
      </c>
      <c r="E115" s="1219" t="s">
        <v>30</v>
      </c>
      <c r="F115" s="1275" t="s">
        <v>31</v>
      </c>
      <c r="G115" s="1240" t="s">
        <v>88</v>
      </c>
      <c r="H115" s="1240" t="s">
        <v>89</v>
      </c>
      <c r="I115" s="10"/>
      <c r="J115" s="10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3"/>
      <c r="BU115" s="3"/>
      <c r="BV115" s="3"/>
      <c r="BW115" s="15"/>
      <c r="BX115" s="3"/>
      <c r="BZ115" s="4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3"/>
      <c r="CU115" s="3"/>
      <c r="CV115" s="3"/>
      <c r="CW115" s="3"/>
      <c r="CX115" s="3"/>
      <c r="CY115" s="5"/>
      <c r="CZ115" s="5"/>
      <c r="DZ115" s="6"/>
    </row>
    <row r="116" spans="1:130" ht="15" x14ac:dyDescent="0.25">
      <c r="A116" s="1276" t="s">
        <v>122</v>
      </c>
      <c r="B116" s="1277">
        <f>SUM(C116:F116)</f>
        <v>0</v>
      </c>
      <c r="C116" s="1278"/>
      <c r="D116" s="1279"/>
      <c r="E116" s="385"/>
      <c r="F116" s="1280"/>
      <c r="G116" s="1281"/>
      <c r="H116" s="1282"/>
      <c r="I116" s="10"/>
      <c r="J116" s="10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1283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3"/>
      <c r="BU116" s="15"/>
      <c r="BV116" s="15"/>
      <c r="BW116" s="15"/>
      <c r="BX116" s="3"/>
      <c r="BZ116" s="4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3"/>
      <c r="CU116" s="3"/>
      <c r="CV116" s="3"/>
      <c r="CW116" s="3"/>
      <c r="CX116" s="3"/>
      <c r="CY116" s="5"/>
      <c r="CZ116" s="5"/>
      <c r="DZ116" s="6"/>
    </row>
    <row r="117" spans="1:130" ht="15" x14ac:dyDescent="0.25">
      <c r="A117" s="545" t="s">
        <v>123</v>
      </c>
      <c r="B117" s="546">
        <f>SUM(C117:F117)</f>
        <v>0</v>
      </c>
      <c r="C117" s="434"/>
      <c r="D117" s="431"/>
      <c r="E117" s="435"/>
      <c r="F117" s="418"/>
      <c r="G117" s="421"/>
      <c r="H117" s="419"/>
      <c r="I117" s="266"/>
      <c r="J117" s="266"/>
      <c r="K117" s="267"/>
      <c r="L117" s="267"/>
      <c r="M117" s="267"/>
      <c r="N117" s="267"/>
      <c r="O117" s="267"/>
      <c r="P117" s="267"/>
      <c r="Q117" s="267"/>
      <c r="R117" s="267"/>
      <c r="S117" s="267"/>
      <c r="T117" s="267"/>
      <c r="U117" s="267"/>
      <c r="V117" s="267"/>
      <c r="W117" s="267"/>
      <c r="X117" s="267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3"/>
      <c r="BU117" s="15"/>
      <c r="BV117" s="15"/>
      <c r="BW117" s="15"/>
      <c r="BX117" s="3"/>
      <c r="BZ117" s="4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3"/>
      <c r="CU117" s="3"/>
      <c r="CV117" s="3"/>
      <c r="CW117" s="3"/>
      <c r="CX117" s="3"/>
      <c r="CY117" s="5"/>
      <c r="CZ117" s="5"/>
      <c r="DZ117" s="6"/>
    </row>
    <row r="118" spans="1:130" ht="15" x14ac:dyDescent="0.25">
      <c r="A118" s="13" t="s">
        <v>124</v>
      </c>
      <c r="B118" s="2"/>
      <c r="C118" s="2"/>
      <c r="D118" s="268"/>
      <c r="E118" s="1284"/>
      <c r="F118" s="1285"/>
      <c r="G118" s="1286"/>
      <c r="H118" s="1287"/>
      <c r="I118" s="273"/>
      <c r="J118" s="273"/>
      <c r="K118" s="273"/>
      <c r="L118" s="273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5"/>
      <c r="BG118" s="5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3"/>
      <c r="BV118" s="3"/>
      <c r="BW118" s="3"/>
      <c r="BX118" s="3"/>
      <c r="BY118" s="3"/>
      <c r="BZ118" s="3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3"/>
      <c r="CV118" s="3"/>
      <c r="CW118" s="3"/>
      <c r="CX118" s="3"/>
      <c r="CY118" s="3"/>
      <c r="CZ118" s="3"/>
    </row>
    <row r="119" spans="1:130" ht="15" x14ac:dyDescent="0.25">
      <c r="A119" s="2120" t="s">
        <v>125</v>
      </c>
      <c r="B119" s="2121" t="s">
        <v>5</v>
      </c>
      <c r="C119" s="2122" t="s">
        <v>126</v>
      </c>
      <c r="D119" s="2123"/>
      <c r="E119" s="2124"/>
      <c r="F119" s="2125" t="s">
        <v>127</v>
      </c>
      <c r="G119" s="2126" t="s">
        <v>128</v>
      </c>
      <c r="H119" s="2127" t="s">
        <v>7</v>
      </c>
      <c r="I119" s="2128"/>
      <c r="J119" s="2128"/>
      <c r="K119" s="2129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5"/>
      <c r="BF119" s="5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3"/>
      <c r="BV119" s="3"/>
      <c r="BW119" s="3"/>
      <c r="BX119" s="15"/>
      <c r="BY119" s="3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3"/>
      <c r="CV119" s="3"/>
      <c r="CW119" s="3"/>
      <c r="CX119" s="3"/>
      <c r="CY119" s="3"/>
      <c r="CZ119" s="5"/>
    </row>
    <row r="120" spans="1:130" ht="42" x14ac:dyDescent="0.25">
      <c r="A120" s="1775"/>
      <c r="B120" s="1745"/>
      <c r="C120" s="1288" t="s">
        <v>129</v>
      </c>
      <c r="D120" s="1289" t="s">
        <v>130</v>
      </c>
      <c r="E120" s="1290" t="s">
        <v>131</v>
      </c>
      <c r="F120" s="2125"/>
      <c r="G120" s="2126"/>
      <c r="H120" s="1291" t="s">
        <v>50</v>
      </c>
      <c r="I120" s="1290" t="s">
        <v>29</v>
      </c>
      <c r="J120" s="1291" t="s">
        <v>30</v>
      </c>
      <c r="K120" s="1291" t="s">
        <v>31</v>
      </c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5"/>
      <c r="BF120" s="5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3"/>
      <c r="BV120" s="3"/>
      <c r="BW120" s="3"/>
      <c r="BX120" s="15"/>
      <c r="BY120" s="3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3"/>
      <c r="CV120" s="3"/>
      <c r="CW120" s="3"/>
      <c r="CX120" s="3"/>
      <c r="CY120" s="3"/>
      <c r="CZ120" s="5"/>
    </row>
    <row r="121" spans="1:130" ht="15" x14ac:dyDescent="0.25">
      <c r="A121" s="1292" t="s">
        <v>52</v>
      </c>
      <c r="B121" s="1293">
        <f>SUM(C121:G121)</f>
        <v>0</v>
      </c>
      <c r="C121" s="1294"/>
      <c r="D121" s="1295"/>
      <c r="E121" s="1296"/>
      <c r="F121" s="1295"/>
      <c r="G121" s="1297"/>
      <c r="H121" s="1295"/>
      <c r="I121" s="1296"/>
      <c r="J121" s="1295"/>
      <c r="K121" s="1295"/>
      <c r="L121" s="283" t="str">
        <f>CA121</f>
        <v/>
      </c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5"/>
      <c r="X121" s="5"/>
      <c r="Y121" s="5"/>
      <c r="Z121" s="5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5"/>
      <c r="BF121" s="5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3"/>
      <c r="BV121" s="3"/>
      <c r="BW121" s="3"/>
      <c r="BX121" s="15"/>
      <c r="BY121" s="3"/>
      <c r="BZ121" s="5"/>
      <c r="CA121" s="32" t="str">
        <f>IF(CG121=1,"* Total Personas debe ser igual que según Tipo estrategia. ","")</f>
        <v/>
      </c>
      <c r="CB121" s="32"/>
      <c r="CC121" s="32"/>
      <c r="CD121" s="32"/>
      <c r="CE121" s="32"/>
      <c r="CF121" s="32"/>
      <c r="CG121" s="33">
        <f>IF(B121&lt;&gt;SUM(H121:K121),1,0)</f>
        <v>0</v>
      </c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3"/>
      <c r="CV121" s="3"/>
      <c r="CW121" s="3"/>
      <c r="CX121" s="3"/>
      <c r="CY121" s="3"/>
      <c r="CZ121" s="5"/>
    </row>
    <row r="122" spans="1:130" ht="15" x14ac:dyDescent="0.25">
      <c r="A122" s="230" t="s">
        <v>72</v>
      </c>
      <c r="B122" s="284">
        <f>SUM(C122:G122)</f>
        <v>0</v>
      </c>
      <c r="C122" s="51"/>
      <c r="D122" s="92"/>
      <c r="E122" s="56"/>
      <c r="F122" s="92"/>
      <c r="G122" s="285"/>
      <c r="H122" s="92"/>
      <c r="I122" s="56"/>
      <c r="J122" s="92"/>
      <c r="K122" s="92"/>
      <c r="L122" s="283" t="str">
        <f>CA122</f>
        <v/>
      </c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5"/>
      <c r="X122" s="5"/>
      <c r="Y122" s="5"/>
      <c r="Z122" s="5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5"/>
      <c r="BF122" s="5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3"/>
      <c r="BV122" s="3"/>
      <c r="BW122" s="3"/>
      <c r="BX122" s="15"/>
      <c r="BY122" s="3"/>
      <c r="BZ122" s="5"/>
      <c r="CA122" s="32" t="str">
        <f>IF(CG122=1,"* Total Personas debe ser igual que según Tipo estrategia. ","")</f>
        <v/>
      </c>
      <c r="CB122" s="32"/>
      <c r="CC122" s="32"/>
      <c r="CD122" s="32"/>
      <c r="CE122" s="32"/>
      <c r="CF122" s="32"/>
      <c r="CG122" s="33">
        <f>IF(B122&lt;&gt;SUM(H122:K122),1,0)</f>
        <v>0</v>
      </c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3"/>
      <c r="CV122" s="3"/>
      <c r="CW122" s="3"/>
      <c r="CX122" s="3"/>
      <c r="CY122" s="3"/>
      <c r="CZ122" s="5"/>
    </row>
    <row r="123" spans="1:130" ht="15" x14ac:dyDescent="0.25">
      <c r="A123" s="286" t="s">
        <v>73</v>
      </c>
      <c r="B123" s="287">
        <f>SUM(C123:G123)</f>
        <v>0</v>
      </c>
      <c r="C123" s="219"/>
      <c r="D123" s="75"/>
      <c r="E123" s="78"/>
      <c r="F123" s="75"/>
      <c r="G123" s="288"/>
      <c r="H123" s="75"/>
      <c r="I123" s="78"/>
      <c r="J123" s="75"/>
      <c r="K123" s="75"/>
      <c r="L123" s="283" t="str">
        <f>CA123</f>
        <v/>
      </c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5"/>
      <c r="X123" s="5"/>
      <c r="Y123" s="5"/>
      <c r="Z123" s="5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5"/>
      <c r="BF123" s="5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3"/>
      <c r="BV123" s="3"/>
      <c r="BW123" s="3"/>
      <c r="BX123" s="15"/>
      <c r="BY123" s="3"/>
      <c r="BZ123" s="5"/>
      <c r="CA123" s="32" t="str">
        <f>IF(CG123=1,"* Total Personas debe ser igual que según Tipo estrategia. ","")</f>
        <v/>
      </c>
      <c r="CB123" s="32"/>
      <c r="CC123" s="32"/>
      <c r="CD123" s="32"/>
      <c r="CE123" s="32"/>
      <c r="CF123" s="32"/>
      <c r="CG123" s="33">
        <f>IF(B123&lt;&gt;SUM(H123:K123),1,0)</f>
        <v>0</v>
      </c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3"/>
      <c r="CV123" s="3"/>
      <c r="CW123" s="3"/>
      <c r="CX123" s="3"/>
      <c r="CY123" s="3"/>
      <c r="CZ123" s="5"/>
    </row>
    <row r="124" spans="1:130" ht="15" x14ac:dyDescent="0.25">
      <c r="A124" s="238" t="s">
        <v>132</v>
      </c>
      <c r="B124" s="2"/>
      <c r="C124" s="2"/>
      <c r="D124" s="245"/>
      <c r="E124" s="245"/>
      <c r="F124" s="245"/>
      <c r="G124" s="245"/>
      <c r="H124" s="245"/>
      <c r="I124" s="245"/>
      <c r="J124" s="245"/>
      <c r="K124" s="245"/>
      <c r="L124" s="24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5"/>
      <c r="BG124" s="5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3"/>
      <c r="BV124" s="3"/>
      <c r="BW124" s="3"/>
      <c r="BX124" s="3"/>
      <c r="BY124" s="3"/>
      <c r="BZ124" s="3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5"/>
      <c r="CV124" s="5"/>
      <c r="CW124" s="5"/>
      <c r="CX124" s="5"/>
      <c r="CY124" s="5"/>
      <c r="CZ124" s="5"/>
    </row>
    <row r="125" spans="1:130" ht="15" customHeight="1" x14ac:dyDescent="0.25">
      <c r="A125" s="2120" t="s">
        <v>133</v>
      </c>
      <c r="B125" s="2121" t="s">
        <v>134</v>
      </c>
      <c r="C125" s="2122" t="s">
        <v>135</v>
      </c>
      <c r="D125" s="2124"/>
      <c r="E125" s="2122" t="s">
        <v>136</v>
      </c>
      <c r="F125" s="2124"/>
      <c r="G125" s="2123" t="s">
        <v>137</v>
      </c>
      <c r="H125" s="2124"/>
      <c r="I125" s="2122" t="s">
        <v>138</v>
      </c>
      <c r="J125" s="2134"/>
      <c r="K125" s="2130" t="s">
        <v>139</v>
      </c>
      <c r="L125" s="2131"/>
      <c r="M125" s="267"/>
      <c r="N125" s="267"/>
      <c r="O125" s="267"/>
      <c r="P125" s="267"/>
      <c r="Q125" s="267"/>
      <c r="R125" s="267"/>
      <c r="S125" s="267"/>
      <c r="T125" s="267"/>
      <c r="U125" s="267"/>
      <c r="V125" s="267"/>
      <c r="W125" s="267"/>
      <c r="X125" s="267"/>
      <c r="Y125" s="267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5"/>
      <c r="BD125" s="5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3"/>
      <c r="BU125" s="3"/>
      <c r="BV125" s="15"/>
      <c r="BW125" s="15"/>
      <c r="BX125" s="15"/>
      <c r="BZ125" s="4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5"/>
      <c r="CU125" s="5"/>
      <c r="CV125" s="5"/>
      <c r="CW125" s="5"/>
      <c r="CX125" s="5"/>
      <c r="CY125" s="5"/>
      <c r="CZ125" s="5"/>
      <c r="DZ125" s="6"/>
    </row>
    <row r="126" spans="1:130" s="436" customFormat="1" ht="21" x14ac:dyDescent="0.25">
      <c r="A126" s="1775"/>
      <c r="B126" s="1745"/>
      <c r="C126" s="1298" t="s">
        <v>140</v>
      </c>
      <c r="D126" s="1290" t="s">
        <v>141</v>
      </c>
      <c r="E126" s="1298" t="s">
        <v>140</v>
      </c>
      <c r="F126" s="1290" t="s">
        <v>141</v>
      </c>
      <c r="G126" s="1298" t="s">
        <v>140</v>
      </c>
      <c r="H126" s="1299" t="s">
        <v>141</v>
      </c>
      <c r="I126" s="1298" t="s">
        <v>140</v>
      </c>
      <c r="J126" s="1300" t="s">
        <v>141</v>
      </c>
      <c r="K126" s="1290" t="s">
        <v>88</v>
      </c>
      <c r="L126" s="1290" t="s">
        <v>89</v>
      </c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5"/>
      <c r="BD126" s="5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3"/>
      <c r="BU126" s="3"/>
      <c r="BV126" s="15"/>
      <c r="BW126" s="15"/>
      <c r="BX126" s="15"/>
      <c r="BY126" s="15"/>
      <c r="BZ126" s="4"/>
      <c r="CA126" s="4"/>
      <c r="CB126" s="4"/>
      <c r="CC126" s="4"/>
      <c r="CD126" s="4"/>
      <c r="CE126" s="4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5"/>
      <c r="CU126" s="5"/>
      <c r="CV126" s="5"/>
      <c r="CW126" s="5"/>
      <c r="CX126" s="5"/>
      <c r="CY126" s="5"/>
      <c r="CZ126" s="432"/>
      <c r="DA126" s="432"/>
      <c r="DB126" s="432"/>
      <c r="DC126" s="432"/>
      <c r="DD126" s="432"/>
      <c r="DE126" s="432"/>
      <c r="DF126" s="432"/>
      <c r="DG126" s="432"/>
      <c r="DH126" s="432"/>
      <c r="DI126" s="432"/>
      <c r="DJ126" s="432"/>
      <c r="DK126" s="432"/>
      <c r="DL126" s="432"/>
      <c r="DM126" s="432"/>
      <c r="DN126" s="432"/>
      <c r="DO126" s="432"/>
      <c r="DP126" s="432"/>
      <c r="DQ126" s="432"/>
      <c r="DR126" s="432"/>
      <c r="DS126" s="432"/>
      <c r="DT126" s="432"/>
      <c r="DU126" s="432"/>
      <c r="DV126" s="432"/>
      <c r="DW126" s="432"/>
      <c r="DX126" s="432"/>
      <c r="DY126" s="432"/>
    </row>
    <row r="127" spans="1:130" ht="15" x14ac:dyDescent="0.25">
      <c r="A127" s="2121" t="s">
        <v>142</v>
      </c>
      <c r="B127" s="1292" t="s">
        <v>143</v>
      </c>
      <c r="C127" s="1294"/>
      <c r="D127" s="1296"/>
      <c r="E127" s="1294"/>
      <c r="F127" s="1296"/>
      <c r="G127" s="1294"/>
      <c r="H127" s="1296"/>
      <c r="I127" s="1294"/>
      <c r="J127" s="1301"/>
      <c r="K127" s="56"/>
      <c r="L127" s="1296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5"/>
      <c r="BD127" s="5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3"/>
      <c r="BU127" s="3"/>
      <c r="BV127" s="15"/>
      <c r="BW127" s="15"/>
      <c r="BX127" s="15"/>
      <c r="BZ127" s="4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5"/>
      <c r="CU127" s="5"/>
      <c r="CV127" s="5"/>
      <c r="CW127" s="5"/>
      <c r="CX127" s="5"/>
      <c r="CY127" s="5"/>
      <c r="CZ127" s="5"/>
      <c r="DZ127" s="6"/>
    </row>
    <row r="128" spans="1:130" ht="21" x14ac:dyDescent="0.2">
      <c r="A128" s="1637"/>
      <c r="B128" s="230" t="s">
        <v>144</v>
      </c>
      <c r="C128" s="51"/>
      <c r="D128" s="56"/>
      <c r="E128" s="51"/>
      <c r="F128" s="56"/>
      <c r="G128" s="51"/>
      <c r="H128" s="56"/>
      <c r="I128" s="51"/>
      <c r="J128" s="298"/>
      <c r="K128" s="56"/>
      <c r="L128" s="56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5"/>
      <c r="BD128" s="5"/>
      <c r="BT128" s="5"/>
      <c r="BV128" s="15"/>
      <c r="BW128" s="15"/>
      <c r="BX128" s="15"/>
      <c r="BZ128" s="4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15"/>
      <c r="CY128" s="5"/>
      <c r="CZ128" s="5"/>
      <c r="DZ128" s="6"/>
    </row>
    <row r="129" spans="1:130" x14ac:dyDescent="0.2">
      <c r="A129" s="1637"/>
      <c r="B129" s="230" t="s">
        <v>145</v>
      </c>
      <c r="C129" s="51"/>
      <c r="D129" s="56"/>
      <c r="E129" s="51"/>
      <c r="F129" s="56"/>
      <c r="G129" s="51"/>
      <c r="H129" s="56"/>
      <c r="I129" s="51"/>
      <c r="J129" s="298"/>
      <c r="K129" s="56"/>
      <c r="L129" s="56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5"/>
      <c r="BD129" s="5"/>
      <c r="BT129" s="5"/>
      <c r="BV129" s="15"/>
      <c r="BW129" s="15"/>
      <c r="BX129" s="15"/>
      <c r="BZ129" s="4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15"/>
      <c r="CY129" s="5"/>
      <c r="CZ129" s="5"/>
      <c r="DZ129" s="6"/>
    </row>
    <row r="130" spans="1:130" x14ac:dyDescent="0.2">
      <c r="A130" s="1745"/>
      <c r="B130" s="230" t="s">
        <v>146</v>
      </c>
      <c r="C130" s="219"/>
      <c r="D130" s="78"/>
      <c r="E130" s="219"/>
      <c r="F130" s="78"/>
      <c r="G130" s="219"/>
      <c r="H130" s="78"/>
      <c r="I130" s="219"/>
      <c r="J130" s="299"/>
      <c r="K130" s="78"/>
      <c r="L130" s="7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5"/>
      <c r="BD130" s="5"/>
      <c r="BT130" s="5"/>
      <c r="BV130" s="15"/>
      <c r="BW130" s="15"/>
      <c r="BX130" s="15"/>
      <c r="BZ130" s="4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15"/>
      <c r="CZ130" s="5"/>
      <c r="DZ130" s="6"/>
    </row>
    <row r="131" spans="1:130" x14ac:dyDescent="0.2">
      <c r="A131" s="2125" t="s">
        <v>147</v>
      </c>
      <c r="B131" s="1292" t="s">
        <v>148</v>
      </c>
      <c r="C131" s="1294"/>
      <c r="D131" s="1296"/>
      <c r="E131" s="1294"/>
      <c r="F131" s="1296"/>
      <c r="G131" s="1294"/>
      <c r="H131" s="1296"/>
      <c r="I131" s="1294"/>
      <c r="J131" s="1301"/>
      <c r="K131" s="1296"/>
      <c r="L131" s="1296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5"/>
      <c r="BD131" s="5"/>
      <c r="BT131" s="5"/>
      <c r="BV131" s="15"/>
      <c r="BW131" s="15"/>
      <c r="BX131" s="15"/>
      <c r="BZ131" s="4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15"/>
      <c r="CY131" s="5"/>
      <c r="CZ131" s="5"/>
      <c r="DZ131" s="6"/>
    </row>
    <row r="132" spans="1:130" x14ac:dyDescent="0.2">
      <c r="A132" s="2132"/>
      <c r="B132" s="230" t="s">
        <v>149</v>
      </c>
      <c r="C132" s="51"/>
      <c r="D132" s="56"/>
      <c r="E132" s="51"/>
      <c r="F132" s="56"/>
      <c r="G132" s="51"/>
      <c r="H132" s="56"/>
      <c r="I132" s="51"/>
      <c r="J132" s="298"/>
      <c r="K132" s="56"/>
      <c r="L132" s="56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5"/>
      <c r="BD132" s="5"/>
      <c r="BT132" s="5"/>
      <c r="BV132" s="15"/>
      <c r="BW132" s="15"/>
      <c r="BX132" s="15"/>
      <c r="BZ132" s="4"/>
      <c r="CF132" s="9"/>
      <c r="CG132" s="437"/>
      <c r="CH132" s="437"/>
      <c r="CI132" s="437"/>
      <c r="CJ132" s="437"/>
      <c r="CK132" s="437"/>
      <c r="CL132" s="437"/>
      <c r="CM132" s="437"/>
      <c r="CN132" s="437"/>
      <c r="CO132" s="437"/>
      <c r="CP132" s="437"/>
      <c r="CQ132" s="437"/>
      <c r="CR132" s="437"/>
      <c r="CS132" s="437"/>
      <c r="CT132" s="15"/>
      <c r="CY132" s="5"/>
      <c r="CZ132" s="5"/>
      <c r="DZ132" s="6"/>
    </row>
    <row r="133" spans="1:130" x14ac:dyDescent="0.2">
      <c r="A133" s="2132"/>
      <c r="B133" s="230" t="s">
        <v>146</v>
      </c>
      <c r="C133" s="51"/>
      <c r="D133" s="56"/>
      <c r="E133" s="51"/>
      <c r="F133" s="56"/>
      <c r="G133" s="51"/>
      <c r="H133" s="56"/>
      <c r="I133" s="51"/>
      <c r="J133" s="298"/>
      <c r="K133" s="56"/>
      <c r="L133" s="56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5"/>
      <c r="BD133" s="5"/>
      <c r="BT133" s="5"/>
      <c r="BV133" s="15"/>
      <c r="BW133" s="15"/>
      <c r="BX133" s="15"/>
      <c r="BZ133" s="4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15"/>
      <c r="CY133" s="5"/>
      <c r="CZ133" s="5"/>
      <c r="DZ133" s="6"/>
    </row>
    <row r="134" spans="1:130" x14ac:dyDescent="0.2">
      <c r="A134" s="2132"/>
      <c r="B134" s="301" t="s">
        <v>150</v>
      </c>
      <c r="C134" s="85"/>
      <c r="D134" s="86"/>
      <c r="E134" s="85"/>
      <c r="F134" s="86"/>
      <c r="G134" s="85"/>
      <c r="H134" s="86"/>
      <c r="I134" s="85"/>
      <c r="J134" s="302"/>
      <c r="K134" s="86"/>
      <c r="L134" s="86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5"/>
      <c r="BD134" s="5"/>
      <c r="BT134" s="5"/>
      <c r="BV134" s="15"/>
      <c r="BW134" s="15"/>
      <c r="BX134" s="15"/>
      <c r="BZ134" s="4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15"/>
      <c r="CY134" s="5"/>
      <c r="CZ134" s="5"/>
      <c r="DZ134" s="6"/>
    </row>
    <row r="135" spans="1:130" x14ac:dyDescent="0.2">
      <c r="A135" s="2132"/>
      <c r="B135" s="286" t="s">
        <v>151</v>
      </c>
      <c r="C135" s="219"/>
      <c r="D135" s="78"/>
      <c r="E135" s="219"/>
      <c r="F135" s="78"/>
      <c r="G135" s="219"/>
      <c r="H135" s="78"/>
      <c r="I135" s="219"/>
      <c r="J135" s="299"/>
      <c r="K135" s="78"/>
      <c r="L135" s="7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5"/>
      <c r="BD135" s="5"/>
      <c r="BT135" s="5"/>
      <c r="BV135" s="15"/>
      <c r="BW135" s="15"/>
      <c r="BX135" s="15"/>
      <c r="BZ135" s="4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15"/>
      <c r="CY135" s="5"/>
      <c r="CZ135" s="5"/>
      <c r="DZ135" s="6"/>
    </row>
    <row r="136" spans="1:130" ht="14.25" customHeight="1" x14ac:dyDescent="0.2">
      <c r="A136" s="2121" t="s">
        <v>152</v>
      </c>
      <c r="B136" s="1292" t="s">
        <v>153</v>
      </c>
      <c r="C136" s="1294"/>
      <c r="D136" s="1296"/>
      <c r="E136" s="1294"/>
      <c r="F136" s="1296"/>
      <c r="G136" s="1294"/>
      <c r="H136" s="1296"/>
      <c r="I136" s="1294"/>
      <c r="J136" s="1301"/>
      <c r="K136" s="1296"/>
      <c r="L136" s="1296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5"/>
      <c r="BD136" s="5"/>
      <c r="BT136" s="5"/>
      <c r="BV136" s="15"/>
      <c r="BW136" s="15"/>
      <c r="BX136" s="15"/>
      <c r="BZ136" s="4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5"/>
      <c r="CU136" s="5"/>
      <c r="CV136" s="5"/>
      <c r="CW136" s="5"/>
      <c r="CX136" s="5"/>
      <c r="CY136" s="5"/>
      <c r="CZ136" s="5"/>
      <c r="DZ136" s="6"/>
    </row>
    <row r="137" spans="1:130" x14ac:dyDescent="0.2">
      <c r="A137" s="1637"/>
      <c r="B137" s="230" t="s">
        <v>149</v>
      </c>
      <c r="C137" s="51"/>
      <c r="D137" s="56"/>
      <c r="E137" s="51"/>
      <c r="F137" s="56"/>
      <c r="G137" s="51"/>
      <c r="H137" s="56"/>
      <c r="I137" s="51"/>
      <c r="J137" s="298"/>
      <c r="K137" s="56"/>
      <c r="L137" s="56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5"/>
      <c r="BD137" s="5"/>
      <c r="BT137" s="5"/>
      <c r="BV137" s="15"/>
      <c r="BW137" s="15"/>
      <c r="BX137" s="15"/>
      <c r="BZ137" s="4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5"/>
      <c r="CU137" s="5"/>
      <c r="CV137" s="5"/>
      <c r="CW137" s="5"/>
      <c r="CX137" s="5"/>
      <c r="CY137" s="5"/>
      <c r="CZ137" s="5"/>
      <c r="DZ137" s="6"/>
    </row>
    <row r="138" spans="1:130" x14ac:dyDescent="0.2">
      <c r="A138" s="1637"/>
      <c r="B138" s="230" t="s">
        <v>146</v>
      </c>
      <c r="C138" s="51"/>
      <c r="D138" s="56"/>
      <c r="E138" s="51"/>
      <c r="F138" s="56"/>
      <c r="G138" s="51"/>
      <c r="H138" s="56"/>
      <c r="I138" s="51"/>
      <c r="J138" s="298"/>
      <c r="K138" s="56"/>
      <c r="L138" s="56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5"/>
      <c r="BD138" s="5"/>
      <c r="BT138" s="5"/>
      <c r="BV138" s="15"/>
      <c r="BW138" s="15"/>
      <c r="BX138" s="15"/>
      <c r="BZ138" s="4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5"/>
      <c r="CU138" s="5"/>
      <c r="CV138" s="5"/>
      <c r="CW138" s="5"/>
      <c r="CX138" s="5"/>
      <c r="CY138" s="5"/>
      <c r="CZ138" s="5"/>
      <c r="DZ138" s="6"/>
    </row>
    <row r="139" spans="1:130" x14ac:dyDescent="0.2">
      <c r="A139" s="1637"/>
      <c r="B139" s="230" t="s">
        <v>154</v>
      </c>
      <c r="C139" s="51"/>
      <c r="D139" s="56"/>
      <c r="E139" s="51"/>
      <c r="F139" s="56"/>
      <c r="G139" s="51"/>
      <c r="H139" s="56"/>
      <c r="I139" s="51"/>
      <c r="J139" s="298"/>
      <c r="K139" s="56"/>
      <c r="L139" s="56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5"/>
      <c r="BD139" s="5"/>
      <c r="BT139" s="5"/>
      <c r="BV139" s="15"/>
      <c r="BW139" s="15"/>
      <c r="BX139" s="15"/>
      <c r="BZ139" s="32"/>
      <c r="CA139" s="32"/>
      <c r="CB139" s="32"/>
      <c r="CC139" s="32"/>
      <c r="CD139" s="32"/>
      <c r="CE139" s="32"/>
      <c r="CF139" s="33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5"/>
      <c r="CU139" s="5"/>
      <c r="CV139" s="5"/>
      <c r="CW139" s="5"/>
      <c r="CX139" s="5"/>
      <c r="CY139" s="5"/>
      <c r="CZ139" s="5"/>
      <c r="DZ139" s="6"/>
    </row>
    <row r="140" spans="1:130" x14ac:dyDescent="0.2">
      <c r="A140" s="1637"/>
      <c r="B140" s="230" t="s">
        <v>150</v>
      </c>
      <c r="C140" s="51"/>
      <c r="D140" s="56"/>
      <c r="E140" s="51"/>
      <c r="F140" s="56"/>
      <c r="G140" s="51"/>
      <c r="H140" s="56"/>
      <c r="I140" s="51"/>
      <c r="J140" s="298"/>
      <c r="K140" s="56"/>
      <c r="L140" s="56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5"/>
      <c r="BD140" s="5"/>
      <c r="BT140" s="5"/>
      <c r="BV140" s="15"/>
      <c r="BW140" s="15"/>
      <c r="BX140" s="15"/>
      <c r="BZ140" s="32"/>
      <c r="CA140" s="32"/>
      <c r="CB140" s="32"/>
      <c r="CC140" s="32"/>
      <c r="CD140" s="32"/>
      <c r="CE140" s="32"/>
      <c r="CF140" s="33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5"/>
      <c r="CU140" s="5"/>
      <c r="CV140" s="5"/>
      <c r="CW140" s="5"/>
      <c r="CX140" s="5"/>
      <c r="CY140" s="5"/>
      <c r="CZ140" s="5"/>
      <c r="DZ140" s="6"/>
    </row>
    <row r="141" spans="1:130" x14ac:dyDescent="0.2">
      <c r="A141" s="1745"/>
      <c r="B141" s="286" t="s">
        <v>151</v>
      </c>
      <c r="C141" s="63"/>
      <c r="D141" s="97"/>
      <c r="E141" s="63"/>
      <c r="F141" s="97"/>
      <c r="G141" s="63"/>
      <c r="H141" s="97"/>
      <c r="I141" s="63"/>
      <c r="J141" s="303"/>
      <c r="K141" s="97"/>
      <c r="L141" s="97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5"/>
      <c r="BD141" s="5"/>
      <c r="BT141" s="5"/>
      <c r="BV141" s="15"/>
      <c r="BW141" s="15"/>
      <c r="BX141" s="15"/>
      <c r="BZ141" s="32"/>
      <c r="CA141" s="32"/>
      <c r="CB141" s="32"/>
      <c r="CC141" s="32"/>
      <c r="CD141" s="32"/>
      <c r="CE141" s="32"/>
      <c r="CF141" s="33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5"/>
      <c r="CU141" s="5"/>
      <c r="CV141" s="5"/>
      <c r="CW141" s="5"/>
      <c r="CX141" s="5"/>
      <c r="CY141" s="5"/>
      <c r="CZ141" s="5"/>
      <c r="DZ141" s="6"/>
    </row>
    <row r="142" spans="1:130" x14ac:dyDescent="0.2">
      <c r="A142" s="1291" t="s">
        <v>155</v>
      </c>
      <c r="B142" s="1302" t="s">
        <v>145</v>
      </c>
      <c r="C142" s="1303"/>
      <c r="D142" s="1304"/>
      <c r="E142" s="1303"/>
      <c r="F142" s="1304"/>
      <c r="G142" s="1303"/>
      <c r="H142" s="1304"/>
      <c r="I142" s="1303"/>
      <c r="J142" s="1305"/>
      <c r="K142" s="1304"/>
      <c r="L142" s="1304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5"/>
      <c r="BD142" s="5"/>
      <c r="BT142" s="5"/>
      <c r="BV142" s="15"/>
      <c r="BW142" s="15"/>
      <c r="BX142" s="15"/>
      <c r="BZ142" s="4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5"/>
      <c r="CU142" s="5"/>
      <c r="CV142" s="5"/>
      <c r="CW142" s="5"/>
      <c r="CX142" s="5"/>
      <c r="CY142" s="5"/>
      <c r="CZ142" s="5"/>
      <c r="DZ142" s="6"/>
    </row>
    <row r="143" spans="1:130" x14ac:dyDescent="0.2">
      <c r="A143" s="11" t="s">
        <v>156</v>
      </c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5"/>
      <c r="CV143" s="5"/>
      <c r="CW143" s="5"/>
      <c r="CX143" s="5"/>
      <c r="CY143" s="5"/>
      <c r="CZ143" s="5"/>
    </row>
    <row r="144" spans="1:130" x14ac:dyDescent="0.2">
      <c r="A144" s="107" t="s">
        <v>157</v>
      </c>
      <c r="B144" s="309"/>
      <c r="C144" s="10"/>
      <c r="D144" s="310"/>
      <c r="E144" s="411"/>
      <c r="F144" s="310"/>
      <c r="G144" s="411"/>
      <c r="H144" s="411"/>
      <c r="I144" s="310"/>
      <c r="J144" s="412"/>
      <c r="K144" s="412"/>
      <c r="L144" s="412"/>
      <c r="M144" s="412"/>
      <c r="N144" s="412"/>
      <c r="O144" s="413"/>
      <c r="P144" s="413"/>
      <c r="Q144" s="413"/>
      <c r="R144" s="414"/>
      <c r="S144" s="14"/>
      <c r="T144" s="413"/>
      <c r="U144" s="413"/>
      <c r="V144" s="414"/>
      <c r="W144" s="415"/>
      <c r="X144" s="14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CA144" s="32"/>
      <c r="CB144" s="32"/>
      <c r="CC144" s="32"/>
      <c r="CD144" s="32"/>
      <c r="CE144" s="32"/>
      <c r="CF144" s="32"/>
      <c r="CG144" s="33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5"/>
      <c r="CV144" s="5"/>
      <c r="CW144" s="5"/>
      <c r="CX144" s="5"/>
      <c r="CY144" s="5"/>
      <c r="CZ144" s="5"/>
    </row>
    <row r="145" spans="1:149" ht="15" customHeight="1" x14ac:dyDescent="0.2">
      <c r="A145" s="2133" t="s">
        <v>35</v>
      </c>
      <c r="B145" s="2076" t="s">
        <v>5</v>
      </c>
      <c r="C145" s="1640"/>
      <c r="D145" s="2077"/>
      <c r="E145" s="2078" t="s">
        <v>158</v>
      </c>
      <c r="F145" s="1705"/>
      <c r="G145" s="1705"/>
      <c r="H145" s="1705"/>
      <c r="I145" s="1705"/>
      <c r="J145" s="1705"/>
      <c r="K145" s="1705"/>
      <c r="L145" s="1705"/>
      <c r="M145" s="1705"/>
      <c r="N145" s="1705"/>
      <c r="O145" s="1705"/>
      <c r="P145" s="1705"/>
      <c r="Q145" s="1705"/>
      <c r="R145" s="1705"/>
      <c r="S145" s="1705"/>
      <c r="T145" s="1705"/>
      <c r="U145" s="1705"/>
      <c r="V145" s="1705"/>
      <c r="W145" s="1705"/>
      <c r="X145" s="1705"/>
      <c r="Y145" s="1705"/>
      <c r="Z145" s="1705"/>
      <c r="AA145" s="1705"/>
      <c r="AB145" s="1705"/>
      <c r="AC145" s="1705"/>
      <c r="AD145" s="1705"/>
      <c r="AE145" s="1705"/>
      <c r="AF145" s="1705"/>
      <c r="AG145" s="1705"/>
      <c r="AH145" s="1705"/>
      <c r="AI145" s="1705"/>
      <c r="AJ145" s="1705"/>
      <c r="AK145" s="1705"/>
      <c r="AL145" s="1705"/>
      <c r="AM145" s="2135" t="s">
        <v>159</v>
      </c>
      <c r="AN145" s="2136"/>
      <c r="AO145" s="2137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U145" s="109"/>
      <c r="BV145" s="109"/>
      <c r="BW145" s="15"/>
      <c r="BX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5"/>
      <c r="CR145" s="5"/>
      <c r="CS145" s="5"/>
      <c r="CT145" s="32"/>
      <c r="CU145" s="32"/>
      <c r="CV145" s="32"/>
      <c r="CW145" s="32"/>
      <c r="CX145" s="32"/>
      <c r="CY145" s="32"/>
      <c r="CZ145" s="33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</row>
    <row r="146" spans="1:149" ht="15" customHeight="1" x14ac:dyDescent="0.2">
      <c r="A146" s="1702"/>
      <c r="B146" s="1760"/>
      <c r="C146" s="1757"/>
      <c r="D146" s="1761"/>
      <c r="E146" s="2125" t="s">
        <v>160</v>
      </c>
      <c r="F146" s="2125"/>
      <c r="G146" s="2125" t="s">
        <v>161</v>
      </c>
      <c r="H146" s="2125"/>
      <c r="I146" s="2125" t="s">
        <v>13</v>
      </c>
      <c r="J146" s="2125"/>
      <c r="K146" s="2138" t="s">
        <v>162</v>
      </c>
      <c r="L146" s="2138"/>
      <c r="M146" s="2125" t="s">
        <v>15</v>
      </c>
      <c r="N146" s="2122"/>
      <c r="O146" s="2125" t="s">
        <v>16</v>
      </c>
      <c r="P146" s="2125"/>
      <c r="Q146" s="2125" t="s">
        <v>17</v>
      </c>
      <c r="R146" s="2125"/>
      <c r="S146" s="2125" t="s">
        <v>18</v>
      </c>
      <c r="T146" s="2125"/>
      <c r="U146" s="2125" t="s">
        <v>19</v>
      </c>
      <c r="V146" s="2125"/>
      <c r="W146" s="2125" t="s">
        <v>20</v>
      </c>
      <c r="X146" s="2125"/>
      <c r="Y146" s="2125" t="s">
        <v>21</v>
      </c>
      <c r="Z146" s="2125"/>
      <c r="AA146" s="2125" t="s">
        <v>22</v>
      </c>
      <c r="AB146" s="2125"/>
      <c r="AC146" s="2125" t="s">
        <v>23</v>
      </c>
      <c r="AD146" s="2122"/>
      <c r="AE146" s="2125" t="s">
        <v>24</v>
      </c>
      <c r="AF146" s="2125"/>
      <c r="AG146" s="2125" t="s">
        <v>25</v>
      </c>
      <c r="AH146" s="2125"/>
      <c r="AI146" s="2125" t="s">
        <v>26</v>
      </c>
      <c r="AJ146" s="2125"/>
      <c r="AK146" s="2129" t="s">
        <v>27</v>
      </c>
      <c r="AL146" s="2139"/>
      <c r="AM146" s="2140" t="s">
        <v>163</v>
      </c>
      <c r="AN146" s="2139" t="s">
        <v>164</v>
      </c>
      <c r="AO146" s="2129"/>
      <c r="AP146" s="1306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U146" s="109"/>
      <c r="BV146" s="109"/>
      <c r="BW146" s="15"/>
      <c r="BX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5"/>
      <c r="CR146" s="5"/>
      <c r="CS146" s="5"/>
      <c r="CT146" s="32"/>
      <c r="CU146" s="32"/>
      <c r="CV146" s="32"/>
      <c r="CW146" s="32"/>
      <c r="CX146" s="32"/>
      <c r="CY146" s="32"/>
      <c r="CZ146" s="33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</row>
    <row r="147" spans="1:149" ht="24" customHeight="1" x14ac:dyDescent="0.2">
      <c r="A147" s="1781"/>
      <c r="B147" s="1289" t="s">
        <v>32</v>
      </c>
      <c r="C147" s="1307" t="s">
        <v>33</v>
      </c>
      <c r="D147" s="1291" t="s">
        <v>34</v>
      </c>
      <c r="E147" s="1308" t="s">
        <v>33</v>
      </c>
      <c r="F147" s="1309" t="s">
        <v>34</v>
      </c>
      <c r="G147" s="1308" t="s">
        <v>33</v>
      </c>
      <c r="H147" s="1309" t="s">
        <v>34</v>
      </c>
      <c r="I147" s="1308" t="s">
        <v>33</v>
      </c>
      <c r="J147" s="1309" t="s">
        <v>34</v>
      </c>
      <c r="K147" s="1308" t="s">
        <v>33</v>
      </c>
      <c r="L147" s="1309" t="s">
        <v>34</v>
      </c>
      <c r="M147" s="1308" t="s">
        <v>33</v>
      </c>
      <c r="N147" s="1310" t="s">
        <v>34</v>
      </c>
      <c r="O147" s="1308" t="s">
        <v>33</v>
      </c>
      <c r="P147" s="1309" t="s">
        <v>34</v>
      </c>
      <c r="Q147" s="1308" t="s">
        <v>33</v>
      </c>
      <c r="R147" s="1309" t="s">
        <v>34</v>
      </c>
      <c r="S147" s="1308" t="s">
        <v>33</v>
      </c>
      <c r="T147" s="1309" t="s">
        <v>34</v>
      </c>
      <c r="U147" s="1308" t="s">
        <v>33</v>
      </c>
      <c r="V147" s="1309" t="s">
        <v>34</v>
      </c>
      <c r="W147" s="1308" t="s">
        <v>33</v>
      </c>
      <c r="X147" s="1309" t="s">
        <v>34</v>
      </c>
      <c r="Y147" s="1308" t="s">
        <v>33</v>
      </c>
      <c r="Z147" s="1309" t="s">
        <v>34</v>
      </c>
      <c r="AA147" s="1308" t="s">
        <v>33</v>
      </c>
      <c r="AB147" s="1309" t="s">
        <v>34</v>
      </c>
      <c r="AC147" s="1308" t="s">
        <v>33</v>
      </c>
      <c r="AD147" s="1310" t="s">
        <v>34</v>
      </c>
      <c r="AE147" s="1308" t="s">
        <v>33</v>
      </c>
      <c r="AF147" s="1309" t="s">
        <v>34</v>
      </c>
      <c r="AG147" s="1308" t="s">
        <v>33</v>
      </c>
      <c r="AH147" s="1309" t="s">
        <v>34</v>
      </c>
      <c r="AI147" s="1308" t="s">
        <v>33</v>
      </c>
      <c r="AJ147" s="1309" t="s">
        <v>34</v>
      </c>
      <c r="AK147" s="1181" t="s">
        <v>33</v>
      </c>
      <c r="AL147" s="1310" t="s">
        <v>34</v>
      </c>
      <c r="AM147" s="1948"/>
      <c r="AN147" s="1311" t="s">
        <v>165</v>
      </c>
      <c r="AO147" s="1215" t="s">
        <v>166</v>
      </c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U147" s="109"/>
      <c r="BV147" s="109"/>
      <c r="BW147" s="15"/>
      <c r="BX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5"/>
      <c r="CR147" s="5"/>
      <c r="CS147" s="5"/>
      <c r="CT147" s="32"/>
      <c r="CU147" s="32"/>
      <c r="CV147" s="32"/>
      <c r="CW147" s="32"/>
      <c r="CX147" s="32"/>
      <c r="CY147" s="32"/>
      <c r="CZ147" s="33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</row>
    <row r="148" spans="1:149" ht="14.1" customHeight="1" x14ac:dyDescent="0.2">
      <c r="A148" s="1312" t="s">
        <v>51</v>
      </c>
      <c r="B148" s="324">
        <f>SUM(C148:D148)</f>
        <v>381</v>
      </c>
      <c r="C148" s="833">
        <f>E148+G148+I148+K148+M148+O148+Q148+S148+U148+W148+Y148+AA148+AC148+AE148+AG148+AI148+AK148</f>
        <v>192</v>
      </c>
      <c r="D148" s="1313">
        <f>F148+H148+J148+L148+N148+P148+R148+T148+V148+X148+Z148+AB148+AD148+AF148+AH148+AJ148+AL148</f>
        <v>189</v>
      </c>
      <c r="E148" s="1294">
        <v>22</v>
      </c>
      <c r="F148" s="1314">
        <v>22</v>
      </c>
      <c r="G148" s="1294">
        <v>8</v>
      </c>
      <c r="H148" s="1314">
        <v>6</v>
      </c>
      <c r="I148" s="1294">
        <v>6</v>
      </c>
      <c r="J148" s="1314">
        <v>1</v>
      </c>
      <c r="K148" s="1294">
        <v>7</v>
      </c>
      <c r="L148" s="1315">
        <v>4</v>
      </c>
      <c r="M148" s="1315">
        <v>4</v>
      </c>
      <c r="N148" s="1316">
        <v>4</v>
      </c>
      <c r="O148" s="1294">
        <v>5</v>
      </c>
      <c r="P148" s="1314">
        <v>3</v>
      </c>
      <c r="Q148" s="1294">
        <v>3</v>
      </c>
      <c r="R148" s="1314">
        <v>1</v>
      </c>
      <c r="S148" s="1294">
        <v>1</v>
      </c>
      <c r="T148" s="1314">
        <v>3</v>
      </c>
      <c r="U148" s="1294">
        <v>11</v>
      </c>
      <c r="V148" s="1314">
        <v>4</v>
      </c>
      <c r="W148" s="1294">
        <v>4</v>
      </c>
      <c r="X148" s="1314">
        <v>9</v>
      </c>
      <c r="Y148" s="1294">
        <v>8</v>
      </c>
      <c r="Z148" s="1314">
        <v>12</v>
      </c>
      <c r="AA148" s="1294">
        <v>14</v>
      </c>
      <c r="AB148" s="1314">
        <v>9</v>
      </c>
      <c r="AC148" s="1294">
        <v>16</v>
      </c>
      <c r="AD148" s="1316">
        <v>16</v>
      </c>
      <c r="AE148" s="1294">
        <v>20</v>
      </c>
      <c r="AF148" s="1314">
        <v>19</v>
      </c>
      <c r="AG148" s="1294">
        <v>13</v>
      </c>
      <c r="AH148" s="1314">
        <v>24</v>
      </c>
      <c r="AI148" s="1294">
        <v>27</v>
      </c>
      <c r="AJ148" s="1314">
        <v>16</v>
      </c>
      <c r="AK148" s="1317">
        <v>23</v>
      </c>
      <c r="AL148" s="1316">
        <v>36</v>
      </c>
      <c r="AM148" s="1318">
        <v>175</v>
      </c>
      <c r="AN148" s="1294">
        <v>85</v>
      </c>
      <c r="AO148" s="1314">
        <v>121</v>
      </c>
      <c r="AP148" s="283" t="str">
        <f>CT148</f>
        <v/>
      </c>
      <c r="AQ148" s="267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U148" s="109"/>
      <c r="BV148" s="109"/>
      <c r="BY148" s="5"/>
      <c r="BZ148" s="5"/>
      <c r="CA148" s="5"/>
      <c r="CB148" s="5"/>
      <c r="CC148" s="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5"/>
      <c r="CR148" s="5"/>
      <c r="CS148" s="5"/>
      <c r="CT148" s="32" t="str">
        <f t="shared" ref="CT148:CT176" si="19">IF(CZ148=1,"* El número de Consultas Según tipo de atención NO DEBE ser diferente al Total. ","")</f>
        <v/>
      </c>
      <c r="CU148" s="32"/>
      <c r="CV148" s="32"/>
      <c r="CW148" s="32"/>
      <c r="CX148" s="32"/>
      <c r="CY148" s="32"/>
      <c r="CZ148" s="33">
        <f t="shared" ref="CZ148:CZ176" si="20">IF(B148&lt;&gt;SUM(AM148:AO148),1,0)</f>
        <v>0</v>
      </c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</row>
    <row r="149" spans="1:149" ht="14.1" customHeight="1" x14ac:dyDescent="0.2">
      <c r="A149" s="328" t="s">
        <v>36</v>
      </c>
      <c r="B149" s="324">
        <f t="shared" ref="B149:B182" si="21">SUM(C149:D149)</f>
        <v>0</v>
      </c>
      <c r="C149" s="833">
        <f t="shared" ref="C149:D182" si="22">E149+G149+I149+K149+M149+O149+Q149+S149+U149+W149+Y149+AA149+AC149+AE149+AG149+AI149+AK149</f>
        <v>0</v>
      </c>
      <c r="D149" s="833">
        <f t="shared" si="22"/>
        <v>0</v>
      </c>
      <c r="E149" s="51">
        <v>0</v>
      </c>
      <c r="F149" s="52">
        <v>0</v>
      </c>
      <c r="G149" s="51">
        <v>0</v>
      </c>
      <c r="H149" s="52">
        <v>0</v>
      </c>
      <c r="I149" s="51">
        <v>0</v>
      </c>
      <c r="J149" s="52">
        <v>0</v>
      </c>
      <c r="K149" s="51">
        <v>0</v>
      </c>
      <c r="L149" s="55">
        <v>0</v>
      </c>
      <c r="M149" s="55">
        <v>0</v>
      </c>
      <c r="N149" s="326">
        <v>0</v>
      </c>
      <c r="O149" s="51">
        <v>0</v>
      </c>
      <c r="P149" s="52">
        <v>0</v>
      </c>
      <c r="Q149" s="51">
        <v>0</v>
      </c>
      <c r="R149" s="52">
        <v>0</v>
      </c>
      <c r="S149" s="51">
        <v>0</v>
      </c>
      <c r="T149" s="52">
        <v>0</v>
      </c>
      <c r="U149" s="51">
        <v>0</v>
      </c>
      <c r="V149" s="52">
        <v>0</v>
      </c>
      <c r="W149" s="51">
        <v>0</v>
      </c>
      <c r="X149" s="52">
        <v>0</v>
      </c>
      <c r="Y149" s="51">
        <v>0</v>
      </c>
      <c r="Z149" s="52">
        <v>0</v>
      </c>
      <c r="AA149" s="51">
        <v>0</v>
      </c>
      <c r="AB149" s="52">
        <v>0</v>
      </c>
      <c r="AC149" s="51">
        <v>0</v>
      </c>
      <c r="AD149" s="326">
        <v>0</v>
      </c>
      <c r="AE149" s="51">
        <v>0</v>
      </c>
      <c r="AF149" s="52">
        <v>0</v>
      </c>
      <c r="AG149" s="51">
        <v>0</v>
      </c>
      <c r="AH149" s="52">
        <v>0</v>
      </c>
      <c r="AI149" s="51">
        <v>0</v>
      </c>
      <c r="AJ149" s="52">
        <v>0</v>
      </c>
      <c r="AK149" s="54">
        <v>0</v>
      </c>
      <c r="AL149" s="326">
        <v>0</v>
      </c>
      <c r="AM149" s="841">
        <v>0</v>
      </c>
      <c r="AN149" s="51">
        <v>0</v>
      </c>
      <c r="AO149" s="52">
        <v>0</v>
      </c>
      <c r="AP149" s="283" t="str">
        <f t="shared" ref="AP149:AP182" si="23">CT149</f>
        <v/>
      </c>
      <c r="AQ149" s="267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U149" s="109"/>
      <c r="BV149" s="109"/>
      <c r="BY149" s="5"/>
      <c r="BZ149" s="5"/>
      <c r="CA149" s="5"/>
      <c r="CB149" s="5"/>
      <c r="CC149" s="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5"/>
      <c r="CR149" s="5"/>
      <c r="CS149" s="5"/>
      <c r="CT149" s="32" t="str">
        <f t="shared" si="19"/>
        <v/>
      </c>
      <c r="CU149" s="32"/>
      <c r="CV149" s="32"/>
      <c r="CW149" s="32"/>
      <c r="CX149" s="32"/>
      <c r="CY149" s="32"/>
      <c r="CZ149" s="33">
        <f t="shared" si="20"/>
        <v>0</v>
      </c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</row>
    <row r="150" spans="1:149" ht="14.1" customHeight="1" x14ac:dyDescent="0.2">
      <c r="A150" s="152" t="s">
        <v>60</v>
      </c>
      <c r="B150" s="324">
        <f t="shared" si="21"/>
        <v>44</v>
      </c>
      <c r="C150" s="833">
        <f t="shared" si="22"/>
        <v>26</v>
      </c>
      <c r="D150" s="833">
        <f t="shared" si="22"/>
        <v>18</v>
      </c>
      <c r="E150" s="51">
        <v>0</v>
      </c>
      <c r="F150" s="52">
        <v>0</v>
      </c>
      <c r="G150" s="51">
        <v>0</v>
      </c>
      <c r="H150" s="52">
        <v>0</v>
      </c>
      <c r="I150" s="51">
        <v>0</v>
      </c>
      <c r="J150" s="52">
        <v>0</v>
      </c>
      <c r="K150" s="51">
        <v>0</v>
      </c>
      <c r="L150" s="55">
        <v>0</v>
      </c>
      <c r="M150" s="55">
        <v>0</v>
      </c>
      <c r="N150" s="326">
        <v>0</v>
      </c>
      <c r="O150" s="51">
        <v>0</v>
      </c>
      <c r="P150" s="52">
        <v>0</v>
      </c>
      <c r="Q150" s="51">
        <v>0</v>
      </c>
      <c r="R150" s="52">
        <v>0</v>
      </c>
      <c r="S150" s="51">
        <v>0</v>
      </c>
      <c r="T150" s="52">
        <v>1</v>
      </c>
      <c r="U150" s="51">
        <v>2</v>
      </c>
      <c r="V150" s="52">
        <v>0</v>
      </c>
      <c r="W150" s="51">
        <v>0</v>
      </c>
      <c r="X150" s="52">
        <v>1</v>
      </c>
      <c r="Y150" s="51">
        <v>2</v>
      </c>
      <c r="Z150" s="52">
        <v>0</v>
      </c>
      <c r="AA150" s="51">
        <v>5</v>
      </c>
      <c r="AB150" s="52">
        <v>0</v>
      </c>
      <c r="AC150" s="51">
        <v>1</v>
      </c>
      <c r="AD150" s="326">
        <v>0</v>
      </c>
      <c r="AE150" s="51">
        <v>4</v>
      </c>
      <c r="AF150" s="52">
        <v>5</v>
      </c>
      <c r="AG150" s="51">
        <v>4</v>
      </c>
      <c r="AH150" s="52">
        <v>4</v>
      </c>
      <c r="AI150" s="51">
        <v>4</v>
      </c>
      <c r="AJ150" s="52">
        <v>1</v>
      </c>
      <c r="AK150" s="54">
        <v>4</v>
      </c>
      <c r="AL150" s="326">
        <v>6</v>
      </c>
      <c r="AM150" s="841">
        <v>6</v>
      </c>
      <c r="AN150" s="51">
        <v>11</v>
      </c>
      <c r="AO150" s="52">
        <v>27</v>
      </c>
      <c r="AP150" s="283" t="str">
        <f t="shared" si="23"/>
        <v/>
      </c>
      <c r="AQ150" s="267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U150" s="109"/>
      <c r="BV150" s="109"/>
      <c r="BY150" s="5"/>
      <c r="BZ150" s="5"/>
      <c r="CA150" s="5"/>
      <c r="CB150" s="5"/>
      <c r="CC150" s="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5"/>
      <c r="CR150" s="5"/>
      <c r="CS150" s="5"/>
      <c r="CT150" s="32" t="str">
        <f t="shared" si="19"/>
        <v/>
      </c>
      <c r="CU150" s="32"/>
      <c r="CV150" s="32"/>
      <c r="CW150" s="32"/>
      <c r="CX150" s="32"/>
      <c r="CY150" s="32"/>
      <c r="CZ150" s="33">
        <f t="shared" si="20"/>
        <v>0</v>
      </c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</row>
    <row r="151" spans="1:149" ht="14.1" customHeight="1" x14ac:dyDescent="0.2">
      <c r="A151" s="152" t="s">
        <v>61</v>
      </c>
      <c r="B151" s="324">
        <f t="shared" si="21"/>
        <v>4</v>
      </c>
      <c r="C151" s="833">
        <f t="shared" si="22"/>
        <v>2</v>
      </c>
      <c r="D151" s="833">
        <f t="shared" si="22"/>
        <v>2</v>
      </c>
      <c r="E151" s="51">
        <v>0</v>
      </c>
      <c r="F151" s="52">
        <v>0</v>
      </c>
      <c r="G151" s="51">
        <v>1</v>
      </c>
      <c r="H151" s="52">
        <v>0</v>
      </c>
      <c r="I151" s="51">
        <v>0</v>
      </c>
      <c r="J151" s="52">
        <v>0</v>
      </c>
      <c r="K151" s="51">
        <v>0</v>
      </c>
      <c r="L151" s="55">
        <v>0</v>
      </c>
      <c r="M151" s="55">
        <v>0</v>
      </c>
      <c r="N151" s="326">
        <v>0</v>
      </c>
      <c r="O151" s="51">
        <v>0</v>
      </c>
      <c r="P151" s="52">
        <v>0</v>
      </c>
      <c r="Q151" s="51">
        <v>0</v>
      </c>
      <c r="R151" s="52">
        <v>0</v>
      </c>
      <c r="S151" s="51">
        <v>0</v>
      </c>
      <c r="T151" s="52">
        <v>0</v>
      </c>
      <c r="U151" s="51">
        <v>0</v>
      </c>
      <c r="V151" s="52">
        <v>0</v>
      </c>
      <c r="W151" s="51">
        <v>0</v>
      </c>
      <c r="X151" s="52">
        <v>0</v>
      </c>
      <c r="Y151" s="51">
        <v>0</v>
      </c>
      <c r="Z151" s="52">
        <v>0</v>
      </c>
      <c r="AA151" s="51">
        <v>0</v>
      </c>
      <c r="AB151" s="52">
        <v>0</v>
      </c>
      <c r="AC151" s="51">
        <v>1</v>
      </c>
      <c r="AD151" s="326">
        <v>0</v>
      </c>
      <c r="AE151" s="51">
        <v>0</v>
      </c>
      <c r="AF151" s="52">
        <v>0</v>
      </c>
      <c r="AG151" s="51">
        <v>0</v>
      </c>
      <c r="AH151" s="52">
        <v>0</v>
      </c>
      <c r="AI151" s="51">
        <v>0</v>
      </c>
      <c r="AJ151" s="52">
        <v>0</v>
      </c>
      <c r="AK151" s="54">
        <v>0</v>
      </c>
      <c r="AL151" s="326">
        <v>2</v>
      </c>
      <c r="AM151" s="841">
        <v>1</v>
      </c>
      <c r="AN151" s="51">
        <v>1</v>
      </c>
      <c r="AO151" s="52">
        <v>2</v>
      </c>
      <c r="AP151" s="283" t="str">
        <f t="shared" si="23"/>
        <v/>
      </c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U151" s="109"/>
      <c r="BV151" s="109"/>
      <c r="BY151" s="5"/>
      <c r="BZ151" s="5"/>
      <c r="CA151" s="5"/>
      <c r="CB151" s="5"/>
      <c r="CC151" s="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5"/>
      <c r="CR151" s="5"/>
      <c r="CS151" s="5"/>
      <c r="CT151" s="32" t="str">
        <f t="shared" si="19"/>
        <v/>
      </c>
      <c r="CU151" s="32"/>
      <c r="CV151" s="32"/>
      <c r="CW151" s="32"/>
      <c r="CX151" s="32"/>
      <c r="CY151" s="32"/>
      <c r="CZ151" s="33">
        <f t="shared" si="20"/>
        <v>0</v>
      </c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</row>
    <row r="152" spans="1:149" ht="14.1" customHeight="1" x14ac:dyDescent="0.2">
      <c r="A152" s="152" t="s">
        <v>62</v>
      </c>
      <c r="B152" s="324">
        <f t="shared" si="21"/>
        <v>0</v>
      </c>
      <c r="C152" s="833">
        <f t="shared" si="22"/>
        <v>0</v>
      </c>
      <c r="D152" s="833">
        <f t="shared" si="22"/>
        <v>0</v>
      </c>
      <c r="E152" s="51">
        <v>0</v>
      </c>
      <c r="F152" s="52">
        <v>0</v>
      </c>
      <c r="G152" s="51">
        <v>0</v>
      </c>
      <c r="H152" s="52">
        <v>0</v>
      </c>
      <c r="I152" s="51">
        <v>0</v>
      </c>
      <c r="J152" s="52">
        <v>0</v>
      </c>
      <c r="K152" s="51">
        <v>0</v>
      </c>
      <c r="L152" s="55">
        <v>0</v>
      </c>
      <c r="M152" s="55">
        <v>0</v>
      </c>
      <c r="N152" s="326">
        <v>0</v>
      </c>
      <c r="O152" s="51">
        <v>0</v>
      </c>
      <c r="P152" s="52">
        <v>0</v>
      </c>
      <c r="Q152" s="51">
        <v>0</v>
      </c>
      <c r="R152" s="52">
        <v>0</v>
      </c>
      <c r="S152" s="51">
        <v>0</v>
      </c>
      <c r="T152" s="52">
        <v>0</v>
      </c>
      <c r="U152" s="51">
        <v>0</v>
      </c>
      <c r="V152" s="52">
        <v>0</v>
      </c>
      <c r="W152" s="51">
        <v>0</v>
      </c>
      <c r="X152" s="52">
        <v>0</v>
      </c>
      <c r="Y152" s="51">
        <v>0</v>
      </c>
      <c r="Z152" s="52">
        <v>0</v>
      </c>
      <c r="AA152" s="51">
        <v>0</v>
      </c>
      <c r="AB152" s="52">
        <v>0</v>
      </c>
      <c r="AC152" s="51">
        <v>0</v>
      </c>
      <c r="AD152" s="326">
        <v>0</v>
      </c>
      <c r="AE152" s="51">
        <v>0</v>
      </c>
      <c r="AF152" s="52">
        <v>0</v>
      </c>
      <c r="AG152" s="51">
        <v>0</v>
      </c>
      <c r="AH152" s="52">
        <v>0</v>
      </c>
      <c r="AI152" s="51">
        <v>0</v>
      </c>
      <c r="AJ152" s="52">
        <v>0</v>
      </c>
      <c r="AK152" s="54">
        <v>0</v>
      </c>
      <c r="AL152" s="326">
        <v>0</v>
      </c>
      <c r="AM152" s="841">
        <v>0</v>
      </c>
      <c r="AN152" s="51">
        <v>0</v>
      </c>
      <c r="AO152" s="52">
        <v>0</v>
      </c>
      <c r="AP152" s="283" t="str">
        <f t="shared" si="23"/>
        <v/>
      </c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5"/>
      <c r="BU152" s="109"/>
      <c r="BV152" s="109"/>
      <c r="BY152" s="5"/>
      <c r="BZ152" s="5"/>
      <c r="CA152" s="5"/>
      <c r="CB152" s="5"/>
      <c r="CC152" s="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5"/>
      <c r="CR152" s="5"/>
      <c r="CS152" s="5"/>
      <c r="CT152" s="32" t="str">
        <f t="shared" si="19"/>
        <v/>
      </c>
      <c r="CU152" s="32"/>
      <c r="CV152" s="32"/>
      <c r="CW152" s="32"/>
      <c r="CX152" s="32"/>
      <c r="CY152" s="32"/>
      <c r="CZ152" s="33">
        <f t="shared" si="20"/>
        <v>0</v>
      </c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</row>
    <row r="153" spans="1:149" ht="14.1" customHeight="1" x14ac:dyDescent="0.2">
      <c r="A153" s="152" t="s">
        <v>167</v>
      </c>
      <c r="B153" s="324">
        <f t="shared" si="21"/>
        <v>1</v>
      </c>
      <c r="C153" s="833">
        <f t="shared" si="22"/>
        <v>1</v>
      </c>
      <c r="D153" s="833">
        <f t="shared" si="22"/>
        <v>0</v>
      </c>
      <c r="E153" s="51">
        <v>0</v>
      </c>
      <c r="F153" s="52">
        <v>0</v>
      </c>
      <c r="G153" s="51">
        <v>0</v>
      </c>
      <c r="H153" s="52">
        <v>0</v>
      </c>
      <c r="I153" s="51">
        <v>0</v>
      </c>
      <c r="J153" s="52">
        <v>0</v>
      </c>
      <c r="K153" s="51">
        <v>0</v>
      </c>
      <c r="L153" s="55">
        <v>0</v>
      </c>
      <c r="M153" s="55">
        <v>0</v>
      </c>
      <c r="N153" s="326">
        <v>0</v>
      </c>
      <c r="O153" s="51">
        <v>0</v>
      </c>
      <c r="P153" s="52">
        <v>0</v>
      </c>
      <c r="Q153" s="51">
        <v>0</v>
      </c>
      <c r="R153" s="52">
        <v>0</v>
      </c>
      <c r="S153" s="51">
        <v>0</v>
      </c>
      <c r="T153" s="52">
        <v>0</v>
      </c>
      <c r="U153" s="51">
        <v>0</v>
      </c>
      <c r="V153" s="52">
        <v>0</v>
      </c>
      <c r="W153" s="51">
        <v>0</v>
      </c>
      <c r="X153" s="52">
        <v>0</v>
      </c>
      <c r="Y153" s="51">
        <v>0</v>
      </c>
      <c r="Z153" s="52">
        <v>0</v>
      </c>
      <c r="AA153" s="51">
        <v>0</v>
      </c>
      <c r="AB153" s="52">
        <v>0</v>
      </c>
      <c r="AC153" s="51">
        <v>0</v>
      </c>
      <c r="AD153" s="326">
        <v>0</v>
      </c>
      <c r="AE153" s="51">
        <v>1</v>
      </c>
      <c r="AF153" s="52">
        <v>0</v>
      </c>
      <c r="AG153" s="51">
        <v>0</v>
      </c>
      <c r="AH153" s="52">
        <v>0</v>
      </c>
      <c r="AI153" s="51">
        <v>0</v>
      </c>
      <c r="AJ153" s="52">
        <v>0</v>
      </c>
      <c r="AK153" s="54">
        <v>0</v>
      </c>
      <c r="AL153" s="326">
        <v>0</v>
      </c>
      <c r="AM153" s="841">
        <v>1</v>
      </c>
      <c r="AN153" s="51">
        <v>0</v>
      </c>
      <c r="AO153" s="52">
        <v>0</v>
      </c>
      <c r="AP153" s="283" t="str">
        <f t="shared" si="23"/>
        <v/>
      </c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5"/>
      <c r="BU153" s="109"/>
      <c r="BV153" s="109"/>
      <c r="BY153" s="5"/>
      <c r="BZ153" s="5"/>
      <c r="CA153" s="5"/>
      <c r="CB153" s="5"/>
      <c r="CC153" s="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5"/>
      <c r="CR153" s="5"/>
      <c r="CS153" s="5"/>
      <c r="CT153" s="32" t="str">
        <f t="shared" si="19"/>
        <v/>
      </c>
      <c r="CU153" s="32"/>
      <c r="CV153" s="32"/>
      <c r="CW153" s="32"/>
      <c r="CX153" s="32"/>
      <c r="CY153" s="32"/>
      <c r="CZ153" s="33">
        <f t="shared" si="20"/>
        <v>0</v>
      </c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</row>
    <row r="154" spans="1:149" ht="14.1" customHeight="1" x14ac:dyDescent="0.2">
      <c r="A154" s="152" t="s">
        <v>168</v>
      </c>
      <c r="B154" s="324">
        <f t="shared" si="21"/>
        <v>0</v>
      </c>
      <c r="C154" s="833">
        <f t="shared" si="22"/>
        <v>0</v>
      </c>
      <c r="D154" s="833">
        <f t="shared" si="22"/>
        <v>0</v>
      </c>
      <c r="E154" s="51">
        <v>0</v>
      </c>
      <c r="F154" s="52">
        <v>0</v>
      </c>
      <c r="G154" s="51">
        <v>0</v>
      </c>
      <c r="H154" s="52">
        <v>0</v>
      </c>
      <c r="I154" s="51">
        <v>0</v>
      </c>
      <c r="J154" s="52">
        <v>0</v>
      </c>
      <c r="K154" s="51">
        <v>0</v>
      </c>
      <c r="L154" s="55">
        <v>0</v>
      </c>
      <c r="M154" s="55">
        <v>0</v>
      </c>
      <c r="N154" s="326">
        <v>0</v>
      </c>
      <c r="O154" s="51">
        <v>0</v>
      </c>
      <c r="P154" s="52">
        <v>0</v>
      </c>
      <c r="Q154" s="51">
        <v>0</v>
      </c>
      <c r="R154" s="52">
        <v>0</v>
      </c>
      <c r="S154" s="51">
        <v>0</v>
      </c>
      <c r="T154" s="52">
        <v>0</v>
      </c>
      <c r="U154" s="51">
        <v>0</v>
      </c>
      <c r="V154" s="52">
        <v>0</v>
      </c>
      <c r="W154" s="51">
        <v>0</v>
      </c>
      <c r="X154" s="52">
        <v>0</v>
      </c>
      <c r="Y154" s="51">
        <v>0</v>
      </c>
      <c r="Z154" s="52">
        <v>0</v>
      </c>
      <c r="AA154" s="51">
        <v>0</v>
      </c>
      <c r="AB154" s="52">
        <v>0</v>
      </c>
      <c r="AC154" s="51">
        <v>0</v>
      </c>
      <c r="AD154" s="326">
        <v>0</v>
      </c>
      <c r="AE154" s="51">
        <v>0</v>
      </c>
      <c r="AF154" s="52">
        <v>0</v>
      </c>
      <c r="AG154" s="51">
        <v>0</v>
      </c>
      <c r="AH154" s="52">
        <v>0</v>
      </c>
      <c r="AI154" s="51">
        <v>0</v>
      </c>
      <c r="AJ154" s="52">
        <v>0</v>
      </c>
      <c r="AK154" s="54">
        <v>0</v>
      </c>
      <c r="AL154" s="326">
        <v>0</v>
      </c>
      <c r="AM154" s="841">
        <v>0</v>
      </c>
      <c r="AN154" s="51">
        <v>0</v>
      </c>
      <c r="AO154" s="52">
        <v>0</v>
      </c>
      <c r="AP154" s="283" t="str">
        <f t="shared" si="23"/>
        <v/>
      </c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5"/>
      <c r="BU154" s="109"/>
      <c r="BV154" s="109"/>
      <c r="BY154" s="5"/>
      <c r="BZ154" s="5"/>
      <c r="CA154" s="5"/>
      <c r="CB154" s="5"/>
      <c r="CC154" s="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5"/>
      <c r="CR154" s="5"/>
      <c r="CS154" s="5"/>
      <c r="CT154" s="32" t="str">
        <f t="shared" si="19"/>
        <v/>
      </c>
      <c r="CU154" s="32"/>
      <c r="CV154" s="32"/>
      <c r="CW154" s="32"/>
      <c r="CX154" s="32"/>
      <c r="CY154" s="32"/>
      <c r="CZ154" s="33">
        <f t="shared" si="20"/>
        <v>0</v>
      </c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</row>
    <row r="155" spans="1:149" ht="14.1" customHeight="1" x14ac:dyDescent="0.2">
      <c r="A155" s="152" t="s">
        <v>66</v>
      </c>
      <c r="B155" s="324">
        <f t="shared" si="21"/>
        <v>0</v>
      </c>
      <c r="C155" s="833">
        <f t="shared" si="22"/>
        <v>0</v>
      </c>
      <c r="D155" s="833">
        <f t="shared" si="22"/>
        <v>0</v>
      </c>
      <c r="E155" s="51">
        <v>0</v>
      </c>
      <c r="F155" s="52">
        <v>0</v>
      </c>
      <c r="G155" s="51">
        <v>0</v>
      </c>
      <c r="H155" s="52">
        <v>0</v>
      </c>
      <c r="I155" s="51">
        <v>0</v>
      </c>
      <c r="J155" s="52">
        <v>0</v>
      </c>
      <c r="K155" s="51">
        <v>0</v>
      </c>
      <c r="L155" s="55">
        <v>0</v>
      </c>
      <c r="M155" s="55">
        <v>0</v>
      </c>
      <c r="N155" s="326">
        <v>0</v>
      </c>
      <c r="O155" s="51">
        <v>0</v>
      </c>
      <c r="P155" s="52">
        <v>0</v>
      </c>
      <c r="Q155" s="51">
        <v>0</v>
      </c>
      <c r="R155" s="52">
        <v>0</v>
      </c>
      <c r="S155" s="51">
        <v>0</v>
      </c>
      <c r="T155" s="52">
        <v>0</v>
      </c>
      <c r="U155" s="51">
        <v>0</v>
      </c>
      <c r="V155" s="52">
        <v>0</v>
      </c>
      <c r="W155" s="51">
        <v>0</v>
      </c>
      <c r="X155" s="52">
        <v>0</v>
      </c>
      <c r="Y155" s="51">
        <v>0</v>
      </c>
      <c r="Z155" s="52">
        <v>0</v>
      </c>
      <c r="AA155" s="51">
        <v>0</v>
      </c>
      <c r="AB155" s="52">
        <v>0</v>
      </c>
      <c r="AC155" s="51">
        <v>0</v>
      </c>
      <c r="AD155" s="326">
        <v>0</v>
      </c>
      <c r="AE155" s="51">
        <v>0</v>
      </c>
      <c r="AF155" s="52">
        <v>0</v>
      </c>
      <c r="AG155" s="51">
        <v>0</v>
      </c>
      <c r="AH155" s="52">
        <v>0</v>
      </c>
      <c r="AI155" s="51">
        <v>0</v>
      </c>
      <c r="AJ155" s="52">
        <v>0</v>
      </c>
      <c r="AK155" s="54">
        <v>0</v>
      </c>
      <c r="AL155" s="326">
        <v>0</v>
      </c>
      <c r="AM155" s="841">
        <v>0</v>
      </c>
      <c r="AN155" s="51">
        <v>0</v>
      </c>
      <c r="AO155" s="52">
        <v>0</v>
      </c>
      <c r="AP155" s="283" t="str">
        <f t="shared" si="23"/>
        <v/>
      </c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5"/>
      <c r="BU155" s="109"/>
      <c r="BV155" s="109"/>
      <c r="BY155" s="5"/>
      <c r="BZ155" s="5"/>
      <c r="CA155" s="5"/>
      <c r="CB155" s="5"/>
      <c r="CC155" s="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5"/>
      <c r="CR155" s="5"/>
      <c r="CS155" s="5"/>
      <c r="CT155" s="32" t="str">
        <f t="shared" si="19"/>
        <v/>
      </c>
      <c r="CU155" s="32"/>
      <c r="CV155" s="32"/>
      <c r="CW155" s="32"/>
      <c r="CX155" s="32"/>
      <c r="CY155" s="32"/>
      <c r="CZ155" s="33">
        <f t="shared" si="20"/>
        <v>0</v>
      </c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</row>
    <row r="156" spans="1:149" ht="14.1" customHeight="1" x14ac:dyDescent="0.2">
      <c r="A156" s="152" t="s">
        <v>169</v>
      </c>
      <c r="B156" s="324">
        <f t="shared" si="21"/>
        <v>6</v>
      </c>
      <c r="C156" s="833">
        <f t="shared" si="22"/>
        <v>4</v>
      </c>
      <c r="D156" s="833">
        <f t="shared" si="22"/>
        <v>2</v>
      </c>
      <c r="E156" s="51">
        <v>0</v>
      </c>
      <c r="F156" s="52">
        <v>0</v>
      </c>
      <c r="G156" s="51">
        <v>0</v>
      </c>
      <c r="H156" s="52">
        <v>0</v>
      </c>
      <c r="I156" s="51">
        <v>0</v>
      </c>
      <c r="J156" s="52">
        <v>0</v>
      </c>
      <c r="K156" s="51">
        <v>1</v>
      </c>
      <c r="L156" s="55">
        <v>0</v>
      </c>
      <c r="M156" s="55">
        <v>0</v>
      </c>
      <c r="N156" s="326">
        <v>0</v>
      </c>
      <c r="O156" s="51">
        <v>0</v>
      </c>
      <c r="P156" s="52">
        <v>0</v>
      </c>
      <c r="Q156" s="51">
        <v>0</v>
      </c>
      <c r="R156" s="52">
        <v>0</v>
      </c>
      <c r="S156" s="51">
        <v>0</v>
      </c>
      <c r="T156" s="52">
        <v>0</v>
      </c>
      <c r="U156" s="51">
        <v>1</v>
      </c>
      <c r="V156" s="52">
        <v>1</v>
      </c>
      <c r="W156" s="51">
        <v>0</v>
      </c>
      <c r="X156" s="52">
        <v>0</v>
      </c>
      <c r="Y156" s="51">
        <v>0</v>
      </c>
      <c r="Z156" s="52">
        <v>0</v>
      </c>
      <c r="AA156" s="51">
        <v>0</v>
      </c>
      <c r="AB156" s="52">
        <v>0</v>
      </c>
      <c r="AC156" s="51">
        <v>1</v>
      </c>
      <c r="AD156" s="326">
        <v>1</v>
      </c>
      <c r="AE156" s="51">
        <v>1</v>
      </c>
      <c r="AF156" s="52">
        <v>0</v>
      </c>
      <c r="AG156" s="51">
        <v>0</v>
      </c>
      <c r="AH156" s="52">
        <v>0</v>
      </c>
      <c r="AI156" s="51">
        <v>0</v>
      </c>
      <c r="AJ156" s="52">
        <v>0</v>
      </c>
      <c r="AK156" s="54">
        <v>0</v>
      </c>
      <c r="AL156" s="326">
        <v>0</v>
      </c>
      <c r="AM156" s="841">
        <v>2</v>
      </c>
      <c r="AN156" s="51">
        <v>4</v>
      </c>
      <c r="AO156" s="52">
        <v>0</v>
      </c>
      <c r="AP156" s="283" t="str">
        <f t="shared" si="23"/>
        <v/>
      </c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5"/>
      <c r="BU156" s="109"/>
      <c r="BV156" s="109"/>
      <c r="BY156" s="5"/>
      <c r="BZ156" s="5"/>
      <c r="CA156" s="5"/>
      <c r="CB156" s="5"/>
      <c r="CC156" s="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5"/>
      <c r="CR156" s="5"/>
      <c r="CS156" s="5"/>
      <c r="CT156" s="32" t="str">
        <f t="shared" si="19"/>
        <v/>
      </c>
      <c r="CU156" s="32"/>
      <c r="CV156" s="32"/>
      <c r="CW156" s="32"/>
      <c r="CX156" s="32"/>
      <c r="CY156" s="32"/>
      <c r="CZ156" s="33">
        <f t="shared" si="20"/>
        <v>0</v>
      </c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</row>
    <row r="157" spans="1:149" ht="14.1" customHeight="1" x14ac:dyDescent="0.2">
      <c r="A157" s="152" t="s">
        <v>170</v>
      </c>
      <c r="B157" s="324">
        <f t="shared" si="21"/>
        <v>1</v>
      </c>
      <c r="C157" s="833">
        <f t="shared" si="22"/>
        <v>1</v>
      </c>
      <c r="D157" s="833">
        <f t="shared" si="22"/>
        <v>0</v>
      </c>
      <c r="E157" s="51">
        <v>1</v>
      </c>
      <c r="F157" s="52">
        <v>0</v>
      </c>
      <c r="G157" s="51">
        <v>0</v>
      </c>
      <c r="H157" s="52">
        <v>0</v>
      </c>
      <c r="I157" s="51">
        <v>0</v>
      </c>
      <c r="J157" s="52">
        <v>0</v>
      </c>
      <c r="K157" s="51">
        <v>0</v>
      </c>
      <c r="L157" s="55">
        <v>0</v>
      </c>
      <c r="M157" s="55">
        <v>0</v>
      </c>
      <c r="N157" s="326">
        <v>0</v>
      </c>
      <c r="O157" s="51">
        <v>0</v>
      </c>
      <c r="P157" s="52">
        <v>0</v>
      </c>
      <c r="Q157" s="51">
        <v>0</v>
      </c>
      <c r="R157" s="52">
        <v>0</v>
      </c>
      <c r="S157" s="51">
        <v>0</v>
      </c>
      <c r="T157" s="52">
        <v>0</v>
      </c>
      <c r="U157" s="51">
        <v>0</v>
      </c>
      <c r="V157" s="52">
        <v>0</v>
      </c>
      <c r="W157" s="51">
        <v>0</v>
      </c>
      <c r="X157" s="52">
        <v>0</v>
      </c>
      <c r="Y157" s="51">
        <v>0</v>
      </c>
      <c r="Z157" s="52">
        <v>0</v>
      </c>
      <c r="AA157" s="51">
        <v>0</v>
      </c>
      <c r="AB157" s="52">
        <v>0</v>
      </c>
      <c r="AC157" s="51">
        <v>0</v>
      </c>
      <c r="AD157" s="326">
        <v>0</v>
      </c>
      <c r="AE157" s="51">
        <v>0</v>
      </c>
      <c r="AF157" s="52">
        <v>0</v>
      </c>
      <c r="AG157" s="51">
        <v>0</v>
      </c>
      <c r="AH157" s="52">
        <v>0</v>
      </c>
      <c r="AI157" s="51">
        <v>0</v>
      </c>
      <c r="AJ157" s="52">
        <v>0</v>
      </c>
      <c r="AK157" s="54">
        <v>0</v>
      </c>
      <c r="AL157" s="326">
        <v>0</v>
      </c>
      <c r="AM157" s="841">
        <v>0</v>
      </c>
      <c r="AN157" s="51">
        <v>1</v>
      </c>
      <c r="AO157" s="52">
        <v>0</v>
      </c>
      <c r="AP157" s="283" t="str">
        <f t="shared" si="23"/>
        <v/>
      </c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U157" s="109"/>
      <c r="BV157" s="109"/>
      <c r="BY157" s="5"/>
      <c r="BZ157" s="5"/>
      <c r="CA157" s="5"/>
      <c r="CB157" s="5"/>
      <c r="CC157" s="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5"/>
      <c r="CR157" s="5"/>
      <c r="CS157" s="5"/>
      <c r="CT157" s="32" t="str">
        <f t="shared" si="19"/>
        <v/>
      </c>
      <c r="CU157" s="32"/>
      <c r="CV157" s="32"/>
      <c r="CW157" s="32"/>
      <c r="CX157" s="32"/>
      <c r="CY157" s="32"/>
      <c r="CZ157" s="33">
        <f t="shared" si="20"/>
        <v>0</v>
      </c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</row>
    <row r="158" spans="1:149" ht="14.1" customHeight="1" x14ac:dyDescent="0.2">
      <c r="A158" s="152" t="s">
        <v>171</v>
      </c>
      <c r="B158" s="324">
        <f t="shared" si="21"/>
        <v>1</v>
      </c>
      <c r="C158" s="833">
        <f t="shared" si="22"/>
        <v>1</v>
      </c>
      <c r="D158" s="833">
        <f t="shared" si="22"/>
        <v>0</v>
      </c>
      <c r="E158" s="51">
        <v>0</v>
      </c>
      <c r="F158" s="52">
        <v>0</v>
      </c>
      <c r="G158" s="51">
        <v>0</v>
      </c>
      <c r="H158" s="52">
        <v>0</v>
      </c>
      <c r="I158" s="51">
        <v>0</v>
      </c>
      <c r="J158" s="52">
        <v>0</v>
      </c>
      <c r="K158" s="51">
        <v>0</v>
      </c>
      <c r="L158" s="55">
        <v>0</v>
      </c>
      <c r="M158" s="55">
        <v>0</v>
      </c>
      <c r="N158" s="326">
        <v>0</v>
      </c>
      <c r="O158" s="51">
        <v>0</v>
      </c>
      <c r="P158" s="52">
        <v>0</v>
      </c>
      <c r="Q158" s="51">
        <v>0</v>
      </c>
      <c r="R158" s="52">
        <v>0</v>
      </c>
      <c r="S158" s="51">
        <v>0</v>
      </c>
      <c r="T158" s="52">
        <v>0</v>
      </c>
      <c r="U158" s="51">
        <v>0</v>
      </c>
      <c r="V158" s="52">
        <v>0</v>
      </c>
      <c r="W158" s="51">
        <v>0</v>
      </c>
      <c r="X158" s="52">
        <v>0</v>
      </c>
      <c r="Y158" s="51">
        <v>0</v>
      </c>
      <c r="Z158" s="52">
        <v>0</v>
      </c>
      <c r="AA158" s="51">
        <v>0</v>
      </c>
      <c r="AB158" s="52">
        <v>0</v>
      </c>
      <c r="AC158" s="51">
        <v>0</v>
      </c>
      <c r="AD158" s="326">
        <v>0</v>
      </c>
      <c r="AE158" s="51">
        <v>1</v>
      </c>
      <c r="AF158" s="52">
        <v>0</v>
      </c>
      <c r="AG158" s="51">
        <v>0</v>
      </c>
      <c r="AH158" s="52">
        <v>0</v>
      </c>
      <c r="AI158" s="51">
        <v>0</v>
      </c>
      <c r="AJ158" s="52">
        <v>0</v>
      </c>
      <c r="AK158" s="54">
        <v>0</v>
      </c>
      <c r="AL158" s="326">
        <v>0</v>
      </c>
      <c r="AM158" s="841">
        <v>0</v>
      </c>
      <c r="AN158" s="51">
        <v>1</v>
      </c>
      <c r="AO158" s="52">
        <v>0</v>
      </c>
      <c r="AP158" s="283" t="str">
        <f t="shared" si="23"/>
        <v/>
      </c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U158" s="109"/>
      <c r="BV158" s="109"/>
      <c r="BY158" s="5"/>
      <c r="BZ158" s="5"/>
      <c r="CA158" s="5"/>
      <c r="CB158" s="5"/>
      <c r="CC158" s="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5"/>
      <c r="CR158" s="5"/>
      <c r="CS158" s="5"/>
      <c r="CT158" s="32" t="str">
        <f t="shared" si="19"/>
        <v/>
      </c>
      <c r="CU158" s="32"/>
      <c r="CV158" s="32"/>
      <c r="CW158" s="32"/>
      <c r="CX158" s="32"/>
      <c r="CY158" s="32"/>
      <c r="CZ158" s="33">
        <f t="shared" si="20"/>
        <v>0</v>
      </c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</row>
    <row r="159" spans="1:149" ht="14.1" customHeight="1" x14ac:dyDescent="0.2">
      <c r="A159" s="152" t="s">
        <v>172</v>
      </c>
      <c r="B159" s="324">
        <f t="shared" si="21"/>
        <v>0</v>
      </c>
      <c r="C159" s="833">
        <f t="shared" si="22"/>
        <v>0</v>
      </c>
      <c r="D159" s="833">
        <f t="shared" si="22"/>
        <v>0</v>
      </c>
      <c r="E159" s="51">
        <v>0</v>
      </c>
      <c r="F159" s="52">
        <v>0</v>
      </c>
      <c r="G159" s="51">
        <v>0</v>
      </c>
      <c r="H159" s="52">
        <v>0</v>
      </c>
      <c r="I159" s="51">
        <v>0</v>
      </c>
      <c r="J159" s="52">
        <v>0</v>
      </c>
      <c r="K159" s="51">
        <v>0</v>
      </c>
      <c r="L159" s="55">
        <v>0</v>
      </c>
      <c r="M159" s="55">
        <v>0</v>
      </c>
      <c r="N159" s="326">
        <v>0</v>
      </c>
      <c r="O159" s="51">
        <v>0</v>
      </c>
      <c r="P159" s="52">
        <v>0</v>
      </c>
      <c r="Q159" s="51">
        <v>0</v>
      </c>
      <c r="R159" s="52">
        <v>0</v>
      </c>
      <c r="S159" s="51">
        <v>0</v>
      </c>
      <c r="T159" s="52">
        <v>0</v>
      </c>
      <c r="U159" s="51">
        <v>0</v>
      </c>
      <c r="V159" s="52">
        <v>0</v>
      </c>
      <c r="W159" s="51">
        <v>0</v>
      </c>
      <c r="X159" s="52">
        <v>0</v>
      </c>
      <c r="Y159" s="51">
        <v>0</v>
      </c>
      <c r="Z159" s="52">
        <v>0</v>
      </c>
      <c r="AA159" s="51">
        <v>0</v>
      </c>
      <c r="AB159" s="52">
        <v>0</v>
      </c>
      <c r="AC159" s="51">
        <v>0</v>
      </c>
      <c r="AD159" s="326">
        <v>0</v>
      </c>
      <c r="AE159" s="51">
        <v>0</v>
      </c>
      <c r="AF159" s="52">
        <v>0</v>
      </c>
      <c r="AG159" s="51">
        <v>0</v>
      </c>
      <c r="AH159" s="52">
        <v>0</v>
      </c>
      <c r="AI159" s="51">
        <v>0</v>
      </c>
      <c r="AJ159" s="52">
        <v>0</v>
      </c>
      <c r="AK159" s="54">
        <v>0</v>
      </c>
      <c r="AL159" s="326">
        <v>0</v>
      </c>
      <c r="AM159" s="841">
        <v>0</v>
      </c>
      <c r="AN159" s="51">
        <v>0</v>
      </c>
      <c r="AO159" s="52">
        <v>0</v>
      </c>
      <c r="AP159" s="283" t="str">
        <f t="shared" si="23"/>
        <v/>
      </c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U159" s="109"/>
      <c r="BV159" s="109"/>
      <c r="BY159" s="5"/>
      <c r="BZ159" s="5"/>
      <c r="CA159" s="5"/>
      <c r="CB159" s="5"/>
      <c r="CC159" s="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5"/>
      <c r="CR159" s="5"/>
      <c r="CS159" s="5"/>
      <c r="CT159" s="32" t="str">
        <f t="shared" si="19"/>
        <v/>
      </c>
      <c r="CU159" s="32"/>
      <c r="CV159" s="32"/>
      <c r="CW159" s="32"/>
      <c r="CX159" s="32"/>
      <c r="CY159" s="32"/>
      <c r="CZ159" s="33">
        <f t="shared" si="20"/>
        <v>0</v>
      </c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</row>
    <row r="160" spans="1:149" ht="14.1" customHeight="1" x14ac:dyDescent="0.2">
      <c r="A160" s="152" t="s">
        <v>173</v>
      </c>
      <c r="B160" s="324">
        <f t="shared" si="21"/>
        <v>1</v>
      </c>
      <c r="C160" s="833">
        <f t="shared" si="22"/>
        <v>1</v>
      </c>
      <c r="D160" s="833">
        <f t="shared" si="22"/>
        <v>0</v>
      </c>
      <c r="E160" s="51">
        <v>0</v>
      </c>
      <c r="F160" s="52">
        <v>0</v>
      </c>
      <c r="G160" s="51">
        <v>0</v>
      </c>
      <c r="H160" s="52">
        <v>0</v>
      </c>
      <c r="I160" s="51">
        <v>0</v>
      </c>
      <c r="J160" s="52">
        <v>0</v>
      </c>
      <c r="K160" s="51">
        <v>0</v>
      </c>
      <c r="L160" s="55">
        <v>0</v>
      </c>
      <c r="M160" s="55">
        <v>0</v>
      </c>
      <c r="N160" s="326">
        <v>0</v>
      </c>
      <c r="O160" s="51">
        <v>0</v>
      </c>
      <c r="P160" s="52">
        <v>0</v>
      </c>
      <c r="Q160" s="51">
        <v>1</v>
      </c>
      <c r="R160" s="52">
        <v>0</v>
      </c>
      <c r="S160" s="51">
        <v>0</v>
      </c>
      <c r="T160" s="52">
        <v>0</v>
      </c>
      <c r="U160" s="51">
        <v>0</v>
      </c>
      <c r="V160" s="52">
        <v>0</v>
      </c>
      <c r="W160" s="51">
        <v>0</v>
      </c>
      <c r="X160" s="52">
        <v>0</v>
      </c>
      <c r="Y160" s="51">
        <v>0</v>
      </c>
      <c r="Z160" s="52">
        <v>0</v>
      </c>
      <c r="AA160" s="51">
        <v>0</v>
      </c>
      <c r="AB160" s="52">
        <v>0</v>
      </c>
      <c r="AC160" s="51">
        <v>0</v>
      </c>
      <c r="AD160" s="326">
        <v>0</v>
      </c>
      <c r="AE160" s="51">
        <v>0</v>
      </c>
      <c r="AF160" s="52">
        <v>0</v>
      </c>
      <c r="AG160" s="51">
        <v>0</v>
      </c>
      <c r="AH160" s="52">
        <v>0</v>
      </c>
      <c r="AI160" s="51">
        <v>0</v>
      </c>
      <c r="AJ160" s="52">
        <v>0</v>
      </c>
      <c r="AK160" s="54">
        <v>0</v>
      </c>
      <c r="AL160" s="326">
        <v>0</v>
      </c>
      <c r="AM160" s="841">
        <v>1</v>
      </c>
      <c r="AN160" s="51">
        <v>0</v>
      </c>
      <c r="AO160" s="52">
        <v>0</v>
      </c>
      <c r="AP160" s="283" t="str">
        <f t="shared" si="23"/>
        <v/>
      </c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U160" s="109"/>
      <c r="BV160" s="109"/>
      <c r="BY160" s="5"/>
      <c r="BZ160" s="5"/>
      <c r="CA160" s="5"/>
      <c r="CB160" s="5"/>
      <c r="CC160" s="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5"/>
      <c r="CR160" s="5"/>
      <c r="CS160" s="5"/>
      <c r="CT160" s="32" t="str">
        <f t="shared" si="19"/>
        <v/>
      </c>
      <c r="CU160" s="32"/>
      <c r="CV160" s="32"/>
      <c r="CW160" s="32"/>
      <c r="CX160" s="32"/>
      <c r="CY160" s="32"/>
      <c r="CZ160" s="33">
        <f t="shared" si="20"/>
        <v>0</v>
      </c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</row>
    <row r="161" spans="1:149" ht="14.1" customHeight="1" x14ac:dyDescent="0.2">
      <c r="A161" s="152" t="s">
        <v>70</v>
      </c>
      <c r="B161" s="324">
        <f t="shared" si="21"/>
        <v>1</v>
      </c>
      <c r="C161" s="833">
        <f t="shared" si="22"/>
        <v>0</v>
      </c>
      <c r="D161" s="833">
        <f t="shared" si="22"/>
        <v>1</v>
      </c>
      <c r="E161" s="51">
        <v>0</v>
      </c>
      <c r="F161" s="52">
        <v>0</v>
      </c>
      <c r="G161" s="51">
        <v>0</v>
      </c>
      <c r="H161" s="52">
        <v>0</v>
      </c>
      <c r="I161" s="51">
        <v>0</v>
      </c>
      <c r="J161" s="52">
        <v>0</v>
      </c>
      <c r="K161" s="51">
        <v>0</v>
      </c>
      <c r="L161" s="55">
        <v>0</v>
      </c>
      <c r="M161" s="55">
        <v>0</v>
      </c>
      <c r="N161" s="326">
        <v>0</v>
      </c>
      <c r="O161" s="51">
        <v>0</v>
      </c>
      <c r="P161" s="52">
        <v>0</v>
      </c>
      <c r="Q161" s="51">
        <v>0</v>
      </c>
      <c r="R161" s="52">
        <v>0</v>
      </c>
      <c r="S161" s="51">
        <v>0</v>
      </c>
      <c r="T161" s="52">
        <v>0</v>
      </c>
      <c r="U161" s="51">
        <v>0</v>
      </c>
      <c r="V161" s="52">
        <v>0</v>
      </c>
      <c r="W161" s="51">
        <v>0</v>
      </c>
      <c r="X161" s="52">
        <v>0</v>
      </c>
      <c r="Y161" s="51">
        <v>0</v>
      </c>
      <c r="Z161" s="52">
        <v>0</v>
      </c>
      <c r="AA161" s="51">
        <v>0</v>
      </c>
      <c r="AB161" s="52">
        <v>0</v>
      </c>
      <c r="AC161" s="51">
        <v>0</v>
      </c>
      <c r="AD161" s="326">
        <v>0</v>
      </c>
      <c r="AE161" s="51">
        <v>0</v>
      </c>
      <c r="AF161" s="52">
        <v>0</v>
      </c>
      <c r="AG161" s="51">
        <v>0</v>
      </c>
      <c r="AH161" s="52">
        <v>1</v>
      </c>
      <c r="AI161" s="51">
        <v>0</v>
      </c>
      <c r="AJ161" s="52">
        <v>0</v>
      </c>
      <c r="AK161" s="54">
        <v>0</v>
      </c>
      <c r="AL161" s="326">
        <v>0</v>
      </c>
      <c r="AM161" s="841">
        <v>0</v>
      </c>
      <c r="AN161" s="51">
        <v>0</v>
      </c>
      <c r="AO161" s="52">
        <v>1</v>
      </c>
      <c r="AP161" s="283" t="str">
        <f t="shared" si="23"/>
        <v/>
      </c>
      <c r="BU161" s="109"/>
      <c r="BV161" s="109"/>
      <c r="BY161" s="5"/>
      <c r="BZ161" s="5"/>
      <c r="CA161" s="5"/>
      <c r="CB161" s="5"/>
      <c r="CC161" s="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5"/>
      <c r="CR161" s="5"/>
      <c r="CS161" s="5"/>
      <c r="CT161" s="32" t="str">
        <f t="shared" si="19"/>
        <v/>
      </c>
      <c r="CU161" s="32"/>
      <c r="CV161" s="32"/>
      <c r="CW161" s="32"/>
      <c r="CX161" s="32"/>
      <c r="CY161" s="32"/>
      <c r="CZ161" s="33">
        <f t="shared" si="20"/>
        <v>0</v>
      </c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</row>
    <row r="162" spans="1:149" ht="14.1" customHeight="1" x14ac:dyDescent="0.2">
      <c r="A162" s="152" t="s">
        <v>174</v>
      </c>
      <c r="B162" s="324">
        <f t="shared" si="21"/>
        <v>47</v>
      </c>
      <c r="C162" s="833">
        <f t="shared" si="22"/>
        <v>28</v>
      </c>
      <c r="D162" s="833">
        <f t="shared" si="22"/>
        <v>19</v>
      </c>
      <c r="E162" s="51">
        <v>8</v>
      </c>
      <c r="F162" s="52">
        <v>5</v>
      </c>
      <c r="G162" s="51">
        <v>4</v>
      </c>
      <c r="H162" s="52">
        <v>1</v>
      </c>
      <c r="I162" s="51">
        <v>1</v>
      </c>
      <c r="J162" s="52">
        <v>0</v>
      </c>
      <c r="K162" s="51">
        <v>0</v>
      </c>
      <c r="L162" s="55">
        <v>0</v>
      </c>
      <c r="M162" s="55">
        <v>0</v>
      </c>
      <c r="N162" s="326">
        <v>1</v>
      </c>
      <c r="O162" s="51">
        <v>0</v>
      </c>
      <c r="P162" s="52">
        <v>0</v>
      </c>
      <c r="Q162" s="51">
        <v>0</v>
      </c>
      <c r="R162" s="52">
        <v>0</v>
      </c>
      <c r="S162" s="51">
        <v>0</v>
      </c>
      <c r="T162" s="52">
        <v>0</v>
      </c>
      <c r="U162" s="51">
        <v>2</v>
      </c>
      <c r="V162" s="52">
        <v>0</v>
      </c>
      <c r="W162" s="51">
        <v>0</v>
      </c>
      <c r="X162" s="52">
        <v>1</v>
      </c>
      <c r="Y162" s="51">
        <v>0</v>
      </c>
      <c r="Z162" s="52">
        <v>2</v>
      </c>
      <c r="AA162" s="51">
        <v>1</v>
      </c>
      <c r="AB162" s="52">
        <v>1</v>
      </c>
      <c r="AC162" s="51">
        <v>1</v>
      </c>
      <c r="AD162" s="326">
        <v>2</v>
      </c>
      <c r="AE162" s="51">
        <v>1</v>
      </c>
      <c r="AF162" s="52">
        <v>0</v>
      </c>
      <c r="AG162" s="51">
        <v>3</v>
      </c>
      <c r="AH162" s="52">
        <v>5</v>
      </c>
      <c r="AI162" s="51">
        <v>2</v>
      </c>
      <c r="AJ162" s="52">
        <v>1</v>
      </c>
      <c r="AK162" s="54">
        <v>5</v>
      </c>
      <c r="AL162" s="326">
        <v>0</v>
      </c>
      <c r="AM162" s="841">
        <v>8</v>
      </c>
      <c r="AN162" s="51">
        <v>29</v>
      </c>
      <c r="AO162" s="52">
        <v>10</v>
      </c>
      <c r="AP162" s="283" t="str">
        <f t="shared" si="23"/>
        <v/>
      </c>
      <c r="BU162" s="109"/>
      <c r="BV162" s="109"/>
      <c r="BY162" s="5"/>
      <c r="BZ162" s="5"/>
      <c r="CA162" s="5"/>
      <c r="CB162" s="5"/>
      <c r="CC162" s="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5"/>
      <c r="CR162" s="5"/>
      <c r="CS162" s="5"/>
      <c r="CT162" s="32" t="str">
        <f t="shared" si="19"/>
        <v/>
      </c>
      <c r="CU162" s="32"/>
      <c r="CV162" s="32"/>
      <c r="CW162" s="32"/>
      <c r="CX162" s="32"/>
      <c r="CY162" s="32"/>
      <c r="CZ162" s="33">
        <f t="shared" si="20"/>
        <v>0</v>
      </c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</row>
    <row r="163" spans="1:149" ht="14.1" customHeight="1" x14ac:dyDescent="0.2">
      <c r="A163" s="152" t="s">
        <v>175</v>
      </c>
      <c r="B163" s="324">
        <f t="shared" si="21"/>
        <v>17</v>
      </c>
      <c r="C163" s="833">
        <f t="shared" si="22"/>
        <v>8</v>
      </c>
      <c r="D163" s="833">
        <f t="shared" si="22"/>
        <v>9</v>
      </c>
      <c r="E163" s="51">
        <v>0</v>
      </c>
      <c r="F163" s="52">
        <v>1</v>
      </c>
      <c r="G163" s="51">
        <v>0</v>
      </c>
      <c r="H163" s="52">
        <v>0</v>
      </c>
      <c r="I163" s="51">
        <v>0</v>
      </c>
      <c r="J163" s="52">
        <v>0</v>
      </c>
      <c r="K163" s="51">
        <v>0</v>
      </c>
      <c r="L163" s="55">
        <v>0</v>
      </c>
      <c r="M163" s="55">
        <v>0</v>
      </c>
      <c r="N163" s="326">
        <v>0</v>
      </c>
      <c r="O163" s="51">
        <v>0</v>
      </c>
      <c r="P163" s="52">
        <v>0</v>
      </c>
      <c r="Q163" s="51">
        <v>0</v>
      </c>
      <c r="R163" s="52">
        <v>0</v>
      </c>
      <c r="S163" s="51">
        <v>0</v>
      </c>
      <c r="T163" s="52">
        <v>0</v>
      </c>
      <c r="U163" s="51">
        <v>0</v>
      </c>
      <c r="V163" s="52">
        <v>0</v>
      </c>
      <c r="W163" s="51">
        <v>1</v>
      </c>
      <c r="X163" s="52">
        <v>0</v>
      </c>
      <c r="Y163" s="51">
        <v>1</v>
      </c>
      <c r="Z163" s="52">
        <v>0</v>
      </c>
      <c r="AA163" s="51">
        <v>1</v>
      </c>
      <c r="AB163" s="52">
        <v>0</v>
      </c>
      <c r="AC163" s="51">
        <v>0</v>
      </c>
      <c r="AD163" s="326">
        <v>3</v>
      </c>
      <c r="AE163" s="51">
        <v>0</v>
      </c>
      <c r="AF163" s="52">
        <v>1</v>
      </c>
      <c r="AG163" s="51">
        <v>1</v>
      </c>
      <c r="AH163" s="52">
        <v>0</v>
      </c>
      <c r="AI163" s="51">
        <v>3</v>
      </c>
      <c r="AJ163" s="52">
        <v>3</v>
      </c>
      <c r="AK163" s="54">
        <v>1</v>
      </c>
      <c r="AL163" s="326">
        <v>1</v>
      </c>
      <c r="AM163" s="841">
        <v>0</v>
      </c>
      <c r="AN163" s="51">
        <v>10</v>
      </c>
      <c r="AO163" s="52">
        <v>7</v>
      </c>
      <c r="AP163" s="283" t="str">
        <f t="shared" si="23"/>
        <v/>
      </c>
      <c r="BU163" s="109"/>
      <c r="BV163" s="109"/>
      <c r="BY163" s="5"/>
      <c r="BZ163" s="5"/>
      <c r="CA163" s="5"/>
      <c r="CB163" s="5"/>
      <c r="CC163" s="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5"/>
      <c r="CR163" s="5"/>
      <c r="CS163" s="5"/>
      <c r="CT163" s="32" t="str">
        <f t="shared" si="19"/>
        <v/>
      </c>
      <c r="CU163" s="32"/>
      <c r="CV163" s="32"/>
      <c r="CW163" s="32"/>
      <c r="CX163" s="32"/>
      <c r="CY163" s="32"/>
      <c r="CZ163" s="33">
        <f t="shared" si="20"/>
        <v>0</v>
      </c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</row>
    <row r="164" spans="1:149" ht="14.1" customHeight="1" x14ac:dyDescent="0.2">
      <c r="A164" s="152" t="s">
        <v>176</v>
      </c>
      <c r="B164" s="324">
        <f t="shared" si="21"/>
        <v>0</v>
      </c>
      <c r="C164" s="833">
        <f t="shared" si="22"/>
        <v>0</v>
      </c>
      <c r="D164" s="833">
        <f t="shared" si="22"/>
        <v>0</v>
      </c>
      <c r="E164" s="51">
        <v>0</v>
      </c>
      <c r="F164" s="52">
        <v>0</v>
      </c>
      <c r="G164" s="51">
        <v>0</v>
      </c>
      <c r="H164" s="52">
        <v>0</v>
      </c>
      <c r="I164" s="51">
        <v>0</v>
      </c>
      <c r="J164" s="52">
        <v>0</v>
      </c>
      <c r="K164" s="51">
        <v>0</v>
      </c>
      <c r="L164" s="55">
        <v>0</v>
      </c>
      <c r="M164" s="55">
        <v>0</v>
      </c>
      <c r="N164" s="326">
        <v>0</v>
      </c>
      <c r="O164" s="51">
        <v>0</v>
      </c>
      <c r="P164" s="52">
        <v>0</v>
      </c>
      <c r="Q164" s="51">
        <v>0</v>
      </c>
      <c r="R164" s="52">
        <v>0</v>
      </c>
      <c r="S164" s="51">
        <v>0</v>
      </c>
      <c r="T164" s="52">
        <v>0</v>
      </c>
      <c r="U164" s="51">
        <v>0</v>
      </c>
      <c r="V164" s="52">
        <v>0</v>
      </c>
      <c r="W164" s="51">
        <v>0</v>
      </c>
      <c r="X164" s="52">
        <v>0</v>
      </c>
      <c r="Y164" s="51">
        <v>0</v>
      </c>
      <c r="Z164" s="52">
        <v>0</v>
      </c>
      <c r="AA164" s="51">
        <v>0</v>
      </c>
      <c r="AB164" s="52">
        <v>0</v>
      </c>
      <c r="AC164" s="51">
        <v>0</v>
      </c>
      <c r="AD164" s="326">
        <v>0</v>
      </c>
      <c r="AE164" s="51">
        <v>0</v>
      </c>
      <c r="AF164" s="52">
        <v>0</v>
      </c>
      <c r="AG164" s="51">
        <v>0</v>
      </c>
      <c r="AH164" s="52">
        <v>0</v>
      </c>
      <c r="AI164" s="51">
        <v>0</v>
      </c>
      <c r="AJ164" s="52">
        <v>0</v>
      </c>
      <c r="AK164" s="54">
        <v>0</v>
      </c>
      <c r="AL164" s="326">
        <v>0</v>
      </c>
      <c r="AM164" s="841">
        <v>0</v>
      </c>
      <c r="AN164" s="51">
        <v>0</v>
      </c>
      <c r="AO164" s="52">
        <v>0</v>
      </c>
      <c r="AP164" s="283" t="str">
        <f t="shared" si="23"/>
        <v/>
      </c>
      <c r="BU164" s="109"/>
      <c r="BV164" s="109"/>
      <c r="BY164" s="5"/>
      <c r="BZ164" s="5"/>
      <c r="CA164" s="5"/>
      <c r="CB164" s="5"/>
      <c r="CC164" s="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5"/>
      <c r="CR164" s="5"/>
      <c r="CS164" s="5"/>
      <c r="CT164" s="32" t="str">
        <f t="shared" si="19"/>
        <v/>
      </c>
      <c r="CU164" s="32"/>
      <c r="CV164" s="32"/>
      <c r="CW164" s="32"/>
      <c r="CX164" s="32"/>
      <c r="CY164" s="32"/>
      <c r="CZ164" s="33">
        <f t="shared" si="20"/>
        <v>0</v>
      </c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</row>
    <row r="165" spans="1:149" ht="14.1" customHeight="1" x14ac:dyDescent="0.2">
      <c r="A165" s="152" t="s">
        <v>58</v>
      </c>
      <c r="B165" s="324">
        <f t="shared" si="21"/>
        <v>0</v>
      </c>
      <c r="C165" s="833">
        <f t="shared" si="22"/>
        <v>0</v>
      </c>
      <c r="D165" s="833">
        <f t="shared" si="22"/>
        <v>0</v>
      </c>
      <c r="E165" s="51">
        <v>0</v>
      </c>
      <c r="F165" s="52">
        <v>0</v>
      </c>
      <c r="G165" s="51">
        <v>0</v>
      </c>
      <c r="H165" s="52">
        <v>0</v>
      </c>
      <c r="I165" s="51">
        <v>0</v>
      </c>
      <c r="J165" s="52">
        <v>0</v>
      </c>
      <c r="K165" s="51">
        <v>0</v>
      </c>
      <c r="L165" s="55">
        <v>0</v>
      </c>
      <c r="M165" s="55">
        <v>0</v>
      </c>
      <c r="N165" s="326">
        <v>0</v>
      </c>
      <c r="O165" s="51">
        <v>0</v>
      </c>
      <c r="P165" s="52">
        <v>0</v>
      </c>
      <c r="Q165" s="51">
        <v>0</v>
      </c>
      <c r="R165" s="52">
        <v>0</v>
      </c>
      <c r="S165" s="51">
        <v>0</v>
      </c>
      <c r="T165" s="52">
        <v>0</v>
      </c>
      <c r="U165" s="51">
        <v>0</v>
      </c>
      <c r="V165" s="52">
        <v>0</v>
      </c>
      <c r="W165" s="51">
        <v>0</v>
      </c>
      <c r="X165" s="52">
        <v>0</v>
      </c>
      <c r="Y165" s="51">
        <v>0</v>
      </c>
      <c r="Z165" s="52">
        <v>0</v>
      </c>
      <c r="AA165" s="51">
        <v>0</v>
      </c>
      <c r="AB165" s="52">
        <v>0</v>
      </c>
      <c r="AC165" s="51">
        <v>0</v>
      </c>
      <c r="AD165" s="326">
        <v>0</v>
      </c>
      <c r="AE165" s="51">
        <v>0</v>
      </c>
      <c r="AF165" s="52">
        <v>0</v>
      </c>
      <c r="AG165" s="51">
        <v>0</v>
      </c>
      <c r="AH165" s="52">
        <v>0</v>
      </c>
      <c r="AI165" s="51">
        <v>0</v>
      </c>
      <c r="AJ165" s="52">
        <v>0</v>
      </c>
      <c r="AK165" s="54">
        <v>0</v>
      </c>
      <c r="AL165" s="326">
        <v>0</v>
      </c>
      <c r="AM165" s="841">
        <v>0</v>
      </c>
      <c r="AN165" s="51">
        <v>0</v>
      </c>
      <c r="AO165" s="52">
        <v>0</v>
      </c>
      <c r="AP165" s="283" t="str">
        <f t="shared" si="23"/>
        <v/>
      </c>
      <c r="BU165" s="109"/>
      <c r="BV165" s="109"/>
      <c r="BY165" s="5"/>
      <c r="BZ165" s="5"/>
      <c r="CA165" s="5"/>
      <c r="CB165" s="5"/>
      <c r="CC165" s="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5"/>
      <c r="CR165" s="5"/>
      <c r="CS165" s="5"/>
      <c r="CT165" s="32" t="str">
        <f t="shared" si="19"/>
        <v/>
      </c>
      <c r="CU165" s="32"/>
      <c r="CV165" s="32"/>
      <c r="CW165" s="32"/>
      <c r="CX165" s="32"/>
      <c r="CY165" s="32"/>
      <c r="CZ165" s="33">
        <f t="shared" si="20"/>
        <v>0</v>
      </c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</row>
    <row r="166" spans="1:149" ht="14.1" customHeight="1" x14ac:dyDescent="0.2">
      <c r="A166" s="152" t="s">
        <v>177</v>
      </c>
      <c r="B166" s="324">
        <f t="shared" si="21"/>
        <v>0</v>
      </c>
      <c r="C166" s="833">
        <f t="shared" si="22"/>
        <v>0</v>
      </c>
      <c r="D166" s="833">
        <f t="shared" si="22"/>
        <v>0</v>
      </c>
      <c r="E166" s="51">
        <v>0</v>
      </c>
      <c r="F166" s="52">
        <v>0</v>
      </c>
      <c r="G166" s="51">
        <v>0</v>
      </c>
      <c r="H166" s="52">
        <v>0</v>
      </c>
      <c r="I166" s="51">
        <v>0</v>
      </c>
      <c r="J166" s="52">
        <v>0</v>
      </c>
      <c r="K166" s="51">
        <v>0</v>
      </c>
      <c r="L166" s="55">
        <v>0</v>
      </c>
      <c r="M166" s="55">
        <v>0</v>
      </c>
      <c r="N166" s="326">
        <v>0</v>
      </c>
      <c r="O166" s="51">
        <v>0</v>
      </c>
      <c r="P166" s="52">
        <v>0</v>
      </c>
      <c r="Q166" s="51">
        <v>0</v>
      </c>
      <c r="R166" s="52">
        <v>0</v>
      </c>
      <c r="S166" s="51">
        <v>0</v>
      </c>
      <c r="T166" s="52">
        <v>0</v>
      </c>
      <c r="U166" s="51">
        <v>0</v>
      </c>
      <c r="V166" s="52">
        <v>0</v>
      </c>
      <c r="W166" s="51">
        <v>0</v>
      </c>
      <c r="X166" s="52">
        <v>0</v>
      </c>
      <c r="Y166" s="51">
        <v>0</v>
      </c>
      <c r="Z166" s="52">
        <v>0</v>
      </c>
      <c r="AA166" s="51">
        <v>0</v>
      </c>
      <c r="AB166" s="52">
        <v>0</v>
      </c>
      <c r="AC166" s="51">
        <v>0</v>
      </c>
      <c r="AD166" s="326">
        <v>0</v>
      </c>
      <c r="AE166" s="51">
        <v>0</v>
      </c>
      <c r="AF166" s="52">
        <v>0</v>
      </c>
      <c r="AG166" s="51">
        <v>0</v>
      </c>
      <c r="AH166" s="52">
        <v>0</v>
      </c>
      <c r="AI166" s="51">
        <v>0</v>
      </c>
      <c r="AJ166" s="52">
        <v>0</v>
      </c>
      <c r="AK166" s="54">
        <v>0</v>
      </c>
      <c r="AL166" s="326">
        <v>0</v>
      </c>
      <c r="AM166" s="841">
        <v>0</v>
      </c>
      <c r="AN166" s="51">
        <v>0</v>
      </c>
      <c r="AO166" s="52">
        <v>0</v>
      </c>
      <c r="AP166" s="283" t="str">
        <f t="shared" si="23"/>
        <v/>
      </c>
      <c r="BU166" s="109"/>
      <c r="BV166" s="109"/>
      <c r="BY166" s="5"/>
      <c r="BZ166" s="5"/>
      <c r="CA166" s="5"/>
      <c r="CB166" s="5"/>
      <c r="CC166" s="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5"/>
      <c r="CR166" s="5"/>
      <c r="CS166" s="5"/>
      <c r="CT166" s="32" t="str">
        <f t="shared" si="19"/>
        <v/>
      </c>
      <c r="CU166" s="32"/>
      <c r="CV166" s="32"/>
      <c r="CW166" s="32"/>
      <c r="CX166" s="32"/>
      <c r="CY166" s="32"/>
      <c r="CZ166" s="33">
        <f t="shared" si="20"/>
        <v>0</v>
      </c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</row>
    <row r="167" spans="1:149" ht="14.1" customHeight="1" x14ac:dyDescent="0.2">
      <c r="A167" s="152" t="s">
        <v>178</v>
      </c>
      <c r="B167" s="324">
        <f t="shared" si="21"/>
        <v>121</v>
      </c>
      <c r="C167" s="833">
        <f t="shared" si="22"/>
        <v>53</v>
      </c>
      <c r="D167" s="833">
        <f t="shared" si="22"/>
        <v>68</v>
      </c>
      <c r="E167" s="51">
        <v>0</v>
      </c>
      <c r="F167" s="52">
        <v>0</v>
      </c>
      <c r="G167" s="51">
        <v>3</v>
      </c>
      <c r="H167" s="52">
        <v>4</v>
      </c>
      <c r="I167" s="51">
        <v>4</v>
      </c>
      <c r="J167" s="52">
        <v>1</v>
      </c>
      <c r="K167" s="51">
        <v>5</v>
      </c>
      <c r="L167" s="55">
        <v>4</v>
      </c>
      <c r="M167" s="55">
        <v>2</v>
      </c>
      <c r="N167" s="326">
        <v>2</v>
      </c>
      <c r="O167" s="51">
        <v>4</v>
      </c>
      <c r="P167" s="52">
        <v>2</v>
      </c>
      <c r="Q167" s="51">
        <v>2</v>
      </c>
      <c r="R167" s="52">
        <v>1</v>
      </c>
      <c r="S167" s="51">
        <v>1</v>
      </c>
      <c r="T167" s="52">
        <v>1</v>
      </c>
      <c r="U167" s="51">
        <v>5</v>
      </c>
      <c r="V167" s="52">
        <v>3</v>
      </c>
      <c r="W167" s="51">
        <v>2</v>
      </c>
      <c r="X167" s="52">
        <v>5</v>
      </c>
      <c r="Y167" s="51">
        <v>0</v>
      </c>
      <c r="Z167" s="52">
        <v>6</v>
      </c>
      <c r="AA167" s="51">
        <v>3</v>
      </c>
      <c r="AB167" s="52">
        <v>2</v>
      </c>
      <c r="AC167" s="51">
        <v>2</v>
      </c>
      <c r="AD167" s="326">
        <v>4</v>
      </c>
      <c r="AE167" s="51">
        <v>6</v>
      </c>
      <c r="AF167" s="52">
        <v>5</v>
      </c>
      <c r="AG167" s="51">
        <v>2</v>
      </c>
      <c r="AH167" s="52">
        <v>8</v>
      </c>
      <c r="AI167" s="51">
        <v>8</v>
      </c>
      <c r="AJ167" s="52">
        <v>5</v>
      </c>
      <c r="AK167" s="54">
        <v>4</v>
      </c>
      <c r="AL167" s="326">
        <v>15</v>
      </c>
      <c r="AM167" s="841">
        <v>93</v>
      </c>
      <c r="AN167" s="51">
        <v>1</v>
      </c>
      <c r="AO167" s="52">
        <v>27</v>
      </c>
      <c r="AP167" s="283" t="str">
        <f t="shared" si="23"/>
        <v/>
      </c>
      <c r="BU167" s="109"/>
      <c r="BV167" s="109"/>
      <c r="BY167" s="5"/>
      <c r="BZ167" s="5"/>
      <c r="CA167" s="5"/>
      <c r="CB167" s="5"/>
      <c r="CC167" s="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5"/>
      <c r="CR167" s="5"/>
      <c r="CS167" s="5"/>
      <c r="CT167" s="32" t="str">
        <f t="shared" si="19"/>
        <v/>
      </c>
      <c r="CU167" s="32"/>
      <c r="CV167" s="32"/>
      <c r="CW167" s="32"/>
      <c r="CX167" s="32"/>
      <c r="CY167" s="32"/>
      <c r="CZ167" s="33">
        <f t="shared" si="20"/>
        <v>0</v>
      </c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</row>
    <row r="168" spans="1:149" ht="14.1" customHeight="1" x14ac:dyDescent="0.2">
      <c r="A168" s="152" t="s">
        <v>179</v>
      </c>
      <c r="B168" s="324">
        <f t="shared" si="21"/>
        <v>0</v>
      </c>
      <c r="C168" s="833">
        <f t="shared" si="22"/>
        <v>0</v>
      </c>
      <c r="D168" s="833">
        <f t="shared" si="22"/>
        <v>0</v>
      </c>
      <c r="E168" s="51">
        <v>0</v>
      </c>
      <c r="F168" s="52">
        <v>0</v>
      </c>
      <c r="G168" s="51">
        <v>0</v>
      </c>
      <c r="H168" s="52">
        <v>0</v>
      </c>
      <c r="I168" s="51">
        <v>0</v>
      </c>
      <c r="J168" s="52">
        <v>0</v>
      </c>
      <c r="K168" s="51">
        <v>0</v>
      </c>
      <c r="L168" s="55">
        <v>0</v>
      </c>
      <c r="M168" s="55">
        <v>0</v>
      </c>
      <c r="N168" s="326">
        <v>0</v>
      </c>
      <c r="O168" s="51">
        <v>0</v>
      </c>
      <c r="P168" s="52">
        <v>0</v>
      </c>
      <c r="Q168" s="51">
        <v>0</v>
      </c>
      <c r="R168" s="52">
        <v>0</v>
      </c>
      <c r="S168" s="51">
        <v>0</v>
      </c>
      <c r="T168" s="52">
        <v>0</v>
      </c>
      <c r="U168" s="51">
        <v>0</v>
      </c>
      <c r="V168" s="52">
        <v>0</v>
      </c>
      <c r="W168" s="51">
        <v>0</v>
      </c>
      <c r="X168" s="52">
        <v>0</v>
      </c>
      <c r="Y168" s="51">
        <v>0</v>
      </c>
      <c r="Z168" s="52">
        <v>0</v>
      </c>
      <c r="AA168" s="51">
        <v>0</v>
      </c>
      <c r="AB168" s="52">
        <v>0</v>
      </c>
      <c r="AC168" s="51">
        <v>0</v>
      </c>
      <c r="AD168" s="326">
        <v>0</v>
      </c>
      <c r="AE168" s="51">
        <v>0</v>
      </c>
      <c r="AF168" s="52">
        <v>0</v>
      </c>
      <c r="AG168" s="51">
        <v>0</v>
      </c>
      <c r="AH168" s="52">
        <v>0</v>
      </c>
      <c r="AI168" s="51">
        <v>0</v>
      </c>
      <c r="AJ168" s="52">
        <v>0</v>
      </c>
      <c r="AK168" s="54">
        <v>0</v>
      </c>
      <c r="AL168" s="326">
        <v>0</v>
      </c>
      <c r="AM168" s="841">
        <v>0</v>
      </c>
      <c r="AN168" s="51">
        <v>0</v>
      </c>
      <c r="AO168" s="52">
        <v>0</v>
      </c>
      <c r="AP168" s="283" t="str">
        <f t="shared" si="23"/>
        <v/>
      </c>
      <c r="BU168" s="109"/>
      <c r="BV168" s="109"/>
      <c r="BY168" s="5"/>
      <c r="BZ168" s="5"/>
      <c r="CA168" s="5"/>
      <c r="CB168" s="5"/>
      <c r="CC168" s="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5"/>
      <c r="CR168" s="5"/>
      <c r="CS168" s="5"/>
      <c r="CT168" s="32" t="str">
        <f t="shared" si="19"/>
        <v/>
      </c>
      <c r="CU168" s="32"/>
      <c r="CV168" s="32"/>
      <c r="CW168" s="32"/>
      <c r="CX168" s="32"/>
      <c r="CY168" s="32"/>
      <c r="CZ168" s="33">
        <f t="shared" si="20"/>
        <v>0</v>
      </c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</row>
    <row r="169" spans="1:149" ht="14.1" customHeight="1" x14ac:dyDescent="0.2">
      <c r="A169" s="152" t="s">
        <v>180</v>
      </c>
      <c r="B169" s="324">
        <f t="shared" si="21"/>
        <v>12</v>
      </c>
      <c r="C169" s="833">
        <f t="shared" si="22"/>
        <v>7</v>
      </c>
      <c r="D169" s="833">
        <f t="shared" si="22"/>
        <v>5</v>
      </c>
      <c r="E169" s="51">
        <v>0</v>
      </c>
      <c r="F169" s="52">
        <v>0</v>
      </c>
      <c r="G169" s="51">
        <v>0</v>
      </c>
      <c r="H169" s="52">
        <v>0</v>
      </c>
      <c r="I169" s="51">
        <v>0</v>
      </c>
      <c r="J169" s="52">
        <v>0</v>
      </c>
      <c r="K169" s="51">
        <v>0</v>
      </c>
      <c r="L169" s="55">
        <v>0</v>
      </c>
      <c r="M169" s="55">
        <v>0</v>
      </c>
      <c r="N169" s="326">
        <v>0</v>
      </c>
      <c r="O169" s="51">
        <v>0</v>
      </c>
      <c r="P169" s="52">
        <v>0</v>
      </c>
      <c r="Q169" s="51">
        <v>0</v>
      </c>
      <c r="R169" s="52">
        <v>0</v>
      </c>
      <c r="S169" s="51">
        <v>0</v>
      </c>
      <c r="T169" s="52">
        <v>0</v>
      </c>
      <c r="U169" s="51">
        <v>0</v>
      </c>
      <c r="V169" s="52">
        <v>0</v>
      </c>
      <c r="W169" s="51">
        <v>0</v>
      </c>
      <c r="X169" s="52">
        <v>0</v>
      </c>
      <c r="Y169" s="51">
        <v>0</v>
      </c>
      <c r="Z169" s="52">
        <v>1</v>
      </c>
      <c r="AA169" s="51">
        <v>0</v>
      </c>
      <c r="AB169" s="52">
        <v>0</v>
      </c>
      <c r="AC169" s="51">
        <v>0</v>
      </c>
      <c r="AD169" s="326">
        <v>0</v>
      </c>
      <c r="AE169" s="51">
        <v>2</v>
      </c>
      <c r="AF169" s="52">
        <v>1</v>
      </c>
      <c r="AG169" s="51">
        <v>1</v>
      </c>
      <c r="AH169" s="52">
        <v>0</v>
      </c>
      <c r="AI169" s="51">
        <v>2</v>
      </c>
      <c r="AJ169" s="52">
        <v>1</v>
      </c>
      <c r="AK169" s="54">
        <v>2</v>
      </c>
      <c r="AL169" s="326">
        <v>2</v>
      </c>
      <c r="AM169" s="841">
        <v>8</v>
      </c>
      <c r="AN169" s="51">
        <v>0</v>
      </c>
      <c r="AO169" s="52">
        <v>4</v>
      </c>
      <c r="AP169" s="283" t="str">
        <f t="shared" si="23"/>
        <v/>
      </c>
      <c r="BU169" s="109"/>
      <c r="BV169" s="109"/>
      <c r="BY169" s="5"/>
      <c r="BZ169" s="5"/>
      <c r="CA169" s="5"/>
      <c r="CB169" s="5"/>
      <c r="CC169" s="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5"/>
      <c r="CR169" s="5"/>
      <c r="CS169" s="5"/>
      <c r="CT169" s="32" t="str">
        <f t="shared" si="19"/>
        <v/>
      </c>
      <c r="CU169" s="32"/>
      <c r="CV169" s="32"/>
      <c r="CW169" s="32"/>
      <c r="CX169" s="32"/>
      <c r="CY169" s="32"/>
      <c r="CZ169" s="33">
        <f t="shared" si="20"/>
        <v>0</v>
      </c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</row>
    <row r="170" spans="1:149" ht="14.1" customHeight="1" x14ac:dyDescent="0.2">
      <c r="A170" s="152" t="s">
        <v>181</v>
      </c>
      <c r="B170" s="324">
        <f t="shared" si="21"/>
        <v>1</v>
      </c>
      <c r="C170" s="833">
        <f t="shared" si="22"/>
        <v>0</v>
      </c>
      <c r="D170" s="833">
        <f t="shared" si="22"/>
        <v>1</v>
      </c>
      <c r="E170" s="51">
        <v>0</v>
      </c>
      <c r="F170" s="52">
        <v>0</v>
      </c>
      <c r="G170" s="51">
        <v>0</v>
      </c>
      <c r="H170" s="52">
        <v>0</v>
      </c>
      <c r="I170" s="51">
        <v>0</v>
      </c>
      <c r="J170" s="52">
        <v>0</v>
      </c>
      <c r="K170" s="51">
        <v>0</v>
      </c>
      <c r="L170" s="55">
        <v>0</v>
      </c>
      <c r="M170" s="55">
        <v>0</v>
      </c>
      <c r="N170" s="326">
        <v>0</v>
      </c>
      <c r="O170" s="51">
        <v>0</v>
      </c>
      <c r="P170" s="52">
        <v>0</v>
      </c>
      <c r="Q170" s="51">
        <v>0</v>
      </c>
      <c r="R170" s="52">
        <v>0</v>
      </c>
      <c r="S170" s="51">
        <v>0</v>
      </c>
      <c r="T170" s="52">
        <v>0</v>
      </c>
      <c r="U170" s="51">
        <v>0</v>
      </c>
      <c r="V170" s="52">
        <v>0</v>
      </c>
      <c r="W170" s="51">
        <v>0</v>
      </c>
      <c r="X170" s="52">
        <v>0</v>
      </c>
      <c r="Y170" s="51">
        <v>0</v>
      </c>
      <c r="Z170" s="52">
        <v>0</v>
      </c>
      <c r="AA170" s="51">
        <v>0</v>
      </c>
      <c r="AB170" s="52">
        <v>0</v>
      </c>
      <c r="AC170" s="51">
        <v>0</v>
      </c>
      <c r="AD170" s="326">
        <v>0</v>
      </c>
      <c r="AE170" s="51">
        <v>0</v>
      </c>
      <c r="AF170" s="52">
        <v>0</v>
      </c>
      <c r="AG170" s="51">
        <v>0</v>
      </c>
      <c r="AH170" s="52">
        <v>0</v>
      </c>
      <c r="AI170" s="51">
        <v>0</v>
      </c>
      <c r="AJ170" s="52">
        <v>0</v>
      </c>
      <c r="AK170" s="54">
        <v>0</v>
      </c>
      <c r="AL170" s="326">
        <v>1</v>
      </c>
      <c r="AM170" s="841">
        <v>0</v>
      </c>
      <c r="AN170" s="51">
        <v>0</v>
      </c>
      <c r="AO170" s="52">
        <v>1</v>
      </c>
      <c r="AP170" s="283" t="str">
        <f t="shared" si="23"/>
        <v/>
      </c>
      <c r="BU170" s="109"/>
      <c r="BV170" s="109"/>
      <c r="BY170" s="5"/>
      <c r="BZ170" s="5"/>
      <c r="CA170" s="5"/>
      <c r="CB170" s="5"/>
      <c r="CC170" s="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5"/>
      <c r="CR170" s="5"/>
      <c r="CS170" s="5"/>
      <c r="CT170" s="32" t="str">
        <f t="shared" si="19"/>
        <v/>
      </c>
      <c r="CU170" s="32"/>
      <c r="CV170" s="32"/>
      <c r="CW170" s="32"/>
      <c r="CX170" s="32"/>
      <c r="CY170" s="32"/>
      <c r="CZ170" s="33">
        <f t="shared" si="20"/>
        <v>0</v>
      </c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</row>
    <row r="171" spans="1:149" ht="14.1" customHeight="1" x14ac:dyDescent="0.2">
      <c r="A171" s="152" t="s">
        <v>68</v>
      </c>
      <c r="B171" s="324">
        <f t="shared" si="21"/>
        <v>6</v>
      </c>
      <c r="C171" s="833">
        <f t="shared" si="22"/>
        <v>6</v>
      </c>
      <c r="D171" s="833">
        <f t="shared" si="22"/>
        <v>0</v>
      </c>
      <c r="E171" s="51">
        <v>0</v>
      </c>
      <c r="F171" s="52">
        <v>0</v>
      </c>
      <c r="G171" s="51">
        <v>0</v>
      </c>
      <c r="H171" s="52">
        <v>0</v>
      </c>
      <c r="I171" s="51">
        <v>0</v>
      </c>
      <c r="J171" s="52">
        <v>0</v>
      </c>
      <c r="K171" s="51">
        <v>0</v>
      </c>
      <c r="L171" s="55">
        <v>0</v>
      </c>
      <c r="M171" s="55">
        <v>0</v>
      </c>
      <c r="N171" s="326">
        <v>0</v>
      </c>
      <c r="O171" s="51">
        <v>0</v>
      </c>
      <c r="P171" s="52">
        <v>0</v>
      </c>
      <c r="Q171" s="51">
        <v>0</v>
      </c>
      <c r="R171" s="52">
        <v>0</v>
      </c>
      <c r="S171" s="51">
        <v>0</v>
      </c>
      <c r="T171" s="52">
        <v>0</v>
      </c>
      <c r="U171" s="51">
        <v>0</v>
      </c>
      <c r="V171" s="52">
        <v>0</v>
      </c>
      <c r="W171" s="51">
        <v>0</v>
      </c>
      <c r="X171" s="52">
        <v>0</v>
      </c>
      <c r="Y171" s="51">
        <v>0</v>
      </c>
      <c r="Z171" s="52">
        <v>0</v>
      </c>
      <c r="AA171" s="51">
        <v>1</v>
      </c>
      <c r="AB171" s="52">
        <v>0</v>
      </c>
      <c r="AC171" s="51">
        <v>3</v>
      </c>
      <c r="AD171" s="326">
        <v>0</v>
      </c>
      <c r="AE171" s="51">
        <v>1</v>
      </c>
      <c r="AF171" s="52">
        <v>0</v>
      </c>
      <c r="AG171" s="51">
        <v>0</v>
      </c>
      <c r="AH171" s="52">
        <v>0</v>
      </c>
      <c r="AI171" s="51">
        <v>1</v>
      </c>
      <c r="AJ171" s="52">
        <v>0</v>
      </c>
      <c r="AK171" s="54">
        <v>0</v>
      </c>
      <c r="AL171" s="326">
        <v>0</v>
      </c>
      <c r="AM171" s="841">
        <v>6</v>
      </c>
      <c r="AN171" s="51">
        <v>0</v>
      </c>
      <c r="AO171" s="52">
        <v>0</v>
      </c>
      <c r="AP171" s="283" t="str">
        <f t="shared" si="23"/>
        <v/>
      </c>
      <c r="BU171" s="109"/>
      <c r="BV171" s="109"/>
      <c r="BY171" s="5"/>
      <c r="BZ171" s="5"/>
      <c r="CA171" s="5"/>
      <c r="CB171" s="5"/>
      <c r="CC171" s="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5"/>
      <c r="CR171" s="5"/>
      <c r="CS171" s="5"/>
      <c r="CT171" s="32" t="str">
        <f t="shared" si="19"/>
        <v/>
      </c>
      <c r="CU171" s="4"/>
      <c r="CV171" s="4"/>
      <c r="CW171" s="4"/>
      <c r="CX171" s="4"/>
      <c r="CY171" s="4"/>
      <c r="CZ171" s="33">
        <f t="shared" si="20"/>
        <v>0</v>
      </c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</row>
    <row r="172" spans="1:149" ht="14.1" customHeight="1" x14ac:dyDescent="0.2">
      <c r="A172" s="152" t="s">
        <v>69</v>
      </c>
      <c r="B172" s="324">
        <f t="shared" si="21"/>
        <v>0</v>
      </c>
      <c r="C172" s="833">
        <f t="shared" si="22"/>
        <v>0</v>
      </c>
      <c r="D172" s="833">
        <f t="shared" si="22"/>
        <v>0</v>
      </c>
      <c r="E172" s="51">
        <v>0</v>
      </c>
      <c r="F172" s="52">
        <v>0</v>
      </c>
      <c r="G172" s="51">
        <v>0</v>
      </c>
      <c r="H172" s="52">
        <v>0</v>
      </c>
      <c r="I172" s="51">
        <v>0</v>
      </c>
      <c r="J172" s="52">
        <v>0</v>
      </c>
      <c r="K172" s="51">
        <v>0</v>
      </c>
      <c r="L172" s="55">
        <v>0</v>
      </c>
      <c r="M172" s="55">
        <v>0</v>
      </c>
      <c r="N172" s="326">
        <v>0</v>
      </c>
      <c r="O172" s="51">
        <v>0</v>
      </c>
      <c r="P172" s="52">
        <v>0</v>
      </c>
      <c r="Q172" s="51">
        <v>0</v>
      </c>
      <c r="R172" s="52">
        <v>0</v>
      </c>
      <c r="S172" s="51">
        <v>0</v>
      </c>
      <c r="T172" s="52">
        <v>0</v>
      </c>
      <c r="U172" s="51">
        <v>0</v>
      </c>
      <c r="V172" s="52">
        <v>0</v>
      </c>
      <c r="W172" s="51">
        <v>0</v>
      </c>
      <c r="X172" s="52">
        <v>0</v>
      </c>
      <c r="Y172" s="51">
        <v>0</v>
      </c>
      <c r="Z172" s="52">
        <v>0</v>
      </c>
      <c r="AA172" s="51">
        <v>0</v>
      </c>
      <c r="AB172" s="52">
        <v>0</v>
      </c>
      <c r="AC172" s="51">
        <v>0</v>
      </c>
      <c r="AD172" s="326">
        <v>0</v>
      </c>
      <c r="AE172" s="51">
        <v>0</v>
      </c>
      <c r="AF172" s="52">
        <v>0</v>
      </c>
      <c r="AG172" s="51">
        <v>0</v>
      </c>
      <c r="AH172" s="52">
        <v>0</v>
      </c>
      <c r="AI172" s="51">
        <v>0</v>
      </c>
      <c r="AJ172" s="52">
        <v>0</v>
      </c>
      <c r="AK172" s="54">
        <v>0</v>
      </c>
      <c r="AL172" s="326">
        <v>0</v>
      </c>
      <c r="AM172" s="841">
        <v>0</v>
      </c>
      <c r="AN172" s="51">
        <v>0</v>
      </c>
      <c r="AO172" s="52">
        <v>0</v>
      </c>
      <c r="AP172" s="283" t="str">
        <f t="shared" si="23"/>
        <v/>
      </c>
      <c r="BU172" s="109"/>
      <c r="BV172" s="109"/>
      <c r="BY172" s="5"/>
      <c r="BZ172" s="5"/>
      <c r="CA172" s="5"/>
      <c r="CB172" s="5"/>
      <c r="CC172" s="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5"/>
      <c r="CR172" s="5"/>
      <c r="CS172" s="5"/>
      <c r="CT172" s="32" t="str">
        <f t="shared" si="19"/>
        <v/>
      </c>
      <c r="CU172" s="4"/>
      <c r="CV172" s="4"/>
      <c r="CW172" s="4"/>
      <c r="CX172" s="4"/>
      <c r="CY172" s="4"/>
      <c r="CZ172" s="33">
        <f t="shared" si="20"/>
        <v>0</v>
      </c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</row>
    <row r="173" spans="1:149" ht="14.1" customHeight="1" x14ac:dyDescent="0.2">
      <c r="A173" s="152" t="s">
        <v>182</v>
      </c>
      <c r="B173" s="324">
        <f t="shared" si="21"/>
        <v>0</v>
      </c>
      <c r="C173" s="833">
        <f t="shared" si="22"/>
        <v>0</v>
      </c>
      <c r="D173" s="833">
        <f t="shared" si="22"/>
        <v>0</v>
      </c>
      <c r="E173" s="51">
        <v>0</v>
      </c>
      <c r="F173" s="52">
        <v>0</v>
      </c>
      <c r="G173" s="51">
        <v>0</v>
      </c>
      <c r="H173" s="52">
        <v>0</v>
      </c>
      <c r="I173" s="51">
        <v>0</v>
      </c>
      <c r="J173" s="52">
        <v>0</v>
      </c>
      <c r="K173" s="51">
        <v>0</v>
      </c>
      <c r="L173" s="55">
        <v>0</v>
      </c>
      <c r="M173" s="55">
        <v>0</v>
      </c>
      <c r="N173" s="326">
        <v>0</v>
      </c>
      <c r="O173" s="51">
        <v>0</v>
      </c>
      <c r="P173" s="52">
        <v>0</v>
      </c>
      <c r="Q173" s="51">
        <v>0</v>
      </c>
      <c r="R173" s="52">
        <v>0</v>
      </c>
      <c r="S173" s="51">
        <v>0</v>
      </c>
      <c r="T173" s="52">
        <v>0</v>
      </c>
      <c r="U173" s="51">
        <v>0</v>
      </c>
      <c r="V173" s="52">
        <v>0</v>
      </c>
      <c r="W173" s="51">
        <v>0</v>
      </c>
      <c r="X173" s="52">
        <v>0</v>
      </c>
      <c r="Y173" s="51">
        <v>0</v>
      </c>
      <c r="Z173" s="52">
        <v>0</v>
      </c>
      <c r="AA173" s="51">
        <v>0</v>
      </c>
      <c r="AB173" s="52">
        <v>0</v>
      </c>
      <c r="AC173" s="51">
        <v>0</v>
      </c>
      <c r="AD173" s="326">
        <v>0</v>
      </c>
      <c r="AE173" s="51">
        <v>0</v>
      </c>
      <c r="AF173" s="52">
        <v>0</v>
      </c>
      <c r="AG173" s="51">
        <v>0</v>
      </c>
      <c r="AH173" s="52">
        <v>0</v>
      </c>
      <c r="AI173" s="51">
        <v>0</v>
      </c>
      <c r="AJ173" s="52">
        <v>0</v>
      </c>
      <c r="AK173" s="54">
        <v>0</v>
      </c>
      <c r="AL173" s="326">
        <v>0</v>
      </c>
      <c r="AM173" s="841">
        <v>0</v>
      </c>
      <c r="AN173" s="51">
        <v>0</v>
      </c>
      <c r="AO173" s="52">
        <v>0</v>
      </c>
      <c r="AP173" s="283" t="str">
        <f t="shared" si="23"/>
        <v/>
      </c>
      <c r="BU173" s="109"/>
      <c r="BV173" s="109"/>
      <c r="BY173" s="5"/>
      <c r="BZ173" s="5"/>
      <c r="CA173" s="5"/>
      <c r="CB173" s="5"/>
      <c r="CC173" s="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5"/>
      <c r="CR173" s="5"/>
      <c r="CS173" s="5"/>
      <c r="CT173" s="32" t="str">
        <f t="shared" si="19"/>
        <v/>
      </c>
      <c r="CU173" s="4"/>
      <c r="CV173" s="4"/>
      <c r="CW173" s="4"/>
      <c r="CX173" s="4"/>
      <c r="CY173" s="4"/>
      <c r="CZ173" s="33">
        <f t="shared" si="20"/>
        <v>0</v>
      </c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</row>
    <row r="174" spans="1:149" ht="14.1" customHeight="1" x14ac:dyDescent="0.2">
      <c r="A174" s="152" t="s">
        <v>183</v>
      </c>
      <c r="B174" s="324">
        <f t="shared" si="21"/>
        <v>0</v>
      </c>
      <c r="C174" s="833">
        <f t="shared" si="22"/>
        <v>0</v>
      </c>
      <c r="D174" s="833">
        <f t="shared" si="22"/>
        <v>0</v>
      </c>
      <c r="E174" s="51">
        <v>0</v>
      </c>
      <c r="F174" s="52">
        <v>0</v>
      </c>
      <c r="G174" s="51">
        <v>0</v>
      </c>
      <c r="H174" s="52">
        <v>0</v>
      </c>
      <c r="I174" s="51">
        <v>0</v>
      </c>
      <c r="J174" s="52">
        <v>0</v>
      </c>
      <c r="K174" s="51">
        <v>0</v>
      </c>
      <c r="L174" s="55">
        <v>0</v>
      </c>
      <c r="M174" s="55">
        <v>0</v>
      </c>
      <c r="N174" s="326">
        <v>0</v>
      </c>
      <c r="O174" s="51">
        <v>0</v>
      </c>
      <c r="P174" s="52">
        <v>0</v>
      </c>
      <c r="Q174" s="51">
        <v>0</v>
      </c>
      <c r="R174" s="52">
        <v>0</v>
      </c>
      <c r="S174" s="51">
        <v>0</v>
      </c>
      <c r="T174" s="52">
        <v>0</v>
      </c>
      <c r="U174" s="51">
        <v>0</v>
      </c>
      <c r="V174" s="52">
        <v>0</v>
      </c>
      <c r="W174" s="51">
        <v>0</v>
      </c>
      <c r="X174" s="52">
        <v>0</v>
      </c>
      <c r="Y174" s="51">
        <v>0</v>
      </c>
      <c r="Z174" s="52">
        <v>0</v>
      </c>
      <c r="AA174" s="51">
        <v>0</v>
      </c>
      <c r="AB174" s="52">
        <v>0</v>
      </c>
      <c r="AC174" s="51">
        <v>0</v>
      </c>
      <c r="AD174" s="326">
        <v>0</v>
      </c>
      <c r="AE174" s="51">
        <v>0</v>
      </c>
      <c r="AF174" s="52">
        <v>0</v>
      </c>
      <c r="AG174" s="51">
        <v>0</v>
      </c>
      <c r="AH174" s="52">
        <v>0</v>
      </c>
      <c r="AI174" s="51">
        <v>0</v>
      </c>
      <c r="AJ174" s="52">
        <v>0</v>
      </c>
      <c r="AK174" s="54">
        <v>0</v>
      </c>
      <c r="AL174" s="326">
        <v>0</v>
      </c>
      <c r="AM174" s="841">
        <v>0</v>
      </c>
      <c r="AN174" s="51">
        <v>0</v>
      </c>
      <c r="AO174" s="52">
        <v>0</v>
      </c>
      <c r="AP174" s="283" t="str">
        <f t="shared" si="23"/>
        <v/>
      </c>
      <c r="BU174" s="109"/>
      <c r="BV174" s="109"/>
      <c r="BY174" s="5"/>
      <c r="BZ174" s="5"/>
      <c r="CA174" s="5"/>
      <c r="CB174" s="5"/>
      <c r="CC174" s="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5"/>
      <c r="CR174" s="5"/>
      <c r="CS174" s="5"/>
      <c r="CT174" s="32" t="str">
        <f t="shared" si="19"/>
        <v/>
      </c>
      <c r="CU174" s="4"/>
      <c r="CV174" s="4"/>
      <c r="CW174" s="4"/>
      <c r="CX174" s="4"/>
      <c r="CY174" s="4"/>
      <c r="CZ174" s="33">
        <f t="shared" si="20"/>
        <v>0</v>
      </c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</row>
    <row r="175" spans="1:149" ht="14.1" customHeight="1" x14ac:dyDescent="0.2">
      <c r="A175" s="152" t="s">
        <v>184</v>
      </c>
      <c r="B175" s="324">
        <f t="shared" si="21"/>
        <v>0</v>
      </c>
      <c r="C175" s="833">
        <f t="shared" si="22"/>
        <v>0</v>
      </c>
      <c r="D175" s="833">
        <f t="shared" si="22"/>
        <v>0</v>
      </c>
      <c r="E175" s="51">
        <v>0</v>
      </c>
      <c r="F175" s="52">
        <v>0</v>
      </c>
      <c r="G175" s="51">
        <v>0</v>
      </c>
      <c r="H175" s="52">
        <v>0</v>
      </c>
      <c r="I175" s="51">
        <v>0</v>
      </c>
      <c r="J175" s="52">
        <v>0</v>
      </c>
      <c r="K175" s="51">
        <v>0</v>
      </c>
      <c r="L175" s="55">
        <v>0</v>
      </c>
      <c r="M175" s="55">
        <v>0</v>
      </c>
      <c r="N175" s="326">
        <v>0</v>
      </c>
      <c r="O175" s="51">
        <v>0</v>
      </c>
      <c r="P175" s="52">
        <v>0</v>
      </c>
      <c r="Q175" s="51">
        <v>0</v>
      </c>
      <c r="R175" s="52">
        <v>0</v>
      </c>
      <c r="S175" s="51">
        <v>0</v>
      </c>
      <c r="T175" s="52">
        <v>0</v>
      </c>
      <c r="U175" s="51">
        <v>0</v>
      </c>
      <c r="V175" s="52">
        <v>0</v>
      </c>
      <c r="W175" s="51">
        <v>0</v>
      </c>
      <c r="X175" s="52">
        <v>0</v>
      </c>
      <c r="Y175" s="51">
        <v>0</v>
      </c>
      <c r="Z175" s="52">
        <v>0</v>
      </c>
      <c r="AA175" s="51">
        <v>0</v>
      </c>
      <c r="AB175" s="52">
        <v>0</v>
      </c>
      <c r="AC175" s="51">
        <v>0</v>
      </c>
      <c r="AD175" s="326">
        <v>0</v>
      </c>
      <c r="AE175" s="51">
        <v>0</v>
      </c>
      <c r="AF175" s="52">
        <v>0</v>
      </c>
      <c r="AG175" s="51">
        <v>0</v>
      </c>
      <c r="AH175" s="52">
        <v>0</v>
      </c>
      <c r="AI175" s="51">
        <v>0</v>
      </c>
      <c r="AJ175" s="52">
        <v>0</v>
      </c>
      <c r="AK175" s="54">
        <v>0</v>
      </c>
      <c r="AL175" s="326">
        <v>0</v>
      </c>
      <c r="AM175" s="841">
        <v>0</v>
      </c>
      <c r="AN175" s="51">
        <v>0</v>
      </c>
      <c r="AO175" s="52">
        <v>0</v>
      </c>
      <c r="AP175" s="283" t="str">
        <f t="shared" si="23"/>
        <v/>
      </c>
      <c r="BU175" s="109"/>
      <c r="BV175" s="109"/>
      <c r="BY175" s="5"/>
      <c r="BZ175" s="5"/>
      <c r="CA175" s="5"/>
      <c r="CB175" s="5"/>
      <c r="CC175" s="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5"/>
      <c r="CR175" s="5"/>
      <c r="CS175" s="5"/>
      <c r="CT175" s="32" t="str">
        <f t="shared" si="19"/>
        <v/>
      </c>
      <c r="CU175" s="4"/>
      <c r="CV175" s="4"/>
      <c r="CW175" s="4"/>
      <c r="CX175" s="4"/>
      <c r="CY175" s="4"/>
      <c r="CZ175" s="33">
        <f t="shared" si="20"/>
        <v>0</v>
      </c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</row>
    <row r="176" spans="1:149" ht="14.1" customHeight="1" x14ac:dyDescent="0.2">
      <c r="A176" s="567" t="s">
        <v>71</v>
      </c>
      <c r="B176" s="324">
        <f t="shared" si="21"/>
        <v>118</v>
      </c>
      <c r="C176" s="833">
        <f t="shared" si="22"/>
        <v>54</v>
      </c>
      <c r="D176" s="833">
        <f t="shared" si="22"/>
        <v>64</v>
      </c>
      <c r="E176" s="85">
        <v>13</v>
      </c>
      <c r="F176" s="87">
        <v>16</v>
      </c>
      <c r="G176" s="85">
        <v>0</v>
      </c>
      <c r="H176" s="87">
        <v>1</v>
      </c>
      <c r="I176" s="85">
        <v>1</v>
      </c>
      <c r="J176" s="87">
        <v>0</v>
      </c>
      <c r="K176" s="85">
        <v>1</v>
      </c>
      <c r="L176" s="91">
        <v>0</v>
      </c>
      <c r="M176" s="91">
        <v>2</v>
      </c>
      <c r="N176" s="843">
        <v>1</v>
      </c>
      <c r="O176" s="85">
        <v>1</v>
      </c>
      <c r="P176" s="87">
        <v>1</v>
      </c>
      <c r="Q176" s="85">
        <v>0</v>
      </c>
      <c r="R176" s="87">
        <v>0</v>
      </c>
      <c r="S176" s="85">
        <v>0</v>
      </c>
      <c r="T176" s="87">
        <v>1</v>
      </c>
      <c r="U176" s="85">
        <v>1</v>
      </c>
      <c r="V176" s="87">
        <v>0</v>
      </c>
      <c r="W176" s="85">
        <v>1</v>
      </c>
      <c r="X176" s="87">
        <v>2</v>
      </c>
      <c r="Y176" s="85">
        <v>5</v>
      </c>
      <c r="Z176" s="87">
        <v>3</v>
      </c>
      <c r="AA176" s="85">
        <v>3</v>
      </c>
      <c r="AB176" s="87">
        <v>6</v>
      </c>
      <c r="AC176" s="85">
        <v>7</v>
      </c>
      <c r="AD176" s="843">
        <v>6</v>
      </c>
      <c r="AE176" s="85">
        <v>3</v>
      </c>
      <c r="AF176" s="87">
        <v>7</v>
      </c>
      <c r="AG176" s="85">
        <v>2</v>
      </c>
      <c r="AH176" s="87">
        <v>6</v>
      </c>
      <c r="AI176" s="85">
        <v>7</v>
      </c>
      <c r="AJ176" s="87">
        <v>5</v>
      </c>
      <c r="AK176" s="90">
        <v>7</v>
      </c>
      <c r="AL176" s="843">
        <v>9</v>
      </c>
      <c r="AM176" s="844">
        <v>49</v>
      </c>
      <c r="AN176" s="85">
        <v>27</v>
      </c>
      <c r="AO176" s="87">
        <v>42</v>
      </c>
      <c r="AP176" s="283" t="str">
        <f t="shared" si="23"/>
        <v/>
      </c>
      <c r="BU176" s="109"/>
      <c r="BV176" s="109"/>
      <c r="BY176" s="5"/>
      <c r="BZ176" s="5"/>
      <c r="CA176" s="5"/>
      <c r="CB176" s="5"/>
      <c r="CC176" s="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5"/>
      <c r="CR176" s="5"/>
      <c r="CS176" s="5"/>
      <c r="CT176" s="32" t="str">
        <f t="shared" si="19"/>
        <v/>
      </c>
      <c r="CU176" s="4"/>
      <c r="CV176" s="4"/>
      <c r="CW176" s="4"/>
      <c r="CX176" s="4"/>
      <c r="CY176" s="4"/>
      <c r="CZ176" s="33">
        <f t="shared" si="20"/>
        <v>0</v>
      </c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</row>
    <row r="177" spans="1:149" ht="14.1" customHeight="1" x14ac:dyDescent="0.2">
      <c r="A177" s="1319" t="s">
        <v>41</v>
      </c>
      <c r="B177" s="1320">
        <f>SUM(B178:B182)</f>
        <v>297</v>
      </c>
      <c r="C177" s="1321">
        <f>SUM(C178:C182)</f>
        <v>151</v>
      </c>
      <c r="D177" s="1321">
        <f>SUM(D178:D182)</f>
        <v>146</v>
      </c>
      <c r="E177" s="1322">
        <f>SUM(E178:E182)</f>
        <v>32</v>
      </c>
      <c r="F177" s="1323">
        <f t="shared" ref="F177:AO177" si="24">SUM(F178:F182)</f>
        <v>22</v>
      </c>
      <c r="G177" s="1322">
        <f t="shared" si="24"/>
        <v>10</v>
      </c>
      <c r="H177" s="1323">
        <f>SUM(H178:H182)</f>
        <v>7</v>
      </c>
      <c r="I177" s="1322">
        <f t="shared" si="24"/>
        <v>9</v>
      </c>
      <c r="J177" s="1323">
        <f t="shared" si="24"/>
        <v>9</v>
      </c>
      <c r="K177" s="1322">
        <f t="shared" si="24"/>
        <v>4</v>
      </c>
      <c r="L177" s="1322">
        <f t="shared" si="24"/>
        <v>5</v>
      </c>
      <c r="M177" s="1322">
        <f t="shared" si="24"/>
        <v>4</v>
      </c>
      <c r="N177" s="1324">
        <f t="shared" si="24"/>
        <v>4</v>
      </c>
      <c r="O177" s="1322">
        <f t="shared" si="24"/>
        <v>0</v>
      </c>
      <c r="P177" s="1323">
        <f t="shared" si="24"/>
        <v>3</v>
      </c>
      <c r="Q177" s="1322">
        <f t="shared" si="24"/>
        <v>2</v>
      </c>
      <c r="R177" s="1323">
        <f t="shared" si="24"/>
        <v>2</v>
      </c>
      <c r="S177" s="1322">
        <f t="shared" si="24"/>
        <v>2</v>
      </c>
      <c r="T177" s="1323">
        <f t="shared" si="24"/>
        <v>2</v>
      </c>
      <c r="U177" s="1322">
        <f t="shared" si="24"/>
        <v>5</v>
      </c>
      <c r="V177" s="1323">
        <f t="shared" si="24"/>
        <v>2</v>
      </c>
      <c r="W177" s="1322">
        <f t="shared" si="24"/>
        <v>3</v>
      </c>
      <c r="X177" s="1323">
        <f t="shared" si="24"/>
        <v>2</v>
      </c>
      <c r="Y177" s="1322">
        <f t="shared" si="24"/>
        <v>10</v>
      </c>
      <c r="Z177" s="1323">
        <f t="shared" si="24"/>
        <v>10</v>
      </c>
      <c r="AA177" s="1322">
        <f t="shared" si="24"/>
        <v>12</v>
      </c>
      <c r="AB177" s="1323">
        <f t="shared" si="24"/>
        <v>9</v>
      </c>
      <c r="AC177" s="1322">
        <f t="shared" si="24"/>
        <v>10</v>
      </c>
      <c r="AD177" s="1324">
        <f t="shared" si="24"/>
        <v>15</v>
      </c>
      <c r="AE177" s="1322">
        <f t="shared" si="24"/>
        <v>12</v>
      </c>
      <c r="AF177" s="1323">
        <f t="shared" si="24"/>
        <v>17</v>
      </c>
      <c r="AG177" s="1322">
        <f t="shared" si="24"/>
        <v>6</v>
      </c>
      <c r="AH177" s="1323">
        <f t="shared" si="24"/>
        <v>11</v>
      </c>
      <c r="AI177" s="1322">
        <f t="shared" si="24"/>
        <v>17</v>
      </c>
      <c r="AJ177" s="1323">
        <f t="shared" si="24"/>
        <v>9</v>
      </c>
      <c r="AK177" s="1325">
        <f t="shared" si="24"/>
        <v>13</v>
      </c>
      <c r="AL177" s="1326">
        <f t="shared" si="24"/>
        <v>17</v>
      </c>
      <c r="AM177" s="1327">
        <f t="shared" si="24"/>
        <v>52</v>
      </c>
      <c r="AN177" s="1323">
        <f t="shared" si="24"/>
        <v>123</v>
      </c>
      <c r="AO177" s="1328">
        <f t="shared" si="24"/>
        <v>122</v>
      </c>
      <c r="AP177" s="283"/>
      <c r="BU177" s="109"/>
      <c r="BV177" s="109"/>
      <c r="BX177" s="15"/>
      <c r="CA177" s="15"/>
      <c r="CB177" s="15"/>
      <c r="CC177" s="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5"/>
      <c r="CR177" s="5"/>
      <c r="CS177" s="5"/>
      <c r="CT177" s="32"/>
      <c r="CU177" s="32"/>
      <c r="CV177" s="32"/>
      <c r="CW177" s="32"/>
      <c r="CX177" s="32"/>
      <c r="CY177" s="32"/>
      <c r="CZ177" s="33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</row>
    <row r="178" spans="1:149" ht="14.1" customHeight="1" x14ac:dyDescent="0.2">
      <c r="A178" s="155" t="s">
        <v>42</v>
      </c>
      <c r="B178" s="342">
        <f t="shared" si="21"/>
        <v>260</v>
      </c>
      <c r="C178" s="833">
        <f t="shared" si="22"/>
        <v>130</v>
      </c>
      <c r="D178" s="833">
        <f t="shared" si="22"/>
        <v>130</v>
      </c>
      <c r="E178" s="38">
        <v>31</v>
      </c>
      <c r="F178" s="40">
        <v>21</v>
      </c>
      <c r="G178" s="38">
        <v>10</v>
      </c>
      <c r="H178" s="40">
        <v>7</v>
      </c>
      <c r="I178" s="38">
        <v>9</v>
      </c>
      <c r="J178" s="40">
        <v>9</v>
      </c>
      <c r="K178" s="38">
        <v>4</v>
      </c>
      <c r="L178" s="43">
        <v>4</v>
      </c>
      <c r="M178" s="43">
        <v>4</v>
      </c>
      <c r="N178" s="329">
        <v>4</v>
      </c>
      <c r="O178" s="38">
        <v>0</v>
      </c>
      <c r="P178" s="40">
        <v>3</v>
      </c>
      <c r="Q178" s="38">
        <v>2</v>
      </c>
      <c r="R178" s="40">
        <v>2</v>
      </c>
      <c r="S178" s="38">
        <v>1</v>
      </c>
      <c r="T178" s="40">
        <v>2</v>
      </c>
      <c r="U178" s="38">
        <v>5</v>
      </c>
      <c r="V178" s="40">
        <v>2</v>
      </c>
      <c r="W178" s="38">
        <v>3</v>
      </c>
      <c r="X178" s="40">
        <v>2</v>
      </c>
      <c r="Y178" s="38">
        <v>8</v>
      </c>
      <c r="Z178" s="40">
        <v>8</v>
      </c>
      <c r="AA178" s="38">
        <v>11</v>
      </c>
      <c r="AB178" s="40">
        <v>7</v>
      </c>
      <c r="AC178" s="38">
        <v>9</v>
      </c>
      <c r="AD178" s="329">
        <v>14</v>
      </c>
      <c r="AE178" s="38">
        <v>5</v>
      </c>
      <c r="AF178" s="40">
        <v>13</v>
      </c>
      <c r="AG178" s="38">
        <v>5</v>
      </c>
      <c r="AH178" s="40">
        <v>10</v>
      </c>
      <c r="AI178" s="38">
        <v>13</v>
      </c>
      <c r="AJ178" s="40">
        <v>8</v>
      </c>
      <c r="AK178" s="42">
        <v>10</v>
      </c>
      <c r="AL178" s="329">
        <v>14</v>
      </c>
      <c r="AM178" s="855">
        <v>39</v>
      </c>
      <c r="AN178" s="38">
        <v>115</v>
      </c>
      <c r="AO178" s="40">
        <v>106</v>
      </c>
      <c r="AP178" s="283" t="str">
        <f t="shared" si="23"/>
        <v/>
      </c>
      <c r="BU178" s="109"/>
      <c r="BV178" s="109"/>
      <c r="BX178" s="15"/>
      <c r="CA178" s="15"/>
      <c r="CB178" s="15"/>
      <c r="CC178" s="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5"/>
      <c r="CR178" s="5"/>
      <c r="CS178" s="5"/>
      <c r="CT178" s="32" t="str">
        <f>IF(CZ178=1,"* El número de Egresos Según tipo de atención NO DEBE ser diferente al Total. ","")</f>
        <v/>
      </c>
      <c r="CU178" s="32"/>
      <c r="CV178" s="32"/>
      <c r="CW178" s="32"/>
      <c r="CX178" s="32"/>
      <c r="CY178" s="32"/>
      <c r="CZ178" s="33">
        <f>IF(B178&lt;&gt;SUM(AM178:AO178),1,0)</f>
        <v>0</v>
      </c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</row>
    <row r="179" spans="1:149" ht="14.1" customHeight="1" x14ac:dyDescent="0.2">
      <c r="A179" s="155" t="s">
        <v>43</v>
      </c>
      <c r="B179" s="346">
        <f t="shared" si="21"/>
        <v>0</v>
      </c>
      <c r="C179" s="833">
        <f t="shared" si="22"/>
        <v>0</v>
      </c>
      <c r="D179" s="833">
        <f t="shared" si="22"/>
        <v>0</v>
      </c>
      <c r="E179" s="51">
        <v>0</v>
      </c>
      <c r="F179" s="52">
        <v>0</v>
      </c>
      <c r="G179" s="51">
        <v>0</v>
      </c>
      <c r="H179" s="52">
        <v>0</v>
      </c>
      <c r="I179" s="51">
        <v>0</v>
      </c>
      <c r="J179" s="52">
        <v>0</v>
      </c>
      <c r="K179" s="51">
        <v>0</v>
      </c>
      <c r="L179" s="55">
        <v>0</v>
      </c>
      <c r="M179" s="55">
        <v>0</v>
      </c>
      <c r="N179" s="326">
        <v>0</v>
      </c>
      <c r="O179" s="51">
        <v>0</v>
      </c>
      <c r="P179" s="52">
        <v>0</v>
      </c>
      <c r="Q179" s="51">
        <v>0</v>
      </c>
      <c r="R179" s="52">
        <v>0</v>
      </c>
      <c r="S179" s="51">
        <v>0</v>
      </c>
      <c r="T179" s="52">
        <v>0</v>
      </c>
      <c r="U179" s="51">
        <v>0</v>
      </c>
      <c r="V179" s="52">
        <v>0</v>
      </c>
      <c r="W179" s="51">
        <v>0</v>
      </c>
      <c r="X179" s="52">
        <v>0</v>
      </c>
      <c r="Y179" s="51">
        <v>0</v>
      </c>
      <c r="Z179" s="52">
        <v>0</v>
      </c>
      <c r="AA179" s="51">
        <v>0</v>
      </c>
      <c r="AB179" s="52">
        <v>0</v>
      </c>
      <c r="AC179" s="51">
        <v>0</v>
      </c>
      <c r="AD179" s="326">
        <v>0</v>
      </c>
      <c r="AE179" s="51">
        <v>0</v>
      </c>
      <c r="AF179" s="52">
        <v>0</v>
      </c>
      <c r="AG179" s="51">
        <v>0</v>
      </c>
      <c r="AH179" s="52">
        <v>0</v>
      </c>
      <c r="AI179" s="51">
        <v>0</v>
      </c>
      <c r="AJ179" s="52">
        <v>0</v>
      </c>
      <c r="AK179" s="54">
        <v>0</v>
      </c>
      <c r="AL179" s="326">
        <v>0</v>
      </c>
      <c r="AM179" s="841">
        <v>0</v>
      </c>
      <c r="AN179" s="51">
        <v>0</v>
      </c>
      <c r="AO179" s="52">
        <v>0</v>
      </c>
      <c r="AP179" s="283" t="str">
        <f t="shared" si="23"/>
        <v/>
      </c>
      <c r="BU179" s="109"/>
      <c r="BV179" s="109"/>
      <c r="BX179" s="15"/>
      <c r="CA179" s="15"/>
      <c r="CB179" s="15"/>
      <c r="CC179" s="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5"/>
      <c r="CR179" s="5"/>
      <c r="CS179" s="5"/>
      <c r="CT179" s="32" t="str">
        <f>IF(CZ179=1,"* El número de Egresos Según tipo de atención NO DEBE ser diferente al Total. ","")</f>
        <v/>
      </c>
      <c r="CU179" s="32"/>
      <c r="CV179" s="32"/>
      <c r="CW179" s="32"/>
      <c r="CX179" s="32"/>
      <c r="CY179" s="32"/>
      <c r="CZ179" s="33">
        <f>IF(B179&lt;&gt;SUM(AM179:AO179),1,0)</f>
        <v>0</v>
      </c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</row>
    <row r="180" spans="1:149" ht="14.1" customHeight="1" x14ac:dyDescent="0.2">
      <c r="A180" s="155" t="s">
        <v>44</v>
      </c>
      <c r="B180" s="346">
        <f t="shared" si="21"/>
        <v>12</v>
      </c>
      <c r="C180" s="833">
        <f t="shared" si="22"/>
        <v>9</v>
      </c>
      <c r="D180" s="833">
        <f t="shared" si="22"/>
        <v>3</v>
      </c>
      <c r="E180" s="51">
        <v>0</v>
      </c>
      <c r="F180" s="52">
        <v>0</v>
      </c>
      <c r="G180" s="51">
        <v>0</v>
      </c>
      <c r="H180" s="52">
        <v>0</v>
      </c>
      <c r="I180" s="51">
        <v>0</v>
      </c>
      <c r="J180" s="52">
        <v>0</v>
      </c>
      <c r="K180" s="51">
        <v>0</v>
      </c>
      <c r="L180" s="55">
        <v>0</v>
      </c>
      <c r="M180" s="55">
        <v>0</v>
      </c>
      <c r="N180" s="326">
        <v>0</v>
      </c>
      <c r="O180" s="51">
        <v>0</v>
      </c>
      <c r="P180" s="52">
        <v>0</v>
      </c>
      <c r="Q180" s="51">
        <v>0</v>
      </c>
      <c r="R180" s="52">
        <v>0</v>
      </c>
      <c r="S180" s="51">
        <v>0</v>
      </c>
      <c r="T180" s="52">
        <v>0</v>
      </c>
      <c r="U180" s="51">
        <v>0</v>
      </c>
      <c r="V180" s="52">
        <v>0</v>
      </c>
      <c r="W180" s="51">
        <v>0</v>
      </c>
      <c r="X180" s="52">
        <v>0</v>
      </c>
      <c r="Y180" s="51">
        <v>2</v>
      </c>
      <c r="Z180" s="52">
        <v>0</v>
      </c>
      <c r="AA180" s="51">
        <v>0</v>
      </c>
      <c r="AB180" s="52">
        <v>1</v>
      </c>
      <c r="AC180" s="51">
        <v>1</v>
      </c>
      <c r="AD180" s="326">
        <v>0</v>
      </c>
      <c r="AE180" s="51">
        <v>4</v>
      </c>
      <c r="AF180" s="52">
        <v>1</v>
      </c>
      <c r="AG180" s="51">
        <v>0</v>
      </c>
      <c r="AH180" s="52">
        <v>0</v>
      </c>
      <c r="AI180" s="51">
        <v>1</v>
      </c>
      <c r="AJ180" s="52">
        <v>0</v>
      </c>
      <c r="AK180" s="54">
        <v>1</v>
      </c>
      <c r="AL180" s="326">
        <v>1</v>
      </c>
      <c r="AM180" s="841">
        <v>0</v>
      </c>
      <c r="AN180" s="51">
        <v>5</v>
      </c>
      <c r="AO180" s="52">
        <v>7</v>
      </c>
      <c r="AP180" s="283" t="str">
        <f t="shared" si="23"/>
        <v/>
      </c>
      <c r="BU180" s="109"/>
      <c r="BV180" s="109"/>
      <c r="BX180" s="15"/>
      <c r="CA180" s="15"/>
      <c r="CB180" s="15"/>
      <c r="CC180" s="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5"/>
      <c r="CR180" s="5"/>
      <c r="CS180" s="5"/>
      <c r="CT180" s="32" t="str">
        <f>IF(CZ180=1,"* El número de Egresos Según tipo de atención NO DEBE ser diferente al Total. ","")</f>
        <v/>
      </c>
      <c r="CU180" s="32"/>
      <c r="CV180" s="32"/>
      <c r="CW180" s="32"/>
      <c r="CX180" s="32"/>
      <c r="CY180" s="32"/>
      <c r="CZ180" s="33">
        <f>IF(B180&lt;&gt;SUM(AM180:AO180),1,0)</f>
        <v>0</v>
      </c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</row>
    <row r="181" spans="1:149" ht="14.1" customHeight="1" x14ac:dyDescent="0.2">
      <c r="A181" s="155" t="s">
        <v>185</v>
      </c>
      <c r="B181" s="346">
        <f t="shared" si="21"/>
        <v>2</v>
      </c>
      <c r="C181" s="833">
        <f t="shared" si="22"/>
        <v>1</v>
      </c>
      <c r="D181" s="833">
        <f t="shared" si="22"/>
        <v>1</v>
      </c>
      <c r="E181" s="51">
        <v>0</v>
      </c>
      <c r="F181" s="52">
        <v>0</v>
      </c>
      <c r="G181" s="51">
        <v>0</v>
      </c>
      <c r="H181" s="52">
        <v>0</v>
      </c>
      <c r="I181" s="51">
        <v>0</v>
      </c>
      <c r="J181" s="52">
        <v>0</v>
      </c>
      <c r="K181" s="51">
        <v>0</v>
      </c>
      <c r="L181" s="55">
        <v>0</v>
      </c>
      <c r="M181" s="55">
        <v>0</v>
      </c>
      <c r="N181" s="326">
        <v>0</v>
      </c>
      <c r="O181" s="51">
        <v>0</v>
      </c>
      <c r="P181" s="52">
        <v>0</v>
      </c>
      <c r="Q181" s="51">
        <v>0</v>
      </c>
      <c r="R181" s="52">
        <v>0</v>
      </c>
      <c r="S181" s="51">
        <v>0</v>
      </c>
      <c r="T181" s="52">
        <v>0</v>
      </c>
      <c r="U181" s="51">
        <v>0</v>
      </c>
      <c r="V181" s="52">
        <v>0</v>
      </c>
      <c r="W181" s="51">
        <v>0</v>
      </c>
      <c r="X181" s="52">
        <v>0</v>
      </c>
      <c r="Y181" s="51">
        <v>0</v>
      </c>
      <c r="Z181" s="52">
        <v>0</v>
      </c>
      <c r="AA181" s="51">
        <v>0</v>
      </c>
      <c r="AB181" s="52">
        <v>0</v>
      </c>
      <c r="AC181" s="51">
        <v>0</v>
      </c>
      <c r="AD181" s="326">
        <v>0</v>
      </c>
      <c r="AE181" s="51">
        <v>0</v>
      </c>
      <c r="AF181" s="52">
        <v>0</v>
      </c>
      <c r="AG181" s="51">
        <v>1</v>
      </c>
      <c r="AH181" s="52">
        <v>0</v>
      </c>
      <c r="AI181" s="51">
        <v>0</v>
      </c>
      <c r="AJ181" s="52">
        <v>0</v>
      </c>
      <c r="AK181" s="54">
        <v>0</v>
      </c>
      <c r="AL181" s="326">
        <v>1</v>
      </c>
      <c r="AM181" s="841">
        <v>2</v>
      </c>
      <c r="AN181" s="51">
        <v>0</v>
      </c>
      <c r="AO181" s="52">
        <v>0</v>
      </c>
      <c r="AP181" s="283" t="str">
        <f t="shared" si="23"/>
        <v/>
      </c>
      <c r="BU181" s="109"/>
      <c r="BV181" s="109"/>
      <c r="BX181" s="15"/>
      <c r="CA181" s="15"/>
      <c r="CB181" s="15"/>
      <c r="CC181" s="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5"/>
      <c r="CR181" s="5"/>
      <c r="CS181" s="5"/>
      <c r="CT181" s="32" t="str">
        <f>IF(CZ181=1,"* El número de Egresos Según tipo de atención NO DEBE ser diferente al Total. ","")</f>
        <v/>
      </c>
      <c r="CU181" s="32"/>
      <c r="CV181" s="32"/>
      <c r="CW181" s="32"/>
      <c r="CX181" s="32"/>
      <c r="CY181" s="32"/>
      <c r="CZ181" s="33">
        <f>IF(B181&lt;&gt;SUM(AM181:AO181),1,0)</f>
        <v>0</v>
      </c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</row>
    <row r="182" spans="1:149" ht="14.1" customHeight="1" x14ac:dyDescent="0.2">
      <c r="A182" s="351" t="s">
        <v>71</v>
      </c>
      <c r="B182" s="416">
        <f t="shared" si="21"/>
        <v>23</v>
      </c>
      <c r="C182" s="856">
        <f t="shared" si="22"/>
        <v>11</v>
      </c>
      <c r="D182" s="856">
        <f t="shared" si="22"/>
        <v>12</v>
      </c>
      <c r="E182" s="219">
        <v>1</v>
      </c>
      <c r="F182" s="244">
        <v>1</v>
      </c>
      <c r="G182" s="219">
        <v>0</v>
      </c>
      <c r="H182" s="244">
        <v>0</v>
      </c>
      <c r="I182" s="219">
        <v>0</v>
      </c>
      <c r="J182" s="244">
        <v>0</v>
      </c>
      <c r="K182" s="219">
        <v>0</v>
      </c>
      <c r="L182" s="213">
        <v>1</v>
      </c>
      <c r="M182" s="213">
        <v>0</v>
      </c>
      <c r="N182" s="857">
        <v>0</v>
      </c>
      <c r="O182" s="219">
        <v>0</v>
      </c>
      <c r="P182" s="244">
        <v>0</v>
      </c>
      <c r="Q182" s="219">
        <v>0</v>
      </c>
      <c r="R182" s="244">
        <v>0</v>
      </c>
      <c r="S182" s="219">
        <v>1</v>
      </c>
      <c r="T182" s="244">
        <v>0</v>
      </c>
      <c r="U182" s="219">
        <v>0</v>
      </c>
      <c r="V182" s="244">
        <v>0</v>
      </c>
      <c r="W182" s="219">
        <v>0</v>
      </c>
      <c r="X182" s="244">
        <v>0</v>
      </c>
      <c r="Y182" s="219">
        <v>0</v>
      </c>
      <c r="Z182" s="244">
        <v>2</v>
      </c>
      <c r="AA182" s="219">
        <v>1</v>
      </c>
      <c r="AB182" s="244">
        <v>1</v>
      </c>
      <c r="AC182" s="219">
        <v>0</v>
      </c>
      <c r="AD182" s="857">
        <v>1</v>
      </c>
      <c r="AE182" s="219">
        <v>3</v>
      </c>
      <c r="AF182" s="244">
        <v>3</v>
      </c>
      <c r="AG182" s="219">
        <v>0</v>
      </c>
      <c r="AH182" s="244">
        <v>1</v>
      </c>
      <c r="AI182" s="219">
        <v>3</v>
      </c>
      <c r="AJ182" s="244">
        <v>1</v>
      </c>
      <c r="AK182" s="212">
        <v>2</v>
      </c>
      <c r="AL182" s="857">
        <v>1</v>
      </c>
      <c r="AM182" s="858">
        <v>11</v>
      </c>
      <c r="AN182" s="219">
        <v>3</v>
      </c>
      <c r="AO182" s="244">
        <v>9</v>
      </c>
      <c r="AP182" s="283" t="str">
        <f t="shared" si="23"/>
        <v/>
      </c>
      <c r="BU182" s="109"/>
      <c r="BV182" s="109"/>
      <c r="BX182" s="15"/>
      <c r="CA182" s="15"/>
      <c r="CB182" s="15"/>
      <c r="CC182" s="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5"/>
      <c r="CR182" s="5"/>
      <c r="CS182" s="5"/>
      <c r="CT182" s="32" t="str">
        <f>IF(CZ182=1,"* El número de Egresos Según tipo de atención NO DEBE ser diferente al Total. ","")</f>
        <v/>
      </c>
      <c r="CU182" s="32"/>
      <c r="CV182" s="32"/>
      <c r="CW182" s="32"/>
      <c r="CX182" s="32"/>
      <c r="CY182" s="32"/>
      <c r="CZ182" s="33">
        <f>IF(B182&lt;&gt;SUM(AM182:AO182),1,0)</f>
        <v>0</v>
      </c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</row>
    <row r="183" spans="1:149" ht="21" customHeight="1" x14ac:dyDescent="0.2">
      <c r="A183" s="11" t="s">
        <v>186</v>
      </c>
      <c r="D183" s="11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8"/>
      <c r="AR183" s="8"/>
      <c r="AS183" s="8"/>
      <c r="AT183" s="267"/>
      <c r="CA183" s="32"/>
      <c r="CB183" s="32"/>
      <c r="CC183" s="32"/>
      <c r="CD183" s="32"/>
      <c r="CE183" s="32"/>
      <c r="CF183" s="32"/>
      <c r="CG183" s="33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5"/>
      <c r="CV183" s="5"/>
      <c r="CW183" s="5"/>
      <c r="CX183" s="5"/>
      <c r="CY183" s="5"/>
      <c r="CZ183" s="5"/>
    </row>
    <row r="184" spans="1:149" ht="15" customHeight="1" x14ac:dyDescent="0.2">
      <c r="A184" s="2120" t="s">
        <v>75</v>
      </c>
      <c r="B184" s="2141" t="s">
        <v>187</v>
      </c>
      <c r="C184" s="2090" t="s">
        <v>6</v>
      </c>
      <c r="D184" s="1724"/>
      <c r="E184" s="1724"/>
      <c r="F184" s="1724"/>
      <c r="G184" s="1724"/>
      <c r="H184" s="1724"/>
      <c r="I184" s="1724"/>
      <c r="J184" s="1724"/>
      <c r="K184" s="1724"/>
      <c r="L184" s="1724"/>
      <c r="M184" s="1724"/>
      <c r="N184" s="1724"/>
      <c r="O184" s="1724"/>
      <c r="P184" s="1724"/>
      <c r="Q184" s="1724"/>
      <c r="R184" s="1724"/>
      <c r="S184" s="2091"/>
      <c r="T184" s="2142" t="s">
        <v>159</v>
      </c>
      <c r="U184" s="2143"/>
      <c r="V184" s="2143"/>
      <c r="W184" s="2143"/>
      <c r="X184" s="2143"/>
      <c r="AZ184" s="109"/>
      <c r="BA184" s="109"/>
      <c r="BY184" s="5"/>
      <c r="BZ184" s="5"/>
      <c r="CA184" s="32"/>
      <c r="CB184" s="32"/>
      <c r="CC184" s="32"/>
      <c r="CD184" s="32"/>
      <c r="CE184" s="32"/>
      <c r="CF184" s="32"/>
      <c r="CG184" s="33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DA184" s="15"/>
      <c r="DB184" s="15"/>
      <c r="DC184" s="15"/>
      <c r="DD184" s="15"/>
      <c r="DE184" s="15"/>
      <c r="DF184" s="15"/>
      <c r="DG184" s="15"/>
      <c r="DH184" s="15"/>
      <c r="DI184" s="15"/>
    </row>
    <row r="185" spans="1:149" ht="15" customHeight="1" x14ac:dyDescent="0.2">
      <c r="A185" s="1680"/>
      <c r="B185" s="1721"/>
      <c r="C185" s="1808"/>
      <c r="D185" s="1809"/>
      <c r="E185" s="1809"/>
      <c r="F185" s="1809"/>
      <c r="G185" s="1809"/>
      <c r="H185" s="1809"/>
      <c r="I185" s="1809"/>
      <c r="J185" s="1809"/>
      <c r="K185" s="1809"/>
      <c r="L185" s="1809"/>
      <c r="M185" s="1809"/>
      <c r="N185" s="1809"/>
      <c r="O185" s="1809"/>
      <c r="P185" s="1809"/>
      <c r="Q185" s="1809"/>
      <c r="R185" s="1809"/>
      <c r="S185" s="1810"/>
      <c r="T185" s="1731" t="s">
        <v>163</v>
      </c>
      <c r="U185" s="1731"/>
      <c r="V185" s="2093"/>
      <c r="W185" s="2144" t="s">
        <v>188</v>
      </c>
      <c r="X185" s="2131"/>
      <c r="AZ185" s="109"/>
      <c r="BA185" s="109"/>
      <c r="BY185" s="5"/>
      <c r="BZ185" s="5"/>
      <c r="CA185" s="32"/>
      <c r="CB185" s="32"/>
      <c r="CC185" s="32"/>
      <c r="CD185" s="32"/>
      <c r="CE185" s="32"/>
      <c r="CF185" s="32"/>
      <c r="CG185" s="33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DA185" s="15"/>
      <c r="DB185" s="15"/>
      <c r="DC185" s="15"/>
      <c r="DD185" s="15"/>
      <c r="DE185" s="15"/>
      <c r="DF185" s="15"/>
      <c r="DG185" s="15"/>
      <c r="DH185" s="15"/>
      <c r="DI185" s="15"/>
    </row>
    <row r="186" spans="1:149" ht="31.5" customHeight="1" x14ac:dyDescent="0.2">
      <c r="A186" s="1775"/>
      <c r="B186" s="1805"/>
      <c r="C186" s="1329" t="s">
        <v>11</v>
      </c>
      <c r="D186" s="1329" t="s">
        <v>12</v>
      </c>
      <c r="E186" s="1329" t="s">
        <v>13</v>
      </c>
      <c r="F186" s="1329" t="s">
        <v>14</v>
      </c>
      <c r="G186" s="1329" t="s">
        <v>15</v>
      </c>
      <c r="H186" s="1329" t="s">
        <v>16</v>
      </c>
      <c r="I186" s="1329" t="s">
        <v>17</v>
      </c>
      <c r="J186" s="1329" t="s">
        <v>18</v>
      </c>
      <c r="K186" s="1329" t="s">
        <v>19</v>
      </c>
      <c r="L186" s="1329" t="s">
        <v>20</v>
      </c>
      <c r="M186" s="1329" t="s">
        <v>21</v>
      </c>
      <c r="N186" s="1329" t="s">
        <v>22</v>
      </c>
      <c r="O186" s="1329" t="s">
        <v>23</v>
      </c>
      <c r="P186" s="1329" t="s">
        <v>24</v>
      </c>
      <c r="Q186" s="1329" t="s">
        <v>25</v>
      </c>
      <c r="R186" s="1329" t="s">
        <v>26</v>
      </c>
      <c r="S186" s="1330" t="s">
        <v>27</v>
      </c>
      <c r="T186" s="1331" t="s">
        <v>189</v>
      </c>
      <c r="U186" s="1331" t="s">
        <v>190</v>
      </c>
      <c r="V186" s="1331" t="s">
        <v>191</v>
      </c>
      <c r="W186" s="1332" t="s">
        <v>165</v>
      </c>
      <c r="X186" s="1331" t="s">
        <v>166</v>
      </c>
      <c r="AZ186" s="109"/>
      <c r="BA186" s="109"/>
      <c r="BY186" s="5"/>
      <c r="BZ186" s="5"/>
      <c r="CA186" s="32"/>
      <c r="CB186" s="32"/>
      <c r="CC186" s="32"/>
      <c r="CD186" s="32"/>
      <c r="CE186" s="32"/>
      <c r="CF186" s="32"/>
      <c r="CG186" s="33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DA186" s="15"/>
      <c r="DB186" s="15"/>
      <c r="DC186" s="15"/>
      <c r="DD186" s="15"/>
      <c r="DE186" s="15"/>
      <c r="DF186" s="15"/>
      <c r="DG186" s="15"/>
      <c r="DH186" s="15"/>
      <c r="DI186" s="15"/>
    </row>
    <row r="187" spans="1:149" ht="14.1" customHeight="1" x14ac:dyDescent="0.2">
      <c r="A187" s="185" t="s">
        <v>81</v>
      </c>
      <c r="B187" s="206">
        <f t="shared" ref="B187:B193" si="25">SUM(C187:S187)</f>
        <v>485</v>
      </c>
      <c r="C187" s="92">
        <v>142</v>
      </c>
      <c r="D187" s="92">
        <v>18</v>
      </c>
      <c r="E187" s="92">
        <v>12</v>
      </c>
      <c r="F187" s="92">
        <v>11</v>
      </c>
      <c r="G187" s="92">
        <v>8</v>
      </c>
      <c r="H187" s="92">
        <v>8</v>
      </c>
      <c r="I187" s="92">
        <v>4</v>
      </c>
      <c r="J187" s="92">
        <v>4</v>
      </c>
      <c r="K187" s="92">
        <v>15</v>
      </c>
      <c r="L187" s="92">
        <v>13</v>
      </c>
      <c r="M187" s="92">
        <v>19</v>
      </c>
      <c r="N187" s="92">
        <v>22</v>
      </c>
      <c r="O187" s="92">
        <v>32</v>
      </c>
      <c r="P187" s="92">
        <v>38</v>
      </c>
      <c r="Q187" s="92">
        <v>37</v>
      </c>
      <c r="R187" s="92">
        <v>43</v>
      </c>
      <c r="S187" s="285">
        <v>59</v>
      </c>
      <c r="T187" s="56">
        <v>279</v>
      </c>
      <c r="U187" s="56">
        <v>0</v>
      </c>
      <c r="V187" s="56">
        <v>0</v>
      </c>
      <c r="W187" s="56">
        <v>85</v>
      </c>
      <c r="X187" s="56">
        <v>121</v>
      </c>
      <c r="Y187" s="6" t="str">
        <f>CA187</f>
        <v/>
      </c>
      <c r="AZ187" s="109"/>
      <c r="BA187" s="109"/>
      <c r="BY187" s="5"/>
      <c r="BZ187" s="5"/>
      <c r="CA187" s="32" t="str">
        <f>IF(CG187=1," * El total de Evaluaciones según tipo de atencion NO DEBE ser diferente al total.  ","")</f>
        <v/>
      </c>
      <c r="CB187" s="32"/>
      <c r="CC187" s="32"/>
      <c r="CD187" s="32"/>
      <c r="CE187" s="32"/>
      <c r="CF187" s="32"/>
      <c r="CG187" s="33">
        <f>IF(B187&lt;&gt;SUM(T187:X187),1,0)</f>
        <v>0</v>
      </c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5"/>
      <c r="CV187" s="5"/>
      <c r="CW187" s="5"/>
      <c r="DA187" s="15"/>
      <c r="DB187" s="15"/>
      <c r="DC187" s="15"/>
      <c r="DD187" s="15"/>
      <c r="DE187" s="15"/>
      <c r="DF187" s="15"/>
      <c r="DG187" s="15"/>
      <c r="DH187" s="15"/>
      <c r="DI187" s="15"/>
    </row>
    <row r="188" spans="1:149" ht="14.1" customHeight="1" x14ac:dyDescent="0.2">
      <c r="A188" s="155" t="s">
        <v>82</v>
      </c>
      <c r="B188" s="210">
        <f t="shared" si="25"/>
        <v>3</v>
      </c>
      <c r="C188" s="92">
        <v>0</v>
      </c>
      <c r="D188" s="92">
        <v>0</v>
      </c>
      <c r="E188" s="92">
        <v>0</v>
      </c>
      <c r="F188" s="92">
        <v>0</v>
      </c>
      <c r="G188" s="92">
        <v>0</v>
      </c>
      <c r="H188" s="92">
        <v>0</v>
      </c>
      <c r="I188" s="92">
        <v>0</v>
      </c>
      <c r="J188" s="92">
        <v>0</v>
      </c>
      <c r="K188" s="92">
        <v>0</v>
      </c>
      <c r="L188" s="92">
        <v>0</v>
      </c>
      <c r="M188" s="92">
        <v>1</v>
      </c>
      <c r="N188" s="92">
        <v>1</v>
      </c>
      <c r="O188" s="92">
        <v>0</v>
      </c>
      <c r="P188" s="92">
        <v>1</v>
      </c>
      <c r="Q188" s="92">
        <v>0</v>
      </c>
      <c r="R188" s="92">
        <v>0</v>
      </c>
      <c r="S188" s="285">
        <v>0</v>
      </c>
      <c r="T188" s="56">
        <v>3</v>
      </c>
      <c r="U188" s="56">
        <v>0</v>
      </c>
      <c r="V188" s="56">
        <v>0</v>
      </c>
      <c r="W188" s="56">
        <v>0</v>
      </c>
      <c r="X188" s="56">
        <v>0</v>
      </c>
      <c r="Y188" s="6" t="str">
        <f t="shared" ref="Y188:Y193" si="26">CA188</f>
        <v/>
      </c>
      <c r="AZ188" s="109"/>
      <c r="BA188" s="109"/>
      <c r="BY188" s="5"/>
      <c r="BZ188" s="5"/>
      <c r="CA188" s="32" t="str">
        <f t="shared" ref="CA188:CA193" si="27">IF(CG188=1," * El total de Evaluaciones según tipo de atencion NO DEBE ser diferente al total.  ","")</f>
        <v/>
      </c>
      <c r="CB188" s="32"/>
      <c r="CC188" s="32"/>
      <c r="CD188" s="32"/>
      <c r="CE188" s="32"/>
      <c r="CF188" s="32"/>
      <c r="CG188" s="33">
        <f t="shared" ref="CG188:CG193" si="28">IF(B188&lt;&gt;SUM(T188:X188),1,0)</f>
        <v>0</v>
      </c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5"/>
      <c r="CV188" s="5"/>
      <c r="CW188" s="5"/>
      <c r="DA188" s="15"/>
      <c r="DB188" s="15"/>
      <c r="DC188" s="15"/>
      <c r="DD188" s="15"/>
      <c r="DE188" s="15"/>
      <c r="DF188" s="15"/>
      <c r="DG188" s="15"/>
      <c r="DH188" s="15"/>
      <c r="DI188" s="15"/>
    </row>
    <row r="189" spans="1:149" ht="14.1" customHeight="1" x14ac:dyDescent="0.2">
      <c r="A189" s="155" t="s">
        <v>83</v>
      </c>
      <c r="B189" s="210">
        <f t="shared" si="25"/>
        <v>0</v>
      </c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285"/>
      <c r="T189" s="56"/>
      <c r="U189" s="56"/>
      <c r="V189" s="56"/>
      <c r="W189" s="56"/>
      <c r="X189" s="56"/>
      <c r="Y189" s="6" t="str">
        <f t="shared" si="26"/>
        <v/>
      </c>
      <c r="AZ189" s="109"/>
      <c r="BA189" s="109"/>
      <c r="BY189" s="5"/>
      <c r="BZ189" s="5"/>
      <c r="CA189" s="32" t="str">
        <f t="shared" si="27"/>
        <v/>
      </c>
      <c r="CB189" s="32"/>
      <c r="CC189" s="32"/>
      <c r="CD189" s="32"/>
      <c r="CE189" s="32"/>
      <c r="CF189" s="32"/>
      <c r="CG189" s="33">
        <f t="shared" si="28"/>
        <v>0</v>
      </c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5"/>
      <c r="CV189" s="5"/>
      <c r="CW189" s="5"/>
      <c r="DA189" s="15"/>
      <c r="DB189" s="15"/>
      <c r="DC189" s="15"/>
      <c r="DD189" s="15"/>
      <c r="DE189" s="15"/>
      <c r="DF189" s="15"/>
      <c r="DG189" s="15"/>
      <c r="DH189" s="15"/>
      <c r="DI189" s="15"/>
    </row>
    <row r="190" spans="1:149" ht="14.1" customHeight="1" x14ac:dyDescent="0.2">
      <c r="A190" s="359" t="s">
        <v>84</v>
      </c>
      <c r="B190" s="210">
        <f t="shared" si="25"/>
        <v>0</v>
      </c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285"/>
      <c r="T190" s="56"/>
      <c r="U190" s="56"/>
      <c r="V190" s="56"/>
      <c r="W190" s="56"/>
      <c r="X190" s="56"/>
      <c r="Y190" s="6" t="str">
        <f t="shared" si="26"/>
        <v/>
      </c>
      <c r="AZ190" s="109"/>
      <c r="BA190" s="109"/>
      <c r="BY190" s="5"/>
      <c r="BZ190" s="5"/>
      <c r="CA190" s="32" t="str">
        <f t="shared" si="27"/>
        <v/>
      </c>
      <c r="CB190" s="32"/>
      <c r="CC190" s="32"/>
      <c r="CD190" s="32"/>
      <c r="CE190" s="32"/>
      <c r="CF190" s="32"/>
      <c r="CG190" s="33">
        <f t="shared" si="28"/>
        <v>0</v>
      </c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5"/>
      <c r="CV190" s="5"/>
      <c r="CW190" s="5"/>
      <c r="DA190" s="15"/>
      <c r="DB190" s="15"/>
      <c r="DC190" s="15"/>
      <c r="DD190" s="15"/>
      <c r="DE190" s="15"/>
      <c r="DF190" s="15"/>
      <c r="DG190" s="15"/>
      <c r="DH190" s="15"/>
      <c r="DI190" s="15"/>
    </row>
    <row r="191" spans="1:149" ht="14.1" customHeight="1" x14ac:dyDescent="0.2">
      <c r="A191" s="359" t="s">
        <v>118</v>
      </c>
      <c r="B191" s="210">
        <f t="shared" si="25"/>
        <v>0</v>
      </c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285"/>
      <c r="T191" s="56"/>
      <c r="U191" s="56"/>
      <c r="V191" s="56"/>
      <c r="W191" s="56"/>
      <c r="X191" s="56"/>
      <c r="Y191" s="6" t="str">
        <f t="shared" si="26"/>
        <v/>
      </c>
      <c r="AZ191" s="109"/>
      <c r="BA191" s="109"/>
      <c r="BY191" s="5"/>
      <c r="BZ191" s="5"/>
      <c r="CA191" s="32" t="str">
        <f t="shared" si="27"/>
        <v/>
      </c>
      <c r="CB191" s="32"/>
      <c r="CC191" s="32"/>
      <c r="CD191" s="32"/>
      <c r="CE191" s="32"/>
      <c r="CF191" s="32"/>
      <c r="CG191" s="33">
        <f t="shared" si="28"/>
        <v>0</v>
      </c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5"/>
      <c r="CV191" s="5"/>
      <c r="CW191" s="5"/>
      <c r="DA191" s="15"/>
      <c r="DB191" s="15"/>
      <c r="DC191" s="15"/>
      <c r="DD191" s="15"/>
      <c r="DE191" s="15"/>
      <c r="DF191" s="15"/>
      <c r="DG191" s="15"/>
      <c r="DH191" s="15"/>
      <c r="DI191" s="15"/>
    </row>
    <row r="192" spans="1:149" ht="14.1" customHeight="1" x14ac:dyDescent="0.2">
      <c r="A192" s="360" t="s">
        <v>192</v>
      </c>
      <c r="B192" s="210">
        <f t="shared" si="25"/>
        <v>0</v>
      </c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285"/>
      <c r="T192" s="56"/>
      <c r="U192" s="56"/>
      <c r="V192" s="56"/>
      <c r="W192" s="56"/>
      <c r="X192" s="56"/>
      <c r="Y192" s="6" t="str">
        <f t="shared" si="26"/>
        <v/>
      </c>
      <c r="AZ192" s="109"/>
      <c r="BA192" s="109"/>
      <c r="BY192" s="5"/>
      <c r="BZ192" s="5"/>
      <c r="CA192" s="32" t="str">
        <f t="shared" si="27"/>
        <v/>
      </c>
      <c r="CB192" s="32"/>
      <c r="CC192" s="32"/>
      <c r="CD192" s="32"/>
      <c r="CE192" s="32"/>
      <c r="CF192" s="32"/>
      <c r="CG192" s="33">
        <f t="shared" si="28"/>
        <v>0</v>
      </c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5"/>
      <c r="CV192" s="5"/>
      <c r="CW192" s="5"/>
      <c r="DA192" s="15"/>
      <c r="DB192" s="15"/>
      <c r="DC192" s="15"/>
      <c r="DD192" s="15"/>
      <c r="DE192" s="15"/>
      <c r="DF192" s="15"/>
      <c r="DG192" s="15"/>
      <c r="DH192" s="15"/>
      <c r="DI192" s="15"/>
    </row>
    <row r="193" spans="1:116" s="6" customFormat="1" x14ac:dyDescent="0.2">
      <c r="A193" s="361" t="s">
        <v>193</v>
      </c>
      <c r="B193" s="420">
        <f t="shared" si="25"/>
        <v>0</v>
      </c>
      <c r="C193" s="209"/>
      <c r="D193" s="209"/>
      <c r="E193" s="209"/>
      <c r="F193" s="209"/>
      <c r="G193" s="209"/>
      <c r="H193" s="209"/>
      <c r="I193" s="209"/>
      <c r="J193" s="209"/>
      <c r="K193" s="209"/>
      <c r="L193" s="209"/>
      <c r="M193" s="209"/>
      <c r="N193" s="209"/>
      <c r="O193" s="209"/>
      <c r="P193" s="209"/>
      <c r="Q193" s="209"/>
      <c r="R193" s="209"/>
      <c r="S193" s="363"/>
      <c r="T193" s="421"/>
      <c r="U193" s="421"/>
      <c r="V193" s="421"/>
      <c r="W193" s="421"/>
      <c r="X193" s="421"/>
      <c r="Y193" s="6" t="str">
        <f t="shared" si="26"/>
        <v/>
      </c>
      <c r="AZ193" s="109"/>
      <c r="BA193" s="109"/>
      <c r="BU193" s="5"/>
      <c r="BV193" s="5"/>
      <c r="BW193" s="5"/>
      <c r="BX193" s="5"/>
      <c r="BY193" s="5"/>
      <c r="BZ193" s="5"/>
      <c r="CA193" s="32" t="str">
        <f t="shared" si="27"/>
        <v/>
      </c>
      <c r="CB193" s="4"/>
      <c r="CC193" s="4"/>
      <c r="CD193" s="4"/>
      <c r="CE193" s="4"/>
      <c r="CF193" s="4"/>
      <c r="CG193" s="33">
        <f t="shared" si="28"/>
        <v>0</v>
      </c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5"/>
      <c r="CV193" s="5"/>
      <c r="CW193" s="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5"/>
      <c r="DK193" s="5"/>
      <c r="DL193" s="5"/>
    </row>
    <row r="194" spans="1:116" s="6" customFormat="1" x14ac:dyDescent="0.2">
      <c r="A194" s="422" t="s">
        <v>5</v>
      </c>
      <c r="B194" s="1333">
        <f>SUM(B187:B193)</f>
        <v>488</v>
      </c>
      <c r="C194" s="1333">
        <f>SUM(C187:C193)</f>
        <v>142</v>
      </c>
      <c r="D194" s="1333">
        <f t="shared" ref="D194:S194" si="29">SUM(D187:D193)</f>
        <v>18</v>
      </c>
      <c r="E194" s="1333">
        <f t="shared" si="29"/>
        <v>12</v>
      </c>
      <c r="F194" s="1333">
        <f t="shared" si="29"/>
        <v>11</v>
      </c>
      <c r="G194" s="1333">
        <f t="shared" si="29"/>
        <v>8</v>
      </c>
      <c r="H194" s="1333">
        <f t="shared" si="29"/>
        <v>8</v>
      </c>
      <c r="I194" s="1333">
        <f t="shared" si="29"/>
        <v>4</v>
      </c>
      <c r="J194" s="1333">
        <f t="shared" si="29"/>
        <v>4</v>
      </c>
      <c r="K194" s="1333">
        <f t="shared" si="29"/>
        <v>15</v>
      </c>
      <c r="L194" s="1333">
        <f t="shared" si="29"/>
        <v>13</v>
      </c>
      <c r="M194" s="1333">
        <f t="shared" si="29"/>
        <v>20</v>
      </c>
      <c r="N194" s="1333">
        <f t="shared" si="29"/>
        <v>23</v>
      </c>
      <c r="O194" s="1333">
        <f t="shared" si="29"/>
        <v>32</v>
      </c>
      <c r="P194" s="1333">
        <f t="shared" si="29"/>
        <v>39</v>
      </c>
      <c r="Q194" s="1333">
        <f t="shared" si="29"/>
        <v>37</v>
      </c>
      <c r="R194" s="1333">
        <f t="shared" si="29"/>
        <v>43</v>
      </c>
      <c r="S194" s="1334">
        <f t="shared" si="29"/>
        <v>59</v>
      </c>
      <c r="T194" s="423">
        <f>SUM(T187:T193)</f>
        <v>282</v>
      </c>
      <c r="U194" s="1335">
        <f>SUM(U187:U193)</f>
        <v>0</v>
      </c>
      <c r="V194" s="1335">
        <f>SUM(V187:V193)</f>
        <v>0</v>
      </c>
      <c r="W194" s="1335">
        <f>SUM(W187:W193)</f>
        <v>85</v>
      </c>
      <c r="X194" s="1335">
        <f>SUM(X187:X193)</f>
        <v>121</v>
      </c>
      <c r="AZ194" s="109"/>
      <c r="BA194" s="109"/>
      <c r="BU194" s="5"/>
      <c r="BV194" s="5"/>
      <c r="BW194" s="5"/>
      <c r="BX194" s="5"/>
      <c r="BY194" s="5"/>
      <c r="BZ194" s="5"/>
      <c r="CA194" s="32"/>
      <c r="CB194" s="4"/>
      <c r="CC194" s="4"/>
      <c r="CD194" s="4"/>
      <c r="CE194" s="4"/>
      <c r="CF194" s="4"/>
      <c r="CG194" s="33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5"/>
      <c r="DK194" s="5"/>
      <c r="DL194" s="5"/>
    </row>
    <row r="195" spans="1:116" s="6" customFormat="1" x14ac:dyDescent="0.2">
      <c r="A195" s="107" t="s">
        <v>194</v>
      </c>
      <c r="AS195" s="5"/>
      <c r="AT195" s="5"/>
      <c r="BU195" s="5"/>
      <c r="BV195" s="5"/>
      <c r="BW195" s="5"/>
      <c r="BX195" s="5"/>
      <c r="BY195" s="15"/>
      <c r="BZ195" s="15"/>
      <c r="CA195" s="32"/>
      <c r="CB195" s="4"/>
      <c r="CC195" s="4"/>
      <c r="CD195" s="4"/>
      <c r="CE195" s="4"/>
      <c r="CF195" s="4"/>
      <c r="CG195" s="33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</row>
    <row r="196" spans="1:116" s="6" customFormat="1" x14ac:dyDescent="0.2">
      <c r="A196" s="2094" t="s">
        <v>75</v>
      </c>
      <c r="B196" s="2141" t="s">
        <v>187</v>
      </c>
      <c r="C196" s="2090" t="s">
        <v>6</v>
      </c>
      <c r="D196" s="1724"/>
      <c r="E196" s="1724"/>
      <c r="F196" s="1724"/>
      <c r="G196" s="1724"/>
      <c r="H196" s="1724"/>
      <c r="I196" s="1724"/>
      <c r="J196" s="1724"/>
      <c r="K196" s="1724"/>
      <c r="L196" s="1724"/>
      <c r="M196" s="1724"/>
      <c r="N196" s="1724"/>
      <c r="O196" s="1724"/>
      <c r="P196" s="1724"/>
      <c r="Q196" s="1724"/>
      <c r="R196" s="1724"/>
      <c r="S196" s="2091"/>
      <c r="T196" s="2145" t="s">
        <v>159</v>
      </c>
      <c r="U196" s="2145"/>
      <c r="V196" s="2145"/>
      <c r="W196" s="2145"/>
      <c r="X196" s="2142"/>
      <c r="BJ196" s="5"/>
      <c r="BK196" s="5"/>
      <c r="BU196" s="5"/>
      <c r="BV196" s="5"/>
      <c r="BW196" s="5"/>
      <c r="BX196" s="5"/>
      <c r="BY196" s="5"/>
      <c r="BZ196" s="5"/>
      <c r="CA196" s="32"/>
      <c r="CB196" s="4"/>
      <c r="CC196" s="4"/>
      <c r="CD196" s="4"/>
      <c r="CE196" s="4"/>
      <c r="CF196" s="4"/>
      <c r="CG196" s="33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5"/>
    </row>
    <row r="197" spans="1:116" s="6" customFormat="1" x14ac:dyDescent="0.2">
      <c r="A197" s="1658"/>
      <c r="B197" s="1721"/>
      <c r="C197" s="1808"/>
      <c r="D197" s="1809"/>
      <c r="E197" s="1809"/>
      <c r="F197" s="1809"/>
      <c r="G197" s="1809"/>
      <c r="H197" s="1809"/>
      <c r="I197" s="1809"/>
      <c r="J197" s="1809"/>
      <c r="K197" s="1809"/>
      <c r="L197" s="1809"/>
      <c r="M197" s="1809"/>
      <c r="N197" s="1809"/>
      <c r="O197" s="1809"/>
      <c r="P197" s="1809"/>
      <c r="Q197" s="1809"/>
      <c r="R197" s="1809"/>
      <c r="S197" s="1810"/>
      <c r="T197" s="1731" t="s">
        <v>163</v>
      </c>
      <c r="U197" s="1731"/>
      <c r="V197" s="2093"/>
      <c r="W197" s="2144" t="s">
        <v>188</v>
      </c>
      <c r="X197" s="2131"/>
      <c r="BJ197" s="5"/>
      <c r="BK197" s="5"/>
      <c r="BU197" s="5"/>
      <c r="BV197" s="5"/>
      <c r="BW197" s="5"/>
      <c r="BX197" s="5"/>
      <c r="BY197" s="5"/>
      <c r="BZ197" s="5"/>
      <c r="CA197" s="32"/>
      <c r="CB197" s="4"/>
      <c r="CC197" s="4"/>
      <c r="CD197" s="4"/>
      <c r="CE197" s="4"/>
      <c r="CF197" s="4"/>
      <c r="CG197" s="33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5"/>
    </row>
    <row r="198" spans="1:116" s="6" customFormat="1" ht="21" x14ac:dyDescent="0.2">
      <c r="A198" s="1759"/>
      <c r="B198" s="1805"/>
      <c r="C198" s="1329" t="s">
        <v>11</v>
      </c>
      <c r="D198" s="1329" t="s">
        <v>12</v>
      </c>
      <c r="E198" s="1329" t="s">
        <v>13</v>
      </c>
      <c r="F198" s="1329" t="s">
        <v>14</v>
      </c>
      <c r="G198" s="1329" t="s">
        <v>15</v>
      </c>
      <c r="H198" s="1329" t="s">
        <v>16</v>
      </c>
      <c r="I198" s="1329" t="s">
        <v>17</v>
      </c>
      <c r="J198" s="1329" t="s">
        <v>18</v>
      </c>
      <c r="K198" s="1329" t="s">
        <v>19</v>
      </c>
      <c r="L198" s="1329" t="s">
        <v>20</v>
      </c>
      <c r="M198" s="1329" t="s">
        <v>21</v>
      </c>
      <c r="N198" s="1329" t="s">
        <v>22</v>
      </c>
      <c r="O198" s="1329" t="s">
        <v>23</v>
      </c>
      <c r="P198" s="1329" t="s">
        <v>24</v>
      </c>
      <c r="Q198" s="1329" t="s">
        <v>25</v>
      </c>
      <c r="R198" s="1329" t="s">
        <v>26</v>
      </c>
      <c r="S198" s="1330" t="s">
        <v>27</v>
      </c>
      <c r="T198" s="1331" t="s">
        <v>189</v>
      </c>
      <c r="U198" s="1331" t="s">
        <v>190</v>
      </c>
      <c r="V198" s="1331" t="s">
        <v>191</v>
      </c>
      <c r="W198" s="1332" t="s">
        <v>165</v>
      </c>
      <c r="X198" s="1331" t="s">
        <v>166</v>
      </c>
      <c r="BJ198" s="5"/>
      <c r="BK198" s="5"/>
      <c r="BU198" s="5"/>
      <c r="BV198" s="5"/>
      <c r="BW198" s="5"/>
      <c r="BX198" s="5"/>
      <c r="BY198" s="5"/>
      <c r="BZ198" s="5"/>
      <c r="CA198" s="32"/>
      <c r="CB198" s="4"/>
      <c r="CC198" s="4"/>
      <c r="CD198" s="4"/>
      <c r="CE198" s="4"/>
      <c r="CF198" s="4"/>
      <c r="CG198" s="33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5"/>
    </row>
    <row r="199" spans="1:116" s="6" customFormat="1" x14ac:dyDescent="0.2">
      <c r="A199" s="185" t="s">
        <v>81</v>
      </c>
      <c r="B199" s="206">
        <f t="shared" ref="B199:B204" si="30">SUM(C199:S199)</f>
        <v>0</v>
      </c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285"/>
      <c r="T199" s="1296"/>
      <c r="U199" s="1295"/>
      <c r="V199" s="1295"/>
      <c r="W199" s="1295"/>
      <c r="X199" s="1295"/>
      <c r="Y199" s="6" t="str">
        <f t="shared" ref="Y199:Y204" si="31">CA199</f>
        <v/>
      </c>
      <c r="BU199" s="5"/>
      <c r="BV199" s="5"/>
      <c r="BW199" s="5"/>
      <c r="BX199" s="5"/>
      <c r="BY199" s="5"/>
      <c r="BZ199" s="5"/>
      <c r="CA199" s="32" t="str">
        <f t="shared" ref="CA199:CA204" si="32">IF(CG199=1," * El total de Evaluaciones según tipo de atencion NO DEBE ser diferente al total.  ","")</f>
        <v/>
      </c>
      <c r="CB199" s="4"/>
      <c r="CC199" s="4"/>
      <c r="CD199" s="4"/>
      <c r="CE199" s="4"/>
      <c r="CF199" s="4"/>
      <c r="CG199" s="33">
        <f t="shared" ref="CG199:CG204" si="33">IF(B199&lt;&gt;SUM(T199:X199),1,0)</f>
        <v>0</v>
      </c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5"/>
    </row>
    <row r="200" spans="1:116" s="6" customFormat="1" x14ac:dyDescent="0.2">
      <c r="A200" s="155" t="s">
        <v>82</v>
      </c>
      <c r="B200" s="210">
        <f t="shared" si="30"/>
        <v>0</v>
      </c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285"/>
      <c r="T200" s="56"/>
      <c r="U200" s="92"/>
      <c r="V200" s="92"/>
      <c r="W200" s="92"/>
      <c r="X200" s="92"/>
      <c r="Y200" s="6" t="str">
        <f t="shared" si="31"/>
        <v/>
      </c>
      <c r="BU200" s="5"/>
      <c r="BV200" s="5"/>
      <c r="BW200" s="5"/>
      <c r="BX200" s="5"/>
      <c r="BY200" s="5"/>
      <c r="BZ200" s="5"/>
      <c r="CA200" s="32" t="str">
        <f t="shared" si="32"/>
        <v/>
      </c>
      <c r="CB200" s="4"/>
      <c r="CC200" s="4"/>
      <c r="CD200" s="4"/>
      <c r="CE200" s="4"/>
      <c r="CF200" s="4"/>
      <c r="CG200" s="33">
        <f t="shared" si="33"/>
        <v>0</v>
      </c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5"/>
    </row>
    <row r="201" spans="1:116" s="6" customFormat="1" x14ac:dyDescent="0.2">
      <c r="A201" s="155" t="s">
        <v>83</v>
      </c>
      <c r="B201" s="210">
        <f t="shared" si="30"/>
        <v>0</v>
      </c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285"/>
      <c r="T201" s="56"/>
      <c r="U201" s="92"/>
      <c r="V201" s="92"/>
      <c r="W201" s="92"/>
      <c r="X201" s="92"/>
      <c r="Y201" s="6" t="str">
        <f t="shared" si="31"/>
        <v/>
      </c>
      <c r="BU201" s="5"/>
      <c r="BV201" s="5"/>
      <c r="BW201" s="5"/>
      <c r="BX201" s="5"/>
      <c r="BY201" s="5"/>
      <c r="BZ201" s="5"/>
      <c r="CA201" s="32" t="str">
        <f t="shared" si="32"/>
        <v/>
      </c>
      <c r="CB201" s="4"/>
      <c r="CC201" s="4"/>
      <c r="CD201" s="4"/>
      <c r="CE201" s="4"/>
      <c r="CF201" s="4"/>
      <c r="CG201" s="33">
        <f t="shared" si="33"/>
        <v>0</v>
      </c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5"/>
    </row>
    <row r="202" spans="1:116" s="6" customFormat="1" x14ac:dyDescent="0.2">
      <c r="A202" s="359" t="s">
        <v>84</v>
      </c>
      <c r="B202" s="210">
        <f t="shared" si="30"/>
        <v>0</v>
      </c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285"/>
      <c r="T202" s="56"/>
      <c r="U202" s="92"/>
      <c r="V202" s="92"/>
      <c r="W202" s="92"/>
      <c r="X202" s="92"/>
      <c r="Y202" s="6" t="str">
        <f t="shared" si="31"/>
        <v/>
      </c>
      <c r="BU202" s="5"/>
      <c r="BV202" s="5"/>
      <c r="BW202" s="5"/>
      <c r="BX202" s="5"/>
      <c r="BY202" s="5"/>
      <c r="BZ202" s="5"/>
      <c r="CA202" s="32" t="str">
        <f t="shared" si="32"/>
        <v/>
      </c>
      <c r="CB202" s="4"/>
      <c r="CC202" s="4"/>
      <c r="CD202" s="4"/>
      <c r="CE202" s="4"/>
      <c r="CF202" s="4"/>
      <c r="CG202" s="33">
        <f t="shared" si="33"/>
        <v>0</v>
      </c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5"/>
    </row>
    <row r="203" spans="1:116" s="6" customFormat="1" x14ac:dyDescent="0.2">
      <c r="A203" s="368" t="s">
        <v>192</v>
      </c>
      <c r="B203" s="210">
        <f t="shared" si="30"/>
        <v>0</v>
      </c>
      <c r="C203" s="92"/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285"/>
      <c r="T203" s="56"/>
      <c r="U203" s="92"/>
      <c r="V203" s="92"/>
      <c r="W203" s="92"/>
      <c r="X203" s="92"/>
      <c r="Y203" s="6" t="str">
        <f t="shared" si="31"/>
        <v/>
      </c>
      <c r="BU203" s="5"/>
      <c r="BV203" s="5"/>
      <c r="BW203" s="5"/>
      <c r="BX203" s="5"/>
      <c r="BY203" s="5"/>
      <c r="BZ203" s="5"/>
      <c r="CA203" s="32" t="str">
        <f t="shared" si="32"/>
        <v/>
      </c>
      <c r="CB203" s="32"/>
      <c r="CC203" s="32"/>
      <c r="CD203" s="32"/>
      <c r="CE203" s="32"/>
      <c r="CF203" s="32"/>
      <c r="CG203" s="33">
        <f t="shared" si="33"/>
        <v>0</v>
      </c>
      <c r="CH203" s="33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5"/>
    </row>
    <row r="204" spans="1:116" s="6" customFormat="1" x14ac:dyDescent="0.2">
      <c r="A204" s="368" t="s">
        <v>118</v>
      </c>
      <c r="B204" s="369">
        <f t="shared" si="30"/>
        <v>0</v>
      </c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285"/>
      <c r="T204" s="421"/>
      <c r="U204" s="424"/>
      <c r="V204" s="424"/>
      <c r="W204" s="424"/>
      <c r="X204" s="424"/>
      <c r="Y204" s="6" t="str">
        <f t="shared" si="31"/>
        <v/>
      </c>
      <c r="BU204" s="5"/>
      <c r="BV204" s="5"/>
      <c r="BW204" s="5"/>
      <c r="BX204" s="5"/>
      <c r="BY204" s="5"/>
      <c r="BZ204" s="5"/>
      <c r="CA204" s="32" t="str">
        <f t="shared" si="32"/>
        <v/>
      </c>
      <c r="CB204" s="32"/>
      <c r="CC204" s="32"/>
      <c r="CD204" s="32"/>
      <c r="CE204" s="32"/>
      <c r="CF204" s="32"/>
      <c r="CG204" s="33">
        <f t="shared" si="33"/>
        <v>0</v>
      </c>
      <c r="CH204" s="33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5"/>
    </row>
    <row r="205" spans="1:116" s="6" customFormat="1" x14ac:dyDescent="0.2">
      <c r="A205" s="1336" t="s">
        <v>5</v>
      </c>
      <c r="B205" s="1333">
        <f>SUM(B199:B204)</f>
        <v>0</v>
      </c>
      <c r="C205" s="1333">
        <f>SUM(C199:C204)</f>
        <v>0</v>
      </c>
      <c r="D205" s="1333">
        <f>SUM(D199:D204)</f>
        <v>0</v>
      </c>
      <c r="E205" s="1333">
        <f t="shared" ref="E205:X205" si="34">SUM(E199:E204)</f>
        <v>0</v>
      </c>
      <c r="F205" s="1333">
        <f t="shared" si="34"/>
        <v>0</v>
      </c>
      <c r="G205" s="1333">
        <f t="shared" si="34"/>
        <v>0</v>
      </c>
      <c r="H205" s="1333">
        <f t="shared" si="34"/>
        <v>0</v>
      </c>
      <c r="I205" s="1333">
        <f t="shared" si="34"/>
        <v>0</v>
      </c>
      <c r="J205" s="1333">
        <f t="shared" si="34"/>
        <v>0</v>
      </c>
      <c r="K205" s="1333">
        <f t="shared" si="34"/>
        <v>0</v>
      </c>
      <c r="L205" s="1333">
        <f t="shared" si="34"/>
        <v>0</v>
      </c>
      <c r="M205" s="1333">
        <f t="shared" si="34"/>
        <v>0</v>
      </c>
      <c r="N205" s="1333">
        <f t="shared" si="34"/>
        <v>0</v>
      </c>
      <c r="O205" s="1333">
        <f t="shared" si="34"/>
        <v>0</v>
      </c>
      <c r="P205" s="1333">
        <f t="shared" si="34"/>
        <v>0</v>
      </c>
      <c r="Q205" s="1333">
        <f t="shared" si="34"/>
        <v>0</v>
      </c>
      <c r="R205" s="1333">
        <f t="shared" si="34"/>
        <v>0</v>
      </c>
      <c r="S205" s="1334">
        <f t="shared" si="34"/>
        <v>0</v>
      </c>
      <c r="T205" s="67">
        <f t="shared" si="34"/>
        <v>0</v>
      </c>
      <c r="U205" s="287">
        <f t="shared" si="34"/>
        <v>0</v>
      </c>
      <c r="V205" s="287">
        <f t="shared" si="34"/>
        <v>0</v>
      </c>
      <c r="W205" s="287">
        <f t="shared" si="34"/>
        <v>0</v>
      </c>
      <c r="X205" s="287">
        <f t="shared" si="34"/>
        <v>0</v>
      </c>
      <c r="BU205" s="5"/>
      <c r="BV205" s="5"/>
      <c r="BW205" s="5"/>
      <c r="BX205" s="5"/>
      <c r="BY205" s="5"/>
      <c r="BZ205" s="5"/>
      <c r="CA205" s="32"/>
      <c r="CB205" s="32"/>
      <c r="CC205" s="32"/>
      <c r="CD205" s="32"/>
      <c r="CE205" s="32"/>
      <c r="CF205" s="32"/>
      <c r="CG205" s="33"/>
      <c r="CH205" s="33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5"/>
    </row>
    <row r="206" spans="1:116" s="6" customFormat="1" x14ac:dyDescent="0.2">
      <c r="A206" s="107" t="s">
        <v>195</v>
      </c>
      <c r="BU206" s="5"/>
      <c r="BV206" s="5"/>
      <c r="BW206" s="5"/>
      <c r="BX206" s="5"/>
      <c r="BY206" s="15"/>
      <c r="BZ206" s="15"/>
      <c r="CA206" s="32"/>
      <c r="CB206" s="32"/>
      <c r="CC206" s="32"/>
      <c r="CD206" s="32"/>
      <c r="CE206" s="32"/>
      <c r="CF206" s="32"/>
      <c r="CG206" s="33"/>
      <c r="CH206" s="33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</row>
    <row r="207" spans="1:116" s="6" customFormat="1" x14ac:dyDescent="0.2">
      <c r="A207" s="2094" t="s">
        <v>75</v>
      </c>
      <c r="B207" s="2141" t="s">
        <v>187</v>
      </c>
      <c r="C207" s="2090" t="s">
        <v>6</v>
      </c>
      <c r="D207" s="1724"/>
      <c r="E207" s="1724"/>
      <c r="F207" s="1724"/>
      <c r="G207" s="1724"/>
      <c r="H207" s="1724"/>
      <c r="I207" s="1724"/>
      <c r="J207" s="1724"/>
      <c r="K207" s="1724"/>
      <c r="L207" s="1724"/>
      <c r="M207" s="1724"/>
      <c r="N207" s="1724"/>
      <c r="O207" s="1724"/>
      <c r="P207" s="1724"/>
      <c r="Q207" s="1724"/>
      <c r="R207" s="1724"/>
      <c r="S207" s="2091"/>
      <c r="T207" s="2145" t="s">
        <v>159</v>
      </c>
      <c r="U207" s="2145"/>
      <c r="V207" s="2145"/>
      <c r="W207" s="2145"/>
      <c r="X207" s="2142"/>
      <c r="BU207" s="5"/>
      <c r="BV207" s="5"/>
      <c r="BW207" s="5"/>
      <c r="BX207" s="5"/>
      <c r="BY207" s="5"/>
      <c r="BZ207" s="5"/>
      <c r="CA207" s="32"/>
      <c r="CB207" s="32"/>
      <c r="CC207" s="32"/>
      <c r="CD207" s="32"/>
      <c r="CE207" s="32"/>
      <c r="CF207" s="32"/>
      <c r="CG207" s="33"/>
      <c r="CH207" s="33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</row>
    <row r="208" spans="1:116" s="6" customFormat="1" x14ac:dyDescent="0.2">
      <c r="A208" s="1658"/>
      <c r="B208" s="1721"/>
      <c r="C208" s="1808"/>
      <c r="D208" s="1809"/>
      <c r="E208" s="1809"/>
      <c r="F208" s="1809"/>
      <c r="G208" s="1809"/>
      <c r="H208" s="1809"/>
      <c r="I208" s="1809"/>
      <c r="J208" s="1809"/>
      <c r="K208" s="1809"/>
      <c r="L208" s="1809"/>
      <c r="M208" s="1809"/>
      <c r="N208" s="1809"/>
      <c r="O208" s="1809"/>
      <c r="P208" s="1809"/>
      <c r="Q208" s="1809"/>
      <c r="R208" s="1809"/>
      <c r="S208" s="1810"/>
      <c r="T208" s="1731" t="s">
        <v>163</v>
      </c>
      <c r="U208" s="1731"/>
      <c r="V208" s="2093"/>
      <c r="W208" s="2144" t="s">
        <v>188</v>
      </c>
      <c r="X208" s="2131"/>
      <c r="BU208" s="5"/>
      <c r="BV208" s="5"/>
      <c r="BW208" s="5"/>
      <c r="BX208" s="5"/>
      <c r="BY208" s="5"/>
      <c r="BZ208" s="5"/>
      <c r="CA208" s="32"/>
      <c r="CB208" s="32"/>
      <c r="CC208" s="32"/>
      <c r="CD208" s="32"/>
      <c r="CE208" s="32"/>
      <c r="CF208" s="32"/>
      <c r="CG208" s="33"/>
      <c r="CH208" s="33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</row>
    <row r="209" spans="1:116" s="6" customFormat="1" ht="21" x14ac:dyDescent="0.2">
      <c r="A209" s="1759"/>
      <c r="B209" s="1805"/>
      <c r="C209" s="1329" t="s">
        <v>11</v>
      </c>
      <c r="D209" s="1329" t="s">
        <v>12</v>
      </c>
      <c r="E209" s="1329" t="s">
        <v>13</v>
      </c>
      <c r="F209" s="1329" t="s">
        <v>14</v>
      </c>
      <c r="G209" s="1329" t="s">
        <v>15</v>
      </c>
      <c r="H209" s="1329" t="s">
        <v>16</v>
      </c>
      <c r="I209" s="1329" t="s">
        <v>17</v>
      </c>
      <c r="J209" s="1329" t="s">
        <v>18</v>
      </c>
      <c r="K209" s="1329" t="s">
        <v>19</v>
      </c>
      <c r="L209" s="1329" t="s">
        <v>20</v>
      </c>
      <c r="M209" s="1329" t="s">
        <v>21</v>
      </c>
      <c r="N209" s="1329" t="s">
        <v>22</v>
      </c>
      <c r="O209" s="1329" t="s">
        <v>23</v>
      </c>
      <c r="P209" s="1329" t="s">
        <v>24</v>
      </c>
      <c r="Q209" s="1329" t="s">
        <v>25</v>
      </c>
      <c r="R209" s="1329" t="s">
        <v>26</v>
      </c>
      <c r="S209" s="1330" t="s">
        <v>27</v>
      </c>
      <c r="T209" s="1331" t="s">
        <v>189</v>
      </c>
      <c r="U209" s="1331" t="s">
        <v>190</v>
      </c>
      <c r="V209" s="1331" t="s">
        <v>191</v>
      </c>
      <c r="W209" s="1332" t="s">
        <v>165</v>
      </c>
      <c r="X209" s="1331" t="s">
        <v>166</v>
      </c>
      <c r="BU209" s="5"/>
      <c r="BV209" s="5"/>
      <c r="BW209" s="5"/>
      <c r="BX209" s="5"/>
      <c r="BY209" s="5"/>
      <c r="BZ209" s="5"/>
      <c r="CA209" s="4"/>
      <c r="CB209" s="4"/>
      <c r="CC209" s="4"/>
      <c r="CD209" s="4"/>
      <c r="CE209" s="4"/>
      <c r="CF209" s="4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</row>
    <row r="210" spans="1:116" s="6" customFormat="1" x14ac:dyDescent="0.2">
      <c r="A210" s="185" t="s">
        <v>81</v>
      </c>
      <c r="B210" s="206">
        <f>SUM(C210:S210)</f>
        <v>4441</v>
      </c>
      <c r="C210" s="92">
        <v>675</v>
      </c>
      <c r="D210" s="92">
        <v>128</v>
      </c>
      <c r="E210" s="92">
        <v>199</v>
      </c>
      <c r="F210" s="92">
        <v>159</v>
      </c>
      <c r="G210" s="92">
        <v>57</v>
      </c>
      <c r="H210" s="92">
        <v>58</v>
      </c>
      <c r="I210" s="92">
        <v>37</v>
      </c>
      <c r="J210" s="92">
        <v>101</v>
      </c>
      <c r="K210" s="92">
        <v>148</v>
      </c>
      <c r="L210" s="92">
        <v>168</v>
      </c>
      <c r="M210" s="92">
        <v>270</v>
      </c>
      <c r="N210" s="92">
        <v>375</v>
      </c>
      <c r="O210" s="92">
        <v>364</v>
      </c>
      <c r="P210" s="92">
        <v>453</v>
      </c>
      <c r="Q210" s="92">
        <v>410</v>
      </c>
      <c r="R210" s="92">
        <v>485</v>
      </c>
      <c r="S210" s="285">
        <v>354</v>
      </c>
      <c r="T210" s="39">
        <v>1552</v>
      </c>
      <c r="U210" s="209">
        <v>0</v>
      </c>
      <c r="V210" s="209">
        <v>0</v>
      </c>
      <c r="W210" s="209">
        <v>1929</v>
      </c>
      <c r="X210" s="209">
        <v>960</v>
      </c>
      <c r="Y210" s="6" t="str">
        <f>CA210</f>
        <v/>
      </c>
      <c r="BU210" s="5"/>
      <c r="BV210" s="5"/>
      <c r="BW210" s="5"/>
      <c r="BX210" s="5"/>
      <c r="BY210" s="5"/>
      <c r="BZ210" s="5"/>
      <c r="CA210" s="32" t="str">
        <f>IF(CG210=1," * El total de Evaluaciones según tipo de atencion NO DEBE ser diferente al total.  ","")</f>
        <v/>
      </c>
      <c r="CB210" s="4"/>
      <c r="CC210" s="4"/>
      <c r="CD210" s="4"/>
      <c r="CE210" s="4"/>
      <c r="CF210" s="4"/>
      <c r="CG210" s="33">
        <f>IF(B210&lt;&gt;SUM(T210:X210),1,0)</f>
        <v>0</v>
      </c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</row>
    <row r="211" spans="1:116" s="6" customFormat="1" x14ac:dyDescent="0.2">
      <c r="A211" s="155" t="s">
        <v>82</v>
      </c>
      <c r="B211" s="210">
        <f>SUM(C211:S211)</f>
        <v>374</v>
      </c>
      <c r="C211" s="92">
        <v>0</v>
      </c>
      <c r="D211" s="92">
        <v>0</v>
      </c>
      <c r="E211" s="92">
        <v>0</v>
      </c>
      <c r="F211" s="92">
        <v>33</v>
      </c>
      <c r="G211" s="92">
        <v>1</v>
      </c>
      <c r="H211" s="92">
        <v>12</v>
      </c>
      <c r="I211" s="92">
        <v>12</v>
      </c>
      <c r="J211" s="92">
        <v>4</v>
      </c>
      <c r="K211" s="92">
        <v>15</v>
      </c>
      <c r="L211" s="92">
        <v>2</v>
      </c>
      <c r="M211" s="92">
        <v>52</v>
      </c>
      <c r="N211" s="92">
        <v>23</v>
      </c>
      <c r="O211" s="92">
        <v>58</v>
      </c>
      <c r="P211" s="92">
        <v>65</v>
      </c>
      <c r="Q211" s="92">
        <v>27</v>
      </c>
      <c r="R211" s="92">
        <v>44</v>
      </c>
      <c r="S211" s="285">
        <v>26</v>
      </c>
      <c r="T211" s="56">
        <v>4</v>
      </c>
      <c r="U211" s="92">
        <v>0</v>
      </c>
      <c r="V211" s="92">
        <v>0</v>
      </c>
      <c r="W211" s="92">
        <v>297</v>
      </c>
      <c r="X211" s="92">
        <v>73</v>
      </c>
      <c r="Y211" s="6" t="str">
        <f>CA211</f>
        <v/>
      </c>
      <c r="BU211" s="5"/>
      <c r="BV211" s="5"/>
      <c r="BW211" s="5"/>
      <c r="BX211" s="5"/>
      <c r="BY211" s="5"/>
      <c r="BZ211" s="5"/>
      <c r="CA211" s="32" t="str">
        <f>IF(CG211=1," * El total de Evaluaciones según tipo de atencion NO DEBE ser diferente al total.  ","")</f>
        <v/>
      </c>
      <c r="CB211" s="4"/>
      <c r="CC211" s="4"/>
      <c r="CD211" s="4"/>
      <c r="CE211" s="4"/>
      <c r="CF211" s="4"/>
      <c r="CG211" s="33">
        <f>IF(B211&lt;&gt;SUM(T211:X211),1,0)</f>
        <v>0</v>
      </c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</row>
    <row r="212" spans="1:116" s="6" customFormat="1" x14ac:dyDescent="0.2">
      <c r="A212" s="155" t="s">
        <v>83</v>
      </c>
      <c r="B212" s="210">
        <f>SUM(C212:S212)</f>
        <v>154</v>
      </c>
      <c r="C212" s="92">
        <v>0</v>
      </c>
      <c r="D212" s="92">
        <v>0</v>
      </c>
      <c r="E212" s="92">
        <v>0</v>
      </c>
      <c r="F212" s="92">
        <v>42</v>
      </c>
      <c r="G212" s="92">
        <v>0</v>
      </c>
      <c r="H212" s="92">
        <v>1</v>
      </c>
      <c r="I212" s="92">
        <v>0</v>
      </c>
      <c r="J212" s="92">
        <v>1</v>
      </c>
      <c r="K212" s="92">
        <v>0</v>
      </c>
      <c r="L212" s="92">
        <v>7</v>
      </c>
      <c r="M212" s="92">
        <v>42</v>
      </c>
      <c r="N212" s="92">
        <v>9</v>
      </c>
      <c r="O212" s="92">
        <v>26</v>
      </c>
      <c r="P212" s="92">
        <v>4</v>
      </c>
      <c r="Q212" s="92">
        <v>2</v>
      </c>
      <c r="R212" s="92">
        <v>19</v>
      </c>
      <c r="S212" s="285">
        <v>1</v>
      </c>
      <c r="T212" s="56">
        <v>0</v>
      </c>
      <c r="U212" s="92">
        <v>0</v>
      </c>
      <c r="V212" s="92">
        <v>0</v>
      </c>
      <c r="W212" s="92">
        <v>154</v>
      </c>
      <c r="X212" s="92">
        <v>0</v>
      </c>
      <c r="Y212" s="6" t="str">
        <f>CA212</f>
        <v/>
      </c>
      <c r="BU212" s="5"/>
      <c r="BV212" s="5"/>
      <c r="BW212" s="5"/>
      <c r="BX212" s="5"/>
      <c r="BY212" s="5"/>
      <c r="BZ212" s="5"/>
      <c r="CA212" s="32" t="str">
        <f>IF(CG212=1," * El total de Evaluaciones según tipo de atencion NO DEBE ser diferente al total.  ","")</f>
        <v/>
      </c>
      <c r="CB212" s="4"/>
      <c r="CC212" s="4"/>
      <c r="CD212" s="4"/>
      <c r="CE212" s="4"/>
      <c r="CF212" s="4"/>
      <c r="CG212" s="33">
        <f>IF(B212&lt;&gt;SUM(T212:X212),1,0)</f>
        <v>0</v>
      </c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</row>
    <row r="213" spans="1:116" s="6" customFormat="1" x14ac:dyDescent="0.2">
      <c r="A213" s="361" t="s">
        <v>84</v>
      </c>
      <c r="B213" s="211">
        <f>SUM(C213:S213)</f>
        <v>0</v>
      </c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288"/>
      <c r="T213" s="78"/>
      <c r="U213" s="75"/>
      <c r="V213" s="75"/>
      <c r="W213" s="75"/>
      <c r="X213" s="75"/>
      <c r="Y213" s="6" t="str">
        <f>CA213</f>
        <v/>
      </c>
      <c r="BU213" s="5"/>
      <c r="BV213" s="5"/>
      <c r="BW213" s="5"/>
      <c r="BX213" s="5"/>
      <c r="BY213" s="5"/>
      <c r="BZ213" s="5"/>
      <c r="CA213" s="32" t="str">
        <f>IF(CG213=1," * El total de Evaluaciones según tipo de atencion NO DEBE ser diferente al total.  ","")</f>
        <v/>
      </c>
      <c r="CB213" s="4"/>
      <c r="CC213" s="4"/>
      <c r="CD213" s="4"/>
      <c r="CE213" s="4"/>
      <c r="CF213" s="4"/>
      <c r="CG213" s="33">
        <f>IF(B213&lt;&gt;SUM(T213:X213),1,0)</f>
        <v>0</v>
      </c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</row>
    <row r="214" spans="1:116" s="6" customFormat="1" x14ac:dyDescent="0.2">
      <c r="A214" s="1336" t="s">
        <v>5</v>
      </c>
      <c r="B214" s="420">
        <f>SUM(B210:B213)</f>
        <v>4969</v>
      </c>
      <c r="C214" s="420">
        <f>SUM(C210:C213)</f>
        <v>675</v>
      </c>
      <c r="D214" s="420">
        <f t="shared" ref="D214:X214" si="35">SUM(D210:D213)</f>
        <v>128</v>
      </c>
      <c r="E214" s="420">
        <f t="shared" si="35"/>
        <v>199</v>
      </c>
      <c r="F214" s="420">
        <f t="shared" si="35"/>
        <v>234</v>
      </c>
      <c r="G214" s="420">
        <f t="shared" si="35"/>
        <v>58</v>
      </c>
      <c r="H214" s="420">
        <f t="shared" si="35"/>
        <v>71</v>
      </c>
      <c r="I214" s="420">
        <f t="shared" si="35"/>
        <v>49</v>
      </c>
      <c r="J214" s="420">
        <f t="shared" si="35"/>
        <v>106</v>
      </c>
      <c r="K214" s="420">
        <f t="shared" si="35"/>
        <v>163</v>
      </c>
      <c r="L214" s="420">
        <f t="shared" si="35"/>
        <v>177</v>
      </c>
      <c r="M214" s="420">
        <f t="shared" si="35"/>
        <v>364</v>
      </c>
      <c r="N214" s="420">
        <f t="shared" si="35"/>
        <v>407</v>
      </c>
      <c r="O214" s="420">
        <f t="shared" si="35"/>
        <v>448</v>
      </c>
      <c r="P214" s="420">
        <f t="shared" si="35"/>
        <v>522</v>
      </c>
      <c r="Q214" s="420">
        <f t="shared" si="35"/>
        <v>439</v>
      </c>
      <c r="R214" s="420">
        <f t="shared" si="35"/>
        <v>548</v>
      </c>
      <c r="S214" s="1337">
        <f t="shared" si="35"/>
        <v>381</v>
      </c>
      <c r="T214" s="67">
        <f t="shared" si="35"/>
        <v>1556</v>
      </c>
      <c r="U214" s="287">
        <f t="shared" si="35"/>
        <v>0</v>
      </c>
      <c r="V214" s="287">
        <f t="shared" si="35"/>
        <v>0</v>
      </c>
      <c r="W214" s="287">
        <f t="shared" si="35"/>
        <v>2380</v>
      </c>
      <c r="X214" s="287">
        <f t="shared" si="35"/>
        <v>1033</v>
      </c>
      <c r="BU214" s="5"/>
      <c r="BV214" s="5"/>
      <c r="BW214" s="5"/>
      <c r="BX214" s="5"/>
      <c r="BY214" s="5"/>
      <c r="BZ214" s="5"/>
      <c r="CA214" s="4"/>
      <c r="CB214" s="4"/>
      <c r="CC214" s="4"/>
      <c r="CD214" s="4"/>
      <c r="CE214" s="4"/>
      <c r="CF214" s="4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</row>
    <row r="215" spans="1:116" s="6" customFormat="1" x14ac:dyDescent="0.2">
      <c r="A215" s="11" t="s">
        <v>196</v>
      </c>
      <c r="BU215" s="5"/>
      <c r="BV215" s="5"/>
      <c r="BW215" s="5"/>
      <c r="BX215" s="5"/>
      <c r="BY215" s="15"/>
      <c r="BZ215" s="15"/>
      <c r="CA215" s="4"/>
      <c r="CB215" s="4"/>
      <c r="CC215" s="4"/>
      <c r="CD215" s="4"/>
      <c r="CE215" s="4"/>
      <c r="CF215" s="4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</row>
    <row r="216" spans="1:116" s="6" customFormat="1" x14ac:dyDescent="0.2">
      <c r="A216" s="1338" t="s">
        <v>197</v>
      </c>
      <c r="B216" s="1291" t="s">
        <v>76</v>
      </c>
      <c r="BU216" s="5"/>
      <c r="BV216" s="5"/>
      <c r="BW216" s="5"/>
      <c r="BX216" s="5"/>
      <c r="BY216" s="15"/>
      <c r="BZ216" s="15"/>
      <c r="CA216" s="4"/>
      <c r="CB216" s="4"/>
      <c r="CC216" s="4"/>
      <c r="CD216" s="4"/>
      <c r="CE216" s="4"/>
      <c r="CF216" s="4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</row>
    <row r="217" spans="1:116" s="6" customFormat="1" x14ac:dyDescent="0.2">
      <c r="A217" s="373" t="s">
        <v>198</v>
      </c>
      <c r="B217" s="209"/>
      <c r="BU217" s="5"/>
      <c r="BV217" s="5"/>
      <c r="BW217" s="5"/>
      <c r="BX217" s="5"/>
      <c r="BY217" s="15"/>
      <c r="BZ217" s="15"/>
      <c r="CA217" s="4"/>
      <c r="CB217" s="4"/>
      <c r="CC217" s="4"/>
      <c r="CD217" s="4"/>
      <c r="CE217" s="4"/>
      <c r="CF217" s="4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</row>
    <row r="218" spans="1:116" s="6" customFormat="1" x14ac:dyDescent="0.2">
      <c r="A218" s="374" t="s">
        <v>199</v>
      </c>
      <c r="B218" s="92"/>
      <c r="BU218" s="5"/>
      <c r="BV218" s="5"/>
      <c r="BW218" s="5"/>
      <c r="BX218" s="5"/>
      <c r="BY218" s="15"/>
      <c r="BZ218" s="15"/>
      <c r="CA218" s="4"/>
      <c r="CB218" s="4"/>
      <c r="CC218" s="4"/>
      <c r="CD218" s="4"/>
      <c r="CE218" s="4"/>
      <c r="CF218" s="4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</row>
    <row r="219" spans="1:116" s="6" customFormat="1" x14ac:dyDescent="0.2">
      <c r="A219" s="374" t="s">
        <v>200</v>
      </c>
      <c r="B219" s="92"/>
      <c r="BU219" s="5"/>
      <c r="BV219" s="5"/>
      <c r="BW219" s="5"/>
      <c r="BX219" s="5"/>
      <c r="BY219" s="15"/>
      <c r="BZ219" s="15"/>
      <c r="CA219" s="4"/>
      <c r="CB219" s="4"/>
      <c r="CC219" s="4"/>
      <c r="CD219" s="4"/>
      <c r="CE219" s="4"/>
      <c r="CF219" s="4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</row>
    <row r="220" spans="1:116" s="6" customFormat="1" x14ac:dyDescent="0.2">
      <c r="A220" s="375" t="s">
        <v>201</v>
      </c>
      <c r="B220" s="75"/>
      <c r="BU220" s="5"/>
      <c r="BV220" s="5"/>
      <c r="BW220" s="5"/>
      <c r="BX220" s="5"/>
      <c r="BY220" s="15"/>
      <c r="BZ220" s="15"/>
      <c r="CA220" s="4"/>
      <c r="CB220" s="4"/>
      <c r="CC220" s="4"/>
      <c r="CD220" s="4"/>
      <c r="CE220" s="4"/>
      <c r="CF220" s="4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</row>
    <row r="221" spans="1:116" s="6" customFormat="1" x14ac:dyDescent="0.2">
      <c r="A221" s="107" t="s">
        <v>202</v>
      </c>
      <c r="BU221" s="5"/>
      <c r="BV221" s="5"/>
      <c r="BW221" s="5"/>
      <c r="BX221" s="5"/>
      <c r="BY221" s="15"/>
      <c r="BZ221" s="15"/>
      <c r="CA221" s="4"/>
      <c r="CB221" s="4"/>
      <c r="CC221" s="4"/>
      <c r="CD221" s="4"/>
      <c r="CE221" s="4"/>
      <c r="CF221" s="4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</row>
    <row r="222" spans="1:116" s="6" customFormat="1" x14ac:dyDescent="0.2">
      <c r="A222" s="1339" t="s">
        <v>92</v>
      </c>
      <c r="B222" s="1291" t="s">
        <v>5</v>
      </c>
      <c r="BU222" s="5"/>
      <c r="BV222" s="5"/>
      <c r="BW222" s="5"/>
      <c r="BX222" s="5"/>
      <c r="BY222" s="15"/>
      <c r="BZ222" s="15"/>
      <c r="CA222" s="4"/>
      <c r="CB222" s="4"/>
      <c r="CC222" s="4"/>
      <c r="CD222" s="4"/>
      <c r="CE222" s="4"/>
      <c r="CF222" s="4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</row>
    <row r="223" spans="1:116" s="6" customFormat="1" x14ac:dyDescent="0.2">
      <c r="A223" s="374" t="s">
        <v>96</v>
      </c>
      <c r="B223" s="92">
        <v>0</v>
      </c>
      <c r="BU223" s="5"/>
      <c r="BV223" s="5"/>
      <c r="BW223" s="5"/>
      <c r="BX223" s="5"/>
      <c r="BY223" s="15"/>
      <c r="BZ223" s="15"/>
      <c r="CA223" s="4"/>
      <c r="CB223" s="4"/>
      <c r="CC223" s="4"/>
      <c r="CD223" s="4"/>
      <c r="CE223" s="4"/>
      <c r="CF223" s="4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</row>
    <row r="224" spans="1:116" s="6" customFormat="1" x14ac:dyDescent="0.2">
      <c r="A224" s="374" t="s">
        <v>97</v>
      </c>
      <c r="B224" s="92">
        <v>0</v>
      </c>
      <c r="BU224" s="5"/>
      <c r="BV224" s="5"/>
      <c r="BW224" s="5"/>
      <c r="BX224" s="5"/>
      <c r="BY224" s="15"/>
      <c r="BZ224" s="15"/>
      <c r="CA224" s="4"/>
      <c r="CB224" s="4"/>
      <c r="CC224" s="4"/>
      <c r="CD224" s="4"/>
      <c r="CE224" s="4"/>
      <c r="CF224" s="4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</row>
    <row r="225" spans="1:104" s="6" customFormat="1" x14ac:dyDescent="0.2">
      <c r="A225" s="374" t="s">
        <v>98</v>
      </c>
      <c r="B225" s="92">
        <v>4308</v>
      </c>
      <c r="BU225" s="5"/>
      <c r="BV225" s="5"/>
      <c r="BW225" s="5"/>
      <c r="BX225" s="5"/>
      <c r="BY225" s="15"/>
      <c r="BZ225" s="15"/>
      <c r="CA225" s="4"/>
      <c r="CB225" s="4"/>
      <c r="CC225" s="4"/>
      <c r="CD225" s="4"/>
      <c r="CE225" s="4"/>
      <c r="CF225" s="4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5"/>
      <c r="CV225" s="5"/>
      <c r="CW225" s="5"/>
      <c r="CX225" s="5"/>
      <c r="CY225" s="5"/>
      <c r="CZ225" s="5"/>
    </row>
    <row r="226" spans="1:104" s="6" customFormat="1" ht="21.75" x14ac:dyDescent="0.2">
      <c r="A226" s="377" t="s">
        <v>99</v>
      </c>
      <c r="B226" s="92">
        <v>782</v>
      </c>
      <c r="BU226" s="5"/>
      <c r="BV226" s="5"/>
      <c r="BW226" s="5"/>
      <c r="BX226" s="5"/>
      <c r="BY226" s="15"/>
      <c r="BZ226" s="15"/>
      <c r="CA226" s="4"/>
      <c r="CB226" s="4"/>
      <c r="CC226" s="4"/>
      <c r="CD226" s="4"/>
      <c r="CE226" s="4"/>
      <c r="CF226" s="4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5"/>
      <c r="CV226" s="5"/>
      <c r="CW226" s="5"/>
      <c r="CX226" s="5"/>
      <c r="CY226" s="5"/>
      <c r="CZ226" s="5"/>
    </row>
    <row r="227" spans="1:104" s="6" customFormat="1" x14ac:dyDescent="0.2">
      <c r="A227" s="374" t="s">
        <v>100</v>
      </c>
      <c r="B227" s="92">
        <v>0</v>
      </c>
      <c r="BU227" s="5"/>
      <c r="BV227" s="5"/>
      <c r="BW227" s="5"/>
      <c r="BX227" s="5"/>
      <c r="BY227" s="15"/>
      <c r="BZ227" s="15"/>
      <c r="CA227" s="4"/>
      <c r="CB227" s="4"/>
      <c r="CC227" s="4"/>
      <c r="CD227" s="4"/>
      <c r="CE227" s="4"/>
      <c r="CF227" s="4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5"/>
      <c r="CV227" s="5"/>
      <c r="CW227" s="5"/>
      <c r="CX227" s="5"/>
      <c r="CY227" s="5"/>
      <c r="CZ227" s="5"/>
    </row>
    <row r="228" spans="1:104" s="6" customFormat="1" x14ac:dyDescent="0.2">
      <c r="A228" s="374" t="s">
        <v>101</v>
      </c>
      <c r="B228" s="92">
        <v>0</v>
      </c>
      <c r="BU228" s="5"/>
      <c r="BV228" s="5"/>
      <c r="BW228" s="5"/>
      <c r="BX228" s="5"/>
      <c r="BY228" s="5"/>
      <c r="BZ228" s="5"/>
      <c r="CA228" s="4"/>
      <c r="CB228" s="4"/>
      <c r="CC228" s="4"/>
      <c r="CD228" s="4"/>
      <c r="CE228" s="4"/>
      <c r="CF228" s="4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5"/>
      <c r="CV228" s="5"/>
      <c r="CW228" s="5"/>
      <c r="CX228" s="5"/>
      <c r="CY228" s="5"/>
      <c r="CZ228" s="5"/>
    </row>
    <row r="229" spans="1:104" s="6" customFormat="1" x14ac:dyDescent="0.2">
      <c r="A229" s="374" t="s">
        <v>102</v>
      </c>
      <c r="B229" s="92">
        <v>0</v>
      </c>
      <c r="BU229" s="5"/>
      <c r="BV229" s="5"/>
      <c r="BW229" s="5"/>
      <c r="BX229" s="5"/>
      <c r="BY229" s="5"/>
      <c r="BZ229" s="5"/>
      <c r="CA229" s="4"/>
      <c r="CB229" s="4"/>
      <c r="CC229" s="4"/>
      <c r="CD229" s="4"/>
      <c r="CE229" s="4"/>
      <c r="CF229" s="4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5"/>
      <c r="CV229" s="5"/>
      <c r="CW229" s="5"/>
      <c r="CX229" s="5"/>
      <c r="CY229" s="5"/>
      <c r="CZ229" s="5"/>
    </row>
    <row r="230" spans="1:104" s="6" customFormat="1" x14ac:dyDescent="0.2">
      <c r="A230" s="374" t="s">
        <v>203</v>
      </c>
      <c r="B230" s="92">
        <v>0</v>
      </c>
      <c r="BU230" s="5"/>
      <c r="BV230" s="5"/>
      <c r="BW230" s="5"/>
      <c r="BX230" s="5"/>
      <c r="BY230" s="5"/>
      <c r="BZ230" s="5"/>
      <c r="CA230" s="4"/>
      <c r="CB230" s="4"/>
      <c r="CC230" s="4"/>
      <c r="CD230" s="4"/>
      <c r="CE230" s="4"/>
      <c r="CF230" s="4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5"/>
      <c r="CV230" s="5"/>
      <c r="CW230" s="5"/>
      <c r="CX230" s="5"/>
      <c r="CY230" s="5"/>
      <c r="CZ230" s="5"/>
    </row>
    <row r="231" spans="1:104" s="6" customFormat="1" x14ac:dyDescent="0.2">
      <c r="A231" s="374" t="s">
        <v>106</v>
      </c>
      <c r="B231" s="92">
        <v>0</v>
      </c>
      <c r="BU231" s="5"/>
      <c r="BV231" s="5"/>
      <c r="BW231" s="5"/>
      <c r="BX231" s="5"/>
      <c r="BY231" s="5"/>
      <c r="BZ231" s="5"/>
      <c r="CA231" s="4"/>
      <c r="CB231" s="4"/>
      <c r="CC231" s="4"/>
      <c r="CD231" s="4"/>
      <c r="CE231" s="4"/>
      <c r="CF231" s="4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5"/>
      <c r="CV231" s="5"/>
      <c r="CW231" s="5"/>
      <c r="CX231" s="5"/>
      <c r="CY231" s="5"/>
      <c r="CZ231" s="5"/>
    </row>
    <row r="232" spans="1:104" s="6" customFormat="1" x14ac:dyDescent="0.2">
      <c r="A232" s="374" t="s">
        <v>103</v>
      </c>
      <c r="B232" s="92">
        <v>0</v>
      </c>
      <c r="BU232" s="5"/>
      <c r="BV232" s="5"/>
      <c r="BW232" s="5"/>
      <c r="BX232" s="5"/>
      <c r="BY232" s="5"/>
      <c r="BZ232" s="5"/>
      <c r="CA232" s="4"/>
      <c r="CB232" s="4"/>
      <c r="CC232" s="4"/>
      <c r="CD232" s="4"/>
      <c r="CE232" s="4"/>
      <c r="CF232" s="4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5"/>
      <c r="CV232" s="5"/>
      <c r="CW232" s="5"/>
      <c r="CX232" s="5"/>
      <c r="CY232" s="5"/>
      <c r="CZ232" s="5"/>
    </row>
    <row r="233" spans="1:104" s="6" customFormat="1" x14ac:dyDescent="0.2">
      <c r="A233" s="374" t="s">
        <v>104</v>
      </c>
      <c r="B233" s="92">
        <v>0</v>
      </c>
      <c r="BU233" s="5"/>
      <c r="BV233" s="5"/>
      <c r="BW233" s="5"/>
      <c r="BX233" s="5"/>
      <c r="BY233" s="5"/>
      <c r="BZ233" s="5"/>
      <c r="CA233" s="4"/>
      <c r="CB233" s="4"/>
      <c r="CC233" s="4"/>
      <c r="CD233" s="4"/>
      <c r="CE233" s="4"/>
      <c r="CF233" s="4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5"/>
      <c r="CV233" s="5"/>
      <c r="CW233" s="5"/>
      <c r="CX233" s="5"/>
      <c r="CY233" s="5"/>
      <c r="CZ233" s="5"/>
    </row>
    <row r="234" spans="1:104" s="6" customFormat="1" x14ac:dyDescent="0.2">
      <c r="A234" s="374" t="s">
        <v>105</v>
      </c>
      <c r="B234" s="92">
        <v>0</v>
      </c>
      <c r="BU234" s="5"/>
      <c r="BV234" s="5"/>
      <c r="BW234" s="5"/>
      <c r="BX234" s="5"/>
      <c r="BY234" s="5"/>
      <c r="BZ234" s="5"/>
      <c r="CA234" s="4"/>
      <c r="CB234" s="4"/>
      <c r="CC234" s="4"/>
      <c r="CD234" s="4"/>
      <c r="CE234" s="4"/>
      <c r="CF234" s="4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5"/>
      <c r="CV234" s="5"/>
      <c r="CW234" s="5"/>
      <c r="CX234" s="5"/>
      <c r="CY234" s="5"/>
      <c r="CZ234" s="5"/>
    </row>
    <row r="235" spans="1:104" s="6" customFormat="1" x14ac:dyDescent="0.2">
      <c r="A235" s="374" t="s">
        <v>204</v>
      </c>
      <c r="B235" s="92">
        <v>0</v>
      </c>
      <c r="BU235" s="5"/>
      <c r="BV235" s="5"/>
      <c r="BW235" s="5"/>
      <c r="BX235" s="5"/>
      <c r="BY235" s="5"/>
      <c r="BZ235" s="5"/>
      <c r="CA235" s="4"/>
      <c r="CB235" s="4"/>
      <c r="CC235" s="4"/>
      <c r="CD235" s="4"/>
      <c r="CE235" s="4"/>
      <c r="CF235" s="4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5"/>
      <c r="CV235" s="5"/>
      <c r="CW235" s="5"/>
      <c r="CX235" s="5"/>
      <c r="CY235" s="5"/>
      <c r="CZ235" s="5"/>
    </row>
    <row r="236" spans="1:104" s="6" customFormat="1" x14ac:dyDescent="0.2">
      <c r="A236" s="374" t="s">
        <v>205</v>
      </c>
      <c r="B236" s="92">
        <v>0</v>
      </c>
      <c r="BU236" s="5"/>
      <c r="BV236" s="5"/>
      <c r="BW236" s="5"/>
      <c r="BX236" s="5"/>
      <c r="BY236" s="5"/>
      <c r="BZ236" s="5"/>
      <c r="CA236" s="4"/>
      <c r="CB236" s="4"/>
      <c r="CC236" s="4"/>
      <c r="CD236" s="4"/>
      <c r="CE236" s="4"/>
      <c r="CF236" s="4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5"/>
      <c r="CV236" s="5"/>
      <c r="CW236" s="5"/>
      <c r="CX236" s="5"/>
      <c r="CY236" s="5"/>
      <c r="CZ236" s="5"/>
    </row>
    <row r="237" spans="1:104" s="6" customFormat="1" x14ac:dyDescent="0.2">
      <c r="A237" s="374" t="s">
        <v>107</v>
      </c>
      <c r="B237" s="92">
        <v>1072</v>
      </c>
      <c r="BU237" s="5"/>
      <c r="BV237" s="5"/>
      <c r="BW237" s="5"/>
      <c r="BX237" s="5"/>
      <c r="BY237" s="5"/>
      <c r="BZ237" s="5"/>
      <c r="CA237" s="4"/>
      <c r="CB237" s="4"/>
      <c r="CC237" s="4"/>
      <c r="CD237" s="4"/>
      <c r="CE237" s="4"/>
      <c r="CF237" s="4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5"/>
      <c r="CV237" s="5"/>
      <c r="CW237" s="5"/>
      <c r="CX237" s="5"/>
      <c r="CY237" s="5"/>
      <c r="CZ237" s="5"/>
    </row>
    <row r="238" spans="1:104" s="6" customFormat="1" x14ac:dyDescent="0.2">
      <c r="A238" s="374" t="s">
        <v>108</v>
      </c>
      <c r="B238" s="92">
        <v>0</v>
      </c>
      <c r="BU238" s="5"/>
      <c r="BV238" s="5"/>
      <c r="BW238" s="5"/>
      <c r="BX238" s="5"/>
      <c r="BY238" s="5"/>
      <c r="BZ238" s="5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5"/>
      <c r="CV238" s="5"/>
      <c r="CW238" s="5"/>
      <c r="CX238" s="5"/>
      <c r="CY238" s="5"/>
      <c r="CZ238" s="5"/>
    </row>
    <row r="239" spans="1:104" s="6" customFormat="1" x14ac:dyDescent="0.2">
      <c r="A239" s="374" t="s">
        <v>109</v>
      </c>
      <c r="B239" s="92">
        <v>308</v>
      </c>
      <c r="BU239" s="5"/>
      <c r="BV239" s="5"/>
      <c r="BW239" s="5"/>
      <c r="BX239" s="5"/>
      <c r="BY239" s="5"/>
      <c r="BZ239" s="5"/>
      <c r="CU239" s="5"/>
      <c r="CV239" s="5"/>
      <c r="CW239" s="5"/>
      <c r="CX239" s="5"/>
      <c r="CY239" s="5"/>
      <c r="CZ239" s="5"/>
    </row>
    <row r="240" spans="1:104" s="6" customFormat="1" x14ac:dyDescent="0.2">
      <c r="A240" s="374" t="s">
        <v>110</v>
      </c>
      <c r="B240" s="92">
        <v>0</v>
      </c>
      <c r="BU240" s="5"/>
      <c r="BV240" s="5"/>
      <c r="BW240" s="5"/>
      <c r="BX240" s="5"/>
      <c r="BY240" s="5"/>
      <c r="BZ240" s="5"/>
      <c r="CU240" s="5"/>
      <c r="CV240" s="5"/>
      <c r="CW240" s="5"/>
      <c r="CX240" s="5"/>
      <c r="CY240" s="5"/>
      <c r="CZ240" s="5"/>
    </row>
    <row r="241" spans="1:104" s="6" customFormat="1" x14ac:dyDescent="0.2">
      <c r="A241" s="374" t="s">
        <v>206</v>
      </c>
      <c r="B241" s="92">
        <v>43</v>
      </c>
      <c r="BU241" s="5"/>
      <c r="BV241" s="5"/>
      <c r="BW241" s="5"/>
      <c r="BX241" s="5"/>
      <c r="BY241" s="15"/>
      <c r="BZ241" s="15"/>
      <c r="CU241" s="5"/>
      <c r="CV241" s="5"/>
      <c r="CW241" s="5"/>
      <c r="CX241" s="5"/>
      <c r="CY241" s="5"/>
      <c r="CZ241" s="5"/>
    </row>
    <row r="242" spans="1:104" s="6" customFormat="1" x14ac:dyDescent="0.2">
      <c r="A242" s="374" t="s">
        <v>112</v>
      </c>
      <c r="B242" s="92">
        <v>0</v>
      </c>
      <c r="BU242" s="5"/>
      <c r="BV242" s="5"/>
      <c r="BW242" s="5"/>
      <c r="BX242" s="5"/>
      <c r="BY242" s="15"/>
      <c r="BZ242" s="15"/>
      <c r="CU242" s="5"/>
      <c r="CV242" s="5"/>
      <c r="CW242" s="5"/>
      <c r="CX242" s="5"/>
      <c r="CY242" s="5"/>
      <c r="CZ242" s="5"/>
    </row>
    <row r="243" spans="1:104" s="6" customFormat="1" x14ac:dyDescent="0.2">
      <c r="A243" s="374" t="s">
        <v>207</v>
      </c>
      <c r="B243" s="92">
        <v>0</v>
      </c>
      <c r="BU243" s="5"/>
      <c r="BV243" s="5"/>
      <c r="BW243" s="5"/>
      <c r="BX243" s="5"/>
      <c r="BY243" s="15"/>
      <c r="BZ243" s="15"/>
      <c r="CU243" s="5"/>
      <c r="CV243" s="5"/>
      <c r="CW243" s="5"/>
      <c r="CX243" s="5"/>
      <c r="CY243" s="5"/>
      <c r="CZ243" s="5"/>
    </row>
    <row r="244" spans="1:104" s="6" customFormat="1" x14ac:dyDescent="0.2">
      <c r="A244" s="374" t="s">
        <v>208</v>
      </c>
      <c r="B244" s="92">
        <v>0</v>
      </c>
      <c r="BU244" s="5"/>
      <c r="BV244" s="5"/>
      <c r="BW244" s="5"/>
      <c r="BX244" s="5"/>
      <c r="BY244" s="15"/>
      <c r="BZ244" s="15"/>
      <c r="CU244" s="5"/>
      <c r="CV244" s="5"/>
      <c r="CW244" s="5"/>
      <c r="CX244" s="5"/>
      <c r="CY244" s="5"/>
      <c r="CZ244" s="5"/>
    </row>
    <row r="245" spans="1:104" s="6" customFormat="1" x14ac:dyDescent="0.2">
      <c r="A245" s="374" t="s">
        <v>209</v>
      </c>
      <c r="B245" s="92">
        <v>2268</v>
      </c>
      <c r="BU245" s="5"/>
      <c r="BV245" s="5"/>
      <c r="BW245" s="5"/>
      <c r="BX245" s="5"/>
      <c r="BY245" s="15"/>
      <c r="BZ245" s="15"/>
      <c r="CU245" s="5"/>
      <c r="CV245" s="5"/>
      <c r="CW245" s="5"/>
      <c r="CX245" s="5"/>
      <c r="CY245" s="5"/>
      <c r="CZ245" s="5"/>
    </row>
    <row r="246" spans="1:104" s="6" customFormat="1" x14ac:dyDescent="0.2">
      <c r="A246" s="374" t="s">
        <v>210</v>
      </c>
      <c r="B246" s="92">
        <v>0</v>
      </c>
      <c r="BU246" s="5"/>
      <c r="BV246" s="5"/>
      <c r="BW246" s="5"/>
      <c r="BX246" s="5"/>
      <c r="BY246" s="15"/>
      <c r="BZ246" s="15"/>
      <c r="CU246" s="5"/>
      <c r="CV246" s="5"/>
      <c r="CW246" s="5"/>
      <c r="CX246" s="5"/>
      <c r="CY246" s="5"/>
      <c r="CZ246" s="5"/>
    </row>
    <row r="247" spans="1:104" s="6" customFormat="1" x14ac:dyDescent="0.2">
      <c r="A247" s="375" t="s">
        <v>211</v>
      </c>
      <c r="B247" s="75">
        <v>0</v>
      </c>
      <c r="BU247" s="5"/>
      <c r="BV247" s="5"/>
      <c r="BW247" s="5"/>
      <c r="BX247" s="5"/>
      <c r="BY247" s="15"/>
      <c r="BZ247" s="15"/>
      <c r="CU247" s="5"/>
      <c r="CV247" s="5"/>
      <c r="CW247" s="5"/>
      <c r="CX247" s="5"/>
      <c r="CY247" s="5"/>
      <c r="CZ247" s="5"/>
    </row>
    <row r="248" spans="1:104" s="6" customFormat="1" x14ac:dyDescent="0.2">
      <c r="A248" s="425" t="s">
        <v>5</v>
      </c>
      <c r="B248" s="426">
        <f>SUM(B223:B247)</f>
        <v>8781</v>
      </c>
      <c r="BU248" s="5"/>
      <c r="BV248" s="5"/>
      <c r="BW248" s="5"/>
      <c r="BX248" s="5"/>
      <c r="BY248" s="15"/>
      <c r="BZ248" s="15"/>
      <c r="CU248" s="5"/>
      <c r="CV248" s="5"/>
      <c r="CW248" s="5"/>
      <c r="CX248" s="5"/>
      <c r="CY248" s="5"/>
      <c r="CZ248" s="5"/>
    </row>
    <row r="249" spans="1:104" s="6" customFormat="1" x14ac:dyDescent="0.2">
      <c r="A249" s="11" t="s">
        <v>212</v>
      </c>
      <c r="B249" s="11"/>
      <c r="BU249" s="5"/>
      <c r="BV249" s="5"/>
      <c r="BW249" s="5"/>
      <c r="BX249" s="5"/>
      <c r="BY249" s="15"/>
      <c r="BZ249" s="15"/>
      <c r="CU249" s="5"/>
      <c r="CV249" s="5"/>
      <c r="CW249" s="5"/>
      <c r="CX249" s="5"/>
      <c r="CY249" s="5"/>
      <c r="CZ249" s="5"/>
    </row>
    <row r="250" spans="1:104" s="6" customFormat="1" x14ac:dyDescent="0.2">
      <c r="A250" s="11" t="s">
        <v>213</v>
      </c>
      <c r="B250" s="221"/>
      <c r="BU250" s="5"/>
      <c r="BV250" s="5"/>
      <c r="BW250" s="5"/>
      <c r="BX250" s="15"/>
      <c r="BY250" s="15"/>
      <c r="BZ250" s="5"/>
      <c r="CU250" s="5"/>
      <c r="CV250" s="5"/>
      <c r="CW250" s="5"/>
      <c r="CX250" s="5"/>
      <c r="CY250" s="5"/>
      <c r="CZ250" s="5"/>
    </row>
    <row r="251" spans="1:104" s="6" customFormat="1" x14ac:dyDescent="0.2">
      <c r="A251" s="2121" t="s">
        <v>214</v>
      </c>
      <c r="B251" s="2146" t="s">
        <v>5</v>
      </c>
      <c r="C251" s="2139" t="s">
        <v>215</v>
      </c>
      <c r="D251" s="2128"/>
      <c r="E251" s="2128"/>
      <c r="F251" s="2128"/>
      <c r="G251" s="2128"/>
      <c r="H251" s="2128"/>
      <c r="I251" s="2128"/>
      <c r="J251" s="2128"/>
      <c r="K251" s="2128"/>
      <c r="L251" s="2128"/>
      <c r="M251" s="2128"/>
      <c r="N251" s="2128"/>
      <c r="O251" s="2128"/>
      <c r="P251" s="2128"/>
      <c r="Q251" s="2128"/>
      <c r="R251" s="2128"/>
      <c r="S251" s="2129"/>
      <c r="BU251" s="5"/>
      <c r="BV251" s="5"/>
      <c r="BW251" s="5"/>
      <c r="BX251" s="5"/>
      <c r="BY251" s="5"/>
      <c r="BZ251" s="5"/>
      <c r="CU251" s="5"/>
      <c r="CV251" s="5"/>
      <c r="CW251" s="5"/>
      <c r="CX251" s="5"/>
      <c r="CY251" s="5"/>
      <c r="CZ251" s="5"/>
    </row>
    <row r="252" spans="1:104" s="6" customFormat="1" x14ac:dyDescent="0.2">
      <c r="A252" s="1745"/>
      <c r="B252" s="1820"/>
      <c r="C252" s="1340" t="s">
        <v>160</v>
      </c>
      <c r="D252" s="1340" t="s">
        <v>161</v>
      </c>
      <c r="E252" s="1340" t="s">
        <v>13</v>
      </c>
      <c r="F252" s="1341" t="s">
        <v>14</v>
      </c>
      <c r="G252" s="1341" t="s">
        <v>15</v>
      </c>
      <c r="H252" s="1341" t="s">
        <v>16</v>
      </c>
      <c r="I252" s="1341" t="s">
        <v>17</v>
      </c>
      <c r="J252" s="1341" t="s">
        <v>18</v>
      </c>
      <c r="K252" s="1341" t="s">
        <v>19</v>
      </c>
      <c r="L252" s="1341" t="s">
        <v>20</v>
      </c>
      <c r="M252" s="1341" t="s">
        <v>21</v>
      </c>
      <c r="N252" s="1341" t="s">
        <v>22</v>
      </c>
      <c r="O252" s="1341" t="s">
        <v>23</v>
      </c>
      <c r="P252" s="1341" t="s">
        <v>24</v>
      </c>
      <c r="Q252" s="1341" t="s">
        <v>25</v>
      </c>
      <c r="R252" s="1341" t="s">
        <v>26</v>
      </c>
      <c r="S252" s="1342" t="s">
        <v>27</v>
      </c>
      <c r="BU252" s="5"/>
      <c r="BV252" s="5"/>
      <c r="BW252" s="5"/>
      <c r="BX252" s="5"/>
      <c r="BY252" s="5"/>
      <c r="BZ252" s="5"/>
      <c r="CU252" s="5"/>
      <c r="CV252" s="5"/>
      <c r="CW252" s="5"/>
      <c r="CX252" s="5"/>
      <c r="CY252" s="5"/>
      <c r="CZ252" s="5"/>
    </row>
    <row r="253" spans="1:104" s="6" customFormat="1" x14ac:dyDescent="0.2">
      <c r="A253" s="1343" t="s">
        <v>216</v>
      </c>
      <c r="B253" s="1344">
        <f>SUM(C253:S253)</f>
        <v>214</v>
      </c>
      <c r="C253" s="1317">
        <v>2</v>
      </c>
      <c r="D253" s="385">
        <v>13</v>
      </c>
      <c r="E253" s="385">
        <v>9</v>
      </c>
      <c r="F253" s="385">
        <v>7</v>
      </c>
      <c r="G253" s="385">
        <v>0</v>
      </c>
      <c r="H253" s="385">
        <v>0</v>
      </c>
      <c r="I253" s="385">
        <v>1</v>
      </c>
      <c r="J253" s="385">
        <v>1</v>
      </c>
      <c r="K253" s="385">
        <v>0</v>
      </c>
      <c r="L253" s="385">
        <v>1</v>
      </c>
      <c r="M253" s="385">
        <v>1</v>
      </c>
      <c r="N253" s="385">
        <v>1</v>
      </c>
      <c r="O253" s="385">
        <v>6</v>
      </c>
      <c r="P253" s="385">
        <v>48</v>
      </c>
      <c r="Q253" s="385">
        <v>41</v>
      </c>
      <c r="R253" s="385">
        <v>40</v>
      </c>
      <c r="S253" s="1314">
        <v>43</v>
      </c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U253" s="5"/>
      <c r="CV253" s="5"/>
      <c r="CW253" s="5"/>
      <c r="CX253" s="5"/>
      <c r="CY253" s="5"/>
      <c r="CZ253" s="5"/>
    </row>
    <row r="254" spans="1:104" s="6" customFormat="1" ht="21" x14ac:dyDescent="0.2">
      <c r="A254" s="386" t="s">
        <v>217</v>
      </c>
      <c r="B254" s="387">
        <f>SUM(C254:S254)</f>
        <v>214</v>
      </c>
      <c r="C254" s="51">
        <v>2</v>
      </c>
      <c r="D254" s="55">
        <v>13</v>
      </c>
      <c r="E254" s="55">
        <v>9</v>
      </c>
      <c r="F254" s="55">
        <v>7</v>
      </c>
      <c r="G254" s="55">
        <v>0</v>
      </c>
      <c r="H254" s="55">
        <v>0</v>
      </c>
      <c r="I254" s="55">
        <v>1</v>
      </c>
      <c r="J254" s="55">
        <v>1</v>
      </c>
      <c r="K254" s="55">
        <v>0</v>
      </c>
      <c r="L254" s="55">
        <v>1</v>
      </c>
      <c r="M254" s="55">
        <v>1</v>
      </c>
      <c r="N254" s="55">
        <v>1</v>
      </c>
      <c r="O254" s="55">
        <v>6</v>
      </c>
      <c r="P254" s="55">
        <v>48</v>
      </c>
      <c r="Q254" s="55">
        <v>41</v>
      </c>
      <c r="R254" s="55">
        <v>40</v>
      </c>
      <c r="S254" s="56">
        <v>43</v>
      </c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09"/>
      <c r="AJ254" s="109"/>
      <c r="AK254" s="109"/>
      <c r="AL254" s="109"/>
      <c r="AM254" s="109"/>
      <c r="AN254" s="109"/>
      <c r="AO254" s="109"/>
      <c r="AP254" s="109"/>
      <c r="AQ254" s="109"/>
      <c r="AR254" s="109"/>
      <c r="AS254" s="109"/>
      <c r="AT254" s="109"/>
      <c r="AU254" s="109"/>
      <c r="AV254" s="109"/>
      <c r="AW254" s="109"/>
      <c r="AX254" s="109"/>
      <c r="AY254" s="109"/>
      <c r="AZ254" s="109"/>
      <c r="BA254" s="109"/>
      <c r="BB254" s="109"/>
      <c r="BU254" s="5"/>
      <c r="BV254" s="5"/>
      <c r="BW254" s="5"/>
      <c r="BX254" s="5"/>
      <c r="BY254" s="15"/>
      <c r="BZ254" s="15"/>
      <c r="CU254" s="5"/>
      <c r="CV254" s="5"/>
      <c r="CW254" s="5"/>
      <c r="CX254" s="5"/>
      <c r="CY254" s="5"/>
      <c r="CZ254" s="5"/>
    </row>
    <row r="255" spans="1:104" s="6" customFormat="1" x14ac:dyDescent="0.2">
      <c r="A255" s="427" t="s">
        <v>218</v>
      </c>
      <c r="B255" s="428">
        <f>SUM(C255:S255)</f>
        <v>214</v>
      </c>
      <c r="C255" s="434">
        <v>2</v>
      </c>
      <c r="D255" s="893">
        <v>13</v>
      </c>
      <c r="E255" s="893">
        <v>9</v>
      </c>
      <c r="F255" s="893">
        <v>7</v>
      </c>
      <c r="G255" s="893">
        <v>0</v>
      </c>
      <c r="H255" s="893">
        <v>0</v>
      </c>
      <c r="I255" s="893">
        <v>1</v>
      </c>
      <c r="J255" s="893">
        <v>1</v>
      </c>
      <c r="K255" s="893">
        <v>0</v>
      </c>
      <c r="L255" s="893">
        <v>1</v>
      </c>
      <c r="M255" s="893">
        <v>1</v>
      </c>
      <c r="N255" s="893">
        <v>1</v>
      </c>
      <c r="O255" s="893">
        <v>6</v>
      </c>
      <c r="P255" s="893">
        <v>48</v>
      </c>
      <c r="Q255" s="893">
        <v>41</v>
      </c>
      <c r="R255" s="893">
        <v>40</v>
      </c>
      <c r="S255" s="421">
        <v>43</v>
      </c>
      <c r="Z255" s="109"/>
      <c r="AA255" s="109"/>
      <c r="AB255" s="109"/>
      <c r="AC255" s="109"/>
      <c r="AD255" s="109"/>
      <c r="AE255" s="109"/>
      <c r="AF255" s="109"/>
      <c r="AG255" s="109"/>
      <c r="AH255" s="109"/>
      <c r="AI255" s="109"/>
      <c r="AJ255" s="109"/>
      <c r="AK255" s="109"/>
      <c r="AL255" s="109"/>
      <c r="AM255" s="109"/>
      <c r="AN255" s="109"/>
      <c r="AO255" s="109"/>
      <c r="AP255" s="109"/>
      <c r="AQ255" s="109"/>
      <c r="AR255" s="109"/>
      <c r="AS255" s="109"/>
      <c r="AT255" s="109"/>
      <c r="AU255" s="109"/>
      <c r="AV255" s="109"/>
      <c r="AW255" s="109"/>
      <c r="AX255" s="109"/>
      <c r="AY255" s="109"/>
      <c r="AZ255" s="109"/>
      <c r="BA255" s="109"/>
      <c r="BB255" s="109"/>
      <c r="BU255" s="5"/>
      <c r="BV255" s="5"/>
      <c r="BW255" s="5"/>
      <c r="BX255" s="5"/>
      <c r="BY255" s="15"/>
      <c r="BZ255" s="15"/>
      <c r="CU255" s="5"/>
      <c r="CV255" s="5"/>
      <c r="CW255" s="5"/>
      <c r="CX255" s="5"/>
      <c r="CY255" s="5"/>
      <c r="CZ255" s="5"/>
    </row>
    <row r="256" spans="1:104" s="6" customFormat="1" x14ac:dyDescent="0.2">
      <c r="A256" s="11" t="s">
        <v>219</v>
      </c>
      <c r="B256" s="390"/>
      <c r="D256" s="390"/>
      <c r="AX256" s="109"/>
      <c r="AY256" s="109"/>
      <c r="AZ256" s="109"/>
      <c r="BA256" s="109"/>
      <c r="BB256" s="109"/>
      <c r="BC256" s="109"/>
      <c r="BD256" s="109"/>
      <c r="BU256" s="5"/>
      <c r="BV256" s="5"/>
      <c r="BW256" s="5"/>
      <c r="BX256" s="5"/>
      <c r="BY256" s="5"/>
      <c r="BZ256" s="5"/>
      <c r="CU256" s="15"/>
      <c r="CV256" s="15"/>
      <c r="CW256" s="15"/>
      <c r="CX256" s="15"/>
      <c r="CY256" s="15"/>
      <c r="CZ256" s="15"/>
    </row>
    <row r="257" spans="1:130" x14ac:dyDescent="0.2">
      <c r="A257" s="2077" t="s">
        <v>220</v>
      </c>
      <c r="B257" s="2146" t="s">
        <v>221</v>
      </c>
      <c r="C257" s="2139" t="s">
        <v>215</v>
      </c>
      <c r="D257" s="2128"/>
      <c r="E257" s="2128"/>
      <c r="F257" s="2128"/>
      <c r="G257" s="2128"/>
      <c r="H257" s="2128"/>
      <c r="I257" s="2128"/>
      <c r="J257" s="2128"/>
      <c r="K257" s="2128"/>
      <c r="L257" s="2128"/>
      <c r="M257" s="2128"/>
      <c r="N257" s="2128"/>
      <c r="O257" s="2128"/>
      <c r="P257" s="2128"/>
      <c r="Q257" s="2128"/>
      <c r="R257" s="2128"/>
      <c r="S257" s="2129"/>
      <c r="AA257" s="109"/>
      <c r="AB257" s="109"/>
      <c r="AC257" s="109"/>
      <c r="AD257" s="109"/>
      <c r="AE257" s="109"/>
      <c r="AF257" s="109"/>
      <c r="AG257" s="109"/>
      <c r="AH257" s="109"/>
      <c r="AI257" s="109"/>
      <c r="AJ257" s="109"/>
      <c r="AK257" s="109"/>
      <c r="AL257" s="109"/>
      <c r="AM257" s="109"/>
      <c r="AN257" s="109"/>
      <c r="AO257" s="109"/>
      <c r="AP257" s="109"/>
      <c r="AQ257" s="109"/>
      <c r="AR257" s="109"/>
      <c r="AS257" s="109"/>
      <c r="AT257" s="109"/>
      <c r="AU257" s="109"/>
      <c r="AV257" s="109"/>
      <c r="AW257" s="109"/>
      <c r="AX257" s="109"/>
      <c r="AY257" s="109"/>
      <c r="AZ257" s="109"/>
      <c r="BA257" s="109"/>
      <c r="BB257" s="109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5"/>
      <c r="CV257" s="5"/>
      <c r="CW257" s="5"/>
      <c r="CX257" s="5"/>
      <c r="CY257" s="5"/>
      <c r="CZ257" s="5"/>
    </row>
    <row r="258" spans="1:130" ht="15" x14ac:dyDescent="0.25">
      <c r="A258" s="1761"/>
      <c r="B258" s="1820"/>
      <c r="C258" s="1340" t="s">
        <v>160</v>
      </c>
      <c r="D258" s="1340" t="s">
        <v>161</v>
      </c>
      <c r="E258" s="1340" t="s">
        <v>13</v>
      </c>
      <c r="F258" s="1341" t="s">
        <v>14</v>
      </c>
      <c r="G258" s="1341" t="s">
        <v>15</v>
      </c>
      <c r="H258" s="1341" t="s">
        <v>16</v>
      </c>
      <c r="I258" s="1341" t="s">
        <v>17</v>
      </c>
      <c r="J258" s="1341" t="s">
        <v>18</v>
      </c>
      <c r="K258" s="1341" t="s">
        <v>19</v>
      </c>
      <c r="L258" s="1341" t="s">
        <v>20</v>
      </c>
      <c r="M258" s="1341" t="s">
        <v>21</v>
      </c>
      <c r="N258" s="1341" t="s">
        <v>22</v>
      </c>
      <c r="O258" s="1341" t="s">
        <v>23</v>
      </c>
      <c r="P258" s="1341" t="s">
        <v>24</v>
      </c>
      <c r="Q258" s="1341" t="s">
        <v>25</v>
      </c>
      <c r="R258" s="1341" t="s">
        <v>26</v>
      </c>
      <c r="S258" s="1342" t="s">
        <v>27</v>
      </c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3"/>
      <c r="BV258" s="3"/>
      <c r="BW258" s="3"/>
      <c r="BX258" s="3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5"/>
      <c r="CV258" s="5"/>
      <c r="CW258" s="5"/>
      <c r="CX258" s="5"/>
      <c r="CY258" s="5"/>
      <c r="CZ258" s="5"/>
    </row>
    <row r="259" spans="1:130" ht="15" x14ac:dyDescent="0.25">
      <c r="A259" s="391" t="s">
        <v>222</v>
      </c>
      <c r="B259" s="391">
        <f>SUM(C259:S259)</f>
        <v>15</v>
      </c>
      <c r="C259" s="385">
        <v>0</v>
      </c>
      <c r="D259" s="385">
        <v>0</v>
      </c>
      <c r="E259" s="385">
        <v>0</v>
      </c>
      <c r="F259" s="385">
        <v>0</v>
      </c>
      <c r="G259" s="385">
        <v>0</v>
      </c>
      <c r="H259" s="385">
        <v>0</v>
      </c>
      <c r="I259" s="385">
        <v>0</v>
      </c>
      <c r="J259" s="385">
        <v>0</v>
      </c>
      <c r="K259" s="385">
        <v>0</v>
      </c>
      <c r="L259" s="385">
        <v>0</v>
      </c>
      <c r="M259" s="385">
        <v>0</v>
      </c>
      <c r="N259" s="385">
        <v>0</v>
      </c>
      <c r="O259" s="385">
        <v>1</v>
      </c>
      <c r="P259" s="385">
        <v>2</v>
      </c>
      <c r="Q259" s="385">
        <v>3</v>
      </c>
      <c r="R259" s="385">
        <v>5</v>
      </c>
      <c r="S259" s="1296">
        <v>4</v>
      </c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3"/>
      <c r="BV259" s="3"/>
      <c r="BW259" s="3"/>
      <c r="BX259" s="3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5"/>
      <c r="CV259" s="5"/>
      <c r="CW259" s="5"/>
      <c r="CX259" s="5"/>
      <c r="CY259" s="5"/>
      <c r="CZ259" s="5"/>
    </row>
    <row r="260" spans="1:130" ht="15" x14ac:dyDescent="0.25">
      <c r="A260" s="284" t="s">
        <v>223</v>
      </c>
      <c r="B260" s="284">
        <f t="shared" ref="B260:B285" si="36">SUM(C260:S260)</f>
        <v>1</v>
      </c>
      <c r="C260" s="55">
        <v>0</v>
      </c>
      <c r="D260" s="55">
        <v>0</v>
      </c>
      <c r="E260" s="55">
        <v>0</v>
      </c>
      <c r="F260" s="55">
        <v>0</v>
      </c>
      <c r="G260" s="55">
        <v>0</v>
      </c>
      <c r="H260" s="55">
        <v>0</v>
      </c>
      <c r="I260" s="55">
        <v>1</v>
      </c>
      <c r="J260" s="55">
        <v>0</v>
      </c>
      <c r="K260" s="55">
        <v>0</v>
      </c>
      <c r="L260" s="55">
        <v>0</v>
      </c>
      <c r="M260" s="55">
        <v>0</v>
      </c>
      <c r="N260" s="55">
        <v>0</v>
      </c>
      <c r="O260" s="55">
        <v>0</v>
      </c>
      <c r="P260" s="55">
        <v>0</v>
      </c>
      <c r="Q260" s="55">
        <v>0</v>
      </c>
      <c r="R260" s="55">
        <v>0</v>
      </c>
      <c r="S260" s="56">
        <v>0</v>
      </c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3"/>
      <c r="BV260" s="3"/>
      <c r="BW260" s="3"/>
      <c r="BX260" s="3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5"/>
      <c r="CV260" s="5"/>
      <c r="CW260" s="5"/>
      <c r="CX260" s="5"/>
      <c r="CY260" s="5"/>
      <c r="CZ260" s="5"/>
    </row>
    <row r="261" spans="1:130" ht="15" x14ac:dyDescent="0.25">
      <c r="A261" s="284" t="s">
        <v>224</v>
      </c>
      <c r="B261" s="284">
        <f>SUM(C261:S261)</f>
        <v>12</v>
      </c>
      <c r="C261" s="55">
        <v>0</v>
      </c>
      <c r="D261" s="55">
        <v>0</v>
      </c>
      <c r="E261" s="55">
        <v>0</v>
      </c>
      <c r="F261" s="55">
        <v>0</v>
      </c>
      <c r="G261" s="55">
        <v>0</v>
      </c>
      <c r="H261" s="55">
        <v>0</v>
      </c>
      <c r="I261" s="55">
        <v>1</v>
      </c>
      <c r="J261" s="55">
        <v>0</v>
      </c>
      <c r="K261" s="55">
        <v>0</v>
      </c>
      <c r="L261" s="55">
        <v>0</v>
      </c>
      <c r="M261" s="55">
        <v>0</v>
      </c>
      <c r="N261" s="55">
        <v>0</v>
      </c>
      <c r="O261" s="55">
        <v>1</v>
      </c>
      <c r="P261" s="55">
        <v>2</v>
      </c>
      <c r="Q261" s="55">
        <v>2</v>
      </c>
      <c r="R261" s="55">
        <v>1</v>
      </c>
      <c r="S261" s="56">
        <v>5</v>
      </c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3"/>
      <c r="BV261" s="3"/>
      <c r="BW261" s="3"/>
      <c r="BX261" s="3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5"/>
      <c r="CV261" s="5"/>
      <c r="CW261" s="5"/>
      <c r="CX261" s="5"/>
      <c r="CY261" s="5"/>
      <c r="CZ261" s="5"/>
    </row>
    <row r="262" spans="1:130" ht="15" x14ac:dyDescent="0.25">
      <c r="A262" s="284" t="s">
        <v>225</v>
      </c>
      <c r="B262" s="284">
        <f t="shared" si="36"/>
        <v>14</v>
      </c>
      <c r="C262" s="55">
        <v>0</v>
      </c>
      <c r="D262" s="55">
        <v>0</v>
      </c>
      <c r="E262" s="55">
        <v>0</v>
      </c>
      <c r="F262" s="55">
        <v>0</v>
      </c>
      <c r="G262" s="55">
        <v>0</v>
      </c>
      <c r="H262" s="55">
        <v>0</v>
      </c>
      <c r="I262" s="55">
        <v>1</v>
      </c>
      <c r="J262" s="55">
        <v>0</v>
      </c>
      <c r="K262" s="55">
        <v>0</v>
      </c>
      <c r="L262" s="55">
        <v>0</v>
      </c>
      <c r="M262" s="55">
        <v>0</v>
      </c>
      <c r="N262" s="55">
        <v>0</v>
      </c>
      <c r="O262" s="55">
        <v>2</v>
      </c>
      <c r="P262" s="55">
        <v>2</v>
      </c>
      <c r="Q262" s="55">
        <v>2</v>
      </c>
      <c r="R262" s="55">
        <v>1</v>
      </c>
      <c r="S262" s="56">
        <v>6</v>
      </c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3"/>
      <c r="BV262" s="3"/>
      <c r="BW262" s="3"/>
      <c r="BX262" s="3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5"/>
      <c r="CV262" s="5"/>
      <c r="CW262" s="5"/>
      <c r="CX262" s="5"/>
      <c r="CY262" s="5"/>
      <c r="CZ262" s="5"/>
    </row>
    <row r="263" spans="1:130" ht="15" x14ac:dyDescent="0.25">
      <c r="A263" s="284" t="s">
        <v>226</v>
      </c>
      <c r="B263" s="284">
        <f t="shared" si="36"/>
        <v>14</v>
      </c>
      <c r="C263" s="55">
        <v>0</v>
      </c>
      <c r="D263" s="55">
        <v>0</v>
      </c>
      <c r="E263" s="55">
        <v>0</v>
      </c>
      <c r="F263" s="55">
        <v>0</v>
      </c>
      <c r="G263" s="55">
        <v>0</v>
      </c>
      <c r="H263" s="55">
        <v>0</v>
      </c>
      <c r="I263" s="55">
        <v>0</v>
      </c>
      <c r="J263" s="55">
        <v>0</v>
      </c>
      <c r="K263" s="55">
        <v>0</v>
      </c>
      <c r="L263" s="55">
        <v>1</v>
      </c>
      <c r="M263" s="55">
        <v>1</v>
      </c>
      <c r="N263" s="55">
        <v>1</v>
      </c>
      <c r="O263" s="55">
        <v>1</v>
      </c>
      <c r="P263" s="55">
        <v>2</v>
      </c>
      <c r="Q263" s="55">
        <v>2</v>
      </c>
      <c r="R263" s="55">
        <v>2</v>
      </c>
      <c r="S263" s="56">
        <v>4</v>
      </c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3"/>
      <c r="BV263" s="3"/>
      <c r="BW263" s="3"/>
      <c r="BX263" s="3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5"/>
      <c r="CV263" s="5"/>
      <c r="CW263" s="5"/>
      <c r="CX263" s="5"/>
      <c r="CY263" s="5"/>
      <c r="CZ263" s="5"/>
    </row>
    <row r="264" spans="1:130" s="392" customFormat="1" x14ac:dyDescent="0.2">
      <c r="A264" s="284" t="s">
        <v>227</v>
      </c>
      <c r="B264" s="284">
        <f t="shared" si="36"/>
        <v>14</v>
      </c>
      <c r="C264" s="55">
        <v>0</v>
      </c>
      <c r="D264" s="55">
        <v>0</v>
      </c>
      <c r="E264" s="55">
        <v>0</v>
      </c>
      <c r="F264" s="55">
        <v>0</v>
      </c>
      <c r="G264" s="55">
        <v>0</v>
      </c>
      <c r="H264" s="55">
        <v>0</v>
      </c>
      <c r="I264" s="55">
        <v>0</v>
      </c>
      <c r="J264" s="55">
        <v>0</v>
      </c>
      <c r="K264" s="55">
        <v>0</v>
      </c>
      <c r="L264" s="55">
        <v>0</v>
      </c>
      <c r="M264" s="55">
        <v>0</v>
      </c>
      <c r="N264" s="55">
        <v>0</v>
      </c>
      <c r="O264" s="55">
        <v>0</v>
      </c>
      <c r="P264" s="55">
        <v>2</v>
      </c>
      <c r="Q264" s="55">
        <v>2</v>
      </c>
      <c r="R264" s="55">
        <v>4</v>
      </c>
      <c r="S264" s="56">
        <v>6</v>
      </c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5"/>
      <c r="BV264" s="5"/>
      <c r="BW264" s="5"/>
      <c r="BX264" s="5"/>
      <c r="BY264" s="15"/>
      <c r="BZ264" s="15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</row>
    <row r="265" spans="1:130" s="392" customFormat="1" x14ac:dyDescent="0.2">
      <c r="A265" s="284" t="s">
        <v>228</v>
      </c>
      <c r="B265" s="284">
        <f t="shared" si="36"/>
        <v>0</v>
      </c>
      <c r="C265" s="55">
        <v>0</v>
      </c>
      <c r="D265" s="55">
        <v>0</v>
      </c>
      <c r="E265" s="55">
        <v>0</v>
      </c>
      <c r="F265" s="55">
        <v>0</v>
      </c>
      <c r="G265" s="55">
        <v>0</v>
      </c>
      <c r="H265" s="55">
        <v>0</v>
      </c>
      <c r="I265" s="55">
        <v>0</v>
      </c>
      <c r="J265" s="55">
        <v>0</v>
      </c>
      <c r="K265" s="55">
        <v>0</v>
      </c>
      <c r="L265" s="55">
        <v>0</v>
      </c>
      <c r="M265" s="55">
        <v>0</v>
      </c>
      <c r="N265" s="55">
        <v>0</v>
      </c>
      <c r="O265" s="55">
        <v>0</v>
      </c>
      <c r="P265" s="55">
        <v>0</v>
      </c>
      <c r="Q265" s="55">
        <v>0</v>
      </c>
      <c r="R265" s="55">
        <v>0</v>
      </c>
      <c r="S265" s="56">
        <v>0</v>
      </c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5"/>
      <c r="BV265" s="5"/>
      <c r="BW265" s="5"/>
      <c r="BX265" s="5"/>
      <c r="BY265" s="15"/>
      <c r="BZ265" s="15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</row>
    <row r="266" spans="1:130" s="392" customFormat="1" x14ac:dyDescent="0.2">
      <c r="A266" s="284" t="s">
        <v>229</v>
      </c>
      <c r="B266" s="284">
        <f t="shared" si="36"/>
        <v>0</v>
      </c>
      <c r="C266" s="55">
        <v>0</v>
      </c>
      <c r="D266" s="55">
        <v>0</v>
      </c>
      <c r="E266" s="55">
        <v>0</v>
      </c>
      <c r="F266" s="55">
        <v>0</v>
      </c>
      <c r="G266" s="55">
        <v>0</v>
      </c>
      <c r="H266" s="55">
        <v>0</v>
      </c>
      <c r="I266" s="55">
        <v>0</v>
      </c>
      <c r="J266" s="55">
        <v>0</v>
      </c>
      <c r="K266" s="55">
        <v>0</v>
      </c>
      <c r="L266" s="55">
        <v>0</v>
      </c>
      <c r="M266" s="55">
        <v>0</v>
      </c>
      <c r="N266" s="55">
        <v>0</v>
      </c>
      <c r="O266" s="55">
        <v>0</v>
      </c>
      <c r="P266" s="55">
        <v>0</v>
      </c>
      <c r="Q266" s="55">
        <v>0</v>
      </c>
      <c r="R266" s="55">
        <v>0</v>
      </c>
      <c r="S266" s="56">
        <v>0</v>
      </c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5"/>
      <c r="BV266" s="5"/>
      <c r="BW266" s="5"/>
      <c r="BX266" s="5"/>
      <c r="BY266" s="15"/>
      <c r="BZ266" s="15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</row>
    <row r="267" spans="1:130" s="392" customFormat="1" x14ac:dyDescent="0.2">
      <c r="A267" s="284" t="s">
        <v>230</v>
      </c>
      <c r="B267" s="284">
        <f t="shared" si="36"/>
        <v>0</v>
      </c>
      <c r="C267" s="55">
        <v>0</v>
      </c>
      <c r="D267" s="55">
        <v>0</v>
      </c>
      <c r="E267" s="55">
        <v>0</v>
      </c>
      <c r="F267" s="55">
        <v>0</v>
      </c>
      <c r="G267" s="55">
        <v>0</v>
      </c>
      <c r="H267" s="55">
        <v>0</v>
      </c>
      <c r="I267" s="55">
        <v>0</v>
      </c>
      <c r="J267" s="55">
        <v>0</v>
      </c>
      <c r="K267" s="55">
        <v>0</v>
      </c>
      <c r="L267" s="55">
        <v>0</v>
      </c>
      <c r="M267" s="55">
        <v>0</v>
      </c>
      <c r="N267" s="55">
        <v>0</v>
      </c>
      <c r="O267" s="55">
        <v>0</v>
      </c>
      <c r="P267" s="55">
        <v>0</v>
      </c>
      <c r="Q267" s="55">
        <v>0</v>
      </c>
      <c r="R267" s="55">
        <v>0</v>
      </c>
      <c r="S267" s="56">
        <v>0</v>
      </c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5"/>
      <c r="BV267" s="5"/>
      <c r="BW267" s="5"/>
      <c r="BX267" s="5"/>
      <c r="BY267" s="15"/>
      <c r="BZ267" s="15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</row>
    <row r="268" spans="1:130" x14ac:dyDescent="0.2">
      <c r="A268" s="284" t="s">
        <v>231</v>
      </c>
      <c r="B268" s="284">
        <f t="shared" si="36"/>
        <v>0</v>
      </c>
      <c r="C268" s="55">
        <v>0</v>
      </c>
      <c r="D268" s="55">
        <v>0</v>
      </c>
      <c r="E268" s="55">
        <v>0</v>
      </c>
      <c r="F268" s="55">
        <v>0</v>
      </c>
      <c r="G268" s="55">
        <v>0</v>
      </c>
      <c r="H268" s="55">
        <v>0</v>
      </c>
      <c r="I268" s="55">
        <v>0</v>
      </c>
      <c r="J268" s="55">
        <v>0</v>
      </c>
      <c r="K268" s="55">
        <v>0</v>
      </c>
      <c r="L268" s="55">
        <v>0</v>
      </c>
      <c r="M268" s="55">
        <v>0</v>
      </c>
      <c r="N268" s="55">
        <v>0</v>
      </c>
      <c r="O268" s="55">
        <v>0</v>
      </c>
      <c r="P268" s="55">
        <v>0</v>
      </c>
      <c r="Q268" s="55">
        <v>0</v>
      </c>
      <c r="R268" s="55">
        <v>0</v>
      </c>
      <c r="S268" s="56">
        <v>0</v>
      </c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5"/>
      <c r="CV268" s="5"/>
      <c r="CW268" s="5"/>
      <c r="CX268" s="5"/>
      <c r="CY268" s="5"/>
      <c r="CZ268" s="5"/>
    </row>
    <row r="269" spans="1:130" ht="21.75" x14ac:dyDescent="0.2">
      <c r="A269" s="393" t="s">
        <v>232</v>
      </c>
      <c r="B269" s="284">
        <f t="shared" si="36"/>
        <v>0</v>
      </c>
      <c r="C269" s="55">
        <v>0</v>
      </c>
      <c r="D269" s="55">
        <v>0</v>
      </c>
      <c r="E269" s="55">
        <v>0</v>
      </c>
      <c r="F269" s="55">
        <v>0</v>
      </c>
      <c r="G269" s="55">
        <v>0</v>
      </c>
      <c r="H269" s="55">
        <v>0</v>
      </c>
      <c r="I269" s="55">
        <v>0</v>
      </c>
      <c r="J269" s="55">
        <v>0</v>
      </c>
      <c r="K269" s="55">
        <v>0</v>
      </c>
      <c r="L269" s="55">
        <v>0</v>
      </c>
      <c r="M269" s="55">
        <v>0</v>
      </c>
      <c r="N269" s="55">
        <v>0</v>
      </c>
      <c r="O269" s="55">
        <v>0</v>
      </c>
      <c r="P269" s="55">
        <v>0</v>
      </c>
      <c r="Q269" s="55">
        <v>0</v>
      </c>
      <c r="R269" s="55">
        <v>0</v>
      </c>
      <c r="S269" s="56">
        <v>0</v>
      </c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5"/>
      <c r="CV269" s="5"/>
      <c r="CW269" s="5"/>
      <c r="CX269" s="5"/>
      <c r="CY269" s="5"/>
      <c r="CZ269" s="5"/>
    </row>
    <row r="270" spans="1:130" ht="22.5" x14ac:dyDescent="0.25">
      <c r="A270" s="393" t="s">
        <v>233</v>
      </c>
      <c r="B270" s="284">
        <f>SUM(C270:S270)</f>
        <v>0</v>
      </c>
      <c r="C270" s="55">
        <v>0</v>
      </c>
      <c r="D270" s="55">
        <v>0</v>
      </c>
      <c r="E270" s="55">
        <v>0</v>
      </c>
      <c r="F270" s="55">
        <v>0</v>
      </c>
      <c r="G270" s="55">
        <v>0</v>
      </c>
      <c r="H270" s="55">
        <v>0</v>
      </c>
      <c r="I270" s="55">
        <v>0</v>
      </c>
      <c r="J270" s="55">
        <v>0</v>
      </c>
      <c r="K270" s="55">
        <v>0</v>
      </c>
      <c r="L270" s="55">
        <v>0</v>
      </c>
      <c r="M270" s="55">
        <v>0</v>
      </c>
      <c r="N270" s="55">
        <v>0</v>
      </c>
      <c r="O270" s="55">
        <v>0</v>
      </c>
      <c r="P270" s="55">
        <v>0</v>
      </c>
      <c r="Q270" s="55">
        <v>0</v>
      </c>
      <c r="R270" s="55">
        <v>0</v>
      </c>
      <c r="S270" s="56">
        <v>0</v>
      </c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3"/>
      <c r="BV270" s="3"/>
      <c r="BW270" s="3"/>
      <c r="BX270" s="3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5"/>
      <c r="CV270" s="5"/>
      <c r="CW270" s="5"/>
      <c r="CX270" s="5"/>
      <c r="CY270" s="5"/>
      <c r="CZ270" s="5"/>
    </row>
    <row r="271" spans="1:130" x14ac:dyDescent="0.2">
      <c r="A271" s="284" t="s">
        <v>234</v>
      </c>
      <c r="B271" s="284">
        <f t="shared" si="36"/>
        <v>0</v>
      </c>
      <c r="C271" s="55">
        <v>0</v>
      </c>
      <c r="D271" s="55">
        <v>0</v>
      </c>
      <c r="E271" s="55">
        <v>0</v>
      </c>
      <c r="F271" s="55">
        <v>0</v>
      </c>
      <c r="G271" s="55">
        <v>0</v>
      </c>
      <c r="H271" s="55">
        <v>0</v>
      </c>
      <c r="I271" s="55">
        <v>0</v>
      </c>
      <c r="J271" s="55">
        <v>0</v>
      </c>
      <c r="K271" s="55">
        <v>0</v>
      </c>
      <c r="L271" s="55">
        <v>0</v>
      </c>
      <c r="M271" s="55">
        <v>0</v>
      </c>
      <c r="N271" s="55">
        <v>0</v>
      </c>
      <c r="O271" s="55">
        <v>0</v>
      </c>
      <c r="P271" s="55">
        <v>0</v>
      </c>
      <c r="Q271" s="55">
        <v>0</v>
      </c>
      <c r="R271" s="55">
        <v>0</v>
      </c>
      <c r="S271" s="56">
        <v>0</v>
      </c>
      <c r="CA271" s="394"/>
      <c r="CB271" s="394"/>
      <c r="CC271" s="394"/>
      <c r="CD271" s="394"/>
      <c r="CE271" s="392"/>
      <c r="CF271" s="392"/>
      <c r="CG271" s="392"/>
      <c r="CH271" s="392"/>
      <c r="CI271" s="392"/>
      <c r="CJ271" s="392"/>
      <c r="CK271" s="392"/>
      <c r="CL271" s="392"/>
      <c r="CM271" s="392"/>
      <c r="CN271" s="392"/>
      <c r="CO271" s="392"/>
      <c r="CP271" s="392"/>
      <c r="CQ271" s="392"/>
      <c r="CR271" s="392"/>
      <c r="CS271" s="392"/>
      <c r="CT271" s="392"/>
      <c r="CU271" s="5"/>
      <c r="CV271" s="5"/>
      <c r="CW271" s="5"/>
      <c r="CX271" s="5"/>
      <c r="CY271" s="5"/>
      <c r="CZ271" s="5"/>
    </row>
    <row r="272" spans="1:130" x14ac:dyDescent="0.2">
      <c r="A272" s="284" t="s">
        <v>235</v>
      </c>
      <c r="B272" s="284">
        <f t="shared" si="36"/>
        <v>0</v>
      </c>
      <c r="C272" s="55">
        <v>0</v>
      </c>
      <c r="D272" s="55">
        <v>0</v>
      </c>
      <c r="E272" s="55">
        <v>0</v>
      </c>
      <c r="F272" s="55">
        <v>0</v>
      </c>
      <c r="G272" s="55">
        <v>0</v>
      </c>
      <c r="H272" s="55">
        <v>0</v>
      </c>
      <c r="I272" s="55">
        <v>0</v>
      </c>
      <c r="J272" s="55">
        <v>0</v>
      </c>
      <c r="K272" s="55">
        <v>0</v>
      </c>
      <c r="L272" s="55">
        <v>0</v>
      </c>
      <c r="M272" s="55">
        <v>0</v>
      </c>
      <c r="N272" s="55">
        <v>0</v>
      </c>
      <c r="O272" s="55">
        <v>0</v>
      </c>
      <c r="P272" s="55">
        <v>0</v>
      </c>
      <c r="Q272" s="55">
        <v>0</v>
      </c>
      <c r="R272" s="55">
        <v>0</v>
      </c>
      <c r="S272" s="56">
        <v>0</v>
      </c>
      <c r="CE272" s="392"/>
      <c r="CF272" s="392"/>
      <c r="CG272" s="392"/>
      <c r="CH272" s="392"/>
      <c r="CI272" s="392"/>
      <c r="CJ272" s="392"/>
      <c r="CK272" s="392"/>
      <c r="CL272" s="392"/>
      <c r="CM272" s="392"/>
      <c r="CN272" s="392"/>
      <c r="CO272" s="392"/>
      <c r="CP272" s="392"/>
      <c r="CQ272" s="392"/>
      <c r="CR272" s="392"/>
      <c r="CS272" s="392"/>
      <c r="CT272" s="392"/>
      <c r="CU272" s="5"/>
      <c r="CV272" s="5"/>
      <c r="CW272" s="5"/>
      <c r="CX272" s="5"/>
      <c r="CY272" s="5"/>
      <c r="CZ272" s="5"/>
    </row>
    <row r="273" spans="1:104" s="6" customFormat="1" x14ac:dyDescent="0.2">
      <c r="A273" s="284" t="s">
        <v>236</v>
      </c>
      <c r="B273" s="284">
        <f t="shared" si="36"/>
        <v>0</v>
      </c>
      <c r="C273" s="55">
        <v>0</v>
      </c>
      <c r="D273" s="55">
        <v>0</v>
      </c>
      <c r="E273" s="55">
        <v>0</v>
      </c>
      <c r="F273" s="55">
        <v>0</v>
      </c>
      <c r="G273" s="55">
        <v>0</v>
      </c>
      <c r="H273" s="55">
        <v>0</v>
      </c>
      <c r="I273" s="55">
        <v>0</v>
      </c>
      <c r="J273" s="55">
        <v>0</v>
      </c>
      <c r="K273" s="55">
        <v>0</v>
      </c>
      <c r="L273" s="55">
        <v>0</v>
      </c>
      <c r="M273" s="55">
        <v>0</v>
      </c>
      <c r="N273" s="55">
        <v>0</v>
      </c>
      <c r="O273" s="55">
        <v>0</v>
      </c>
      <c r="P273" s="55">
        <v>0</v>
      </c>
      <c r="Q273" s="55">
        <v>0</v>
      </c>
      <c r="R273" s="55">
        <v>0</v>
      </c>
      <c r="S273" s="56">
        <v>0</v>
      </c>
      <c r="BU273" s="5"/>
      <c r="BV273" s="5"/>
      <c r="BW273" s="5"/>
      <c r="BX273" s="5"/>
      <c r="BY273" s="15"/>
      <c r="BZ273" s="15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5"/>
      <c r="CV273" s="5"/>
      <c r="CW273" s="5"/>
      <c r="CX273" s="5"/>
      <c r="CY273" s="5"/>
      <c r="CZ273" s="5"/>
    </row>
    <row r="274" spans="1:104" s="6" customFormat="1" x14ac:dyDescent="0.2">
      <c r="A274" s="284" t="s">
        <v>237</v>
      </c>
      <c r="B274" s="284">
        <f t="shared" si="36"/>
        <v>0</v>
      </c>
      <c r="C274" s="55">
        <v>0</v>
      </c>
      <c r="D274" s="55">
        <v>0</v>
      </c>
      <c r="E274" s="55">
        <v>0</v>
      </c>
      <c r="F274" s="55">
        <v>0</v>
      </c>
      <c r="G274" s="55">
        <v>0</v>
      </c>
      <c r="H274" s="55">
        <v>0</v>
      </c>
      <c r="I274" s="55">
        <v>0</v>
      </c>
      <c r="J274" s="55">
        <v>0</v>
      </c>
      <c r="K274" s="55">
        <v>0</v>
      </c>
      <c r="L274" s="55">
        <v>0</v>
      </c>
      <c r="M274" s="55">
        <v>0</v>
      </c>
      <c r="N274" s="55">
        <v>0</v>
      </c>
      <c r="O274" s="55">
        <v>0</v>
      </c>
      <c r="P274" s="55">
        <v>0</v>
      </c>
      <c r="Q274" s="55">
        <v>0</v>
      </c>
      <c r="R274" s="55">
        <v>0</v>
      </c>
      <c r="S274" s="56">
        <v>0</v>
      </c>
      <c r="BU274" s="5"/>
      <c r="BV274" s="5"/>
      <c r="BW274" s="5"/>
      <c r="BX274" s="5"/>
      <c r="BY274" s="15"/>
      <c r="BZ274" s="15"/>
      <c r="CA274" s="4"/>
      <c r="CB274" s="4"/>
      <c r="CC274" s="4"/>
      <c r="CD274" s="4"/>
      <c r="CE274" s="4"/>
      <c r="CF274" s="392"/>
      <c r="CG274" s="392"/>
      <c r="CH274" s="392"/>
      <c r="CI274" s="392"/>
      <c r="CJ274" s="392"/>
      <c r="CK274" s="392"/>
      <c r="CL274" s="392"/>
      <c r="CM274" s="392"/>
      <c r="CN274" s="392"/>
      <c r="CO274" s="392"/>
      <c r="CP274" s="392"/>
      <c r="CQ274" s="392"/>
      <c r="CR274" s="392"/>
      <c r="CS274" s="392"/>
      <c r="CT274" s="392"/>
      <c r="CU274" s="5"/>
      <c r="CV274" s="5"/>
      <c r="CW274" s="5"/>
      <c r="CX274" s="5"/>
      <c r="CY274" s="5"/>
      <c r="CZ274" s="5"/>
    </row>
    <row r="275" spans="1:104" s="6" customFormat="1" x14ac:dyDescent="0.2">
      <c r="A275" s="284" t="s">
        <v>238</v>
      </c>
      <c r="B275" s="284">
        <f t="shared" si="36"/>
        <v>0</v>
      </c>
      <c r="C275" s="55">
        <v>0</v>
      </c>
      <c r="D275" s="55">
        <v>0</v>
      </c>
      <c r="E275" s="55">
        <v>0</v>
      </c>
      <c r="F275" s="55">
        <v>0</v>
      </c>
      <c r="G275" s="55">
        <v>0</v>
      </c>
      <c r="H275" s="55">
        <v>0</v>
      </c>
      <c r="I275" s="55">
        <v>0</v>
      </c>
      <c r="J275" s="55">
        <v>0</v>
      </c>
      <c r="K275" s="55">
        <v>0</v>
      </c>
      <c r="L275" s="55">
        <v>0</v>
      </c>
      <c r="M275" s="55">
        <v>0</v>
      </c>
      <c r="N275" s="55">
        <v>0</v>
      </c>
      <c r="O275" s="55">
        <v>0</v>
      </c>
      <c r="P275" s="55">
        <v>0</v>
      </c>
      <c r="Q275" s="55">
        <v>0</v>
      </c>
      <c r="R275" s="55">
        <v>0</v>
      </c>
      <c r="S275" s="56">
        <v>0</v>
      </c>
      <c r="BU275" s="5"/>
      <c r="BV275" s="5"/>
      <c r="BW275" s="5"/>
      <c r="BX275" s="5"/>
      <c r="BY275" s="15"/>
      <c r="BZ275" s="15"/>
      <c r="CA275" s="4"/>
      <c r="CB275" s="4"/>
      <c r="CC275" s="4"/>
      <c r="CD275" s="4"/>
      <c r="CE275" s="4"/>
      <c r="CU275" s="5"/>
      <c r="CV275" s="5"/>
      <c r="CW275" s="5"/>
      <c r="CX275" s="5"/>
      <c r="CY275" s="5"/>
      <c r="CZ275" s="5"/>
    </row>
    <row r="276" spans="1:104" s="6" customFormat="1" x14ac:dyDescent="0.2">
      <c r="A276" s="284" t="s">
        <v>239</v>
      </c>
      <c r="B276" s="284">
        <f t="shared" si="36"/>
        <v>31</v>
      </c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>
        <v>7</v>
      </c>
      <c r="Q276" s="55">
        <v>7</v>
      </c>
      <c r="R276" s="55">
        <v>9</v>
      </c>
      <c r="S276" s="56">
        <v>8</v>
      </c>
      <c r="BU276" s="5"/>
      <c r="BV276" s="5"/>
      <c r="BW276" s="5"/>
      <c r="BX276" s="5"/>
      <c r="BY276" s="15"/>
      <c r="BZ276" s="15"/>
      <c r="CA276" s="4"/>
      <c r="CB276" s="4"/>
      <c r="CC276" s="4"/>
      <c r="CD276" s="4"/>
      <c r="CE276" s="4"/>
      <c r="CU276" s="5"/>
      <c r="CV276" s="5"/>
      <c r="CW276" s="5"/>
      <c r="CX276" s="5"/>
      <c r="CY276" s="5"/>
      <c r="CZ276" s="5"/>
    </row>
    <row r="277" spans="1:104" s="6" customFormat="1" x14ac:dyDescent="0.2">
      <c r="A277" s="284" t="s">
        <v>240</v>
      </c>
      <c r="B277" s="284">
        <f t="shared" si="36"/>
        <v>243</v>
      </c>
      <c r="C277" s="55">
        <v>2</v>
      </c>
      <c r="D277" s="55">
        <v>13</v>
      </c>
      <c r="E277" s="55">
        <v>9</v>
      </c>
      <c r="F277" s="55">
        <v>7</v>
      </c>
      <c r="G277" s="55">
        <v>0</v>
      </c>
      <c r="H277" s="55">
        <v>0</v>
      </c>
      <c r="I277" s="55">
        <v>0</v>
      </c>
      <c r="J277" s="55">
        <v>1</v>
      </c>
      <c r="K277" s="55">
        <v>0</v>
      </c>
      <c r="L277" s="55">
        <v>0</v>
      </c>
      <c r="M277" s="55">
        <v>0</v>
      </c>
      <c r="N277" s="55">
        <v>0</v>
      </c>
      <c r="O277" s="55">
        <v>2</v>
      </c>
      <c r="P277" s="55">
        <v>66</v>
      </c>
      <c r="Q277" s="55">
        <v>55</v>
      </c>
      <c r="R277" s="55">
        <v>46</v>
      </c>
      <c r="S277" s="56">
        <v>42</v>
      </c>
      <c r="BU277" s="5"/>
      <c r="BV277" s="5"/>
      <c r="BW277" s="5"/>
      <c r="BX277" s="5"/>
      <c r="BY277" s="5"/>
      <c r="BZ277" s="5"/>
      <c r="CA277" s="4"/>
      <c r="CB277" s="4"/>
      <c r="CC277" s="4"/>
      <c r="CD277" s="4"/>
      <c r="CE277" s="4"/>
      <c r="CU277" s="5"/>
      <c r="CV277" s="5"/>
      <c r="CW277" s="5"/>
      <c r="CX277" s="5"/>
      <c r="CY277" s="5"/>
      <c r="CZ277" s="5"/>
    </row>
    <row r="278" spans="1:104" s="6" customFormat="1" x14ac:dyDescent="0.2">
      <c r="A278" s="284" t="s">
        <v>241</v>
      </c>
      <c r="B278" s="284">
        <f t="shared" si="36"/>
        <v>0</v>
      </c>
      <c r="C278" s="55">
        <v>0</v>
      </c>
      <c r="D278" s="55">
        <v>0</v>
      </c>
      <c r="E278" s="55">
        <v>0</v>
      </c>
      <c r="F278" s="55">
        <v>0</v>
      </c>
      <c r="G278" s="55">
        <v>0</v>
      </c>
      <c r="H278" s="55">
        <v>0</v>
      </c>
      <c r="I278" s="55">
        <v>0</v>
      </c>
      <c r="J278" s="55">
        <v>0</v>
      </c>
      <c r="K278" s="55">
        <v>0</v>
      </c>
      <c r="L278" s="55">
        <v>0</v>
      </c>
      <c r="M278" s="55">
        <v>0</v>
      </c>
      <c r="N278" s="55">
        <v>0</v>
      </c>
      <c r="O278" s="55">
        <v>0</v>
      </c>
      <c r="P278" s="55">
        <v>0</v>
      </c>
      <c r="Q278" s="55">
        <v>0</v>
      </c>
      <c r="R278" s="55">
        <v>0</v>
      </c>
      <c r="S278" s="56">
        <v>0</v>
      </c>
      <c r="BU278" s="5"/>
      <c r="BV278" s="5"/>
      <c r="BW278" s="5"/>
      <c r="BX278" s="5"/>
      <c r="BY278" s="5"/>
      <c r="BZ278" s="5"/>
      <c r="CA278" s="4"/>
      <c r="CB278" s="4"/>
      <c r="CC278" s="4"/>
      <c r="CD278" s="4"/>
      <c r="CE278" s="4"/>
      <c r="CU278" s="5"/>
      <c r="CV278" s="5"/>
      <c r="CW278" s="5"/>
      <c r="CX278" s="5"/>
      <c r="CY278" s="5"/>
      <c r="CZ278" s="5"/>
    </row>
    <row r="279" spans="1:104" s="6" customFormat="1" x14ac:dyDescent="0.2">
      <c r="A279" s="284" t="s">
        <v>242</v>
      </c>
      <c r="B279" s="284">
        <f t="shared" si="36"/>
        <v>0</v>
      </c>
      <c r="C279" s="55">
        <v>0</v>
      </c>
      <c r="D279" s="55">
        <v>0</v>
      </c>
      <c r="E279" s="55">
        <v>0</v>
      </c>
      <c r="F279" s="55">
        <v>0</v>
      </c>
      <c r="G279" s="55">
        <v>0</v>
      </c>
      <c r="H279" s="55">
        <v>0</v>
      </c>
      <c r="I279" s="55">
        <v>0</v>
      </c>
      <c r="J279" s="55">
        <v>0</v>
      </c>
      <c r="K279" s="55">
        <v>0</v>
      </c>
      <c r="L279" s="55">
        <v>0</v>
      </c>
      <c r="M279" s="55">
        <v>0</v>
      </c>
      <c r="N279" s="55">
        <v>0</v>
      </c>
      <c r="O279" s="55">
        <v>0</v>
      </c>
      <c r="P279" s="55">
        <v>0</v>
      </c>
      <c r="Q279" s="55">
        <v>0</v>
      </c>
      <c r="R279" s="55">
        <v>0</v>
      </c>
      <c r="S279" s="56">
        <v>0</v>
      </c>
      <c r="BU279" s="5"/>
      <c r="BV279" s="5"/>
      <c r="BW279" s="5"/>
      <c r="BX279" s="5"/>
      <c r="BY279" s="5"/>
      <c r="BZ279" s="5"/>
      <c r="CA279" s="4"/>
      <c r="CB279" s="4"/>
      <c r="CC279" s="4"/>
      <c r="CD279" s="4"/>
      <c r="CE279" s="4"/>
      <c r="CU279" s="5"/>
      <c r="CV279" s="5"/>
      <c r="CW279" s="5"/>
      <c r="CX279" s="5"/>
      <c r="CY279" s="5"/>
      <c r="CZ279" s="5"/>
    </row>
    <row r="280" spans="1:104" s="6" customFormat="1" x14ac:dyDescent="0.2">
      <c r="A280" s="395" t="s">
        <v>243</v>
      </c>
      <c r="B280" s="284">
        <f t="shared" si="36"/>
        <v>0</v>
      </c>
      <c r="C280" s="43">
        <v>0</v>
      </c>
      <c r="D280" s="43">
        <v>0</v>
      </c>
      <c r="E280" s="43">
        <v>0</v>
      </c>
      <c r="F280" s="43">
        <v>0</v>
      </c>
      <c r="G280" s="43">
        <v>0</v>
      </c>
      <c r="H280" s="43">
        <v>0</v>
      </c>
      <c r="I280" s="43">
        <v>0</v>
      </c>
      <c r="J280" s="43">
        <v>0</v>
      </c>
      <c r="K280" s="43">
        <v>0</v>
      </c>
      <c r="L280" s="43">
        <v>0</v>
      </c>
      <c r="M280" s="43">
        <v>0</v>
      </c>
      <c r="N280" s="43">
        <v>0</v>
      </c>
      <c r="O280" s="43">
        <v>0</v>
      </c>
      <c r="P280" s="43">
        <v>0</v>
      </c>
      <c r="Q280" s="43">
        <v>0</v>
      </c>
      <c r="R280" s="43">
        <v>0</v>
      </c>
      <c r="S280" s="39">
        <v>0</v>
      </c>
      <c r="BU280" s="5"/>
      <c r="BV280" s="5"/>
      <c r="BW280" s="5"/>
      <c r="BX280" s="5"/>
      <c r="BY280" s="5"/>
      <c r="BZ280" s="5"/>
      <c r="CA280" s="4"/>
      <c r="CB280" s="4"/>
      <c r="CC280" s="4"/>
      <c r="CD280" s="4"/>
      <c r="CE280" s="4"/>
      <c r="CU280" s="5"/>
      <c r="CV280" s="5"/>
      <c r="CW280" s="5"/>
      <c r="CX280" s="5"/>
      <c r="CY280" s="5"/>
      <c r="CZ280" s="5"/>
    </row>
    <row r="281" spans="1:104" s="6" customFormat="1" x14ac:dyDescent="0.2">
      <c r="A281" s="395" t="s">
        <v>244</v>
      </c>
      <c r="B281" s="284">
        <f t="shared" si="36"/>
        <v>0</v>
      </c>
      <c r="C281" s="55">
        <v>0</v>
      </c>
      <c r="D281" s="55">
        <v>0</v>
      </c>
      <c r="E281" s="55">
        <v>0</v>
      </c>
      <c r="F281" s="55">
        <v>0</v>
      </c>
      <c r="G281" s="55">
        <v>0</v>
      </c>
      <c r="H281" s="55">
        <v>0</v>
      </c>
      <c r="I281" s="55">
        <v>0</v>
      </c>
      <c r="J281" s="55">
        <v>0</v>
      </c>
      <c r="K281" s="55">
        <v>0</v>
      </c>
      <c r="L281" s="55">
        <v>0</v>
      </c>
      <c r="M281" s="55">
        <v>0</v>
      </c>
      <c r="N281" s="55">
        <v>0</v>
      </c>
      <c r="O281" s="55">
        <v>0</v>
      </c>
      <c r="P281" s="55">
        <v>0</v>
      </c>
      <c r="Q281" s="55">
        <v>0</v>
      </c>
      <c r="R281" s="55">
        <v>0</v>
      </c>
      <c r="S281" s="56">
        <v>0</v>
      </c>
      <c r="BU281" s="5"/>
      <c r="BV281" s="5"/>
      <c r="BW281" s="5"/>
      <c r="BX281" s="5"/>
      <c r="BY281" s="5"/>
      <c r="BZ281" s="5"/>
      <c r="CA281" s="4"/>
      <c r="CB281" s="4"/>
      <c r="CC281" s="4"/>
      <c r="CD281" s="4"/>
      <c r="CE281" s="4"/>
      <c r="CU281" s="5"/>
      <c r="CV281" s="5"/>
      <c r="CW281" s="5"/>
      <c r="CX281" s="5"/>
      <c r="CY281" s="5"/>
      <c r="CZ281" s="5"/>
    </row>
    <row r="282" spans="1:104" s="6" customFormat="1" ht="21.75" x14ac:dyDescent="0.2">
      <c r="A282" s="396" t="s">
        <v>245</v>
      </c>
      <c r="B282" s="284">
        <f t="shared" si="36"/>
        <v>0</v>
      </c>
      <c r="C282" s="55">
        <v>0</v>
      </c>
      <c r="D282" s="55">
        <v>0</v>
      </c>
      <c r="E282" s="55">
        <v>0</v>
      </c>
      <c r="F282" s="55">
        <v>0</v>
      </c>
      <c r="G282" s="55">
        <v>0</v>
      </c>
      <c r="H282" s="55">
        <v>0</v>
      </c>
      <c r="I282" s="55">
        <v>0</v>
      </c>
      <c r="J282" s="55">
        <v>0</v>
      </c>
      <c r="K282" s="55">
        <v>0</v>
      </c>
      <c r="L282" s="55">
        <v>0</v>
      </c>
      <c r="M282" s="55">
        <v>0</v>
      </c>
      <c r="N282" s="55">
        <v>0</v>
      </c>
      <c r="O282" s="55">
        <v>0</v>
      </c>
      <c r="P282" s="55">
        <v>0</v>
      </c>
      <c r="Q282" s="55">
        <v>0</v>
      </c>
      <c r="R282" s="55">
        <v>0</v>
      </c>
      <c r="S282" s="56">
        <v>0</v>
      </c>
      <c r="BU282" s="5"/>
      <c r="BV282" s="5"/>
      <c r="BW282" s="5"/>
      <c r="BX282" s="5"/>
      <c r="BY282" s="5"/>
      <c r="BZ282" s="5"/>
      <c r="CA282" s="4"/>
      <c r="CB282" s="4"/>
      <c r="CC282" s="4"/>
      <c r="CD282" s="4"/>
      <c r="CE282" s="4"/>
      <c r="CU282" s="5"/>
      <c r="CV282" s="5"/>
      <c r="CW282" s="5"/>
      <c r="CX282" s="5"/>
      <c r="CY282" s="5"/>
      <c r="CZ282" s="5"/>
    </row>
    <row r="283" spans="1:104" s="6" customFormat="1" x14ac:dyDescent="0.2">
      <c r="A283" s="395" t="s">
        <v>246</v>
      </c>
      <c r="B283" s="284">
        <f t="shared" si="36"/>
        <v>0</v>
      </c>
      <c r="C283" s="55">
        <v>0</v>
      </c>
      <c r="D283" s="55">
        <v>0</v>
      </c>
      <c r="E283" s="55">
        <v>0</v>
      </c>
      <c r="F283" s="55">
        <v>0</v>
      </c>
      <c r="G283" s="55">
        <v>0</v>
      </c>
      <c r="H283" s="55">
        <v>0</v>
      </c>
      <c r="I283" s="55">
        <v>0</v>
      </c>
      <c r="J283" s="55">
        <v>0</v>
      </c>
      <c r="K283" s="55">
        <v>0</v>
      </c>
      <c r="L283" s="55">
        <v>0</v>
      </c>
      <c r="M283" s="55">
        <v>0</v>
      </c>
      <c r="N283" s="55">
        <v>0</v>
      </c>
      <c r="O283" s="55">
        <v>0</v>
      </c>
      <c r="P283" s="55">
        <v>0</v>
      </c>
      <c r="Q283" s="55">
        <v>0</v>
      </c>
      <c r="R283" s="55">
        <v>0</v>
      </c>
      <c r="S283" s="56">
        <v>0</v>
      </c>
      <c r="BU283" s="5"/>
      <c r="BV283" s="5"/>
      <c r="BW283" s="5"/>
      <c r="BX283" s="5"/>
      <c r="BY283" s="5"/>
      <c r="BZ283" s="5"/>
      <c r="CA283" s="4"/>
      <c r="CB283" s="4"/>
      <c r="CC283" s="4"/>
      <c r="CD283" s="4"/>
      <c r="CE283" s="4"/>
      <c r="CU283" s="5"/>
      <c r="CV283" s="5"/>
      <c r="CW283" s="5"/>
      <c r="CX283" s="5"/>
      <c r="CY283" s="5"/>
      <c r="CZ283" s="5"/>
    </row>
    <row r="284" spans="1:104" s="6" customFormat="1" x14ac:dyDescent="0.2">
      <c r="A284" s="395" t="s">
        <v>247</v>
      </c>
      <c r="B284" s="284">
        <f>SUM(C284:S284)</f>
        <v>0</v>
      </c>
      <c r="C284" s="55">
        <v>0</v>
      </c>
      <c r="D284" s="55">
        <v>0</v>
      </c>
      <c r="E284" s="55">
        <v>0</v>
      </c>
      <c r="F284" s="55">
        <v>0</v>
      </c>
      <c r="G284" s="55">
        <v>0</v>
      </c>
      <c r="H284" s="55">
        <v>0</v>
      </c>
      <c r="I284" s="55">
        <v>0</v>
      </c>
      <c r="J284" s="55">
        <v>0</v>
      </c>
      <c r="K284" s="55">
        <v>0</v>
      </c>
      <c r="L284" s="55">
        <v>0</v>
      </c>
      <c r="M284" s="55">
        <v>0</v>
      </c>
      <c r="N284" s="55">
        <v>0</v>
      </c>
      <c r="O284" s="55">
        <v>0</v>
      </c>
      <c r="P284" s="55">
        <v>0</v>
      </c>
      <c r="Q284" s="55">
        <v>0</v>
      </c>
      <c r="R284" s="55">
        <v>0</v>
      </c>
      <c r="S284" s="56">
        <v>0</v>
      </c>
      <c r="BU284" s="5"/>
      <c r="BV284" s="5"/>
      <c r="BW284" s="5"/>
      <c r="BX284" s="5"/>
      <c r="BY284" s="5"/>
      <c r="BZ284" s="5"/>
      <c r="CA284" s="4"/>
      <c r="CB284" s="4"/>
      <c r="CC284" s="4"/>
      <c r="CD284" s="4"/>
      <c r="CE284" s="4"/>
      <c r="CU284" s="5"/>
      <c r="CV284" s="5"/>
      <c r="CW284" s="5"/>
      <c r="CX284" s="5"/>
      <c r="CY284" s="5"/>
      <c r="CZ284" s="5"/>
    </row>
    <row r="285" spans="1:104" s="6" customFormat="1" x14ac:dyDescent="0.2">
      <c r="A285" s="397" t="s">
        <v>248</v>
      </c>
      <c r="B285" s="287">
        <f t="shared" si="36"/>
        <v>0</v>
      </c>
      <c r="C285" s="213">
        <v>0</v>
      </c>
      <c r="D285" s="213">
        <v>0</v>
      </c>
      <c r="E285" s="213">
        <v>0</v>
      </c>
      <c r="F285" s="213">
        <v>0</v>
      </c>
      <c r="G285" s="213">
        <v>0</v>
      </c>
      <c r="H285" s="213">
        <v>0</v>
      </c>
      <c r="I285" s="213">
        <v>0</v>
      </c>
      <c r="J285" s="213">
        <v>0</v>
      </c>
      <c r="K285" s="213">
        <v>0</v>
      </c>
      <c r="L285" s="213">
        <v>0</v>
      </c>
      <c r="M285" s="213">
        <v>0</v>
      </c>
      <c r="N285" s="213">
        <v>0</v>
      </c>
      <c r="O285" s="213">
        <v>0</v>
      </c>
      <c r="P285" s="213">
        <v>0</v>
      </c>
      <c r="Q285" s="213">
        <v>0</v>
      </c>
      <c r="R285" s="213">
        <v>0</v>
      </c>
      <c r="S285" s="78">
        <v>0</v>
      </c>
      <c r="BU285" s="5"/>
      <c r="BV285" s="5"/>
      <c r="BW285" s="5"/>
      <c r="BX285" s="5"/>
      <c r="BY285" s="5"/>
      <c r="BZ285" s="5"/>
      <c r="CA285" s="4"/>
      <c r="CB285" s="4"/>
      <c r="CC285" s="4"/>
      <c r="CD285" s="4"/>
      <c r="CE285" s="4"/>
      <c r="CU285" s="5"/>
      <c r="CV285" s="5"/>
      <c r="CW285" s="5"/>
      <c r="CX285" s="5"/>
      <c r="CY285" s="5"/>
      <c r="CZ285" s="5"/>
    </row>
    <row r="286" spans="1:104" s="6" customFormat="1" x14ac:dyDescent="0.2">
      <c r="A286" s="221" t="s">
        <v>249</v>
      </c>
      <c r="B286" s="221"/>
      <c r="BU286" s="5"/>
      <c r="BV286" s="5"/>
      <c r="BW286" s="5"/>
      <c r="BX286" s="5"/>
      <c r="BY286" s="15"/>
      <c r="BZ286" s="15"/>
      <c r="CA286" s="4"/>
      <c r="CB286" s="4"/>
      <c r="CC286" s="4"/>
      <c r="CD286" s="4"/>
      <c r="CE286" s="4"/>
      <c r="CU286" s="5"/>
      <c r="CV286" s="5"/>
      <c r="CW286" s="5"/>
      <c r="CX286" s="5"/>
      <c r="CY286" s="5"/>
      <c r="CZ286" s="5"/>
    </row>
    <row r="287" spans="1:104" s="6" customFormat="1" x14ac:dyDescent="0.2">
      <c r="A287" s="2121" t="s">
        <v>250</v>
      </c>
      <c r="B287" s="2146" t="s">
        <v>5</v>
      </c>
      <c r="C287" s="2139" t="s">
        <v>215</v>
      </c>
      <c r="D287" s="2128"/>
      <c r="E287" s="2128"/>
      <c r="F287" s="2128"/>
      <c r="G287" s="2128"/>
      <c r="H287" s="2128"/>
      <c r="I287" s="2128"/>
      <c r="J287" s="2128"/>
      <c r="K287" s="2128"/>
      <c r="L287" s="2128"/>
      <c r="M287" s="2128"/>
      <c r="N287" s="2128"/>
      <c r="O287" s="2128"/>
      <c r="P287" s="2128"/>
      <c r="Q287" s="2128"/>
      <c r="R287" s="2128"/>
      <c r="S287" s="2129"/>
      <c r="BU287" s="5"/>
      <c r="BV287" s="5"/>
      <c r="BW287" s="15"/>
      <c r="BX287" s="15"/>
      <c r="BY287" s="5"/>
      <c r="BZ287" s="5"/>
      <c r="CA287" s="4"/>
      <c r="CB287" s="4"/>
      <c r="CC287" s="4"/>
      <c r="CD287" s="4"/>
      <c r="CE287" s="4"/>
      <c r="CU287" s="5"/>
      <c r="CV287" s="5"/>
      <c r="CW287" s="5"/>
      <c r="CX287" s="5"/>
      <c r="CY287" s="5"/>
      <c r="CZ287" s="5"/>
    </row>
    <row r="288" spans="1:104" s="6" customFormat="1" x14ac:dyDescent="0.2">
      <c r="A288" s="1745"/>
      <c r="B288" s="1820"/>
      <c r="C288" s="1340" t="s">
        <v>160</v>
      </c>
      <c r="D288" s="1340" t="s">
        <v>161</v>
      </c>
      <c r="E288" s="1340" t="s">
        <v>13</v>
      </c>
      <c r="F288" s="1341" t="s">
        <v>14</v>
      </c>
      <c r="G288" s="1341" t="s">
        <v>15</v>
      </c>
      <c r="H288" s="1341" t="s">
        <v>16</v>
      </c>
      <c r="I288" s="1341" t="s">
        <v>17</v>
      </c>
      <c r="J288" s="1341" t="s">
        <v>18</v>
      </c>
      <c r="K288" s="1341" t="s">
        <v>19</v>
      </c>
      <c r="L288" s="1341" t="s">
        <v>20</v>
      </c>
      <c r="M288" s="1341" t="s">
        <v>21</v>
      </c>
      <c r="N288" s="1341" t="s">
        <v>22</v>
      </c>
      <c r="O288" s="1341" t="s">
        <v>23</v>
      </c>
      <c r="P288" s="1341" t="s">
        <v>24</v>
      </c>
      <c r="Q288" s="1341" t="s">
        <v>25</v>
      </c>
      <c r="R288" s="1341" t="s">
        <v>26</v>
      </c>
      <c r="S288" s="1342" t="s">
        <v>27</v>
      </c>
      <c r="BB288" s="109"/>
      <c r="BC288" s="109"/>
      <c r="BU288" s="5"/>
      <c r="BV288" s="5"/>
      <c r="BW288" s="5"/>
      <c r="BX288" s="5"/>
      <c r="BY288" s="5"/>
      <c r="BZ288" s="5"/>
      <c r="CA288" s="4"/>
      <c r="CB288" s="4"/>
      <c r="CC288" s="4"/>
      <c r="CD288" s="4"/>
      <c r="CE288" s="4"/>
      <c r="CU288" s="5"/>
      <c r="CV288" s="5"/>
      <c r="CW288" s="5"/>
      <c r="CX288" s="5"/>
      <c r="CY288" s="5"/>
      <c r="CZ288" s="5"/>
    </row>
    <row r="289" spans="1:104" s="6" customFormat="1" x14ac:dyDescent="0.2">
      <c r="A289" s="1345" t="s">
        <v>61</v>
      </c>
      <c r="B289" s="387">
        <f>SUM(C289:S289)</f>
        <v>0</v>
      </c>
      <c r="C289" s="43">
        <v>0</v>
      </c>
      <c r="D289" s="43">
        <v>0</v>
      </c>
      <c r="E289" s="43">
        <v>0</v>
      </c>
      <c r="F289" s="43">
        <v>0</v>
      </c>
      <c r="G289" s="43">
        <v>0</v>
      </c>
      <c r="H289" s="43">
        <v>0</v>
      </c>
      <c r="I289" s="43">
        <v>0</v>
      </c>
      <c r="J289" s="43">
        <v>0</v>
      </c>
      <c r="K289" s="43">
        <v>0</v>
      </c>
      <c r="L289" s="43">
        <v>0</v>
      </c>
      <c r="M289" s="43">
        <v>0</v>
      </c>
      <c r="N289" s="43">
        <v>0</v>
      </c>
      <c r="O289" s="43">
        <v>0</v>
      </c>
      <c r="P289" s="43">
        <v>0</v>
      </c>
      <c r="Q289" s="43">
        <v>0</v>
      </c>
      <c r="R289" s="43">
        <v>0</v>
      </c>
      <c r="S289" s="39">
        <v>0</v>
      </c>
      <c r="BB289" s="109"/>
      <c r="BC289" s="109"/>
      <c r="BU289" s="5"/>
      <c r="BV289" s="5"/>
      <c r="BW289" s="5"/>
      <c r="BX289" s="5"/>
      <c r="BY289" s="5"/>
      <c r="BZ289" s="5"/>
      <c r="CU289" s="5"/>
      <c r="CV289" s="5"/>
      <c r="CW289" s="5"/>
      <c r="CX289" s="5"/>
      <c r="CY289" s="5"/>
      <c r="CZ289" s="5"/>
    </row>
    <row r="290" spans="1:104" s="6" customFormat="1" x14ac:dyDescent="0.2">
      <c r="A290" s="152" t="s">
        <v>66</v>
      </c>
      <c r="B290" s="387">
        <f t="shared" ref="B290:B308" si="37">SUM(C290:S290)</f>
        <v>0</v>
      </c>
      <c r="C290" s="55">
        <v>0</v>
      </c>
      <c r="D290" s="55">
        <v>0</v>
      </c>
      <c r="E290" s="55">
        <v>0</v>
      </c>
      <c r="F290" s="55">
        <v>0</v>
      </c>
      <c r="G290" s="55">
        <v>0</v>
      </c>
      <c r="H290" s="55">
        <v>0</v>
      </c>
      <c r="I290" s="55">
        <v>0</v>
      </c>
      <c r="J290" s="55">
        <v>0</v>
      </c>
      <c r="K290" s="55">
        <v>0</v>
      </c>
      <c r="L290" s="55">
        <v>0</v>
      </c>
      <c r="M290" s="55">
        <v>0</v>
      </c>
      <c r="N290" s="55">
        <v>0</v>
      </c>
      <c r="O290" s="55">
        <v>0</v>
      </c>
      <c r="P290" s="55">
        <v>0</v>
      </c>
      <c r="Q290" s="55">
        <v>0</v>
      </c>
      <c r="R290" s="55">
        <v>0</v>
      </c>
      <c r="S290" s="56">
        <v>0</v>
      </c>
      <c r="BB290" s="109"/>
      <c r="BC290" s="109"/>
      <c r="BU290" s="5"/>
      <c r="BV290" s="5"/>
      <c r="BW290" s="5"/>
      <c r="BX290" s="5"/>
      <c r="BY290" s="5"/>
      <c r="BZ290" s="5"/>
      <c r="CU290" s="5"/>
      <c r="CV290" s="5"/>
      <c r="CW290" s="5"/>
      <c r="CX290" s="5"/>
      <c r="CY290" s="5"/>
      <c r="CZ290" s="5"/>
    </row>
    <row r="291" spans="1:104" s="6" customFormat="1" x14ac:dyDescent="0.2">
      <c r="A291" s="359" t="s">
        <v>62</v>
      </c>
      <c r="B291" s="387">
        <f t="shared" si="37"/>
        <v>0</v>
      </c>
      <c r="C291" s="55">
        <v>0</v>
      </c>
      <c r="D291" s="55">
        <v>0</v>
      </c>
      <c r="E291" s="55">
        <v>0</v>
      </c>
      <c r="F291" s="55">
        <v>0</v>
      </c>
      <c r="G291" s="55">
        <v>0</v>
      </c>
      <c r="H291" s="55">
        <v>0</v>
      </c>
      <c r="I291" s="55">
        <v>0</v>
      </c>
      <c r="J291" s="55">
        <v>0</v>
      </c>
      <c r="K291" s="55">
        <v>0</v>
      </c>
      <c r="L291" s="55">
        <v>0</v>
      </c>
      <c r="M291" s="55">
        <v>0</v>
      </c>
      <c r="N291" s="55">
        <v>0</v>
      </c>
      <c r="O291" s="55">
        <v>0</v>
      </c>
      <c r="P291" s="55">
        <v>0</v>
      </c>
      <c r="Q291" s="55">
        <v>0</v>
      </c>
      <c r="R291" s="55">
        <v>0</v>
      </c>
      <c r="S291" s="56">
        <v>0</v>
      </c>
      <c r="BB291" s="109"/>
      <c r="BC291" s="109"/>
      <c r="BU291" s="5"/>
      <c r="BV291" s="5"/>
      <c r="BW291" s="5"/>
      <c r="BX291" s="5"/>
      <c r="BY291" s="5"/>
      <c r="BZ291" s="5"/>
      <c r="CU291" s="5"/>
      <c r="CV291" s="5"/>
      <c r="CW291" s="5"/>
      <c r="CX291" s="5"/>
      <c r="CY291" s="5"/>
      <c r="CZ291" s="5"/>
    </row>
    <row r="292" spans="1:104" s="6" customFormat="1" x14ac:dyDescent="0.2">
      <c r="A292" s="359" t="s">
        <v>60</v>
      </c>
      <c r="B292" s="387">
        <f t="shared" si="37"/>
        <v>4</v>
      </c>
      <c r="C292" s="55">
        <v>0</v>
      </c>
      <c r="D292" s="55">
        <v>0</v>
      </c>
      <c r="E292" s="55">
        <v>0</v>
      </c>
      <c r="F292" s="55">
        <v>0</v>
      </c>
      <c r="G292" s="55">
        <v>0</v>
      </c>
      <c r="H292" s="55">
        <v>0</v>
      </c>
      <c r="I292" s="55">
        <v>0</v>
      </c>
      <c r="J292" s="55">
        <v>0</v>
      </c>
      <c r="K292" s="55">
        <v>0</v>
      </c>
      <c r="L292" s="55">
        <v>0</v>
      </c>
      <c r="M292" s="55">
        <v>0</v>
      </c>
      <c r="N292" s="55">
        <v>0</v>
      </c>
      <c r="O292" s="55">
        <v>0</v>
      </c>
      <c r="P292" s="55">
        <v>3</v>
      </c>
      <c r="Q292" s="55">
        <v>0</v>
      </c>
      <c r="R292" s="55">
        <v>0</v>
      </c>
      <c r="S292" s="56">
        <v>1</v>
      </c>
      <c r="BB292" s="109"/>
      <c r="BC292" s="109"/>
      <c r="BU292" s="5"/>
      <c r="BV292" s="5"/>
      <c r="BW292" s="5"/>
      <c r="BX292" s="5"/>
      <c r="BY292" s="5"/>
      <c r="BZ292" s="5"/>
      <c r="CU292" s="5"/>
      <c r="CV292" s="5"/>
      <c r="CW292" s="5"/>
      <c r="CX292" s="5"/>
      <c r="CY292" s="5"/>
      <c r="CZ292" s="5"/>
    </row>
    <row r="293" spans="1:104" s="6" customFormat="1" x14ac:dyDescent="0.2">
      <c r="A293" s="152" t="s">
        <v>171</v>
      </c>
      <c r="B293" s="387">
        <f t="shared" si="37"/>
        <v>0</v>
      </c>
      <c r="C293" s="55">
        <v>0</v>
      </c>
      <c r="D293" s="55">
        <v>0</v>
      </c>
      <c r="E293" s="55">
        <v>0</v>
      </c>
      <c r="F293" s="55">
        <v>0</v>
      </c>
      <c r="G293" s="55">
        <v>0</v>
      </c>
      <c r="H293" s="55">
        <v>0</v>
      </c>
      <c r="I293" s="55">
        <v>0</v>
      </c>
      <c r="J293" s="55">
        <v>0</v>
      </c>
      <c r="K293" s="55">
        <v>0</v>
      </c>
      <c r="L293" s="55">
        <v>0</v>
      </c>
      <c r="M293" s="55">
        <v>0</v>
      </c>
      <c r="N293" s="55">
        <v>0</v>
      </c>
      <c r="O293" s="55">
        <v>0</v>
      </c>
      <c r="P293" s="55">
        <v>0</v>
      </c>
      <c r="Q293" s="55">
        <v>0</v>
      </c>
      <c r="R293" s="55">
        <v>0</v>
      </c>
      <c r="S293" s="56">
        <v>0</v>
      </c>
      <c r="BB293" s="109"/>
      <c r="BC293" s="109"/>
      <c r="BU293" s="5"/>
      <c r="BV293" s="5"/>
      <c r="BW293" s="5"/>
      <c r="BX293" s="5"/>
      <c r="BY293" s="5"/>
      <c r="BZ293" s="5"/>
      <c r="CU293" s="5"/>
      <c r="CV293" s="5"/>
      <c r="CW293" s="5"/>
      <c r="CX293" s="5"/>
      <c r="CY293" s="5"/>
      <c r="CZ293" s="5"/>
    </row>
    <row r="294" spans="1:104" s="6" customFormat="1" x14ac:dyDescent="0.2">
      <c r="A294" s="155" t="s">
        <v>63</v>
      </c>
      <c r="B294" s="387">
        <f t="shared" si="37"/>
        <v>2</v>
      </c>
      <c r="C294" s="55">
        <v>0</v>
      </c>
      <c r="D294" s="55">
        <v>0</v>
      </c>
      <c r="E294" s="55">
        <v>0</v>
      </c>
      <c r="F294" s="55">
        <v>0</v>
      </c>
      <c r="G294" s="55">
        <v>0</v>
      </c>
      <c r="H294" s="55">
        <v>0</v>
      </c>
      <c r="I294" s="55">
        <v>0</v>
      </c>
      <c r="J294" s="55">
        <v>0</v>
      </c>
      <c r="K294" s="55">
        <v>0</v>
      </c>
      <c r="L294" s="55">
        <v>0</v>
      </c>
      <c r="M294" s="55">
        <v>0</v>
      </c>
      <c r="N294" s="55">
        <v>0</v>
      </c>
      <c r="O294" s="55">
        <v>0</v>
      </c>
      <c r="P294" s="55">
        <v>0</v>
      </c>
      <c r="Q294" s="55">
        <v>0</v>
      </c>
      <c r="R294" s="55">
        <v>1</v>
      </c>
      <c r="S294" s="56">
        <v>1</v>
      </c>
      <c r="BB294" s="109"/>
      <c r="BC294" s="109"/>
      <c r="BU294" s="5"/>
      <c r="BV294" s="5"/>
      <c r="BW294" s="5"/>
      <c r="BX294" s="5"/>
      <c r="BY294" s="5"/>
      <c r="BZ294" s="5"/>
      <c r="CU294" s="5"/>
      <c r="CV294" s="5"/>
      <c r="CW294" s="5"/>
      <c r="CX294" s="5"/>
      <c r="CY294" s="5"/>
      <c r="CZ294" s="5"/>
    </row>
    <row r="295" spans="1:104" s="6" customFormat="1" x14ac:dyDescent="0.2">
      <c r="A295" s="155" t="s">
        <v>251</v>
      </c>
      <c r="B295" s="387">
        <f t="shared" si="37"/>
        <v>0</v>
      </c>
      <c r="C295" s="55">
        <v>0</v>
      </c>
      <c r="D295" s="55">
        <v>0</v>
      </c>
      <c r="E295" s="55">
        <v>0</v>
      </c>
      <c r="F295" s="55">
        <v>0</v>
      </c>
      <c r="G295" s="55">
        <v>0</v>
      </c>
      <c r="H295" s="55">
        <v>0</v>
      </c>
      <c r="I295" s="55">
        <v>0</v>
      </c>
      <c r="J295" s="55">
        <v>0</v>
      </c>
      <c r="K295" s="55">
        <v>0</v>
      </c>
      <c r="L295" s="55">
        <v>0</v>
      </c>
      <c r="M295" s="55">
        <v>0</v>
      </c>
      <c r="N295" s="55">
        <v>0</v>
      </c>
      <c r="O295" s="55">
        <v>0</v>
      </c>
      <c r="P295" s="55">
        <v>0</v>
      </c>
      <c r="Q295" s="55">
        <v>0</v>
      </c>
      <c r="R295" s="55">
        <v>0</v>
      </c>
      <c r="S295" s="56">
        <v>0</v>
      </c>
      <c r="BU295" s="5"/>
      <c r="BV295" s="5"/>
      <c r="BW295" s="5"/>
      <c r="BX295" s="5"/>
      <c r="BY295" s="5"/>
      <c r="BZ295" s="5"/>
      <c r="CU295" s="5"/>
      <c r="CV295" s="5"/>
      <c r="CW295" s="5"/>
      <c r="CX295" s="5"/>
      <c r="CY295" s="5"/>
      <c r="CZ295" s="5"/>
    </row>
    <row r="296" spans="1:104" s="6" customFormat="1" x14ac:dyDescent="0.2">
      <c r="A296" s="155" t="s">
        <v>252</v>
      </c>
      <c r="B296" s="387">
        <f t="shared" si="37"/>
        <v>0</v>
      </c>
      <c r="C296" s="55">
        <v>0</v>
      </c>
      <c r="D296" s="55">
        <v>0</v>
      </c>
      <c r="E296" s="55">
        <v>0</v>
      </c>
      <c r="F296" s="55">
        <v>0</v>
      </c>
      <c r="G296" s="55">
        <v>0</v>
      </c>
      <c r="H296" s="55">
        <v>0</v>
      </c>
      <c r="I296" s="55">
        <v>0</v>
      </c>
      <c r="J296" s="55">
        <v>0</v>
      </c>
      <c r="K296" s="55">
        <v>0</v>
      </c>
      <c r="L296" s="55">
        <v>0</v>
      </c>
      <c r="M296" s="55">
        <v>0</v>
      </c>
      <c r="N296" s="55">
        <v>0</v>
      </c>
      <c r="O296" s="55">
        <v>0</v>
      </c>
      <c r="P296" s="55">
        <v>0</v>
      </c>
      <c r="Q296" s="55">
        <v>0</v>
      </c>
      <c r="R296" s="55">
        <v>0</v>
      </c>
      <c r="S296" s="56">
        <v>0</v>
      </c>
      <c r="BU296" s="5"/>
      <c r="BV296" s="5"/>
      <c r="BW296" s="5"/>
      <c r="BX296" s="5"/>
      <c r="BY296" s="5"/>
      <c r="BZ296" s="5"/>
      <c r="CU296" s="5"/>
      <c r="CV296" s="5"/>
      <c r="CW296" s="5"/>
      <c r="CX296" s="5"/>
      <c r="CY296" s="5"/>
      <c r="CZ296" s="5"/>
    </row>
    <row r="297" spans="1:104" s="6" customFormat="1" x14ac:dyDescent="0.2">
      <c r="A297" s="152" t="s">
        <v>176</v>
      </c>
      <c r="B297" s="387">
        <f t="shared" si="37"/>
        <v>0</v>
      </c>
      <c r="C297" s="55">
        <v>0</v>
      </c>
      <c r="D297" s="55">
        <v>0</v>
      </c>
      <c r="E297" s="55">
        <v>0</v>
      </c>
      <c r="F297" s="55">
        <v>0</v>
      </c>
      <c r="G297" s="55">
        <v>0</v>
      </c>
      <c r="H297" s="55">
        <v>0</v>
      </c>
      <c r="I297" s="55">
        <v>0</v>
      </c>
      <c r="J297" s="55">
        <v>0</v>
      </c>
      <c r="K297" s="55">
        <v>0</v>
      </c>
      <c r="L297" s="55">
        <v>0</v>
      </c>
      <c r="M297" s="55">
        <v>0</v>
      </c>
      <c r="N297" s="55">
        <v>0</v>
      </c>
      <c r="O297" s="55">
        <v>0</v>
      </c>
      <c r="P297" s="55">
        <v>0</v>
      </c>
      <c r="Q297" s="55">
        <v>0</v>
      </c>
      <c r="R297" s="55">
        <v>0</v>
      </c>
      <c r="S297" s="56">
        <v>0</v>
      </c>
      <c r="BU297" s="5"/>
      <c r="BV297" s="5"/>
      <c r="BW297" s="5"/>
      <c r="BX297" s="5"/>
      <c r="BY297" s="5"/>
      <c r="BZ297" s="5"/>
      <c r="CU297" s="5"/>
      <c r="CV297" s="5"/>
      <c r="CW297" s="5"/>
      <c r="CX297" s="5"/>
      <c r="CY297" s="5"/>
      <c r="CZ297" s="5"/>
    </row>
    <row r="298" spans="1:104" s="6" customFormat="1" x14ac:dyDescent="0.2">
      <c r="A298" s="155" t="s">
        <v>253</v>
      </c>
      <c r="B298" s="387">
        <f t="shared" si="37"/>
        <v>0</v>
      </c>
      <c r="C298" s="55">
        <v>0</v>
      </c>
      <c r="D298" s="55">
        <v>0</v>
      </c>
      <c r="E298" s="55">
        <v>0</v>
      </c>
      <c r="F298" s="55">
        <v>0</v>
      </c>
      <c r="G298" s="55">
        <v>0</v>
      </c>
      <c r="H298" s="55">
        <v>0</v>
      </c>
      <c r="I298" s="55">
        <v>0</v>
      </c>
      <c r="J298" s="55">
        <v>0</v>
      </c>
      <c r="K298" s="55">
        <v>0</v>
      </c>
      <c r="L298" s="55">
        <v>0</v>
      </c>
      <c r="M298" s="55">
        <v>0</v>
      </c>
      <c r="N298" s="55">
        <v>0</v>
      </c>
      <c r="O298" s="55">
        <v>0</v>
      </c>
      <c r="P298" s="55">
        <v>0</v>
      </c>
      <c r="Q298" s="55">
        <v>0</v>
      </c>
      <c r="R298" s="55">
        <v>0</v>
      </c>
      <c r="S298" s="56">
        <v>0</v>
      </c>
      <c r="BU298" s="5"/>
      <c r="BV298" s="5"/>
      <c r="BW298" s="5"/>
      <c r="BX298" s="5"/>
      <c r="BY298" s="5"/>
      <c r="BZ298" s="5"/>
      <c r="CU298" s="5"/>
      <c r="CV298" s="5"/>
      <c r="CW298" s="5"/>
      <c r="CX298" s="5"/>
      <c r="CY298" s="5"/>
      <c r="CZ298" s="5"/>
    </row>
    <row r="299" spans="1:104" s="6" customFormat="1" x14ac:dyDescent="0.2">
      <c r="A299" s="152" t="s">
        <v>68</v>
      </c>
      <c r="B299" s="387">
        <f t="shared" si="37"/>
        <v>4</v>
      </c>
      <c r="C299" s="55">
        <v>0</v>
      </c>
      <c r="D299" s="55">
        <v>0</v>
      </c>
      <c r="E299" s="55">
        <v>0</v>
      </c>
      <c r="F299" s="55">
        <v>0</v>
      </c>
      <c r="G299" s="55">
        <v>0</v>
      </c>
      <c r="H299" s="55">
        <v>0</v>
      </c>
      <c r="I299" s="55">
        <v>0</v>
      </c>
      <c r="J299" s="55">
        <v>0</v>
      </c>
      <c r="K299" s="55">
        <v>0</v>
      </c>
      <c r="L299" s="55">
        <v>0</v>
      </c>
      <c r="M299" s="55">
        <v>0</v>
      </c>
      <c r="N299" s="55">
        <v>0</v>
      </c>
      <c r="O299" s="55">
        <v>2</v>
      </c>
      <c r="P299" s="55">
        <v>1</v>
      </c>
      <c r="Q299" s="55">
        <v>0</v>
      </c>
      <c r="R299" s="55">
        <v>1</v>
      </c>
      <c r="S299" s="56">
        <v>0</v>
      </c>
      <c r="BU299" s="5"/>
      <c r="BV299" s="5"/>
      <c r="BW299" s="5"/>
      <c r="BX299" s="5"/>
      <c r="BY299" s="5"/>
      <c r="BZ299" s="5"/>
      <c r="CU299" s="5"/>
      <c r="CV299" s="5"/>
      <c r="CW299" s="5"/>
      <c r="CX299" s="5"/>
      <c r="CY299" s="5"/>
      <c r="CZ299" s="5"/>
    </row>
    <row r="300" spans="1:104" s="6" customFormat="1" x14ac:dyDescent="0.2">
      <c r="A300" s="155" t="s">
        <v>254</v>
      </c>
      <c r="B300" s="387">
        <f t="shared" si="37"/>
        <v>8</v>
      </c>
      <c r="C300" s="55">
        <v>0</v>
      </c>
      <c r="D300" s="55">
        <v>0</v>
      </c>
      <c r="E300" s="55">
        <v>0</v>
      </c>
      <c r="F300" s="55">
        <v>0</v>
      </c>
      <c r="G300" s="55">
        <v>0</v>
      </c>
      <c r="H300" s="55">
        <v>0</v>
      </c>
      <c r="I300" s="55">
        <v>0</v>
      </c>
      <c r="J300" s="55">
        <v>0</v>
      </c>
      <c r="K300" s="55">
        <v>0</v>
      </c>
      <c r="L300" s="55">
        <v>0</v>
      </c>
      <c r="M300" s="55">
        <v>0</v>
      </c>
      <c r="N300" s="55">
        <v>0</v>
      </c>
      <c r="O300" s="55">
        <v>0</v>
      </c>
      <c r="P300" s="55">
        <v>0</v>
      </c>
      <c r="Q300" s="55">
        <v>1</v>
      </c>
      <c r="R300" s="55">
        <v>2</v>
      </c>
      <c r="S300" s="56">
        <v>5</v>
      </c>
      <c r="BU300" s="5"/>
      <c r="BV300" s="5"/>
      <c r="BW300" s="5"/>
      <c r="BX300" s="5"/>
      <c r="BY300" s="5"/>
      <c r="BZ300" s="5"/>
      <c r="CU300" s="5"/>
      <c r="CV300" s="5"/>
      <c r="CW300" s="5"/>
      <c r="CX300" s="5"/>
      <c r="CY300" s="5"/>
      <c r="CZ300" s="5"/>
    </row>
    <row r="301" spans="1:104" s="6" customFormat="1" x14ac:dyDescent="0.2">
      <c r="A301" s="152" t="s">
        <v>69</v>
      </c>
      <c r="B301" s="387">
        <f t="shared" si="37"/>
        <v>0</v>
      </c>
      <c r="C301" s="43">
        <v>0</v>
      </c>
      <c r="D301" s="43">
        <v>0</v>
      </c>
      <c r="E301" s="43">
        <v>0</v>
      </c>
      <c r="F301" s="43">
        <v>0</v>
      </c>
      <c r="G301" s="43">
        <v>0</v>
      </c>
      <c r="H301" s="43">
        <v>0</v>
      </c>
      <c r="I301" s="43">
        <v>0</v>
      </c>
      <c r="J301" s="43">
        <v>0</v>
      </c>
      <c r="K301" s="43">
        <v>0</v>
      </c>
      <c r="L301" s="43">
        <v>0</v>
      </c>
      <c r="M301" s="43">
        <v>0</v>
      </c>
      <c r="N301" s="43">
        <v>0</v>
      </c>
      <c r="O301" s="43">
        <v>0</v>
      </c>
      <c r="P301" s="43">
        <v>0</v>
      </c>
      <c r="Q301" s="43">
        <v>0</v>
      </c>
      <c r="R301" s="43">
        <v>0</v>
      </c>
      <c r="S301" s="39">
        <v>0</v>
      </c>
      <c r="BU301" s="5"/>
      <c r="BV301" s="5"/>
      <c r="BW301" s="5"/>
      <c r="BX301" s="5"/>
      <c r="BY301" s="5"/>
      <c r="BZ301" s="5"/>
      <c r="CU301" s="5"/>
      <c r="CV301" s="5"/>
      <c r="CW301" s="5"/>
      <c r="CX301" s="5"/>
      <c r="CY301" s="5"/>
      <c r="CZ301" s="5"/>
    </row>
    <row r="302" spans="1:104" s="6" customFormat="1" ht="15" x14ac:dyDescent="0.25">
      <c r="A302" s="155" t="s">
        <v>255</v>
      </c>
      <c r="B302" s="387">
        <f t="shared" si="37"/>
        <v>30</v>
      </c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>
        <v>7</v>
      </c>
      <c r="Q302" s="43">
        <v>7</v>
      </c>
      <c r="R302" s="43">
        <v>9</v>
      </c>
      <c r="S302" s="39">
        <v>7</v>
      </c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3"/>
      <c r="BV302" s="3"/>
      <c r="BW302" s="3"/>
      <c r="BX302" s="3"/>
      <c r="BY302" s="5"/>
      <c r="BZ302" s="5"/>
      <c r="CU302" s="5"/>
      <c r="CV302" s="5"/>
      <c r="CW302" s="5"/>
      <c r="CX302" s="5"/>
      <c r="CY302" s="5"/>
      <c r="CZ302" s="5"/>
    </row>
    <row r="303" spans="1:104" s="6" customFormat="1" ht="15" x14ac:dyDescent="0.25">
      <c r="A303" s="155" t="s">
        <v>256</v>
      </c>
      <c r="B303" s="387">
        <f t="shared" si="37"/>
        <v>141</v>
      </c>
      <c r="C303" s="43">
        <v>2</v>
      </c>
      <c r="D303" s="43">
        <v>13</v>
      </c>
      <c r="E303" s="43">
        <v>9</v>
      </c>
      <c r="F303" s="43">
        <v>7</v>
      </c>
      <c r="G303" s="43">
        <v>0</v>
      </c>
      <c r="H303" s="43">
        <v>0</v>
      </c>
      <c r="I303" s="43">
        <v>0</v>
      </c>
      <c r="J303" s="43">
        <v>1</v>
      </c>
      <c r="K303" s="43">
        <v>0</v>
      </c>
      <c r="L303" s="43">
        <v>0</v>
      </c>
      <c r="M303" s="43">
        <v>0</v>
      </c>
      <c r="N303" s="43">
        <v>0</v>
      </c>
      <c r="O303" s="43">
        <v>1</v>
      </c>
      <c r="P303" s="43">
        <v>35</v>
      </c>
      <c r="Q303" s="43">
        <v>29</v>
      </c>
      <c r="R303" s="43">
        <v>23</v>
      </c>
      <c r="S303" s="39">
        <v>21</v>
      </c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3"/>
      <c r="BV303" s="3"/>
      <c r="BW303" s="3"/>
      <c r="BX303" s="3"/>
      <c r="BY303" s="5"/>
      <c r="BZ303" s="5"/>
      <c r="CU303" s="5"/>
      <c r="CV303" s="5"/>
      <c r="CW303" s="5"/>
      <c r="CX303" s="5"/>
      <c r="CY303" s="5"/>
      <c r="CZ303" s="5"/>
    </row>
    <row r="304" spans="1:104" s="6" customFormat="1" ht="15" x14ac:dyDescent="0.25">
      <c r="A304" s="152" t="s">
        <v>70</v>
      </c>
      <c r="B304" s="387">
        <f t="shared" si="37"/>
        <v>0</v>
      </c>
      <c r="C304" s="55">
        <v>0</v>
      </c>
      <c r="D304" s="55">
        <v>0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0</v>
      </c>
      <c r="P304" s="55">
        <v>0</v>
      </c>
      <c r="Q304" s="55">
        <v>0</v>
      </c>
      <c r="R304" s="55">
        <v>0</v>
      </c>
      <c r="S304" s="56">
        <v>0</v>
      </c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3"/>
      <c r="BV304" s="3"/>
      <c r="BW304" s="3"/>
      <c r="BX304" s="3"/>
      <c r="BY304" s="5"/>
      <c r="BZ304" s="5"/>
      <c r="CU304" s="5"/>
      <c r="CV304" s="5"/>
      <c r="CW304" s="5"/>
      <c r="CX304" s="5"/>
      <c r="CY304" s="5"/>
      <c r="CZ304" s="5"/>
    </row>
    <row r="305" spans="1:104" s="6" customFormat="1" ht="15" x14ac:dyDescent="0.25">
      <c r="A305" s="328" t="s">
        <v>173</v>
      </c>
      <c r="B305" s="387">
        <f t="shared" si="37"/>
        <v>3</v>
      </c>
      <c r="C305" s="55">
        <v>0</v>
      </c>
      <c r="D305" s="55">
        <v>0</v>
      </c>
      <c r="E305" s="55">
        <v>0</v>
      </c>
      <c r="F305" s="55">
        <v>0</v>
      </c>
      <c r="G305" s="55">
        <v>0</v>
      </c>
      <c r="H305" s="55">
        <v>0</v>
      </c>
      <c r="I305" s="55">
        <v>1</v>
      </c>
      <c r="J305" s="55">
        <v>0</v>
      </c>
      <c r="K305" s="55">
        <v>0</v>
      </c>
      <c r="L305" s="55">
        <v>0</v>
      </c>
      <c r="M305" s="55">
        <v>0</v>
      </c>
      <c r="N305" s="55">
        <v>0</v>
      </c>
      <c r="O305" s="55">
        <v>1</v>
      </c>
      <c r="P305" s="55">
        <v>0</v>
      </c>
      <c r="Q305" s="55">
        <v>0</v>
      </c>
      <c r="R305" s="55">
        <v>0</v>
      </c>
      <c r="S305" s="56">
        <v>1</v>
      </c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3"/>
      <c r="BV305" s="3"/>
      <c r="BW305" s="3"/>
      <c r="BX305" s="3"/>
      <c r="BY305" s="5"/>
      <c r="BZ305" s="5"/>
      <c r="CU305" s="5"/>
      <c r="CV305" s="5"/>
      <c r="CW305" s="5"/>
      <c r="CX305" s="5"/>
      <c r="CY305" s="5"/>
      <c r="CZ305" s="5"/>
    </row>
    <row r="306" spans="1:104" s="6" customFormat="1" ht="15" x14ac:dyDescent="0.25">
      <c r="A306" s="230" t="s">
        <v>257</v>
      </c>
      <c r="B306" s="387">
        <f t="shared" si="37"/>
        <v>5</v>
      </c>
      <c r="C306" s="55">
        <v>0</v>
      </c>
      <c r="D306" s="55">
        <v>0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1</v>
      </c>
      <c r="P306" s="55">
        <v>0</v>
      </c>
      <c r="Q306" s="55">
        <v>1</v>
      </c>
      <c r="R306" s="55">
        <v>1</v>
      </c>
      <c r="S306" s="56">
        <v>2</v>
      </c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3"/>
      <c r="BV306" s="3"/>
      <c r="BW306" s="3"/>
      <c r="BX306" s="3"/>
      <c r="BY306" s="5"/>
      <c r="BZ306" s="5"/>
      <c r="CU306" s="5"/>
      <c r="CV306" s="5"/>
      <c r="CW306" s="5"/>
      <c r="CX306" s="5"/>
      <c r="CY306" s="5"/>
      <c r="CZ306" s="5"/>
    </row>
    <row r="307" spans="1:104" s="6" customFormat="1" ht="15" x14ac:dyDescent="0.25">
      <c r="A307" s="230" t="s">
        <v>58</v>
      </c>
      <c r="B307" s="387">
        <f t="shared" si="37"/>
        <v>0</v>
      </c>
      <c r="C307" s="55">
        <v>0</v>
      </c>
      <c r="D307" s="55">
        <v>0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v>0</v>
      </c>
      <c r="R307" s="55">
        <v>0</v>
      </c>
      <c r="S307" s="56">
        <v>0</v>
      </c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3"/>
      <c r="BV307" s="3"/>
      <c r="BW307" s="3"/>
      <c r="BX307" s="3"/>
      <c r="BY307" s="5"/>
      <c r="BZ307" s="5"/>
      <c r="CU307" s="5"/>
      <c r="CV307" s="5"/>
      <c r="CW307" s="5"/>
      <c r="CX307" s="5"/>
      <c r="CY307" s="5"/>
      <c r="CZ307" s="5"/>
    </row>
    <row r="308" spans="1:104" s="6" customFormat="1" ht="15" x14ac:dyDescent="0.25">
      <c r="A308" s="230" t="s">
        <v>177</v>
      </c>
      <c r="B308" s="399">
        <f t="shared" si="37"/>
        <v>0</v>
      </c>
      <c r="C308" s="91">
        <v>0</v>
      </c>
      <c r="D308" s="91">
        <v>0</v>
      </c>
      <c r="E308" s="91">
        <v>0</v>
      </c>
      <c r="F308" s="91">
        <v>0</v>
      </c>
      <c r="G308" s="91">
        <v>0</v>
      </c>
      <c r="H308" s="91">
        <v>0</v>
      </c>
      <c r="I308" s="91">
        <v>0</v>
      </c>
      <c r="J308" s="91">
        <v>0</v>
      </c>
      <c r="K308" s="91">
        <v>0</v>
      </c>
      <c r="L308" s="91">
        <v>0</v>
      </c>
      <c r="M308" s="91">
        <v>0</v>
      </c>
      <c r="N308" s="91">
        <v>0</v>
      </c>
      <c r="O308" s="91">
        <v>0</v>
      </c>
      <c r="P308" s="91">
        <v>0</v>
      </c>
      <c r="Q308" s="91">
        <v>0</v>
      </c>
      <c r="R308" s="91">
        <v>0</v>
      </c>
      <c r="S308" s="86">
        <v>0</v>
      </c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3"/>
      <c r="BV308" s="3"/>
      <c r="BW308" s="3"/>
      <c r="BX308" s="3"/>
      <c r="BY308" s="5"/>
      <c r="BZ308" s="5"/>
      <c r="CU308" s="5"/>
      <c r="CV308" s="5"/>
      <c r="CW308" s="5"/>
      <c r="CX308" s="5"/>
      <c r="CY308" s="5"/>
      <c r="CZ308" s="5"/>
    </row>
    <row r="309" spans="1:104" s="6" customFormat="1" ht="15" x14ac:dyDescent="0.25">
      <c r="A309" s="429" t="s">
        <v>258</v>
      </c>
      <c r="B309" s="401">
        <f>SUM(C309:S309)</f>
        <v>17</v>
      </c>
      <c r="C309" s="213">
        <v>0</v>
      </c>
      <c r="D309" s="213">
        <v>0</v>
      </c>
      <c r="E309" s="213">
        <v>0</v>
      </c>
      <c r="F309" s="213">
        <v>0</v>
      </c>
      <c r="G309" s="213">
        <v>0</v>
      </c>
      <c r="H309" s="213">
        <v>0</v>
      </c>
      <c r="I309" s="213">
        <v>0</v>
      </c>
      <c r="J309" s="213">
        <v>0</v>
      </c>
      <c r="K309" s="213">
        <v>0</v>
      </c>
      <c r="L309" s="213">
        <v>1</v>
      </c>
      <c r="M309" s="213">
        <v>1</v>
      </c>
      <c r="N309" s="213">
        <v>1</v>
      </c>
      <c r="O309" s="213">
        <v>1</v>
      </c>
      <c r="P309" s="213">
        <v>2</v>
      </c>
      <c r="Q309" s="213">
        <v>2</v>
      </c>
      <c r="R309" s="213">
        <v>3</v>
      </c>
      <c r="S309" s="78">
        <v>6</v>
      </c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3"/>
      <c r="BV309" s="3"/>
      <c r="BW309" s="3"/>
      <c r="BX309" s="3"/>
      <c r="BY309" s="5"/>
      <c r="BZ309" s="5"/>
      <c r="CU309" s="5"/>
      <c r="CV309" s="5"/>
      <c r="CW309" s="5"/>
      <c r="CX309" s="5"/>
      <c r="CY309" s="5"/>
      <c r="CZ309" s="5"/>
    </row>
    <row r="310" spans="1:104" s="6" customFormat="1" ht="15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3"/>
      <c r="BV310" s="3"/>
      <c r="BW310" s="3"/>
      <c r="BX310" s="3"/>
      <c r="BY310" s="3"/>
      <c r="BZ310" s="3"/>
      <c r="CU310" s="3"/>
      <c r="CV310" s="3"/>
      <c r="CW310" s="3"/>
      <c r="CX310" s="3"/>
      <c r="CY310" s="3"/>
      <c r="CZ310" s="3"/>
    </row>
    <row r="311" spans="1:104" s="6" customFormat="1" x14ac:dyDescent="0.2">
      <c r="BU311" s="5"/>
      <c r="BV311" s="5"/>
      <c r="BW311" s="5"/>
      <c r="BX311" s="5"/>
      <c r="BY311" s="15"/>
      <c r="BZ311" s="15"/>
      <c r="CU311" s="15"/>
      <c r="CV311" s="15"/>
      <c r="CW311" s="15"/>
      <c r="CX311" s="15"/>
      <c r="CY311" s="15"/>
      <c r="CZ311" s="15"/>
    </row>
    <row r="312" spans="1:104" s="6" customFormat="1" x14ac:dyDescent="0.2">
      <c r="BU312" s="5"/>
      <c r="BV312" s="5"/>
      <c r="BW312" s="5"/>
      <c r="BX312" s="5"/>
      <c r="BY312" s="15"/>
      <c r="BZ312" s="15"/>
      <c r="CU312" s="15"/>
      <c r="CV312" s="15"/>
      <c r="CW312" s="15"/>
      <c r="CX312" s="15"/>
      <c r="CY312" s="15"/>
      <c r="CZ312" s="15"/>
    </row>
    <row r="313" spans="1:104" s="6" customFormat="1" x14ac:dyDescent="0.2">
      <c r="BU313" s="5"/>
      <c r="BV313" s="5"/>
      <c r="BW313" s="5"/>
      <c r="BX313" s="5"/>
      <c r="BY313" s="15"/>
      <c r="BZ313" s="15"/>
      <c r="CU313" s="15"/>
      <c r="CV313" s="15"/>
      <c r="CW313" s="15"/>
      <c r="CX313" s="15"/>
      <c r="CY313" s="15"/>
      <c r="CZ313" s="15"/>
    </row>
    <row r="314" spans="1:104" s="6" customFormat="1" x14ac:dyDescent="0.2">
      <c r="BU314" s="5"/>
      <c r="BV314" s="5"/>
      <c r="BW314" s="5"/>
      <c r="BX314" s="5"/>
      <c r="BY314" s="15"/>
      <c r="BZ314" s="15"/>
      <c r="CU314" s="15"/>
      <c r="CV314" s="15"/>
      <c r="CW314" s="15"/>
      <c r="CX314" s="15"/>
      <c r="CY314" s="15"/>
      <c r="CZ314" s="15"/>
    </row>
    <row r="315" spans="1:104" s="6" customFormat="1" x14ac:dyDescent="0.2">
      <c r="BU315" s="5"/>
      <c r="BV315" s="5"/>
      <c r="BW315" s="5"/>
      <c r="BX315" s="5"/>
      <c r="BY315" s="15"/>
      <c r="BZ315" s="15"/>
      <c r="CU315" s="15"/>
      <c r="CV315" s="15"/>
      <c r="CW315" s="15"/>
      <c r="CX315" s="15"/>
      <c r="CY315" s="15"/>
      <c r="CZ315" s="15"/>
    </row>
    <row r="316" spans="1:104" s="6" customFormat="1" x14ac:dyDescent="0.2">
      <c r="BU316" s="5"/>
      <c r="BV316" s="5"/>
      <c r="BW316" s="5"/>
      <c r="BX316" s="5"/>
      <c r="BY316" s="15"/>
      <c r="BZ316" s="15"/>
      <c r="CU316" s="15"/>
      <c r="CV316" s="15"/>
      <c r="CW316" s="15"/>
      <c r="CX316" s="15"/>
      <c r="CY316" s="15"/>
      <c r="CZ316" s="15"/>
    </row>
    <row r="317" spans="1:104" s="6" customFormat="1" x14ac:dyDescent="0.2">
      <c r="BU317" s="5"/>
      <c r="BV317" s="5"/>
      <c r="BW317" s="5"/>
      <c r="BX317" s="5"/>
      <c r="BY317" s="15"/>
      <c r="BZ317" s="15"/>
      <c r="CU317" s="15"/>
      <c r="CV317" s="15"/>
      <c r="CW317" s="15"/>
      <c r="CX317" s="15"/>
      <c r="CY317" s="15"/>
      <c r="CZ317" s="15"/>
    </row>
    <row r="318" spans="1:104" s="6" customFormat="1" x14ac:dyDescent="0.2">
      <c r="BU318" s="5"/>
      <c r="BV318" s="5"/>
      <c r="BW318" s="5"/>
      <c r="BX318" s="5"/>
      <c r="BY318" s="15"/>
      <c r="BZ318" s="15"/>
      <c r="CU318" s="15"/>
      <c r="CV318" s="15"/>
      <c r="CW318" s="15"/>
      <c r="CX318" s="15"/>
      <c r="CY318" s="15"/>
      <c r="CZ318" s="15"/>
    </row>
    <row r="319" spans="1:104" s="6" customFormat="1" x14ac:dyDescent="0.2">
      <c r="BU319" s="5"/>
      <c r="BV319" s="5"/>
      <c r="BW319" s="5"/>
      <c r="BX319" s="5"/>
      <c r="BY319" s="15"/>
      <c r="BZ319" s="15"/>
      <c r="CU319" s="15"/>
      <c r="CV319" s="15"/>
      <c r="CW319" s="15"/>
      <c r="CX319" s="15"/>
      <c r="CY319" s="15"/>
      <c r="CZ319" s="15"/>
    </row>
    <row r="320" spans="1:104" s="6" customFormat="1" x14ac:dyDescent="0.2">
      <c r="BU320" s="5"/>
      <c r="BV320" s="5"/>
      <c r="BW320" s="5"/>
      <c r="BX320" s="5"/>
      <c r="BY320" s="15"/>
      <c r="BZ320" s="15"/>
      <c r="CU320" s="15"/>
      <c r="CV320" s="15"/>
      <c r="CW320" s="15"/>
      <c r="CX320" s="15"/>
      <c r="CY320" s="15"/>
      <c r="CZ320" s="15"/>
    </row>
    <row r="321" spans="73:130" x14ac:dyDescent="0.2"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6"/>
      <c r="DY321" s="6"/>
      <c r="DZ321" s="6"/>
    </row>
    <row r="322" spans="73:130" x14ac:dyDescent="0.2"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</row>
    <row r="323" spans="73:130" x14ac:dyDescent="0.2"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</row>
    <row r="324" spans="73:130" x14ac:dyDescent="0.2">
      <c r="BU324" s="6"/>
      <c r="BV324" s="6"/>
      <c r="BW324" s="6"/>
      <c r="BX324" s="6"/>
      <c r="BY324" s="6"/>
      <c r="BZ324" s="6"/>
      <c r="CG324" s="9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</row>
    <row r="329" spans="73:130" x14ac:dyDescent="0.2">
      <c r="BU329" s="6"/>
      <c r="BV329" s="6"/>
      <c r="BW329" s="6"/>
      <c r="BX329" s="6"/>
      <c r="BY329" s="6"/>
      <c r="BZ329" s="6"/>
      <c r="CA329" s="32" t="str">
        <f t="shared" ref="CA329:CA340" si="38">IF(CG329=1,"*El Total de Beneficiarios no puede superar el Total por Sexo. ","")</f>
        <v/>
      </c>
      <c r="CG329" s="33">
        <f>IF(AR329&gt;C329,1,0)</f>
        <v>0</v>
      </c>
      <c r="CH329" s="9"/>
      <c r="CI329" s="9"/>
      <c r="CJ329" s="9"/>
      <c r="CK329" s="9"/>
      <c r="CL329" s="9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</row>
    <row r="330" spans="73:130" x14ac:dyDescent="0.2">
      <c r="BU330" s="6"/>
      <c r="BV330" s="6"/>
      <c r="BW330" s="6"/>
      <c r="BX330" s="6"/>
      <c r="BY330" s="6"/>
      <c r="BZ330" s="6"/>
      <c r="CA330" s="32" t="str">
        <f t="shared" si="38"/>
        <v/>
      </c>
      <c r="CG330" s="33">
        <f t="shared" ref="CG330:CG340" si="39">IF(AR330&gt;C330,1,0)</f>
        <v>0</v>
      </c>
      <c r="CH330" s="9"/>
      <c r="CI330" s="9"/>
      <c r="CJ330" s="9"/>
      <c r="CK330" s="9"/>
      <c r="CL330" s="9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</row>
    <row r="331" spans="73:130" x14ac:dyDescent="0.2">
      <c r="BU331" s="6"/>
      <c r="BV331" s="6"/>
      <c r="BW331" s="6"/>
      <c r="BX331" s="6"/>
      <c r="BY331" s="6"/>
      <c r="BZ331" s="6"/>
      <c r="CA331" s="32" t="str">
        <f t="shared" si="38"/>
        <v/>
      </c>
      <c r="CG331" s="33">
        <f t="shared" si="39"/>
        <v>0</v>
      </c>
      <c r="CH331" s="9"/>
      <c r="CI331" s="9"/>
      <c r="CJ331" s="9"/>
      <c r="CK331" s="9"/>
      <c r="CL331" s="9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</row>
    <row r="332" spans="73:130" x14ac:dyDescent="0.2">
      <c r="BU332" s="6"/>
      <c r="BV332" s="6"/>
      <c r="BW332" s="6"/>
      <c r="BX332" s="6"/>
      <c r="BY332" s="6"/>
      <c r="BZ332" s="6"/>
      <c r="CA332" s="32" t="str">
        <f t="shared" si="38"/>
        <v/>
      </c>
      <c r="CG332" s="33">
        <f t="shared" si="39"/>
        <v>0</v>
      </c>
      <c r="CH332" s="9"/>
      <c r="CI332" s="9"/>
      <c r="CJ332" s="9"/>
      <c r="CK332" s="9"/>
      <c r="CL332" s="9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</row>
    <row r="333" spans="73:130" x14ac:dyDescent="0.2">
      <c r="BU333" s="6"/>
      <c r="BV333" s="6"/>
      <c r="BW333" s="6"/>
      <c r="BX333" s="6"/>
      <c r="BY333" s="6"/>
      <c r="BZ333" s="6"/>
      <c r="CA333" s="32" t="str">
        <f t="shared" si="38"/>
        <v/>
      </c>
      <c r="CG333" s="33">
        <f t="shared" si="39"/>
        <v>0</v>
      </c>
      <c r="CH333" s="9"/>
      <c r="CI333" s="9"/>
      <c r="CJ333" s="9"/>
      <c r="CK333" s="9"/>
      <c r="CL333" s="9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</row>
    <row r="334" spans="73:130" x14ac:dyDescent="0.2">
      <c r="BU334" s="6"/>
      <c r="BV334" s="6"/>
      <c r="BW334" s="6"/>
      <c r="BX334" s="6"/>
      <c r="BY334" s="6"/>
      <c r="BZ334" s="6"/>
      <c r="CA334" s="32" t="str">
        <f t="shared" si="38"/>
        <v/>
      </c>
      <c r="CG334" s="33">
        <f t="shared" si="39"/>
        <v>0</v>
      </c>
      <c r="CH334" s="9"/>
      <c r="CI334" s="9"/>
      <c r="CJ334" s="9"/>
      <c r="CK334" s="9"/>
      <c r="CL334" s="9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</row>
    <row r="335" spans="73:130" x14ac:dyDescent="0.2">
      <c r="BU335" s="6"/>
      <c r="BV335" s="6"/>
      <c r="BW335" s="6"/>
      <c r="BX335" s="6"/>
      <c r="BY335" s="6"/>
      <c r="BZ335" s="6"/>
      <c r="CA335" s="32" t="str">
        <f t="shared" si="38"/>
        <v/>
      </c>
      <c r="CG335" s="33">
        <f t="shared" si="39"/>
        <v>0</v>
      </c>
      <c r="CH335" s="9"/>
      <c r="CI335" s="9"/>
      <c r="CJ335" s="9"/>
      <c r="CK335" s="9"/>
      <c r="CL335" s="9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</row>
    <row r="336" spans="73:130" x14ac:dyDescent="0.2">
      <c r="BU336" s="6"/>
      <c r="BV336" s="6"/>
      <c r="BW336" s="6"/>
      <c r="BX336" s="6"/>
      <c r="BY336" s="6"/>
      <c r="BZ336" s="6"/>
      <c r="CA336" s="32" t="str">
        <f t="shared" si="38"/>
        <v/>
      </c>
      <c r="CG336" s="33">
        <f t="shared" si="39"/>
        <v>0</v>
      </c>
      <c r="CH336" s="9"/>
      <c r="CI336" s="9"/>
      <c r="CJ336" s="9"/>
      <c r="CK336" s="9"/>
      <c r="CL336" s="9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</row>
    <row r="337" spans="1:130" x14ac:dyDescent="0.2">
      <c r="CA337" s="32" t="str">
        <f t="shared" si="38"/>
        <v/>
      </c>
      <c r="CG337" s="33">
        <f t="shared" si="39"/>
        <v>0</v>
      </c>
      <c r="CH337" s="9"/>
      <c r="CI337" s="9"/>
      <c r="CJ337" s="9"/>
      <c r="CK337" s="9"/>
      <c r="CL337" s="9"/>
    </row>
    <row r="338" spans="1:130" x14ac:dyDescent="0.2">
      <c r="CA338" s="32" t="str">
        <f t="shared" si="38"/>
        <v/>
      </c>
      <c r="CG338" s="33">
        <f t="shared" si="39"/>
        <v>0</v>
      </c>
      <c r="CH338" s="9"/>
      <c r="CI338" s="9"/>
      <c r="CJ338" s="9"/>
      <c r="CK338" s="9"/>
      <c r="CL338" s="9"/>
    </row>
    <row r="339" spans="1:130" x14ac:dyDescent="0.2">
      <c r="CA339" s="32" t="str">
        <f t="shared" si="38"/>
        <v/>
      </c>
      <c r="CG339" s="33">
        <f t="shared" si="39"/>
        <v>0</v>
      </c>
      <c r="CH339" s="9"/>
      <c r="CI339" s="9"/>
      <c r="CJ339" s="9"/>
      <c r="CK339" s="9"/>
      <c r="CL339" s="9"/>
    </row>
    <row r="340" spans="1:130" x14ac:dyDescent="0.2">
      <c r="CA340" s="32" t="str">
        <f t="shared" si="38"/>
        <v/>
      </c>
      <c r="CG340" s="33">
        <f t="shared" si="39"/>
        <v>0</v>
      </c>
      <c r="CH340" s="9"/>
      <c r="CI340" s="9"/>
      <c r="CJ340" s="9"/>
      <c r="CK340" s="9"/>
      <c r="CL340" s="9"/>
    </row>
    <row r="341" spans="1:130" x14ac:dyDescent="0.2">
      <c r="CG341" s="9"/>
      <c r="CH341" s="9"/>
      <c r="CI341" s="9"/>
      <c r="CJ341" s="9"/>
      <c r="CK341" s="9"/>
      <c r="CL341" s="9"/>
    </row>
    <row r="342" spans="1:130" x14ac:dyDescent="0.2">
      <c r="CG342" s="9"/>
      <c r="CH342" s="9"/>
      <c r="CI342" s="9"/>
      <c r="CJ342" s="9"/>
      <c r="CK342" s="9"/>
      <c r="CL342" s="9"/>
    </row>
    <row r="343" spans="1:130" x14ac:dyDescent="0.2">
      <c r="CG343" s="9"/>
      <c r="CH343" s="9"/>
      <c r="CI343" s="9"/>
      <c r="CJ343" s="9"/>
      <c r="CK343" s="9"/>
      <c r="CL343" s="9"/>
    </row>
    <row r="344" spans="1:130" x14ac:dyDescent="0.2">
      <c r="CG344" s="9"/>
      <c r="CH344" s="9"/>
      <c r="CI344" s="9"/>
      <c r="CJ344" s="9"/>
      <c r="CK344" s="9"/>
      <c r="CL344" s="9"/>
    </row>
    <row r="345" spans="1:130" x14ac:dyDescent="0.2">
      <c r="CA345" s="32" t="str">
        <f t="shared" ref="CA345:CA356" si="40">IF(CG345=1,"*El Total de Beneficiarios no puede superar el Total por Sexo. ","")</f>
        <v/>
      </c>
      <c r="CG345" s="33">
        <f t="shared" ref="CG345:CG356" si="41">IF(AR345&gt;C345,1,0)</f>
        <v>0</v>
      </c>
      <c r="CH345" s="9"/>
      <c r="CI345" s="9"/>
      <c r="CJ345" s="9"/>
      <c r="CK345" s="9"/>
      <c r="CL345" s="9"/>
    </row>
    <row r="346" spans="1:130" s="402" customFormat="1" ht="15" x14ac:dyDescent="0.25">
      <c r="A346" s="402">
        <f>SUM(B13:B24,C29:C50,B60,B68,B76,B96:E96,B104:E104,B112:E112,B116:B117,B121:B123,C127:L142,B148:B176,B177,B194,B205,B214,B217:B220,B248,B253:B255,B259:B285,B289:B309)</f>
        <v>16497</v>
      </c>
      <c r="B346" s="402">
        <f>SUM(CG6:CZ309)</f>
        <v>0</v>
      </c>
      <c r="BU346" s="403"/>
      <c r="BV346" s="403"/>
      <c r="BW346" s="403"/>
      <c r="BX346" s="403"/>
      <c r="BY346" s="404"/>
      <c r="BZ346" s="404"/>
      <c r="CA346" s="32" t="str">
        <f t="shared" si="40"/>
        <v/>
      </c>
      <c r="CB346" s="4"/>
      <c r="CC346" s="4"/>
      <c r="CD346" s="4"/>
      <c r="CE346" s="4"/>
      <c r="CF346" s="4"/>
      <c r="CG346" s="33">
        <f t="shared" si="41"/>
        <v>0</v>
      </c>
      <c r="CH346" s="9"/>
      <c r="CI346" s="9"/>
      <c r="CJ346" s="9"/>
      <c r="CK346" s="9"/>
      <c r="CL346" s="9"/>
      <c r="CM346" s="4"/>
      <c r="CN346" s="4"/>
      <c r="CO346" s="4"/>
      <c r="CP346" s="4"/>
      <c r="CQ346" s="4"/>
      <c r="CR346" s="4"/>
      <c r="CS346" s="4"/>
      <c r="CT346" s="4"/>
      <c r="CU346" s="404"/>
      <c r="CV346" s="404"/>
      <c r="CW346" s="404"/>
      <c r="CX346" s="404"/>
      <c r="CY346" s="404"/>
      <c r="CZ346" s="404"/>
      <c r="DA346" s="403"/>
      <c r="DB346" s="403"/>
      <c r="DC346" s="403"/>
      <c r="DD346" s="403"/>
      <c r="DE346" s="403"/>
      <c r="DF346" s="403"/>
      <c r="DG346" s="403"/>
      <c r="DH346" s="403"/>
      <c r="DI346" s="403"/>
      <c r="DJ346" s="403"/>
      <c r="DK346" s="403"/>
      <c r="DL346" s="403"/>
      <c r="DM346" s="403"/>
      <c r="DN346" s="403"/>
      <c r="DO346" s="403"/>
      <c r="DP346" s="403"/>
      <c r="DQ346" s="403"/>
      <c r="DR346" s="403"/>
      <c r="DS346" s="403"/>
      <c r="DT346" s="403"/>
      <c r="DU346" s="403"/>
      <c r="DV346" s="403"/>
      <c r="DW346" s="403"/>
      <c r="DX346" s="403"/>
      <c r="DY346" s="403"/>
      <c r="DZ346" s="403"/>
    </row>
    <row r="347" spans="1:130" x14ac:dyDescent="0.2">
      <c r="CA347" s="32" t="str">
        <f t="shared" si="40"/>
        <v/>
      </c>
      <c r="CG347" s="33">
        <f t="shared" si="41"/>
        <v>0</v>
      </c>
      <c r="CH347" s="9"/>
      <c r="CI347" s="9"/>
      <c r="CJ347" s="9"/>
      <c r="CK347" s="9"/>
      <c r="CL347" s="9"/>
    </row>
    <row r="348" spans="1:130" x14ac:dyDescent="0.2">
      <c r="CA348" s="32" t="str">
        <f t="shared" si="40"/>
        <v/>
      </c>
      <c r="CG348" s="33">
        <f t="shared" si="41"/>
        <v>0</v>
      </c>
      <c r="CH348" s="9"/>
      <c r="CI348" s="9"/>
      <c r="CJ348" s="9"/>
      <c r="CK348" s="9"/>
      <c r="CL348" s="9"/>
    </row>
    <row r="349" spans="1:130" x14ac:dyDescent="0.2">
      <c r="CA349" s="32" t="str">
        <f t="shared" si="40"/>
        <v/>
      </c>
      <c r="CG349" s="33">
        <f t="shared" si="41"/>
        <v>0</v>
      </c>
      <c r="CH349" s="9"/>
      <c r="CI349" s="9"/>
      <c r="CJ349" s="9"/>
      <c r="CK349" s="9"/>
      <c r="CL349" s="9"/>
    </row>
    <row r="350" spans="1:130" x14ac:dyDescent="0.2">
      <c r="CA350" s="32" t="str">
        <f t="shared" si="40"/>
        <v/>
      </c>
      <c r="CG350" s="33">
        <f t="shared" si="41"/>
        <v>0</v>
      </c>
      <c r="CH350" s="9"/>
      <c r="CI350" s="9"/>
      <c r="CJ350" s="9"/>
      <c r="CK350" s="9"/>
      <c r="CL350" s="9"/>
    </row>
    <row r="351" spans="1:130" x14ac:dyDescent="0.2">
      <c r="CA351" s="32" t="str">
        <f t="shared" si="40"/>
        <v/>
      </c>
      <c r="CG351" s="33">
        <f t="shared" si="41"/>
        <v>0</v>
      </c>
      <c r="CH351" s="9"/>
      <c r="CI351" s="9"/>
      <c r="CJ351" s="9"/>
      <c r="CK351" s="9"/>
      <c r="CL351" s="9"/>
    </row>
    <row r="352" spans="1:130" x14ac:dyDescent="0.2">
      <c r="CA352" s="32" t="str">
        <f t="shared" si="40"/>
        <v/>
      </c>
      <c r="CG352" s="33">
        <f t="shared" si="41"/>
        <v>0</v>
      </c>
      <c r="CH352" s="9"/>
      <c r="CI352" s="9"/>
      <c r="CJ352" s="9"/>
      <c r="CK352" s="9"/>
      <c r="CL352" s="9"/>
    </row>
    <row r="353" spans="79:90" s="6" customFormat="1" x14ac:dyDescent="0.2">
      <c r="CA353" s="32" t="str">
        <f t="shared" si="40"/>
        <v/>
      </c>
      <c r="CB353" s="4"/>
      <c r="CC353" s="4"/>
      <c r="CD353" s="4"/>
      <c r="CE353" s="4"/>
      <c r="CF353" s="4"/>
      <c r="CG353" s="33">
        <f t="shared" si="41"/>
        <v>0</v>
      </c>
      <c r="CH353" s="9"/>
      <c r="CI353" s="9"/>
      <c r="CJ353" s="9"/>
      <c r="CK353" s="9"/>
      <c r="CL353" s="9"/>
    </row>
    <row r="354" spans="79:90" s="6" customFormat="1" x14ac:dyDescent="0.2">
      <c r="CA354" s="32" t="str">
        <f t="shared" si="40"/>
        <v/>
      </c>
      <c r="CB354" s="4"/>
      <c r="CC354" s="4"/>
      <c r="CD354" s="4"/>
      <c r="CE354" s="4"/>
      <c r="CF354" s="4"/>
      <c r="CG354" s="33">
        <f t="shared" si="41"/>
        <v>0</v>
      </c>
      <c r="CH354" s="9"/>
      <c r="CI354" s="9"/>
      <c r="CJ354" s="9"/>
      <c r="CK354" s="9"/>
      <c r="CL354" s="9"/>
    </row>
    <row r="355" spans="79:90" s="6" customFormat="1" x14ac:dyDescent="0.2">
      <c r="CA355" s="32" t="str">
        <f t="shared" si="40"/>
        <v/>
      </c>
      <c r="CB355" s="4"/>
      <c r="CC355" s="4"/>
      <c r="CD355" s="4"/>
      <c r="CE355" s="4"/>
      <c r="CF355" s="4"/>
      <c r="CG355" s="33">
        <f t="shared" si="41"/>
        <v>0</v>
      </c>
      <c r="CH355" s="9"/>
      <c r="CI355" s="9"/>
      <c r="CJ355" s="9"/>
      <c r="CK355" s="9"/>
      <c r="CL355" s="9"/>
    </row>
    <row r="356" spans="79:90" s="6" customFormat="1" x14ac:dyDescent="0.2">
      <c r="CA356" s="32" t="str">
        <f t="shared" si="40"/>
        <v/>
      </c>
      <c r="CB356" s="4"/>
      <c r="CC356" s="4"/>
      <c r="CD356" s="4"/>
      <c r="CE356" s="4"/>
      <c r="CF356" s="4"/>
      <c r="CG356" s="33">
        <f t="shared" si="41"/>
        <v>0</v>
      </c>
      <c r="CH356" s="9"/>
      <c r="CI356" s="9"/>
      <c r="CJ356" s="9"/>
      <c r="CK356" s="9"/>
      <c r="CL356" s="9"/>
    </row>
    <row r="357" spans="79:90" s="6" customFormat="1" x14ac:dyDescent="0.2">
      <c r="CA357" s="4"/>
      <c r="CB357" s="4"/>
      <c r="CC357" s="4"/>
      <c r="CD357" s="4"/>
      <c r="CE357" s="4"/>
      <c r="CF357" s="4"/>
      <c r="CG357" s="9"/>
      <c r="CH357" s="9"/>
      <c r="CI357" s="9"/>
      <c r="CJ357" s="9"/>
      <c r="CK357" s="9"/>
      <c r="CL357" s="9"/>
    </row>
    <row r="358" spans="79:90" s="6" customFormat="1" x14ac:dyDescent="0.2">
      <c r="CA358" s="4"/>
      <c r="CB358" s="4"/>
      <c r="CC358" s="4"/>
      <c r="CD358" s="4"/>
      <c r="CE358" s="4"/>
      <c r="CF358" s="4"/>
      <c r="CG358" s="9"/>
      <c r="CH358" s="9"/>
      <c r="CI358" s="9"/>
      <c r="CJ358" s="9"/>
      <c r="CK358" s="9"/>
      <c r="CL358" s="9"/>
    </row>
    <row r="359" spans="79:90" s="6" customFormat="1" x14ac:dyDescent="0.2">
      <c r="CA359" s="4"/>
      <c r="CB359" s="4"/>
      <c r="CC359" s="4"/>
      <c r="CD359" s="4"/>
      <c r="CE359" s="4"/>
      <c r="CF359" s="4"/>
      <c r="CG359" s="9"/>
      <c r="CH359" s="9"/>
      <c r="CI359" s="9"/>
      <c r="CJ359" s="9"/>
      <c r="CK359" s="9"/>
      <c r="CL359" s="9"/>
    </row>
    <row r="360" spans="79:90" s="6" customFormat="1" x14ac:dyDescent="0.2">
      <c r="CA360" s="4"/>
      <c r="CB360" s="4"/>
      <c r="CC360" s="4"/>
      <c r="CD360" s="4"/>
      <c r="CE360" s="4"/>
      <c r="CF360" s="4"/>
      <c r="CG360" s="9"/>
      <c r="CH360" s="9"/>
      <c r="CI360" s="9"/>
      <c r="CJ360" s="9"/>
      <c r="CK360" s="9"/>
      <c r="CL360" s="9"/>
    </row>
    <row r="361" spans="79:90" s="6" customFormat="1" x14ac:dyDescent="0.2">
      <c r="CA361" s="32" t="str">
        <f>IF(CG361=1,"*El Total de Beneficiarios no puede superar el Total por Sexo. ","")</f>
        <v/>
      </c>
      <c r="CB361" s="4"/>
      <c r="CC361" s="4"/>
      <c r="CD361" s="4"/>
      <c r="CE361" s="4"/>
      <c r="CF361" s="4"/>
      <c r="CG361" s="33">
        <f>IF(AR361&gt;C361,1,0)</f>
        <v>0</v>
      </c>
      <c r="CH361" s="9"/>
      <c r="CI361" s="9"/>
      <c r="CJ361" s="9"/>
      <c r="CK361" s="9"/>
      <c r="CL361" s="9"/>
    </row>
    <row r="362" spans="79:90" s="6" customFormat="1" x14ac:dyDescent="0.2">
      <c r="CA362" s="32" t="str">
        <f>IF(CG362=1,"*El Total de Beneficiarios no puede superar el Total por Sexo. ","")</f>
        <v/>
      </c>
      <c r="CB362" s="4"/>
      <c r="CC362" s="4"/>
      <c r="CD362" s="4"/>
      <c r="CE362" s="4"/>
      <c r="CF362" s="4"/>
      <c r="CG362" s="33">
        <f>IF(AR362&gt;C362,1,0)</f>
        <v>0</v>
      </c>
      <c r="CH362" s="9"/>
      <c r="CI362" s="9"/>
      <c r="CJ362" s="9"/>
      <c r="CK362" s="9"/>
      <c r="CL362" s="9"/>
    </row>
    <row r="363" spans="79:90" s="6" customFormat="1" x14ac:dyDescent="0.2">
      <c r="CA363" s="32" t="str">
        <f>IF(CG363=1,"*El Total de Beneficiarios no puede superar el Total por Sexo. ","")</f>
        <v/>
      </c>
      <c r="CB363" s="4"/>
      <c r="CC363" s="4"/>
      <c r="CD363" s="4"/>
      <c r="CE363" s="4"/>
      <c r="CF363" s="4"/>
      <c r="CG363" s="33">
        <f>IF(AR363&gt;C363,1,0)</f>
        <v>0</v>
      </c>
      <c r="CH363" s="9"/>
      <c r="CI363" s="9"/>
      <c r="CJ363" s="9"/>
      <c r="CK363" s="9"/>
      <c r="CL363" s="9"/>
    </row>
    <row r="364" spans="79:90" s="6" customFormat="1" x14ac:dyDescent="0.2">
      <c r="CA364" s="32" t="str">
        <f>IF(CG364=1,"*El Total de Beneficiarios no puede superar el Total por Sexo. ","")</f>
        <v/>
      </c>
      <c r="CB364" s="4"/>
      <c r="CC364" s="4"/>
      <c r="CD364" s="4"/>
      <c r="CE364" s="4"/>
      <c r="CF364" s="4"/>
      <c r="CG364" s="33">
        <f>IF(AR364&gt;C364,1,0)</f>
        <v>0</v>
      </c>
      <c r="CH364" s="9"/>
      <c r="CI364" s="9"/>
      <c r="CJ364" s="9"/>
      <c r="CK364" s="9"/>
      <c r="CL364" s="9"/>
    </row>
    <row r="365" spans="79:90" s="6" customFormat="1" x14ac:dyDescent="0.2">
      <c r="CA365" s="4"/>
      <c r="CB365" s="4"/>
      <c r="CC365" s="4"/>
      <c r="CD365" s="4"/>
      <c r="CE365" s="4"/>
      <c r="CF365" s="4"/>
      <c r="CG365" s="9"/>
      <c r="CH365" s="9"/>
      <c r="CI365" s="9"/>
      <c r="CJ365" s="9"/>
      <c r="CK365" s="9"/>
      <c r="CL365" s="9"/>
    </row>
    <row r="366" spans="79:90" s="6" customFormat="1" x14ac:dyDescent="0.2">
      <c r="CA366" s="4"/>
      <c r="CB366" s="4"/>
      <c r="CC366" s="4"/>
      <c r="CD366" s="4"/>
      <c r="CE366" s="4"/>
      <c r="CF366" s="4"/>
      <c r="CG366" s="9"/>
      <c r="CH366" s="9"/>
      <c r="CI366" s="9"/>
      <c r="CJ366" s="9"/>
      <c r="CK366" s="9"/>
      <c r="CL366" s="9"/>
    </row>
    <row r="367" spans="79:90" s="6" customFormat="1" x14ac:dyDescent="0.2">
      <c r="CA367" s="4"/>
      <c r="CB367" s="4"/>
      <c r="CC367" s="4"/>
      <c r="CD367" s="4"/>
      <c r="CE367" s="4"/>
      <c r="CF367" s="4"/>
      <c r="CG367" s="9"/>
      <c r="CH367" s="9"/>
      <c r="CI367" s="9"/>
      <c r="CJ367" s="9"/>
      <c r="CK367" s="9"/>
      <c r="CL367" s="9"/>
    </row>
    <row r="368" spans="79:90" s="6" customFormat="1" x14ac:dyDescent="0.2">
      <c r="CA368" s="4"/>
      <c r="CB368" s="4"/>
      <c r="CC368" s="4"/>
      <c r="CD368" s="4"/>
      <c r="CE368" s="4"/>
      <c r="CF368" s="4"/>
      <c r="CG368" s="9"/>
      <c r="CH368" s="9"/>
      <c r="CI368" s="9"/>
      <c r="CJ368" s="9"/>
      <c r="CK368" s="9"/>
      <c r="CL368" s="9"/>
    </row>
    <row r="369" spans="73:130" x14ac:dyDescent="0.2"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9"/>
      <c r="CH369" s="9"/>
      <c r="CI369" s="9"/>
      <c r="CJ369" s="9"/>
      <c r="CK369" s="9"/>
      <c r="CL369" s="9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</row>
    <row r="370" spans="73:130" x14ac:dyDescent="0.2"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9"/>
      <c r="CH370" s="9"/>
      <c r="CI370" s="9"/>
      <c r="CJ370" s="9"/>
      <c r="CK370" s="9"/>
      <c r="CL370" s="9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</row>
    <row r="371" spans="73:130" x14ac:dyDescent="0.2"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9"/>
      <c r="CH371" s="9"/>
      <c r="CI371" s="9"/>
      <c r="CJ371" s="9"/>
      <c r="CK371" s="9"/>
      <c r="CL371" s="9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</row>
    <row r="372" spans="73:130" x14ac:dyDescent="0.2"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9"/>
      <c r="CH372" s="9"/>
      <c r="CI372" s="9"/>
      <c r="CJ372" s="9"/>
      <c r="CK372" s="9"/>
      <c r="CL372" s="9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</row>
    <row r="373" spans="73:130" x14ac:dyDescent="0.2"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9"/>
      <c r="CH373" s="9"/>
      <c r="CI373" s="9"/>
      <c r="CJ373" s="9"/>
      <c r="CK373" s="9"/>
      <c r="CL373" s="9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</row>
    <row r="374" spans="73:130" x14ac:dyDescent="0.2"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9"/>
      <c r="CH374" s="9"/>
      <c r="CI374" s="9"/>
      <c r="CJ374" s="9"/>
      <c r="CK374" s="9"/>
      <c r="CL374" s="9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</row>
    <row r="375" spans="73:130" x14ac:dyDescent="0.2"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9"/>
      <c r="CH375" s="9"/>
      <c r="CI375" s="9"/>
      <c r="CJ375" s="9"/>
      <c r="CK375" s="9"/>
      <c r="CL375" s="9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</row>
    <row r="376" spans="73:130" x14ac:dyDescent="0.2"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9"/>
      <c r="CH376" s="9"/>
      <c r="CI376" s="9"/>
      <c r="CJ376" s="9"/>
      <c r="CK376" s="9"/>
      <c r="CL376" s="9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</row>
    <row r="377" spans="73:130" x14ac:dyDescent="0.2"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9"/>
      <c r="CH377" s="9"/>
      <c r="CI377" s="9"/>
      <c r="CJ377" s="9"/>
      <c r="CK377" s="9"/>
      <c r="CL377" s="9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</row>
    <row r="378" spans="73:130" x14ac:dyDescent="0.2"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9"/>
      <c r="CH378" s="9"/>
      <c r="CI378" s="9"/>
      <c r="CJ378" s="9"/>
      <c r="CK378" s="9"/>
      <c r="CL378" s="9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</row>
    <row r="379" spans="73:130" x14ac:dyDescent="0.2"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9"/>
      <c r="CH379" s="9"/>
      <c r="CI379" s="9"/>
      <c r="CJ379" s="9"/>
      <c r="CK379" s="9"/>
      <c r="CL379" s="9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</row>
    <row r="380" spans="73:130" x14ac:dyDescent="0.2"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9"/>
      <c r="CH380" s="9"/>
      <c r="CI380" s="9"/>
      <c r="CJ380" s="9"/>
      <c r="CK380" s="9"/>
      <c r="CL380" s="9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</row>
    <row r="400" spans="73:130" ht="15" x14ac:dyDescent="0.25">
      <c r="BU400" s="6"/>
      <c r="BV400" s="6"/>
      <c r="BW400" s="6"/>
      <c r="BX400" s="6"/>
      <c r="BY400" s="6"/>
      <c r="BZ400" s="6"/>
      <c r="CA400" s="405"/>
      <c r="CB400" s="405"/>
      <c r="CC400" s="405"/>
      <c r="CD400" s="405"/>
      <c r="CE400" s="405"/>
      <c r="CF400" s="405"/>
      <c r="CG400" s="405"/>
      <c r="CH400" s="405"/>
      <c r="CI400" s="405"/>
      <c r="CJ400" s="405"/>
      <c r="CK400" s="405"/>
      <c r="CL400" s="405"/>
      <c r="CM400" s="405"/>
      <c r="CN400" s="405"/>
      <c r="CO400" s="405"/>
      <c r="CP400" s="405"/>
      <c r="CQ400" s="405"/>
      <c r="CR400" s="405"/>
      <c r="CS400" s="405"/>
      <c r="CT400" s="405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</row>
  </sheetData>
  <mergeCells count="147">
    <mergeCell ref="A287:A288"/>
    <mergeCell ref="B287:B288"/>
    <mergeCell ref="C287:S287"/>
    <mergeCell ref="A251:A252"/>
    <mergeCell ref="B251:B252"/>
    <mergeCell ref="C251:S251"/>
    <mergeCell ref="A257:A258"/>
    <mergeCell ref="B257:B258"/>
    <mergeCell ref="C257:S257"/>
    <mergeCell ref="A207:A209"/>
    <mergeCell ref="B207:B209"/>
    <mergeCell ref="C207:S208"/>
    <mergeCell ref="T207:X207"/>
    <mergeCell ref="T208:V208"/>
    <mergeCell ref="W208:X208"/>
    <mergeCell ref="A196:A198"/>
    <mergeCell ref="B196:B198"/>
    <mergeCell ref="C196:S197"/>
    <mergeCell ref="T196:X196"/>
    <mergeCell ref="T197:V197"/>
    <mergeCell ref="W197:X197"/>
    <mergeCell ref="A184:A186"/>
    <mergeCell ref="B184:B186"/>
    <mergeCell ref="C184:S185"/>
    <mergeCell ref="T184:X184"/>
    <mergeCell ref="T185:V185"/>
    <mergeCell ref="W185:X185"/>
    <mergeCell ref="AC146:AD146"/>
    <mergeCell ref="AE146:AF146"/>
    <mergeCell ref="AG146:AH146"/>
    <mergeCell ref="AM145:AO145"/>
    <mergeCell ref="E146:F146"/>
    <mergeCell ref="G146:H146"/>
    <mergeCell ref="I146:J146"/>
    <mergeCell ref="K146:L146"/>
    <mergeCell ref="M146:N146"/>
    <mergeCell ref="O146:P146"/>
    <mergeCell ref="Q146:R146"/>
    <mergeCell ref="S146:T146"/>
    <mergeCell ref="U146:V146"/>
    <mergeCell ref="AN146:AO146"/>
    <mergeCell ref="AI146:AJ146"/>
    <mergeCell ref="AK146:AL146"/>
    <mergeCell ref="AM146:AM147"/>
    <mergeCell ref="K125:L125"/>
    <mergeCell ref="A127:A130"/>
    <mergeCell ref="A131:A135"/>
    <mergeCell ref="A136:A141"/>
    <mergeCell ref="A145:A147"/>
    <mergeCell ref="B145:D146"/>
    <mergeCell ref="E145:AL145"/>
    <mergeCell ref="W146:X146"/>
    <mergeCell ref="Y146:Z146"/>
    <mergeCell ref="AA146:AB146"/>
    <mergeCell ref="A125:A126"/>
    <mergeCell ref="B125:B126"/>
    <mergeCell ref="C125:D125"/>
    <mergeCell ref="E125:F125"/>
    <mergeCell ref="G125:H125"/>
    <mergeCell ref="I125:J125"/>
    <mergeCell ref="A114:A115"/>
    <mergeCell ref="B114:B115"/>
    <mergeCell ref="C114:F114"/>
    <mergeCell ref="G114:H114"/>
    <mergeCell ref="A119:A120"/>
    <mergeCell ref="B119:B120"/>
    <mergeCell ref="C119:E119"/>
    <mergeCell ref="F119:F120"/>
    <mergeCell ref="G119:G120"/>
    <mergeCell ref="H119:K119"/>
    <mergeCell ref="J27:K27"/>
    <mergeCell ref="L27:M27"/>
    <mergeCell ref="T62:W62"/>
    <mergeCell ref="X62:Z62"/>
    <mergeCell ref="A70:A71"/>
    <mergeCell ref="B70:B71"/>
    <mergeCell ref="C70:S70"/>
    <mergeCell ref="T70:W70"/>
    <mergeCell ref="X70:Z70"/>
    <mergeCell ref="F53:F54"/>
    <mergeCell ref="G53:G54"/>
    <mergeCell ref="H53:H54"/>
    <mergeCell ref="A62:A63"/>
    <mergeCell ref="B62:B63"/>
    <mergeCell ref="C62:S62"/>
    <mergeCell ref="A29:B29"/>
    <mergeCell ref="A30:A48"/>
    <mergeCell ref="A52:A54"/>
    <mergeCell ref="B52:B54"/>
    <mergeCell ref="C52:F52"/>
    <mergeCell ref="G52:H52"/>
    <mergeCell ref="C53:C54"/>
    <mergeCell ref="D53:D54"/>
    <mergeCell ref="E53:E54"/>
    <mergeCell ref="AN27:AN28"/>
    <mergeCell ref="AO27:AO28"/>
    <mergeCell ref="AP27:AP28"/>
    <mergeCell ref="V27:W27"/>
    <mergeCell ref="X27:Y27"/>
    <mergeCell ref="Z27:AA27"/>
    <mergeCell ref="AB27:AC27"/>
    <mergeCell ref="AD27:AE27"/>
    <mergeCell ref="AF27:AG27"/>
    <mergeCell ref="N27:O27"/>
    <mergeCell ref="P27:Q27"/>
    <mergeCell ref="R27:S27"/>
    <mergeCell ref="T27:U27"/>
    <mergeCell ref="AN11:AN12"/>
    <mergeCell ref="AO11:AO12"/>
    <mergeCell ref="AP11:AP12"/>
    <mergeCell ref="A26:A28"/>
    <mergeCell ref="B26:B28"/>
    <mergeCell ref="C26:E27"/>
    <mergeCell ref="F26:AM26"/>
    <mergeCell ref="AN26:AQ26"/>
    <mergeCell ref="F27:G27"/>
    <mergeCell ref="H27:I27"/>
    <mergeCell ref="AC11:AD11"/>
    <mergeCell ref="AE11:AF11"/>
    <mergeCell ref="AG11:AH11"/>
    <mergeCell ref="AI11:AJ11"/>
    <mergeCell ref="AK11:AL11"/>
    <mergeCell ref="AM11:AM12"/>
    <mergeCell ref="AQ27:AQ28"/>
    <mergeCell ref="AH27:AI27"/>
    <mergeCell ref="AJ27:AK27"/>
    <mergeCell ref="AL27:AM27"/>
    <mergeCell ref="AR10:AR12"/>
    <mergeCell ref="AS10:AS12"/>
    <mergeCell ref="E11:F11"/>
    <mergeCell ref="G11:H11"/>
    <mergeCell ref="I11:J11"/>
    <mergeCell ref="K11:L11"/>
    <mergeCell ref="M11:N11"/>
    <mergeCell ref="O11:P11"/>
    <mergeCell ref="Q11:R11"/>
    <mergeCell ref="S11:T11"/>
    <mergeCell ref="A6:N6"/>
    <mergeCell ref="A10:A12"/>
    <mergeCell ref="B10:D11"/>
    <mergeCell ref="E10:AL10"/>
    <mergeCell ref="AM10:AP10"/>
    <mergeCell ref="AQ10:AQ12"/>
    <mergeCell ref="U11:V11"/>
    <mergeCell ref="W11:X11"/>
    <mergeCell ref="Y11:Z11"/>
    <mergeCell ref="AA11:AB11"/>
  </mergeCells>
  <dataValidations count="4">
    <dataValidation type="whole" operator="greaterThanOrEqual" allowBlank="1" showInputMessage="1" showErrorMessage="1" error="Valor no Permitido" sqref="C253:S255 B223:B247 C72:Z75 B79:E95 B99:E103 B107:E111 C116:H117 C121:K123 C127:L142 E13:AS24 F29:AQ50 C55:H59 C64:Z67 C289:S309 C187:X193 C199:X204 C210:X213 B217:B220 C259:S285 E148:AO182">
      <formula1>0</formula1>
    </dataValidation>
    <dataValidation allowBlank="1" showInputMessage="1" showErrorMessage="1" error="Valor no Permitido" sqref="T63 T71"/>
    <dataValidation allowBlank="1" sqref="CA1:CF52 BZ53:CE60 BZ114:CE117 CA61:CF113 BZ125:CE142 CA118:CF124 CT145:CY182 CA143:CF144 CA183:CF1048576"/>
    <dataValidation type="whole" allowBlank="1" showInputMessage="1" showErrorMessage="1" error="Valor no Permitido" sqref="F109 B130:B176 C60 F77:F80 CG118:CT124 F61 F69 CF53:CS60 CG1:CT52 W62 T76:Z76 CF114:CS117 CG61:CT113 CF125:CS142 E147:AL147 CG183:CT1048576 CZ145:DM182 CG143:CT144 C145:D176 C178:D182">
      <formula1>0</formula1>
      <formula2>1E+30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CONSOLIDADO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Depto. Bioestadistica</dc:creator>
  <cp:lastModifiedBy>Depto. Bioestadistica</cp:lastModifiedBy>
  <dcterms:created xsi:type="dcterms:W3CDTF">2023-04-21T14:12:12Z</dcterms:created>
  <dcterms:modified xsi:type="dcterms:W3CDTF">2024-01-17T19:51:04Z</dcterms:modified>
</cp:coreProperties>
</file>