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769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B266" i="13" l="1"/>
  <c r="CC126" i="13"/>
  <c r="CB126" i="13"/>
  <c r="CA126" i="13"/>
  <c r="N126" i="13" s="1"/>
  <c r="B126" i="13"/>
  <c r="CC125" i="13"/>
  <c r="CB125" i="13"/>
  <c r="CA125" i="13"/>
  <c r="CD112" i="13"/>
  <c r="T112" i="13"/>
  <c r="F112" i="13"/>
  <c r="CD111" i="13"/>
  <c r="CC111" i="13"/>
  <c r="CB111" i="13"/>
  <c r="F111" i="13" s="1"/>
  <c r="T111" i="13"/>
  <c r="CD110" i="13"/>
  <c r="CC110" i="13"/>
  <c r="CB110" i="13"/>
  <c r="F110" i="13" s="1"/>
  <c r="CD109" i="13"/>
  <c r="CC109" i="13"/>
  <c r="CB109" i="13"/>
  <c r="F109" i="13" s="1"/>
  <c r="CD108" i="13"/>
  <c r="CC108" i="13"/>
  <c r="CB108" i="13"/>
  <c r="F108" i="13" s="1"/>
  <c r="CD107" i="13"/>
  <c r="CC107" i="13"/>
  <c r="CB107" i="13"/>
  <c r="F107" i="13" s="1"/>
  <c r="CA104" i="13"/>
  <c r="P104" i="13"/>
  <c r="B104" i="13"/>
  <c r="CA103" i="13"/>
  <c r="P103" i="13"/>
  <c r="B103" i="13"/>
  <c r="CA102" i="13"/>
  <c r="P102" i="13" s="1"/>
  <c r="B102" i="13"/>
  <c r="CA94" i="13"/>
  <c r="M94" i="13"/>
  <c r="C94" i="13"/>
  <c r="I89" i="13"/>
  <c r="H89" i="13"/>
  <c r="G89" i="13"/>
  <c r="F89" i="13"/>
  <c r="E89" i="13"/>
  <c r="D89" i="13"/>
  <c r="C89" i="13"/>
  <c r="CE73" i="13"/>
  <c r="CD73" i="13"/>
  <c r="CC73" i="13"/>
  <c r="CB73" i="13"/>
  <c r="CA73" i="13"/>
  <c r="BZ73" i="13"/>
  <c r="CE72" i="13"/>
  <c r="CD72" i="13"/>
  <c r="CC72" i="13"/>
  <c r="CB72" i="13"/>
  <c r="CA72" i="13"/>
  <c r="BZ72" i="13"/>
  <c r="CE71" i="13"/>
  <c r="CD71" i="13"/>
  <c r="CC71" i="13"/>
  <c r="CB71" i="13"/>
  <c r="CA71" i="13"/>
  <c r="BZ71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CA36" i="13"/>
  <c r="G36" i="13"/>
  <c r="C36" i="13"/>
  <c r="CA35" i="13"/>
  <c r="G35" i="13"/>
  <c r="C35" i="13"/>
  <c r="CA34" i="13"/>
  <c r="G34" i="13" s="1"/>
  <c r="C34" i="13"/>
  <c r="CA33" i="13"/>
  <c r="G33" i="13"/>
  <c r="C33" i="13"/>
  <c r="CA32" i="13"/>
  <c r="G32" i="13"/>
  <c r="C32" i="13"/>
  <c r="CA31" i="13"/>
  <c r="G31" i="13"/>
  <c r="C31" i="13"/>
  <c r="CA30" i="13"/>
  <c r="G30" i="13" s="1"/>
  <c r="C30" i="13"/>
  <c r="CA29" i="13"/>
  <c r="G29" i="13"/>
  <c r="C29" i="13"/>
  <c r="CA28" i="13"/>
  <c r="G28" i="13"/>
  <c r="C28" i="13"/>
  <c r="CA27" i="13"/>
  <c r="G27" i="13"/>
  <c r="C27" i="13"/>
  <c r="CA26" i="13"/>
  <c r="G26" i="13" s="1"/>
  <c r="C26" i="13"/>
  <c r="CF22" i="13"/>
  <c r="CE22" i="13"/>
  <c r="CD22" i="13"/>
  <c r="CC22" i="13"/>
  <c r="CB22" i="13"/>
  <c r="CF21" i="13"/>
  <c r="CE21" i="13"/>
  <c r="CD21" i="13"/>
  <c r="CC21" i="13"/>
  <c r="CB21" i="13"/>
  <c r="CF20" i="13"/>
  <c r="CE20" i="13"/>
  <c r="CD20" i="13"/>
  <c r="CC20" i="13"/>
  <c r="CB20" i="13"/>
  <c r="CF19" i="13"/>
  <c r="CE19" i="13"/>
  <c r="CD19" i="13"/>
  <c r="CC19" i="13"/>
  <c r="CB19" i="13"/>
  <c r="CF18" i="13"/>
  <c r="CE18" i="13"/>
  <c r="CD18" i="13"/>
  <c r="CC18" i="13"/>
  <c r="CB18" i="13"/>
  <c r="CF17" i="13"/>
  <c r="CE17" i="13"/>
  <c r="CD17" i="13"/>
  <c r="CC17" i="13"/>
  <c r="CB17" i="13"/>
  <c r="CF16" i="13"/>
  <c r="CE16" i="13"/>
  <c r="CD16" i="13"/>
  <c r="CC16" i="13"/>
  <c r="CB16" i="13"/>
  <c r="CF15" i="13"/>
  <c r="CE15" i="13"/>
  <c r="CD15" i="13"/>
  <c r="CC15" i="13"/>
  <c r="CB15" i="13"/>
  <c r="CF14" i="13"/>
  <c r="CE14" i="13"/>
  <c r="CD14" i="13"/>
  <c r="CC14" i="13"/>
  <c r="CB14" i="13"/>
  <c r="CF13" i="13"/>
  <c r="CE13" i="13"/>
  <c r="CD13" i="13"/>
  <c r="CC13" i="13"/>
  <c r="CB13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266" i="13" s="1"/>
  <c r="A5" i="13"/>
  <c r="A4" i="13"/>
  <c r="A3" i="13"/>
  <c r="A2" i="13"/>
  <c r="B266" i="12" l="1"/>
  <c r="CC126" i="12"/>
  <c r="CB126" i="12"/>
  <c r="CA126" i="12"/>
  <c r="N126" i="12"/>
  <c r="B126" i="12"/>
  <c r="CC125" i="12"/>
  <c r="CB125" i="12"/>
  <c r="CA125" i="12"/>
  <c r="CD112" i="12"/>
  <c r="T112" i="12"/>
  <c r="F112" i="12"/>
  <c r="CD111" i="12"/>
  <c r="T111" i="12" s="1"/>
  <c r="CC111" i="12"/>
  <c r="CB111" i="12"/>
  <c r="F111" i="12"/>
  <c r="CD110" i="12"/>
  <c r="CC110" i="12"/>
  <c r="CB110" i="12"/>
  <c r="F110" i="12"/>
  <c r="CD109" i="12"/>
  <c r="CC109" i="12"/>
  <c r="CB109" i="12"/>
  <c r="F109" i="12"/>
  <c r="CD108" i="12"/>
  <c r="CC108" i="12"/>
  <c r="CB108" i="12"/>
  <c r="F108" i="12"/>
  <c r="CD107" i="12"/>
  <c r="CC107" i="12"/>
  <c r="CB107" i="12"/>
  <c r="F107" i="12"/>
  <c r="CA104" i="12"/>
  <c r="P104" i="12"/>
  <c r="B104" i="12"/>
  <c r="CA103" i="12"/>
  <c r="P103" i="12" s="1"/>
  <c r="B103" i="12"/>
  <c r="CA102" i="12"/>
  <c r="P102" i="12"/>
  <c r="B102" i="12"/>
  <c r="CA94" i="12"/>
  <c r="M94" i="12"/>
  <c r="C94" i="12"/>
  <c r="I89" i="12"/>
  <c r="H89" i="12"/>
  <c r="G89" i="12"/>
  <c r="F89" i="12"/>
  <c r="E89" i="12"/>
  <c r="D89" i="12"/>
  <c r="C89" i="12"/>
  <c r="CE73" i="12"/>
  <c r="CD73" i="12"/>
  <c r="CC73" i="12"/>
  <c r="CB73" i="12"/>
  <c r="CA73" i="12"/>
  <c r="BZ73" i="12"/>
  <c r="CE72" i="12"/>
  <c r="CD72" i="12"/>
  <c r="CC72" i="12"/>
  <c r="CB72" i="12"/>
  <c r="CA72" i="12"/>
  <c r="BZ72" i="12"/>
  <c r="CE71" i="12"/>
  <c r="CD71" i="12"/>
  <c r="CC71" i="12"/>
  <c r="CB71" i="12"/>
  <c r="CA71" i="12"/>
  <c r="BZ71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CA36" i="12"/>
  <c r="G36" i="12"/>
  <c r="C36" i="12"/>
  <c r="CA35" i="12"/>
  <c r="G35" i="12" s="1"/>
  <c r="C35" i="12"/>
  <c r="CA34" i="12"/>
  <c r="G34" i="12"/>
  <c r="C34" i="12"/>
  <c r="CA33" i="12"/>
  <c r="G33" i="12"/>
  <c r="C33" i="12"/>
  <c r="CA32" i="12"/>
  <c r="G32" i="12"/>
  <c r="C32" i="12"/>
  <c r="CA31" i="12"/>
  <c r="G31" i="12" s="1"/>
  <c r="C31" i="12"/>
  <c r="CA30" i="12"/>
  <c r="G30" i="12"/>
  <c r="C30" i="12"/>
  <c r="CA29" i="12"/>
  <c r="G29" i="12"/>
  <c r="C29" i="12"/>
  <c r="CA28" i="12"/>
  <c r="G28" i="12"/>
  <c r="C28" i="12"/>
  <c r="CA27" i="12"/>
  <c r="G27" i="12" s="1"/>
  <c r="C27" i="12"/>
  <c r="CA26" i="12"/>
  <c r="G26" i="12"/>
  <c r="C26" i="12"/>
  <c r="CF22" i="12"/>
  <c r="CE22" i="12"/>
  <c r="CD22" i="12"/>
  <c r="CC22" i="12"/>
  <c r="CB22" i="12"/>
  <c r="CF21" i="12"/>
  <c r="CE21" i="12"/>
  <c r="CD21" i="12"/>
  <c r="CC21" i="12"/>
  <c r="CB21" i="12"/>
  <c r="CF20" i="12"/>
  <c r="CE20" i="12"/>
  <c r="CD20" i="12"/>
  <c r="CC20" i="12"/>
  <c r="CB20" i="12"/>
  <c r="CF19" i="12"/>
  <c r="CE19" i="12"/>
  <c r="CD19" i="12"/>
  <c r="CC19" i="12"/>
  <c r="CB19" i="12"/>
  <c r="CF18" i="12"/>
  <c r="CE18" i="12"/>
  <c r="CD18" i="12"/>
  <c r="CC18" i="12"/>
  <c r="CB18" i="12"/>
  <c r="CF17" i="12"/>
  <c r="CE17" i="12"/>
  <c r="CD17" i="12"/>
  <c r="CC17" i="12"/>
  <c r="CB17" i="12"/>
  <c r="CF16" i="12"/>
  <c r="CE16" i="12"/>
  <c r="CD16" i="12"/>
  <c r="CC16" i="12"/>
  <c r="CB16" i="12"/>
  <c r="CF15" i="12"/>
  <c r="CE15" i="12"/>
  <c r="CD15" i="12"/>
  <c r="CC15" i="12"/>
  <c r="CB15" i="12"/>
  <c r="CF14" i="12"/>
  <c r="CE14" i="12"/>
  <c r="CD14" i="12"/>
  <c r="CC14" i="12"/>
  <c r="CB14" i="12"/>
  <c r="CF13" i="12"/>
  <c r="CE13" i="12"/>
  <c r="CD13" i="12"/>
  <c r="CC13" i="12"/>
  <c r="CB13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A266" i="12" s="1"/>
  <c r="C12" i="12"/>
  <c r="A5" i="12"/>
  <c r="A4" i="12"/>
  <c r="A3" i="12"/>
  <c r="A2" i="12"/>
  <c r="B266" i="11" l="1"/>
  <c r="CC126" i="11"/>
  <c r="CB126" i="11"/>
  <c r="CA126" i="11"/>
  <c r="N126" i="11"/>
  <c r="B126" i="11"/>
  <c r="CC125" i="11"/>
  <c r="CB125" i="11"/>
  <c r="CA125" i="11"/>
  <c r="CD112" i="11"/>
  <c r="T112" i="11"/>
  <c r="F112" i="11"/>
  <c r="CD111" i="11"/>
  <c r="T111" i="11" s="1"/>
  <c r="CC111" i="11"/>
  <c r="CB111" i="11"/>
  <c r="F111" i="11"/>
  <c r="CD110" i="11"/>
  <c r="CC110" i="11"/>
  <c r="CB110" i="11"/>
  <c r="F110" i="11"/>
  <c r="CD109" i="11"/>
  <c r="CC109" i="11"/>
  <c r="CB109" i="11"/>
  <c r="F109" i="11"/>
  <c r="CD108" i="11"/>
  <c r="CC108" i="11"/>
  <c r="CB108" i="11"/>
  <c r="F108" i="11"/>
  <c r="CD107" i="11"/>
  <c r="CC107" i="11"/>
  <c r="CB107" i="11"/>
  <c r="F107" i="11"/>
  <c r="CA104" i="11"/>
  <c r="P104" i="11"/>
  <c r="B104" i="11"/>
  <c r="CA103" i="11"/>
  <c r="P103" i="11" s="1"/>
  <c r="B103" i="11"/>
  <c r="CA102" i="11"/>
  <c r="P102" i="11"/>
  <c r="B102" i="11"/>
  <c r="CA94" i="11"/>
  <c r="M94" i="11"/>
  <c r="C94" i="11"/>
  <c r="I89" i="11"/>
  <c r="H89" i="11"/>
  <c r="G89" i="11"/>
  <c r="F89" i="11"/>
  <c r="E89" i="11"/>
  <c r="D89" i="11"/>
  <c r="C89" i="11"/>
  <c r="CE73" i="11"/>
  <c r="CD73" i="11"/>
  <c r="CC73" i="11"/>
  <c r="CB73" i="11"/>
  <c r="CA73" i="11"/>
  <c r="BZ73" i="11"/>
  <c r="CE72" i="11"/>
  <c r="CD72" i="11"/>
  <c r="CC72" i="11"/>
  <c r="CB72" i="11"/>
  <c r="CA72" i="11"/>
  <c r="BZ72" i="11"/>
  <c r="CE71" i="11"/>
  <c r="CD71" i="11"/>
  <c r="CC71" i="11"/>
  <c r="CB71" i="11"/>
  <c r="CA71" i="11"/>
  <c r="BZ71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CA36" i="11"/>
  <c r="G36" i="11"/>
  <c r="C36" i="11"/>
  <c r="CA35" i="11"/>
  <c r="G35" i="11" s="1"/>
  <c r="C35" i="11"/>
  <c r="CA34" i="11"/>
  <c r="G34" i="11"/>
  <c r="C34" i="11"/>
  <c r="CA33" i="11"/>
  <c r="G33" i="11"/>
  <c r="C33" i="11"/>
  <c r="CA32" i="11"/>
  <c r="G32" i="11"/>
  <c r="C32" i="11"/>
  <c r="CA31" i="11"/>
  <c r="G31" i="11" s="1"/>
  <c r="C31" i="11"/>
  <c r="CA30" i="11"/>
  <c r="G30" i="11"/>
  <c r="C30" i="11"/>
  <c r="CA29" i="11"/>
  <c r="G29" i="11"/>
  <c r="C29" i="11"/>
  <c r="CA28" i="11"/>
  <c r="G28" i="11"/>
  <c r="C28" i="11"/>
  <c r="CA27" i="11"/>
  <c r="G27" i="11" s="1"/>
  <c r="C27" i="11"/>
  <c r="CA26" i="11"/>
  <c r="G26" i="11"/>
  <c r="C26" i="11"/>
  <c r="CF22" i="11"/>
  <c r="CE22" i="11"/>
  <c r="CD22" i="11"/>
  <c r="CC22" i="11"/>
  <c r="CB22" i="11"/>
  <c r="CF21" i="11"/>
  <c r="CE21" i="11"/>
  <c r="CD21" i="11"/>
  <c r="CC21" i="11"/>
  <c r="CB21" i="11"/>
  <c r="CF20" i="11"/>
  <c r="CE20" i="11"/>
  <c r="CD20" i="11"/>
  <c r="CC20" i="11"/>
  <c r="CB20" i="11"/>
  <c r="CF19" i="11"/>
  <c r="CE19" i="11"/>
  <c r="CD19" i="11"/>
  <c r="CC19" i="11"/>
  <c r="CB19" i="11"/>
  <c r="CF18" i="11"/>
  <c r="CE18" i="11"/>
  <c r="CD18" i="11"/>
  <c r="CC18" i="11"/>
  <c r="CB18" i="11"/>
  <c r="CF17" i="11"/>
  <c r="CE17" i="11"/>
  <c r="CD17" i="11"/>
  <c r="CC17" i="11"/>
  <c r="CB17" i="11"/>
  <c r="CF16" i="11"/>
  <c r="CE16" i="11"/>
  <c r="CD16" i="11"/>
  <c r="CC16" i="11"/>
  <c r="CB16" i="11"/>
  <c r="CF15" i="11"/>
  <c r="CE15" i="11"/>
  <c r="CD15" i="11"/>
  <c r="CC15" i="11"/>
  <c r="CB15" i="11"/>
  <c r="CF14" i="11"/>
  <c r="CE14" i="11"/>
  <c r="CD14" i="11"/>
  <c r="CC14" i="11"/>
  <c r="CB14" i="11"/>
  <c r="CF13" i="11"/>
  <c r="CE13" i="11"/>
  <c r="CD13" i="11"/>
  <c r="CC13" i="11"/>
  <c r="CB13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A266" i="11" s="1"/>
  <c r="C12" i="11"/>
  <c r="A5" i="11"/>
  <c r="A4" i="11"/>
  <c r="A3" i="11"/>
  <c r="A2" i="11"/>
  <c r="B266" i="10" l="1"/>
  <c r="CC126" i="10"/>
  <c r="N126" i="10" s="1"/>
  <c r="CB126" i="10"/>
  <c r="CA126" i="10"/>
  <c r="B126" i="10"/>
  <c r="CC125" i="10"/>
  <c r="CB125" i="10"/>
  <c r="CA125" i="10"/>
  <c r="CD112" i="10"/>
  <c r="T112" i="10" s="1"/>
  <c r="F112" i="10"/>
  <c r="CD111" i="10"/>
  <c r="CC111" i="10"/>
  <c r="T111" i="10" s="1"/>
  <c r="CB111" i="10"/>
  <c r="CD110" i="10"/>
  <c r="F110" i="10" s="1"/>
  <c r="CC110" i="10"/>
  <c r="CB110" i="10"/>
  <c r="CD109" i="10"/>
  <c r="F109" i="10" s="1"/>
  <c r="CC109" i="10"/>
  <c r="CB109" i="10"/>
  <c r="CD108" i="10"/>
  <c r="F108" i="10" s="1"/>
  <c r="CC108" i="10"/>
  <c r="CB108" i="10"/>
  <c r="CD107" i="10"/>
  <c r="F107" i="10" s="1"/>
  <c r="CC107" i="10"/>
  <c r="CB107" i="10"/>
  <c r="CA104" i="10"/>
  <c r="P104" i="10" s="1"/>
  <c r="B104" i="10"/>
  <c r="CA103" i="10"/>
  <c r="P103" i="10"/>
  <c r="B103" i="10"/>
  <c r="CA102" i="10"/>
  <c r="P102" i="10"/>
  <c r="B102" i="10"/>
  <c r="CA94" i="10"/>
  <c r="M94" i="10"/>
  <c r="C94" i="10"/>
  <c r="I89" i="10"/>
  <c r="H89" i="10"/>
  <c r="G89" i="10"/>
  <c r="F89" i="10"/>
  <c r="E89" i="10"/>
  <c r="D89" i="10"/>
  <c r="C89" i="10"/>
  <c r="CE73" i="10"/>
  <c r="CD73" i="10"/>
  <c r="CC73" i="10"/>
  <c r="CB73" i="10"/>
  <c r="CA73" i="10"/>
  <c r="BZ73" i="10"/>
  <c r="CE72" i="10"/>
  <c r="CD72" i="10"/>
  <c r="CC72" i="10"/>
  <c r="CB72" i="10"/>
  <c r="CA72" i="10"/>
  <c r="BZ72" i="10"/>
  <c r="CE71" i="10"/>
  <c r="CD71" i="10"/>
  <c r="CC71" i="10"/>
  <c r="CB71" i="10"/>
  <c r="CA71" i="10"/>
  <c r="BZ71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CA36" i="10"/>
  <c r="G36" i="10" s="1"/>
  <c r="C36" i="10"/>
  <c r="CA35" i="10"/>
  <c r="G35" i="10"/>
  <c r="C35" i="10"/>
  <c r="CA34" i="10"/>
  <c r="G34" i="10"/>
  <c r="C34" i="10"/>
  <c r="CA33" i="10"/>
  <c r="G33" i="10"/>
  <c r="C33" i="10"/>
  <c r="CA32" i="10"/>
  <c r="G32" i="10" s="1"/>
  <c r="C32" i="10"/>
  <c r="CA31" i="10"/>
  <c r="G31" i="10"/>
  <c r="C31" i="10"/>
  <c r="CA30" i="10"/>
  <c r="G30" i="10"/>
  <c r="C30" i="10"/>
  <c r="CA29" i="10"/>
  <c r="G29" i="10"/>
  <c r="C29" i="10"/>
  <c r="CA28" i="10"/>
  <c r="G28" i="10" s="1"/>
  <c r="C28" i="10"/>
  <c r="CA27" i="10"/>
  <c r="G27" i="10"/>
  <c r="C27" i="10"/>
  <c r="CA26" i="10"/>
  <c r="G26" i="10"/>
  <c r="C26" i="10"/>
  <c r="CF22" i="10"/>
  <c r="CE22" i="10"/>
  <c r="CD22" i="10"/>
  <c r="CC22" i="10"/>
  <c r="CB22" i="10"/>
  <c r="CF21" i="10"/>
  <c r="CE21" i="10"/>
  <c r="CD21" i="10"/>
  <c r="CC21" i="10"/>
  <c r="CB21" i="10"/>
  <c r="CF20" i="10"/>
  <c r="CE20" i="10"/>
  <c r="CD20" i="10"/>
  <c r="CC20" i="10"/>
  <c r="CB20" i="10"/>
  <c r="CF19" i="10"/>
  <c r="CE19" i="10"/>
  <c r="CD19" i="10"/>
  <c r="CC19" i="10"/>
  <c r="CB19" i="10"/>
  <c r="CF18" i="10"/>
  <c r="CE18" i="10"/>
  <c r="CD18" i="10"/>
  <c r="CC18" i="10"/>
  <c r="CB18" i="10"/>
  <c r="CF17" i="10"/>
  <c r="CE17" i="10"/>
  <c r="CD17" i="10"/>
  <c r="CC17" i="10"/>
  <c r="CB17" i="10"/>
  <c r="CF16" i="10"/>
  <c r="CE16" i="10"/>
  <c r="CD16" i="10"/>
  <c r="CC16" i="10"/>
  <c r="CB16" i="10"/>
  <c r="CF15" i="10"/>
  <c r="CE15" i="10"/>
  <c r="CD15" i="10"/>
  <c r="CC15" i="10"/>
  <c r="CB15" i="10"/>
  <c r="CF14" i="10"/>
  <c r="CE14" i="10"/>
  <c r="CD14" i="10"/>
  <c r="CC14" i="10"/>
  <c r="CB14" i="10"/>
  <c r="CF13" i="10"/>
  <c r="CE13" i="10"/>
  <c r="CD13" i="10"/>
  <c r="CC13" i="10"/>
  <c r="CB13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A266" i="10" s="1"/>
  <c r="A5" i="10"/>
  <c r="A4" i="10"/>
  <c r="A3" i="10"/>
  <c r="A2" i="10"/>
  <c r="F111" i="10" l="1"/>
  <c r="B266" i="9"/>
  <c r="CC126" i="9"/>
  <c r="CB126" i="9"/>
  <c r="CA126" i="9"/>
  <c r="N126" i="9"/>
  <c r="B126" i="9"/>
  <c r="CC125" i="9"/>
  <c r="CB125" i="9"/>
  <c r="CA125" i="9"/>
  <c r="CD112" i="9"/>
  <c r="T112" i="9"/>
  <c r="F112" i="9"/>
  <c r="CD111" i="9"/>
  <c r="T111" i="9" s="1"/>
  <c r="CC111" i="9"/>
  <c r="CB111" i="9"/>
  <c r="F111" i="9"/>
  <c r="CD110" i="9"/>
  <c r="CC110" i="9"/>
  <c r="CB110" i="9"/>
  <c r="F110" i="9"/>
  <c r="CD109" i="9"/>
  <c r="CC109" i="9"/>
  <c r="CB109" i="9"/>
  <c r="F109" i="9"/>
  <c r="CD108" i="9"/>
  <c r="CC108" i="9"/>
  <c r="CB108" i="9"/>
  <c r="F108" i="9"/>
  <c r="CD107" i="9"/>
  <c r="CC107" i="9"/>
  <c r="CB107" i="9"/>
  <c r="F107" i="9"/>
  <c r="CA104" i="9"/>
  <c r="P104" i="9"/>
  <c r="B104" i="9"/>
  <c r="CA103" i="9"/>
  <c r="P103" i="9" s="1"/>
  <c r="B103" i="9"/>
  <c r="CA102" i="9"/>
  <c r="P102" i="9"/>
  <c r="B102" i="9"/>
  <c r="CA94" i="9"/>
  <c r="M94" i="9"/>
  <c r="C94" i="9"/>
  <c r="I89" i="9"/>
  <c r="H89" i="9"/>
  <c r="G89" i="9"/>
  <c r="F89" i="9"/>
  <c r="E89" i="9"/>
  <c r="D89" i="9"/>
  <c r="C89" i="9"/>
  <c r="CE73" i="9"/>
  <c r="CD73" i="9"/>
  <c r="CC73" i="9"/>
  <c r="CB73" i="9"/>
  <c r="CA73" i="9"/>
  <c r="BZ73" i="9"/>
  <c r="CE72" i="9"/>
  <c r="CD72" i="9"/>
  <c r="CC72" i="9"/>
  <c r="CB72" i="9"/>
  <c r="CA72" i="9"/>
  <c r="BZ72" i="9"/>
  <c r="CE71" i="9"/>
  <c r="CD71" i="9"/>
  <c r="CC71" i="9"/>
  <c r="CB71" i="9"/>
  <c r="CA71" i="9"/>
  <c r="BZ71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CA36" i="9"/>
  <c r="G36" i="9"/>
  <c r="C36" i="9"/>
  <c r="CA35" i="9"/>
  <c r="G35" i="9" s="1"/>
  <c r="C35" i="9"/>
  <c r="CA34" i="9"/>
  <c r="G34" i="9"/>
  <c r="C34" i="9"/>
  <c r="CA33" i="9"/>
  <c r="G33" i="9"/>
  <c r="C33" i="9"/>
  <c r="CA32" i="9"/>
  <c r="G32" i="9"/>
  <c r="C32" i="9"/>
  <c r="CA31" i="9"/>
  <c r="G31" i="9" s="1"/>
  <c r="C31" i="9"/>
  <c r="CA30" i="9"/>
  <c r="G30" i="9"/>
  <c r="C30" i="9"/>
  <c r="CA29" i="9"/>
  <c r="G29" i="9"/>
  <c r="C29" i="9"/>
  <c r="CA28" i="9"/>
  <c r="G28" i="9"/>
  <c r="C28" i="9"/>
  <c r="CA27" i="9"/>
  <c r="G27" i="9" s="1"/>
  <c r="C27" i="9"/>
  <c r="CA26" i="9"/>
  <c r="G26" i="9"/>
  <c r="C26" i="9"/>
  <c r="CF22" i="9"/>
  <c r="CE22" i="9"/>
  <c r="CD22" i="9"/>
  <c r="CC22" i="9"/>
  <c r="CB22" i="9"/>
  <c r="CF21" i="9"/>
  <c r="CE21" i="9"/>
  <c r="CD21" i="9"/>
  <c r="CC21" i="9"/>
  <c r="CB21" i="9"/>
  <c r="CF20" i="9"/>
  <c r="CE20" i="9"/>
  <c r="CD20" i="9"/>
  <c r="CC20" i="9"/>
  <c r="CB20" i="9"/>
  <c r="CF19" i="9"/>
  <c r="CE19" i="9"/>
  <c r="CD19" i="9"/>
  <c r="CC19" i="9"/>
  <c r="CB19" i="9"/>
  <c r="CF18" i="9"/>
  <c r="CE18" i="9"/>
  <c r="CD18" i="9"/>
  <c r="CC18" i="9"/>
  <c r="CB18" i="9"/>
  <c r="CF17" i="9"/>
  <c r="CE17" i="9"/>
  <c r="CD17" i="9"/>
  <c r="CC17" i="9"/>
  <c r="CB17" i="9"/>
  <c r="CF16" i="9"/>
  <c r="CE16" i="9"/>
  <c r="CD16" i="9"/>
  <c r="CC16" i="9"/>
  <c r="CB16" i="9"/>
  <c r="CF15" i="9"/>
  <c r="CE15" i="9"/>
  <c r="CD15" i="9"/>
  <c r="CC15" i="9"/>
  <c r="CB15" i="9"/>
  <c r="CF14" i="9"/>
  <c r="CE14" i="9"/>
  <c r="CD14" i="9"/>
  <c r="CC14" i="9"/>
  <c r="CB14" i="9"/>
  <c r="CF13" i="9"/>
  <c r="CE13" i="9"/>
  <c r="CD13" i="9"/>
  <c r="CC13" i="9"/>
  <c r="CB13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266" i="9" s="1"/>
  <c r="C12" i="9"/>
  <c r="A5" i="9"/>
  <c r="A4" i="9"/>
  <c r="A3" i="9"/>
  <c r="A2" i="9"/>
  <c r="B266" i="7" l="1"/>
  <c r="CC126" i="7"/>
  <c r="CB126" i="7"/>
  <c r="CA126" i="7"/>
  <c r="N126" i="7" s="1"/>
  <c r="B126" i="7"/>
  <c r="CC125" i="7"/>
  <c r="CB125" i="7"/>
  <c r="CA125" i="7"/>
  <c r="CD112" i="7"/>
  <c r="T112" i="7"/>
  <c r="F112" i="7"/>
  <c r="CD111" i="7"/>
  <c r="CC111" i="7"/>
  <c r="CB111" i="7"/>
  <c r="T111" i="7"/>
  <c r="F111" i="7"/>
  <c r="CD110" i="7"/>
  <c r="CC110" i="7"/>
  <c r="CB110" i="7"/>
  <c r="F110" i="7" s="1"/>
  <c r="CD109" i="7"/>
  <c r="CC109" i="7"/>
  <c r="CB109" i="7"/>
  <c r="F109" i="7" s="1"/>
  <c r="CD108" i="7"/>
  <c r="CC108" i="7"/>
  <c r="CB108" i="7"/>
  <c r="F108" i="7" s="1"/>
  <c r="CD107" i="7"/>
  <c r="CC107" i="7"/>
  <c r="CB107" i="7"/>
  <c r="F107" i="7" s="1"/>
  <c r="CA104" i="7"/>
  <c r="P104" i="7"/>
  <c r="B104" i="7"/>
  <c r="CA103" i="7"/>
  <c r="P103" i="7" s="1"/>
  <c r="B103" i="7"/>
  <c r="CA102" i="7"/>
  <c r="P102" i="7" s="1"/>
  <c r="B102" i="7"/>
  <c r="CA94" i="7"/>
  <c r="M94" i="7"/>
  <c r="C94" i="7"/>
  <c r="I89" i="7"/>
  <c r="H89" i="7"/>
  <c r="G89" i="7"/>
  <c r="F89" i="7"/>
  <c r="E89" i="7"/>
  <c r="D89" i="7"/>
  <c r="C89" i="7"/>
  <c r="CE73" i="7"/>
  <c r="CD73" i="7"/>
  <c r="CC73" i="7"/>
  <c r="CB73" i="7"/>
  <c r="CA73" i="7"/>
  <c r="BZ73" i="7"/>
  <c r="CE72" i="7"/>
  <c r="CD72" i="7"/>
  <c r="CC72" i="7"/>
  <c r="CB72" i="7"/>
  <c r="CA72" i="7"/>
  <c r="BZ72" i="7"/>
  <c r="CE71" i="7"/>
  <c r="CD71" i="7"/>
  <c r="CC71" i="7"/>
  <c r="CB71" i="7"/>
  <c r="CA71" i="7"/>
  <c r="BZ71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CA36" i="7"/>
  <c r="G36" i="7"/>
  <c r="C36" i="7"/>
  <c r="CA35" i="7"/>
  <c r="G35" i="7" s="1"/>
  <c r="C35" i="7"/>
  <c r="CA34" i="7"/>
  <c r="G34" i="7" s="1"/>
  <c r="C34" i="7"/>
  <c r="CA33" i="7"/>
  <c r="G33" i="7"/>
  <c r="C33" i="7"/>
  <c r="CA32" i="7"/>
  <c r="G32" i="7"/>
  <c r="C32" i="7"/>
  <c r="CA31" i="7"/>
  <c r="G31" i="7" s="1"/>
  <c r="C31" i="7"/>
  <c r="CA30" i="7"/>
  <c r="G30" i="7" s="1"/>
  <c r="C30" i="7"/>
  <c r="CA29" i="7"/>
  <c r="G29" i="7"/>
  <c r="C29" i="7"/>
  <c r="CA28" i="7"/>
  <c r="G28" i="7"/>
  <c r="C28" i="7"/>
  <c r="CA27" i="7"/>
  <c r="G27" i="7" s="1"/>
  <c r="C27" i="7"/>
  <c r="CA26" i="7"/>
  <c r="G26" i="7" s="1"/>
  <c r="C26" i="7"/>
  <c r="CF22" i="7"/>
  <c r="CE22" i="7"/>
  <c r="CD22" i="7"/>
  <c r="CC22" i="7"/>
  <c r="CB22" i="7"/>
  <c r="CF21" i="7"/>
  <c r="CE21" i="7"/>
  <c r="CD21" i="7"/>
  <c r="CC21" i="7"/>
  <c r="CB21" i="7"/>
  <c r="CF20" i="7"/>
  <c r="CE20" i="7"/>
  <c r="CD20" i="7"/>
  <c r="CC20" i="7"/>
  <c r="CB20" i="7"/>
  <c r="CF19" i="7"/>
  <c r="CE19" i="7"/>
  <c r="CD19" i="7"/>
  <c r="CC19" i="7"/>
  <c r="CB19" i="7"/>
  <c r="CF18" i="7"/>
  <c r="CE18" i="7"/>
  <c r="CD18" i="7"/>
  <c r="CC18" i="7"/>
  <c r="CB18" i="7"/>
  <c r="CF17" i="7"/>
  <c r="CE17" i="7"/>
  <c r="CD17" i="7"/>
  <c r="CC17" i="7"/>
  <c r="CB17" i="7"/>
  <c r="CF16" i="7"/>
  <c r="CE16" i="7"/>
  <c r="CD16" i="7"/>
  <c r="CC16" i="7"/>
  <c r="CB16" i="7"/>
  <c r="CF15" i="7"/>
  <c r="CE15" i="7"/>
  <c r="CD15" i="7"/>
  <c r="CC15" i="7"/>
  <c r="CB15" i="7"/>
  <c r="CF14" i="7"/>
  <c r="CE14" i="7"/>
  <c r="CD14" i="7"/>
  <c r="CC14" i="7"/>
  <c r="CB14" i="7"/>
  <c r="CF13" i="7"/>
  <c r="CE13" i="7"/>
  <c r="CD13" i="7"/>
  <c r="CC13" i="7"/>
  <c r="CB13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266" i="7" s="1"/>
  <c r="C12" i="7"/>
  <c r="A5" i="7"/>
  <c r="A4" i="7"/>
  <c r="A3" i="7"/>
  <c r="A2" i="7"/>
  <c r="B266" i="8" l="1"/>
  <c r="CC126" i="8"/>
  <c r="CB126" i="8"/>
  <c r="CA126" i="8"/>
  <c r="N126" i="8" s="1"/>
  <c r="B126" i="8"/>
  <c r="CC125" i="8"/>
  <c r="CB125" i="8"/>
  <c r="CA125" i="8"/>
  <c r="CD112" i="8"/>
  <c r="T112" i="8"/>
  <c r="F112" i="8"/>
  <c r="CD111" i="8"/>
  <c r="CC111" i="8"/>
  <c r="CB111" i="8"/>
  <c r="F111" i="8" s="1"/>
  <c r="T111" i="8"/>
  <c r="CD110" i="8"/>
  <c r="CC110" i="8"/>
  <c r="CB110" i="8"/>
  <c r="F110" i="8" s="1"/>
  <c r="CD109" i="8"/>
  <c r="CC109" i="8"/>
  <c r="CB109" i="8"/>
  <c r="F109" i="8" s="1"/>
  <c r="CD108" i="8"/>
  <c r="CC108" i="8"/>
  <c r="CB108" i="8"/>
  <c r="F108" i="8" s="1"/>
  <c r="CD107" i="8"/>
  <c r="CC107" i="8"/>
  <c r="CB107" i="8"/>
  <c r="F107" i="8" s="1"/>
  <c r="CA104" i="8"/>
  <c r="P104" i="8"/>
  <c r="B104" i="8"/>
  <c r="CA103" i="8"/>
  <c r="P103" i="8"/>
  <c r="B103" i="8"/>
  <c r="CA102" i="8"/>
  <c r="P102" i="8" s="1"/>
  <c r="B102" i="8"/>
  <c r="CA94" i="8"/>
  <c r="M94" i="8" s="1"/>
  <c r="C94" i="8"/>
  <c r="I89" i="8"/>
  <c r="H89" i="8"/>
  <c r="G89" i="8"/>
  <c r="F89" i="8"/>
  <c r="E89" i="8"/>
  <c r="D89" i="8"/>
  <c r="C89" i="8"/>
  <c r="CE73" i="8"/>
  <c r="CD73" i="8"/>
  <c r="CC73" i="8"/>
  <c r="CB73" i="8"/>
  <c r="CA73" i="8"/>
  <c r="BZ73" i="8"/>
  <c r="CE72" i="8"/>
  <c r="CD72" i="8"/>
  <c r="CC72" i="8"/>
  <c r="CB72" i="8"/>
  <c r="CA72" i="8"/>
  <c r="BZ72" i="8"/>
  <c r="CE71" i="8"/>
  <c r="CD71" i="8"/>
  <c r="CC71" i="8"/>
  <c r="CB71" i="8"/>
  <c r="CA71" i="8"/>
  <c r="BZ71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CA36" i="8"/>
  <c r="G36" i="8"/>
  <c r="C36" i="8"/>
  <c r="CA35" i="8"/>
  <c r="G35" i="8"/>
  <c r="C35" i="8"/>
  <c r="CA34" i="8"/>
  <c r="G34" i="8" s="1"/>
  <c r="C34" i="8"/>
  <c r="CA33" i="8"/>
  <c r="G33" i="8"/>
  <c r="C33" i="8"/>
  <c r="CA32" i="8"/>
  <c r="G32" i="8"/>
  <c r="C32" i="8"/>
  <c r="CA31" i="8"/>
  <c r="G31" i="8"/>
  <c r="C31" i="8"/>
  <c r="CA30" i="8"/>
  <c r="G30" i="8" s="1"/>
  <c r="C30" i="8"/>
  <c r="CA29" i="8"/>
  <c r="G29" i="8"/>
  <c r="C29" i="8"/>
  <c r="CA28" i="8"/>
  <c r="G28" i="8"/>
  <c r="C28" i="8"/>
  <c r="CA27" i="8"/>
  <c r="G27" i="8"/>
  <c r="C27" i="8"/>
  <c r="CA26" i="8"/>
  <c r="G26" i="8" s="1"/>
  <c r="C26" i="8"/>
  <c r="CF22" i="8"/>
  <c r="CE22" i="8"/>
  <c r="CD22" i="8"/>
  <c r="CC22" i="8"/>
  <c r="CB22" i="8"/>
  <c r="CF21" i="8"/>
  <c r="CE21" i="8"/>
  <c r="CD21" i="8"/>
  <c r="CC21" i="8"/>
  <c r="CB21" i="8"/>
  <c r="CF20" i="8"/>
  <c r="CE20" i="8"/>
  <c r="CD20" i="8"/>
  <c r="CC20" i="8"/>
  <c r="CB20" i="8"/>
  <c r="CF19" i="8"/>
  <c r="CE19" i="8"/>
  <c r="CD19" i="8"/>
  <c r="CC19" i="8"/>
  <c r="CB19" i="8"/>
  <c r="CF18" i="8"/>
  <c r="CE18" i="8"/>
  <c r="CD18" i="8"/>
  <c r="CC18" i="8"/>
  <c r="CB18" i="8"/>
  <c r="CF17" i="8"/>
  <c r="CE17" i="8"/>
  <c r="CD17" i="8"/>
  <c r="CC17" i="8"/>
  <c r="CB17" i="8"/>
  <c r="CF16" i="8"/>
  <c r="CE16" i="8"/>
  <c r="CD16" i="8"/>
  <c r="CC16" i="8"/>
  <c r="CB16" i="8"/>
  <c r="CF15" i="8"/>
  <c r="CE15" i="8"/>
  <c r="CD15" i="8"/>
  <c r="CC15" i="8"/>
  <c r="CB15" i="8"/>
  <c r="CF14" i="8"/>
  <c r="CE14" i="8"/>
  <c r="CD14" i="8"/>
  <c r="CC14" i="8"/>
  <c r="CB14" i="8"/>
  <c r="CF13" i="8"/>
  <c r="CE13" i="8"/>
  <c r="CD13" i="8"/>
  <c r="CC13" i="8"/>
  <c r="CB13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266" i="8" s="1"/>
  <c r="A5" i="8"/>
  <c r="A4" i="8"/>
  <c r="A3" i="8"/>
  <c r="A2" i="8"/>
  <c r="B266" i="6" l="1"/>
  <c r="CC126" i="6"/>
  <c r="CB126" i="6"/>
  <c r="CA126" i="6"/>
  <c r="N126" i="6" s="1"/>
  <c r="B126" i="6"/>
  <c r="CC125" i="6"/>
  <c r="CB125" i="6"/>
  <c r="CA125" i="6"/>
  <c r="CD112" i="6"/>
  <c r="T112" i="6" s="1"/>
  <c r="F112" i="6"/>
  <c r="CD111" i="6"/>
  <c r="CC111" i="6"/>
  <c r="F111" i="6" s="1"/>
  <c r="CB111" i="6"/>
  <c r="CD110" i="6"/>
  <c r="CC110" i="6"/>
  <c r="CB110" i="6"/>
  <c r="F110" i="6" s="1"/>
  <c r="CD109" i="6"/>
  <c r="CC109" i="6"/>
  <c r="CB109" i="6"/>
  <c r="F109" i="6" s="1"/>
  <c r="CD108" i="6"/>
  <c r="CC108" i="6"/>
  <c r="CB108" i="6"/>
  <c r="F108" i="6" s="1"/>
  <c r="CD107" i="6"/>
  <c r="CC107" i="6"/>
  <c r="CB107" i="6"/>
  <c r="F107" i="6" s="1"/>
  <c r="CA104" i="6"/>
  <c r="P104" i="6" s="1"/>
  <c r="B104" i="6"/>
  <c r="CA103" i="6"/>
  <c r="P103" i="6"/>
  <c r="B103" i="6"/>
  <c r="CA102" i="6"/>
  <c r="P102" i="6" s="1"/>
  <c r="B102" i="6"/>
  <c r="CA94" i="6"/>
  <c r="M94" i="6"/>
  <c r="C94" i="6"/>
  <c r="I89" i="6"/>
  <c r="H89" i="6"/>
  <c r="G89" i="6"/>
  <c r="F89" i="6"/>
  <c r="E89" i="6"/>
  <c r="D89" i="6"/>
  <c r="C89" i="6"/>
  <c r="CE73" i="6"/>
  <c r="CD73" i="6"/>
  <c r="CC73" i="6"/>
  <c r="CB73" i="6"/>
  <c r="CA73" i="6"/>
  <c r="BZ73" i="6"/>
  <c r="CE72" i="6"/>
  <c r="CD72" i="6"/>
  <c r="CC72" i="6"/>
  <c r="CB72" i="6"/>
  <c r="CA72" i="6"/>
  <c r="BZ72" i="6"/>
  <c r="CE71" i="6"/>
  <c r="CD71" i="6"/>
  <c r="CC71" i="6"/>
  <c r="CB71" i="6"/>
  <c r="CA71" i="6"/>
  <c r="BZ71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CA36" i="6"/>
  <c r="G36" i="6" s="1"/>
  <c r="C36" i="6"/>
  <c r="CA35" i="6"/>
  <c r="G35" i="6"/>
  <c r="C35" i="6"/>
  <c r="CA34" i="6"/>
  <c r="G34" i="6" s="1"/>
  <c r="C34" i="6"/>
  <c r="CA33" i="6"/>
  <c r="G33" i="6"/>
  <c r="C33" i="6"/>
  <c r="CA32" i="6"/>
  <c r="G32" i="6" s="1"/>
  <c r="C32" i="6"/>
  <c r="CA31" i="6"/>
  <c r="G31" i="6"/>
  <c r="C31" i="6"/>
  <c r="CA30" i="6"/>
  <c r="G30" i="6" s="1"/>
  <c r="C30" i="6"/>
  <c r="CA29" i="6"/>
  <c r="G29" i="6"/>
  <c r="C29" i="6"/>
  <c r="CA28" i="6"/>
  <c r="G28" i="6" s="1"/>
  <c r="C28" i="6"/>
  <c r="CA27" i="6"/>
  <c r="G27" i="6"/>
  <c r="C27" i="6"/>
  <c r="CA26" i="6"/>
  <c r="G26" i="6" s="1"/>
  <c r="C26" i="6"/>
  <c r="CF22" i="6"/>
  <c r="CE22" i="6"/>
  <c r="CD22" i="6"/>
  <c r="CC22" i="6"/>
  <c r="CB22" i="6"/>
  <c r="CF21" i="6"/>
  <c r="CE21" i="6"/>
  <c r="CD21" i="6"/>
  <c r="CC21" i="6"/>
  <c r="CB21" i="6"/>
  <c r="CF20" i="6"/>
  <c r="CE20" i="6"/>
  <c r="CD20" i="6"/>
  <c r="CC20" i="6"/>
  <c r="CB20" i="6"/>
  <c r="CF19" i="6"/>
  <c r="CE19" i="6"/>
  <c r="CD19" i="6"/>
  <c r="CC19" i="6"/>
  <c r="CB19" i="6"/>
  <c r="CF18" i="6"/>
  <c r="CE18" i="6"/>
  <c r="CD18" i="6"/>
  <c r="CC18" i="6"/>
  <c r="CB18" i="6"/>
  <c r="CF17" i="6"/>
  <c r="CE17" i="6"/>
  <c r="CD17" i="6"/>
  <c r="CC17" i="6"/>
  <c r="CB17" i="6"/>
  <c r="CF16" i="6"/>
  <c r="CE16" i="6"/>
  <c r="CD16" i="6"/>
  <c r="CC16" i="6"/>
  <c r="CB16" i="6"/>
  <c r="CF15" i="6"/>
  <c r="CE15" i="6"/>
  <c r="CD15" i="6"/>
  <c r="CC15" i="6"/>
  <c r="CB15" i="6"/>
  <c r="CF14" i="6"/>
  <c r="CE14" i="6"/>
  <c r="CD14" i="6"/>
  <c r="CC14" i="6"/>
  <c r="CB14" i="6"/>
  <c r="CF13" i="6"/>
  <c r="CE13" i="6"/>
  <c r="CD13" i="6"/>
  <c r="CC13" i="6"/>
  <c r="C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266" i="6" s="1"/>
  <c r="A5" i="6"/>
  <c r="A4" i="6"/>
  <c r="A3" i="6"/>
  <c r="A2" i="6"/>
  <c r="T111" i="6" l="1"/>
  <c r="E112" i="1"/>
  <c r="D112" i="1"/>
  <c r="C112" i="1"/>
  <c r="B112" i="1"/>
  <c r="B266" i="5"/>
  <c r="CC126" i="5"/>
  <c r="CB126" i="5"/>
  <c r="CA126" i="5"/>
  <c r="N126" i="5" s="1"/>
  <c r="B126" i="5"/>
  <c r="CC125" i="5"/>
  <c r="CB125" i="5"/>
  <c r="CA125" i="5"/>
  <c r="CD112" i="5"/>
  <c r="T112" i="5"/>
  <c r="F112" i="5"/>
  <c r="CD111" i="5"/>
  <c r="CC111" i="5"/>
  <c r="CB111" i="5"/>
  <c r="F111" i="5" s="1"/>
  <c r="T111" i="5"/>
  <c r="CD110" i="5"/>
  <c r="CC110" i="5"/>
  <c r="CB110" i="5"/>
  <c r="F110" i="5" s="1"/>
  <c r="CD109" i="5"/>
  <c r="CC109" i="5"/>
  <c r="CB109" i="5"/>
  <c r="F109" i="5" s="1"/>
  <c r="CD108" i="5"/>
  <c r="CC108" i="5"/>
  <c r="CB108" i="5"/>
  <c r="F108" i="5" s="1"/>
  <c r="CD107" i="5"/>
  <c r="CC107" i="5"/>
  <c r="CB107" i="5"/>
  <c r="F107" i="5" s="1"/>
  <c r="CA104" i="5"/>
  <c r="P104" i="5"/>
  <c r="B104" i="5"/>
  <c r="CA103" i="5"/>
  <c r="P103" i="5"/>
  <c r="B103" i="5"/>
  <c r="CA102" i="5"/>
  <c r="P102" i="5" s="1"/>
  <c r="B102" i="5"/>
  <c r="CA94" i="5"/>
  <c r="M94" i="5" s="1"/>
  <c r="C94" i="5"/>
  <c r="I89" i="5"/>
  <c r="H89" i="5"/>
  <c r="G89" i="5"/>
  <c r="F89" i="5"/>
  <c r="E89" i="5"/>
  <c r="D89" i="5"/>
  <c r="C89" i="5"/>
  <c r="CE73" i="5"/>
  <c r="CD73" i="5"/>
  <c r="CC73" i="5"/>
  <c r="CB73" i="5"/>
  <c r="CA73" i="5"/>
  <c r="BZ73" i="5"/>
  <c r="CE72" i="5"/>
  <c r="CD72" i="5"/>
  <c r="CC72" i="5"/>
  <c r="CB72" i="5"/>
  <c r="CA72" i="5"/>
  <c r="BZ72" i="5"/>
  <c r="CE71" i="5"/>
  <c r="CD71" i="5"/>
  <c r="CC71" i="5"/>
  <c r="CB71" i="5"/>
  <c r="CA71" i="5"/>
  <c r="BZ71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CA36" i="5"/>
  <c r="G36" i="5"/>
  <c r="C36" i="5"/>
  <c r="CA35" i="5"/>
  <c r="G35" i="5"/>
  <c r="C35" i="5"/>
  <c r="CA34" i="5"/>
  <c r="G34" i="5" s="1"/>
  <c r="C34" i="5"/>
  <c r="CA33" i="5"/>
  <c r="G33" i="5" s="1"/>
  <c r="C33" i="5"/>
  <c r="CA32" i="5"/>
  <c r="G32" i="5"/>
  <c r="C32" i="5"/>
  <c r="CA31" i="5"/>
  <c r="G31" i="5"/>
  <c r="C31" i="5"/>
  <c r="CA30" i="5"/>
  <c r="G30" i="5" s="1"/>
  <c r="C30" i="5"/>
  <c r="CA29" i="5"/>
  <c r="G29" i="5" s="1"/>
  <c r="C29" i="5"/>
  <c r="CA28" i="5"/>
  <c r="G28" i="5"/>
  <c r="C28" i="5"/>
  <c r="CA27" i="5"/>
  <c r="G27" i="5"/>
  <c r="C27" i="5"/>
  <c r="CA26" i="5"/>
  <c r="G26" i="5" s="1"/>
  <c r="C26" i="5"/>
  <c r="CF22" i="5"/>
  <c r="CE22" i="5"/>
  <c r="CD22" i="5"/>
  <c r="CC22" i="5"/>
  <c r="CB22" i="5"/>
  <c r="CF21" i="5"/>
  <c r="CE21" i="5"/>
  <c r="CD21" i="5"/>
  <c r="CC21" i="5"/>
  <c r="CB21" i="5"/>
  <c r="CF20" i="5"/>
  <c r="CE20" i="5"/>
  <c r="CD20" i="5"/>
  <c r="CC20" i="5"/>
  <c r="CB20" i="5"/>
  <c r="CF19" i="5"/>
  <c r="CE19" i="5"/>
  <c r="CD19" i="5"/>
  <c r="CC19" i="5"/>
  <c r="CB19" i="5"/>
  <c r="CF18" i="5"/>
  <c r="CE18" i="5"/>
  <c r="CD18" i="5"/>
  <c r="CC18" i="5"/>
  <c r="CB18" i="5"/>
  <c r="CF17" i="5"/>
  <c r="CE17" i="5"/>
  <c r="CD17" i="5"/>
  <c r="CC17" i="5"/>
  <c r="CB17" i="5"/>
  <c r="CF16" i="5"/>
  <c r="CE16" i="5"/>
  <c r="CD16" i="5"/>
  <c r="CC16" i="5"/>
  <c r="CB16" i="5"/>
  <c r="CF15" i="5"/>
  <c r="CE15" i="5"/>
  <c r="CD15" i="5"/>
  <c r="CC15" i="5"/>
  <c r="CB15" i="5"/>
  <c r="CF14" i="5"/>
  <c r="CE14" i="5"/>
  <c r="CD14" i="5"/>
  <c r="CC14" i="5"/>
  <c r="CB14" i="5"/>
  <c r="CF13" i="5"/>
  <c r="CE13" i="5"/>
  <c r="CD13" i="5"/>
  <c r="CC13" i="5"/>
  <c r="CB13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266" i="5" s="1"/>
  <c r="A5" i="5"/>
  <c r="A4" i="5"/>
  <c r="A3" i="5"/>
  <c r="A2" i="5"/>
  <c r="B266" i="4" l="1"/>
  <c r="CC126" i="4"/>
  <c r="CB126" i="4"/>
  <c r="N126" i="4" s="1"/>
  <c r="CA126" i="4"/>
  <c r="B126" i="4"/>
  <c r="CC125" i="4"/>
  <c r="CB125" i="4"/>
  <c r="CA125" i="4"/>
  <c r="CD112" i="4"/>
  <c r="T112" i="4"/>
  <c r="F112" i="4"/>
  <c r="E112" i="4"/>
  <c r="D112" i="4"/>
  <c r="C112" i="4"/>
  <c r="B112" i="4"/>
  <c r="CD111" i="4"/>
  <c r="CC111" i="4"/>
  <c r="T111" i="4" s="1"/>
  <c r="CB111" i="4"/>
  <c r="F111" i="4" s="1"/>
  <c r="CD110" i="4"/>
  <c r="CC110" i="4"/>
  <c r="F110" i="4" s="1"/>
  <c r="CB110" i="4"/>
  <c r="CD109" i="4"/>
  <c r="CC109" i="4"/>
  <c r="F109" i="4" s="1"/>
  <c r="CB109" i="4"/>
  <c r="CD108" i="4"/>
  <c r="CC108" i="4"/>
  <c r="F108" i="4" s="1"/>
  <c r="CB108" i="4"/>
  <c r="CD107" i="4"/>
  <c r="CC107" i="4"/>
  <c r="F107" i="4" s="1"/>
  <c r="CB107" i="4"/>
  <c r="CA104" i="4"/>
  <c r="P104" i="4"/>
  <c r="B104" i="4"/>
  <c r="CA103" i="4"/>
  <c r="P103" i="4"/>
  <c r="B103" i="4"/>
  <c r="CA102" i="4"/>
  <c r="P102" i="4"/>
  <c r="B102" i="4"/>
  <c r="CA94" i="4"/>
  <c r="M94" i="4" s="1"/>
  <c r="C94" i="4"/>
  <c r="I89" i="4"/>
  <c r="H89" i="4"/>
  <c r="G89" i="4"/>
  <c r="F89" i="4"/>
  <c r="E89" i="4"/>
  <c r="D89" i="4"/>
  <c r="C89" i="4"/>
  <c r="CE73" i="4"/>
  <c r="CD73" i="4"/>
  <c r="CC73" i="4"/>
  <c r="CB73" i="4"/>
  <c r="CA73" i="4"/>
  <c r="BZ73" i="4"/>
  <c r="CE72" i="4"/>
  <c r="CD72" i="4"/>
  <c r="CC72" i="4"/>
  <c r="CB72" i="4"/>
  <c r="CA72" i="4"/>
  <c r="BZ72" i="4"/>
  <c r="CE71" i="4"/>
  <c r="CD71" i="4"/>
  <c r="CC71" i="4"/>
  <c r="CB71" i="4"/>
  <c r="CA71" i="4"/>
  <c r="BZ71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CA36" i="4"/>
  <c r="G36" i="4"/>
  <c r="C36" i="4"/>
  <c r="CA35" i="4"/>
  <c r="G35" i="4"/>
  <c r="C35" i="4"/>
  <c r="CA34" i="4"/>
  <c r="G34" i="4"/>
  <c r="C34" i="4"/>
  <c r="CA33" i="4"/>
  <c r="G33" i="4" s="1"/>
  <c r="C33" i="4"/>
  <c r="CA32" i="4"/>
  <c r="G32" i="4"/>
  <c r="C32" i="4"/>
  <c r="CA31" i="4"/>
  <c r="G31" i="4"/>
  <c r="C31" i="4"/>
  <c r="CA30" i="4"/>
  <c r="G30" i="4"/>
  <c r="C30" i="4"/>
  <c r="CA29" i="4"/>
  <c r="G29" i="4" s="1"/>
  <c r="C29" i="4"/>
  <c r="CA28" i="4"/>
  <c r="G28" i="4"/>
  <c r="C28" i="4"/>
  <c r="CA27" i="4"/>
  <c r="G27" i="4"/>
  <c r="C27" i="4"/>
  <c r="CA26" i="4"/>
  <c r="G26" i="4"/>
  <c r="C26" i="4"/>
  <c r="CF22" i="4"/>
  <c r="CE22" i="4"/>
  <c r="CD22" i="4"/>
  <c r="CC22" i="4"/>
  <c r="CB22" i="4"/>
  <c r="CF21" i="4"/>
  <c r="CE21" i="4"/>
  <c r="CD21" i="4"/>
  <c r="CC21" i="4"/>
  <c r="CB21" i="4"/>
  <c r="CF20" i="4"/>
  <c r="CE20" i="4"/>
  <c r="CD20" i="4"/>
  <c r="CC20" i="4"/>
  <c r="CB20" i="4"/>
  <c r="CF19" i="4"/>
  <c r="CE19" i="4"/>
  <c r="CD19" i="4"/>
  <c r="CC19" i="4"/>
  <c r="CB19" i="4"/>
  <c r="CF18" i="4"/>
  <c r="CE18" i="4"/>
  <c r="CD18" i="4"/>
  <c r="CC18" i="4"/>
  <c r="CB18" i="4"/>
  <c r="CF17" i="4"/>
  <c r="CE17" i="4"/>
  <c r="CD17" i="4"/>
  <c r="CC17" i="4"/>
  <c r="CB17" i="4"/>
  <c r="CF16" i="4"/>
  <c r="CE16" i="4"/>
  <c r="CD16" i="4"/>
  <c r="CC16" i="4"/>
  <c r="CB16" i="4"/>
  <c r="CF15" i="4"/>
  <c r="CE15" i="4"/>
  <c r="CD15" i="4"/>
  <c r="CC15" i="4"/>
  <c r="CB15" i="4"/>
  <c r="CF14" i="4"/>
  <c r="CE14" i="4"/>
  <c r="CD14" i="4"/>
  <c r="CC14" i="4"/>
  <c r="CB14" i="4"/>
  <c r="CF13" i="4"/>
  <c r="CE13" i="4"/>
  <c r="CD13" i="4"/>
  <c r="CC13" i="4"/>
  <c r="CB13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266" i="4" s="1"/>
  <c r="A5" i="4"/>
  <c r="A4" i="4"/>
  <c r="A3" i="4"/>
  <c r="A2" i="4"/>
  <c r="B266" i="3" l="1"/>
  <c r="CC126" i="3"/>
  <c r="CB126" i="3"/>
  <c r="CA126" i="3"/>
  <c r="N126" i="3" s="1"/>
  <c r="B126" i="3"/>
  <c r="CC125" i="3"/>
  <c r="CB125" i="3"/>
  <c r="CA125" i="3"/>
  <c r="CD112" i="3"/>
  <c r="T112" i="3"/>
  <c r="F112" i="3"/>
  <c r="E112" i="3"/>
  <c r="D112" i="3"/>
  <c r="C112" i="3"/>
  <c r="B112" i="3"/>
  <c r="CD111" i="3"/>
  <c r="CC111" i="3"/>
  <c r="CB111" i="3"/>
  <c r="F111" i="3" s="1"/>
  <c r="T111" i="3"/>
  <c r="CD110" i="3"/>
  <c r="CC110" i="3"/>
  <c r="CB110" i="3"/>
  <c r="F110" i="3" s="1"/>
  <c r="CD109" i="3"/>
  <c r="CC109" i="3"/>
  <c r="CB109" i="3"/>
  <c r="F109" i="3" s="1"/>
  <c r="CD108" i="3"/>
  <c r="CC108" i="3"/>
  <c r="CB108" i="3"/>
  <c r="F108" i="3" s="1"/>
  <c r="CD107" i="3"/>
  <c r="CC107" i="3"/>
  <c r="CB107" i="3"/>
  <c r="F107" i="3" s="1"/>
  <c r="CA104" i="3"/>
  <c r="P104" i="3"/>
  <c r="B104" i="3"/>
  <c r="CA103" i="3"/>
  <c r="P103" i="3"/>
  <c r="B103" i="3"/>
  <c r="CA102" i="3"/>
  <c r="P102" i="3" s="1"/>
  <c r="B102" i="3"/>
  <c r="CA94" i="3"/>
  <c r="M94" i="3" s="1"/>
  <c r="C94" i="3"/>
  <c r="I89" i="3"/>
  <c r="H89" i="3"/>
  <c r="G89" i="3"/>
  <c r="F89" i="3"/>
  <c r="E89" i="3"/>
  <c r="D89" i="3"/>
  <c r="C89" i="3"/>
  <c r="CE73" i="3"/>
  <c r="CD73" i="3"/>
  <c r="CC73" i="3"/>
  <c r="CB73" i="3"/>
  <c r="CA73" i="3"/>
  <c r="BZ73" i="3"/>
  <c r="CE72" i="3"/>
  <c r="CD72" i="3"/>
  <c r="CC72" i="3"/>
  <c r="CB72" i="3"/>
  <c r="CA72" i="3"/>
  <c r="BZ72" i="3"/>
  <c r="CE71" i="3"/>
  <c r="CD71" i="3"/>
  <c r="CC71" i="3"/>
  <c r="CB71" i="3"/>
  <c r="CA71" i="3"/>
  <c r="BZ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CA36" i="3"/>
  <c r="G36" i="3"/>
  <c r="C36" i="3"/>
  <c r="CA35" i="3"/>
  <c r="G35" i="3"/>
  <c r="C35" i="3"/>
  <c r="CA34" i="3"/>
  <c r="G34" i="3" s="1"/>
  <c r="C34" i="3"/>
  <c r="CA33" i="3"/>
  <c r="G33" i="3" s="1"/>
  <c r="C33" i="3"/>
  <c r="CA32" i="3"/>
  <c r="G32" i="3"/>
  <c r="C32" i="3"/>
  <c r="CA31" i="3"/>
  <c r="G31" i="3"/>
  <c r="C31" i="3"/>
  <c r="CA30" i="3"/>
  <c r="G30" i="3" s="1"/>
  <c r="C30" i="3"/>
  <c r="CA29" i="3"/>
  <c r="G29" i="3" s="1"/>
  <c r="C29" i="3"/>
  <c r="CA28" i="3"/>
  <c r="G28" i="3"/>
  <c r="C28" i="3"/>
  <c r="CA27" i="3"/>
  <c r="G27" i="3"/>
  <c r="C27" i="3"/>
  <c r="CA26" i="3"/>
  <c r="G26" i="3" s="1"/>
  <c r="C26" i="3"/>
  <c r="CF22" i="3"/>
  <c r="CE22" i="3"/>
  <c r="CD22" i="3"/>
  <c r="CC22" i="3"/>
  <c r="CB22" i="3"/>
  <c r="CF21" i="3"/>
  <c r="CE21" i="3"/>
  <c r="CD21" i="3"/>
  <c r="CC21" i="3"/>
  <c r="CB21" i="3"/>
  <c r="CF20" i="3"/>
  <c r="CE20" i="3"/>
  <c r="CD20" i="3"/>
  <c r="CC20" i="3"/>
  <c r="CB20" i="3"/>
  <c r="CF19" i="3"/>
  <c r="CE19" i="3"/>
  <c r="CD19" i="3"/>
  <c r="CC19" i="3"/>
  <c r="CB19" i="3"/>
  <c r="CF18" i="3"/>
  <c r="CE18" i="3"/>
  <c r="CD18" i="3"/>
  <c r="CC18" i="3"/>
  <c r="CB18" i="3"/>
  <c r="CF17" i="3"/>
  <c r="CE17" i="3"/>
  <c r="CD17" i="3"/>
  <c r="CC17" i="3"/>
  <c r="CB17" i="3"/>
  <c r="CF16" i="3"/>
  <c r="CE16" i="3"/>
  <c r="CD16" i="3"/>
  <c r="CC16" i="3"/>
  <c r="CB16" i="3"/>
  <c r="CF15" i="3"/>
  <c r="CE15" i="3"/>
  <c r="CD15" i="3"/>
  <c r="CC15" i="3"/>
  <c r="CB15" i="3"/>
  <c r="CF14" i="3"/>
  <c r="CE14" i="3"/>
  <c r="CD14" i="3"/>
  <c r="CC14" i="3"/>
  <c r="CB14" i="3"/>
  <c r="CF13" i="3"/>
  <c r="CE13" i="3"/>
  <c r="CD13" i="3"/>
  <c r="CC13" i="3"/>
  <c r="CB13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266" i="3" s="1"/>
  <c r="A5" i="3"/>
  <c r="A4" i="3"/>
  <c r="A3" i="3"/>
  <c r="A2" i="3"/>
  <c r="B266" i="2" l="1"/>
  <c r="CC126" i="2"/>
  <c r="CB126" i="2"/>
  <c r="CA126" i="2"/>
  <c r="N126" i="2" s="1"/>
  <c r="B126" i="2"/>
  <c r="CC125" i="2"/>
  <c r="CB125" i="2"/>
  <c r="CA125" i="2"/>
  <c r="CD112" i="2"/>
  <c r="T112" i="2"/>
  <c r="F112" i="2"/>
  <c r="E112" i="2"/>
  <c r="D112" i="2"/>
  <c r="C112" i="2"/>
  <c r="B112" i="2"/>
  <c r="CD111" i="2"/>
  <c r="CC111" i="2"/>
  <c r="CB111" i="2"/>
  <c r="F111" i="2" s="1"/>
  <c r="T111" i="2"/>
  <c r="CD110" i="2"/>
  <c r="CC110" i="2"/>
  <c r="CB110" i="2"/>
  <c r="F110" i="2" s="1"/>
  <c r="CD109" i="2"/>
  <c r="CC109" i="2"/>
  <c r="CB109" i="2"/>
  <c r="F109" i="2" s="1"/>
  <c r="CD108" i="2"/>
  <c r="CC108" i="2"/>
  <c r="CB108" i="2"/>
  <c r="F108" i="2" s="1"/>
  <c r="CD107" i="2"/>
  <c r="CC107" i="2"/>
  <c r="CB107" i="2"/>
  <c r="F107" i="2" s="1"/>
  <c r="CA104" i="2"/>
  <c r="P104" i="2"/>
  <c r="B104" i="2"/>
  <c r="CA103" i="2"/>
  <c r="P103" i="2"/>
  <c r="B103" i="2"/>
  <c r="CA102" i="2"/>
  <c r="P102" i="2" s="1"/>
  <c r="B102" i="2"/>
  <c r="CA94" i="2"/>
  <c r="M94" i="2"/>
  <c r="C94" i="2"/>
  <c r="I89" i="2"/>
  <c r="H89" i="2"/>
  <c r="G89" i="2"/>
  <c r="F89" i="2"/>
  <c r="E89" i="2"/>
  <c r="D89" i="2"/>
  <c r="C89" i="2"/>
  <c r="CE73" i="2"/>
  <c r="CD73" i="2"/>
  <c r="CC73" i="2"/>
  <c r="CB73" i="2"/>
  <c r="CA73" i="2"/>
  <c r="BZ73" i="2"/>
  <c r="CE72" i="2"/>
  <c r="CD72" i="2"/>
  <c r="CC72" i="2"/>
  <c r="CB72" i="2"/>
  <c r="CA72" i="2"/>
  <c r="BZ72" i="2"/>
  <c r="CE71" i="2"/>
  <c r="CD71" i="2"/>
  <c r="CC71" i="2"/>
  <c r="CB71" i="2"/>
  <c r="CA71" i="2"/>
  <c r="BZ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CA36" i="2"/>
  <c r="G36" i="2"/>
  <c r="C36" i="2"/>
  <c r="CA35" i="2"/>
  <c r="G35" i="2"/>
  <c r="C35" i="2"/>
  <c r="CA34" i="2"/>
  <c r="G34" i="2" s="1"/>
  <c r="C34" i="2"/>
  <c r="CA33" i="2"/>
  <c r="G33" i="2"/>
  <c r="C33" i="2"/>
  <c r="CA32" i="2"/>
  <c r="G32" i="2"/>
  <c r="C32" i="2"/>
  <c r="CA31" i="2"/>
  <c r="G31" i="2"/>
  <c r="C31" i="2"/>
  <c r="CA30" i="2"/>
  <c r="G30" i="2" s="1"/>
  <c r="C30" i="2"/>
  <c r="CA29" i="2"/>
  <c r="G29" i="2"/>
  <c r="C29" i="2"/>
  <c r="CA28" i="2"/>
  <c r="G28" i="2"/>
  <c r="C28" i="2"/>
  <c r="CA27" i="2"/>
  <c r="G27" i="2"/>
  <c r="C27" i="2"/>
  <c r="CA26" i="2"/>
  <c r="G26" i="2" s="1"/>
  <c r="C26" i="2"/>
  <c r="CF22" i="2"/>
  <c r="CE22" i="2"/>
  <c r="CD22" i="2"/>
  <c r="CC22" i="2"/>
  <c r="CB22" i="2"/>
  <c r="CF21" i="2"/>
  <c r="CE21" i="2"/>
  <c r="CD21" i="2"/>
  <c r="CC21" i="2"/>
  <c r="CB21" i="2"/>
  <c r="CF20" i="2"/>
  <c r="CE20" i="2"/>
  <c r="CD20" i="2"/>
  <c r="CC20" i="2"/>
  <c r="CB20" i="2"/>
  <c r="CF19" i="2"/>
  <c r="CE19" i="2"/>
  <c r="CD19" i="2"/>
  <c r="CC19" i="2"/>
  <c r="CB19" i="2"/>
  <c r="CF18" i="2"/>
  <c r="CE18" i="2"/>
  <c r="CD18" i="2"/>
  <c r="CC18" i="2"/>
  <c r="CB18" i="2"/>
  <c r="CF17" i="2"/>
  <c r="CE17" i="2"/>
  <c r="CD17" i="2"/>
  <c r="CC17" i="2"/>
  <c r="CB17" i="2"/>
  <c r="CF16" i="2"/>
  <c r="CE16" i="2"/>
  <c r="CD16" i="2"/>
  <c r="CC16" i="2"/>
  <c r="CB16" i="2"/>
  <c r="CF15" i="2"/>
  <c r="CE15" i="2"/>
  <c r="CD15" i="2"/>
  <c r="CC15" i="2"/>
  <c r="CB15" i="2"/>
  <c r="CF14" i="2"/>
  <c r="CE14" i="2"/>
  <c r="CD14" i="2"/>
  <c r="CC14" i="2"/>
  <c r="CB14" i="2"/>
  <c r="CF13" i="2"/>
  <c r="CE13" i="2"/>
  <c r="CD13" i="2"/>
  <c r="CC13" i="2"/>
  <c r="CB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266" i="2" s="1"/>
  <c r="A5" i="2"/>
  <c r="A4" i="2"/>
  <c r="A3" i="2"/>
  <c r="A2" i="2"/>
  <c r="C144" i="1" l="1"/>
  <c r="B144" i="1"/>
  <c r="C143" i="1"/>
  <c r="B143" i="1"/>
  <c r="D140" i="1"/>
  <c r="C140" i="1"/>
  <c r="B140" i="1"/>
  <c r="D139" i="1"/>
  <c r="C139" i="1"/>
  <c r="B139" i="1"/>
  <c r="D138" i="1"/>
  <c r="C138" i="1"/>
  <c r="B138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F131" i="1"/>
  <c r="E131" i="1"/>
  <c r="D131" i="1"/>
  <c r="C131" i="1"/>
  <c r="B131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C121" i="1"/>
  <c r="C120" i="1"/>
  <c r="C119" i="1"/>
  <c r="C118" i="1"/>
  <c r="C117" i="1"/>
  <c r="C116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M98" i="1"/>
  <c r="L98" i="1"/>
  <c r="K98" i="1"/>
  <c r="J98" i="1"/>
  <c r="I98" i="1"/>
  <c r="H98" i="1"/>
  <c r="G98" i="1"/>
  <c r="F98" i="1"/>
  <c r="E98" i="1"/>
  <c r="D98" i="1"/>
  <c r="C98" i="1"/>
  <c r="L94" i="1"/>
  <c r="K94" i="1"/>
  <c r="J94" i="1"/>
  <c r="I94" i="1"/>
  <c r="H94" i="1"/>
  <c r="G94" i="1"/>
  <c r="F94" i="1"/>
  <c r="E94" i="1"/>
  <c r="D94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D89" i="1" s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2" i="1"/>
  <c r="S72" i="1"/>
  <c r="R72" i="1"/>
  <c r="Q72" i="1"/>
  <c r="P72" i="1"/>
  <c r="O72" i="1"/>
  <c r="O70" i="1" s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266" i="1"/>
  <c r="CC126" i="1"/>
  <c r="CB126" i="1"/>
  <c r="N126" i="1" s="1"/>
  <c r="CA126" i="1"/>
  <c r="CC125" i="1"/>
  <c r="CB125" i="1"/>
  <c r="CA125" i="1"/>
  <c r="CD112" i="1"/>
  <c r="T112" i="1"/>
  <c r="F112" i="1"/>
  <c r="CD111" i="1"/>
  <c r="T111" i="1" s="1"/>
  <c r="CC111" i="1"/>
  <c r="CB111" i="1"/>
  <c r="F111" i="1" s="1"/>
  <c r="CD110" i="1"/>
  <c r="CC110" i="1"/>
  <c r="F110" i="1" s="1"/>
  <c r="CB110" i="1"/>
  <c r="CD109" i="1"/>
  <c r="CC109" i="1"/>
  <c r="F109" i="1" s="1"/>
  <c r="CB109" i="1"/>
  <c r="CD108" i="1"/>
  <c r="CC108" i="1"/>
  <c r="F108" i="1" s="1"/>
  <c r="CB108" i="1"/>
  <c r="CD107" i="1"/>
  <c r="CC107" i="1"/>
  <c r="F107" i="1" s="1"/>
  <c r="CB107" i="1"/>
  <c r="CA104" i="1"/>
  <c r="P104" i="1"/>
  <c r="CA103" i="1"/>
  <c r="P103" i="1" s="1"/>
  <c r="CA102" i="1"/>
  <c r="P102" i="1"/>
  <c r="CA94" i="1"/>
  <c r="M94" i="1" s="1"/>
  <c r="CE73" i="1"/>
  <c r="CD73" i="1"/>
  <c r="CC73" i="1"/>
  <c r="CB73" i="1"/>
  <c r="CA73" i="1"/>
  <c r="BZ73" i="1"/>
  <c r="CE72" i="1"/>
  <c r="CD72" i="1"/>
  <c r="CC72" i="1"/>
  <c r="CB72" i="1"/>
  <c r="CA72" i="1"/>
  <c r="BZ72" i="1"/>
  <c r="CE71" i="1"/>
  <c r="CD71" i="1"/>
  <c r="CC71" i="1"/>
  <c r="CB71" i="1"/>
  <c r="CA71" i="1"/>
  <c r="BZ71" i="1"/>
  <c r="CA36" i="1"/>
  <c r="G36" i="1"/>
  <c r="CA35" i="1"/>
  <c r="G35" i="1" s="1"/>
  <c r="CA34" i="1"/>
  <c r="G34" i="1"/>
  <c r="CA33" i="1"/>
  <c r="G33" i="1" s="1"/>
  <c r="CA32" i="1"/>
  <c r="G32" i="1"/>
  <c r="CA31" i="1"/>
  <c r="G31" i="1" s="1"/>
  <c r="CA30" i="1"/>
  <c r="G30" i="1"/>
  <c r="CA29" i="1"/>
  <c r="G29" i="1" s="1"/>
  <c r="CA28" i="1"/>
  <c r="G28" i="1"/>
  <c r="CA27" i="1"/>
  <c r="G27" i="1" s="1"/>
  <c r="CA26" i="1"/>
  <c r="G26" i="1"/>
  <c r="CF22" i="1"/>
  <c r="CE22" i="1"/>
  <c r="CD22" i="1"/>
  <c r="CC22" i="1"/>
  <c r="CB22" i="1"/>
  <c r="CF21" i="1"/>
  <c r="CE21" i="1"/>
  <c r="CD21" i="1"/>
  <c r="CC21" i="1"/>
  <c r="CB21" i="1"/>
  <c r="CF20" i="1"/>
  <c r="CE20" i="1"/>
  <c r="CD20" i="1"/>
  <c r="CC20" i="1"/>
  <c r="CB20" i="1"/>
  <c r="CF19" i="1"/>
  <c r="CE19" i="1"/>
  <c r="CD19" i="1"/>
  <c r="CC19" i="1"/>
  <c r="CB19" i="1"/>
  <c r="CF18" i="1"/>
  <c r="CE18" i="1"/>
  <c r="CD18" i="1"/>
  <c r="CC18" i="1"/>
  <c r="CB18" i="1"/>
  <c r="CF17" i="1"/>
  <c r="CE17" i="1"/>
  <c r="CD17" i="1"/>
  <c r="CC17" i="1"/>
  <c r="CB17" i="1"/>
  <c r="CF16" i="1"/>
  <c r="CE16" i="1"/>
  <c r="CD16" i="1"/>
  <c r="CC16" i="1"/>
  <c r="CB16" i="1"/>
  <c r="CF15" i="1"/>
  <c r="CE15" i="1"/>
  <c r="CD15" i="1"/>
  <c r="CC15" i="1"/>
  <c r="CB15" i="1"/>
  <c r="CF14" i="1"/>
  <c r="CE14" i="1"/>
  <c r="CD14" i="1"/>
  <c r="CC14" i="1"/>
  <c r="CB14" i="1"/>
  <c r="CF13" i="1"/>
  <c r="CE13" i="1"/>
  <c r="CD13" i="1"/>
  <c r="CC13" i="1"/>
  <c r="CB13" i="1"/>
  <c r="A5" i="1"/>
  <c r="A4" i="1"/>
  <c r="A3" i="1"/>
  <c r="A2" i="1"/>
  <c r="G12" i="1" l="1"/>
  <c r="K12" i="1"/>
  <c r="O12" i="1"/>
  <c r="S12" i="1"/>
  <c r="W12" i="1"/>
  <c r="AA12" i="1"/>
  <c r="E12" i="1"/>
  <c r="I12" i="1"/>
  <c r="M12" i="1"/>
  <c r="Q12" i="1"/>
  <c r="U12" i="1"/>
  <c r="Y12" i="1"/>
  <c r="C26" i="1"/>
  <c r="C30" i="1"/>
  <c r="C34" i="1"/>
  <c r="G70" i="1"/>
  <c r="C94" i="1"/>
  <c r="F12" i="1"/>
  <c r="J12" i="1"/>
  <c r="D12" i="1"/>
  <c r="H12" i="1"/>
  <c r="L12" i="1"/>
  <c r="P12" i="1"/>
  <c r="T12" i="1"/>
  <c r="X12" i="1"/>
  <c r="AB12" i="1"/>
  <c r="C27" i="1"/>
  <c r="C28" i="1"/>
  <c r="C29" i="1"/>
  <c r="C31" i="1"/>
  <c r="C32" i="1"/>
  <c r="C33" i="1"/>
  <c r="C35" i="1"/>
  <c r="C36" i="1"/>
  <c r="B70" i="1"/>
  <c r="F70" i="1"/>
  <c r="J70" i="1"/>
  <c r="N70" i="1"/>
  <c r="R70" i="1"/>
  <c r="B104" i="1"/>
  <c r="C70" i="1"/>
  <c r="K70" i="1"/>
  <c r="S70" i="1"/>
  <c r="E89" i="1"/>
  <c r="I89" i="1"/>
  <c r="B102" i="1"/>
  <c r="D70" i="1"/>
  <c r="H70" i="1"/>
  <c r="L70" i="1"/>
  <c r="P70" i="1"/>
  <c r="T70" i="1"/>
  <c r="H89" i="1"/>
  <c r="N12" i="1"/>
  <c r="R12" i="1"/>
  <c r="V12" i="1"/>
  <c r="Z12" i="1"/>
  <c r="E70" i="1"/>
  <c r="I70" i="1"/>
  <c r="M70" i="1"/>
  <c r="Q70" i="1"/>
  <c r="B103" i="1"/>
  <c r="C12" i="1"/>
  <c r="F89" i="1"/>
  <c r="C89" i="1"/>
  <c r="G89" i="1"/>
  <c r="A266" i="1" l="1"/>
</calcChain>
</file>

<file path=xl/sharedStrings.xml><?xml version="1.0" encoding="utf-8"?>
<sst xmlns="http://schemas.openxmlformats.org/spreadsheetml/2006/main" count="3796" uniqueCount="253">
  <si>
    <t>SERVICIO DE SALUD</t>
  </si>
  <si>
    <t>REM-A24.   ATENCIÓN OBSTÉTRICA Y DEL RECIÉN NACIDO</t>
  </si>
  <si>
    <t>SECCIÓN A: INFORMACIÓN GENERAL DE PARTOS</t>
  </si>
  <si>
    <t>CARACTERISTICAS DEL PARTO</t>
  </si>
  <si>
    <t>TOTAL</t>
  </si>
  <si>
    <t>PARTOS SEGÚN EDAD DE LA MADRE</t>
  </si>
  <si>
    <t>PARTOS PREMATUROS (considerar sobre 22 semanas)</t>
  </si>
  <si>
    <t>Uso de oxitocina profiláctica</t>
  </si>
  <si>
    <t>Anestesia y/o Analgesia del parto (medidas farmacologicas y no farmacológica)</t>
  </si>
  <si>
    <t>Contacto inmediato piel a piel &gt;30 minutos</t>
  </si>
  <si>
    <t>Lactancia materna en los primeros  60 minutos de vida  (RN con peso de 2.500 grs. o más)</t>
  </si>
  <si>
    <t>Atención con pertinencia cultural</t>
  </si>
  <si>
    <t>Pueblos Originarios</t>
  </si>
  <si>
    <t>Migrantes</t>
  </si>
  <si>
    <t>Trans</t>
  </si>
  <si>
    <t>&lt; 15 AÑOS</t>
  </si>
  <si>
    <t>15 A 19 AÑOS</t>
  </si>
  <si>
    <t>20 A 34 AÑOS</t>
  </si>
  <si>
    <t>≥35 AÑOS</t>
  </si>
  <si>
    <t>Partos prematuros menos de 24 semanas</t>
  </si>
  <si>
    <t>Partos prematuros de 24 a 28 semanas</t>
  </si>
  <si>
    <t>Partos prematuros de 29 a 32 semanas</t>
  </si>
  <si>
    <t>Partos prematuros de 33 a 36 semanas</t>
  </si>
  <si>
    <t>Anestesia Neuroaxial</t>
  </si>
  <si>
    <t>Oxido nitroso</t>
  </si>
  <si>
    <t>Analgesia endovenosa</t>
  </si>
  <si>
    <t>General</t>
  </si>
  <si>
    <t>Local</t>
  </si>
  <si>
    <t>Medidas no farmacológicas</t>
  </si>
  <si>
    <t>Con la Madre</t>
  </si>
  <si>
    <t>Con el padre o acompañante significativo</t>
  </si>
  <si>
    <t xml:space="preserve">RN peso menor o igual a 2.499 grs. </t>
  </si>
  <si>
    <t>RN con peso de 2.500 grs. o más</t>
  </si>
  <si>
    <t>Masculino</t>
  </si>
  <si>
    <t>Femenino</t>
  </si>
  <si>
    <t>TOTAL PARTOS</t>
  </si>
  <si>
    <t>Total menor que suma por edad</t>
  </si>
  <si>
    <t>Total menor que suma prematuros</t>
  </si>
  <si>
    <t>Total menor que originarios</t>
  </si>
  <si>
    <t>Total menor que migrantes</t>
  </si>
  <si>
    <t>total menor que trans</t>
  </si>
  <si>
    <t>VAGINAL</t>
  </si>
  <si>
    <t>INSTRUMENTAL</t>
  </si>
  <si>
    <t>CESÁREA ELECTIVA</t>
  </si>
  <si>
    <t>CESÁREA URGENCIA</t>
  </si>
  <si>
    <t>PARTO PREHOSPITALARIO (en establecimientos salud o ambulancias)</t>
  </si>
  <si>
    <t>PARTOS FUERA DE LA RED DE SALUD</t>
  </si>
  <si>
    <t xml:space="preserve">ENTREGA DE PLACENTA A SOLICITUD </t>
  </si>
  <si>
    <t>EMBARAZO NO CONTROLADO</t>
  </si>
  <si>
    <t>PARTO EN DOMICILIO</t>
  </si>
  <si>
    <t>CON ATENCIÓN PROFESIONAL</t>
  </si>
  <si>
    <t>SIN ATENCIÓN PROFESIONAL</t>
  </si>
  <si>
    <t>SECCION A.1: PARTOS VAGINALES*</t>
  </si>
  <si>
    <t>CARACTERISTICAS DEL MODELO DE ATENCION</t>
  </si>
  <si>
    <t>&lt;28 semanas</t>
  </si>
  <si>
    <t>28 a 37 semanas</t>
  </si>
  <si>
    <t>38 semanas y más</t>
  </si>
  <si>
    <t>suma partos por cantidad de semanas igual a total</t>
  </si>
  <si>
    <t>ESPONTANEO</t>
  </si>
  <si>
    <t>INDUCIDOS</t>
  </si>
  <si>
    <t>MECÁNICA</t>
  </si>
  <si>
    <t>FARMACOLÓGICA</t>
  </si>
  <si>
    <t>CONDUCCIÓN OXITÓCICA</t>
  </si>
  <si>
    <t>LIBERTAD DE MOVIMIENTO</t>
  </si>
  <si>
    <t>RÉGIMEN HÍDRICO AMPLIO</t>
  </si>
  <si>
    <t>POSICIÓN AL MOMENTO DEL EXPULSIVO</t>
  </si>
  <si>
    <t>LITOTOMÍA</t>
  </si>
  <si>
    <t>OTRAS POSICIONES</t>
  </si>
  <si>
    <t>EPISIOTOMIA</t>
  </si>
  <si>
    <t xml:space="preserve">ACOMPAÑAMIENTO  </t>
  </si>
  <si>
    <t>DURANTE EL TRABAJO DE PARTO</t>
  </si>
  <si>
    <t>SOLO EN EL EXPULSIVO</t>
  </si>
  <si>
    <t>(*) Partos de Término y Pre-Término</t>
  </si>
  <si>
    <t xml:space="preserve">SECCION A.2: CESÁREAS (responsabilidad del Médico Jefe del Servicio de Obstetricia) </t>
  </si>
  <si>
    <t>CLASIFICACIÓN SEGÚN MODELO DE ROBSON</t>
  </si>
  <si>
    <t>PROGRAMADA</t>
  </si>
  <si>
    <t>URGENCIA</t>
  </si>
  <si>
    <r>
      <rPr>
        <b/>
        <sz val="8"/>
        <rFont val="Verdana"/>
        <family val="2"/>
      </rPr>
      <t>GRUPO 1:</t>
    </r>
    <r>
      <rPr>
        <sz val="8"/>
        <rFont val="Verdana"/>
        <family val="2"/>
      </rPr>
      <t xml:space="preserve"> Nulíparas, embarazo único, cefálica, ≥37 semanas en trabajo de parto espontáneo</t>
    </r>
  </si>
  <si>
    <r>
      <rPr>
        <b/>
        <sz val="8"/>
        <rFont val="Verdana"/>
        <family val="2"/>
      </rPr>
      <t>GRUPO 2:</t>
    </r>
    <r>
      <rPr>
        <sz val="8"/>
        <rFont val="Verdana"/>
        <family val="2"/>
      </rPr>
      <t xml:space="preserve"> Nulíparas, Embarazo único, cefálica, ≥37 semanas, cesárea programada o con inducción de trabajo de parto. </t>
    </r>
  </si>
  <si>
    <t xml:space="preserve">Total cesáreas grupo 2 </t>
  </si>
  <si>
    <t>Por requerimiento materno</t>
  </si>
  <si>
    <r>
      <rPr>
        <b/>
        <sz val="8"/>
        <rFont val="Verdana"/>
        <family val="2"/>
      </rPr>
      <t>GRUPO 3:</t>
    </r>
    <r>
      <rPr>
        <sz val="8"/>
        <rFont val="Verdana"/>
        <family val="2"/>
      </rPr>
      <t xml:space="preserve"> Multípara, sin cesárea previa, embarazo único, cefálica, ≥37 semanas en trabajo de parto espontáneo</t>
    </r>
  </si>
  <si>
    <r>
      <rPr>
        <b/>
        <sz val="8"/>
        <rFont val="Verdana"/>
        <family val="2"/>
      </rPr>
      <t xml:space="preserve">GRUPO 4: </t>
    </r>
    <r>
      <rPr>
        <sz val="8"/>
        <rFont val="Verdana"/>
        <family val="2"/>
      </rPr>
      <t xml:space="preserve">Multípara, sin cesárea previa, embarazo único, cefálica, ≥37 semanas, cesárea programada o con inducción de trabajo de parto. </t>
    </r>
  </si>
  <si>
    <r>
      <rPr>
        <b/>
        <sz val="8"/>
        <rFont val="Verdana"/>
        <family val="2"/>
      </rPr>
      <t>GRUPO 5:</t>
    </r>
    <r>
      <rPr>
        <sz val="8"/>
        <rFont val="Verdana"/>
        <family val="2"/>
      </rPr>
      <t xml:space="preserve"> Multíparas con al menos 1 cesárea previa, embarazo unico, cefálica, ≥37 semanas. </t>
    </r>
  </si>
  <si>
    <r>
      <rPr>
        <b/>
        <sz val="8"/>
        <rFont val="Verdana"/>
        <family val="2"/>
      </rPr>
      <t>5.1:</t>
    </r>
    <r>
      <rPr>
        <sz val="8"/>
        <rFont val="Verdana"/>
        <family val="2"/>
      </rPr>
      <t xml:space="preserve"> con 1 cesárea previa</t>
    </r>
  </si>
  <si>
    <r>
      <rPr>
        <b/>
        <sz val="8"/>
        <rFont val="Verdana"/>
        <family val="2"/>
      </rPr>
      <t>5.2:</t>
    </r>
    <r>
      <rPr>
        <sz val="8"/>
        <rFont val="Verdana"/>
        <family val="2"/>
      </rPr>
      <t xml:space="preserve"> 2 o más cesareas previas</t>
    </r>
  </si>
  <si>
    <r>
      <rPr>
        <b/>
        <sz val="8"/>
        <rFont val="Verdana"/>
        <family val="2"/>
      </rPr>
      <t>GRUPO 6:</t>
    </r>
    <r>
      <rPr>
        <sz val="8"/>
        <rFont val="Verdana"/>
        <family val="2"/>
      </rPr>
      <t xml:space="preserve"> Nulíparas, embarazo único, podálica</t>
    </r>
  </si>
  <si>
    <r>
      <rPr>
        <b/>
        <sz val="8"/>
        <rFont val="Verdana"/>
        <family val="2"/>
      </rPr>
      <t>GRUPO 7:</t>
    </r>
    <r>
      <rPr>
        <sz val="8"/>
        <rFont val="Verdana"/>
        <family val="2"/>
      </rPr>
      <t xml:space="preserve"> Multíparas, embarazo único, podálica, con 1 o más cesáreas previas. </t>
    </r>
  </si>
  <si>
    <r>
      <rPr>
        <b/>
        <sz val="8"/>
        <rFont val="Verdana"/>
        <family val="2"/>
      </rPr>
      <t>GRUPO 8:</t>
    </r>
    <r>
      <rPr>
        <sz val="8"/>
        <rFont val="Verdana"/>
        <family val="2"/>
      </rPr>
      <t xml:space="preserve"> Todas las mujeres con embarazo múltiple, incluidas las que tienen 1 o más cesáreas previas. </t>
    </r>
  </si>
  <si>
    <r>
      <rPr>
        <b/>
        <sz val="8"/>
        <rFont val="Verdana"/>
        <family val="2"/>
      </rPr>
      <t>GRUPO 9:</t>
    </r>
    <r>
      <rPr>
        <sz val="8"/>
        <rFont val="Verdana"/>
        <family val="2"/>
      </rPr>
      <t xml:space="preserve"> Embarazo único, transverso y oblicuo, incluidas las que tienen una o mas cesáreas previas. </t>
    </r>
  </si>
  <si>
    <r>
      <rPr>
        <b/>
        <sz val="8"/>
        <rFont val="Verdana"/>
        <family val="2"/>
      </rPr>
      <t>GRUPO 10:</t>
    </r>
    <r>
      <rPr>
        <sz val="8"/>
        <rFont val="Verdana"/>
        <family val="2"/>
      </rPr>
      <t xml:space="preserve"> Todas las mujeres con embarazo único, cefálica, &lt;37 semanas, incluidas las que tienen 1 o más cesáreas. </t>
    </r>
  </si>
  <si>
    <t>Acompañamiento durante la cesárea</t>
  </si>
  <si>
    <t>SECCION A.3: COMPLICACIONES</t>
  </si>
  <si>
    <t>Tipo de Complicación</t>
  </si>
  <si>
    <t>Atención institucional</t>
  </si>
  <si>
    <t>Parto en Domicilio</t>
  </si>
  <si>
    <t>HEMORRAGIA POST PARTO</t>
  </si>
  <si>
    <t>INERCIA</t>
  </si>
  <si>
    <t>RESTOS</t>
  </si>
  <si>
    <t>TRAUMA</t>
  </si>
  <si>
    <t>DESGARROS III Y IV</t>
  </si>
  <si>
    <t>ALTERACIONES DE LA COAGULACIÓN</t>
  </si>
  <si>
    <t>PREECLAMPSIA SEVERA</t>
  </si>
  <si>
    <t>ECLAMPSIA</t>
  </si>
  <si>
    <t>SEPSIS O INFECCION SISTÉMICA GRAVE</t>
  </si>
  <si>
    <t>OTRO</t>
  </si>
  <si>
    <t>MANEJO QUIRURGICO DE LA INERCIA UTERINA</t>
  </si>
  <si>
    <t>HISTERECTOMÍA OBSTÉTRICA</t>
  </si>
  <si>
    <t>TRANSFUSION</t>
  </si>
  <si>
    <t>SECCIÓN B: INTERRUPCIÓN VOLUNTARIA DEL EMBARAZO</t>
  </si>
  <si>
    <t>CAUSALES</t>
  </si>
  <si>
    <t>Grupos de edad en años</t>
  </si>
  <si>
    <t>Abortos</t>
  </si>
  <si>
    <t xml:space="preserve">Partos </t>
  </si>
  <si>
    <t>Beneficiarias</t>
  </si>
  <si>
    <t>TRANS</t>
  </si>
  <si>
    <t>Menor de 14 años</t>
  </si>
  <si>
    <t>14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</si>
  <si>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</si>
  <si>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</si>
  <si>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</si>
  <si>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</si>
  <si>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</si>
  <si>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</si>
  <si>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y más años</t>
  </si>
  <si>
    <t>Hasta 12 semanas y cero días</t>
  </si>
  <si>
    <t>12 semanas y un día hasta 14 semanas y cero días</t>
  </si>
  <si>
    <t>de 14 hasta 21 semanas y 6 días</t>
  </si>
  <si>
    <t>Partos vaginales inducidos</t>
  </si>
  <si>
    <t>Cesáreas</t>
  </si>
  <si>
    <t xml:space="preserve">CAUSAL N° 1: MUJER EMBARAZADA CON RIESGO VITAL </t>
  </si>
  <si>
    <t>CAUSAL N° 2: INVIABILIDAD FETAL DE CARÁCTER LETAL</t>
  </si>
  <si>
    <t>CAUSAL N° 3: POR VIOLACIÓN</t>
  </si>
  <si>
    <t>SECCIÓN C: MÉTODO ANTICONCEPTIVO AL ALTA</t>
  </si>
  <si>
    <t>METODO ANTICONCEPTIVO</t>
  </si>
  <si>
    <t>POST ABORTO</t>
  </si>
  <si>
    <t>INTRACESÁREA</t>
  </si>
  <si>
    <t>POST PARTO</t>
  </si>
  <si>
    <t>POST IVE</t>
  </si>
  <si>
    <t xml:space="preserve">Edad en años </t>
  </si>
  <si>
    <t>15-19 años</t>
  </si>
  <si>
    <t>20 y más años</t>
  </si>
  <si>
    <t>DIU con Cobre</t>
  </si>
  <si>
    <t>DIU con Levonorgestrel</t>
  </si>
  <si>
    <t>HORMONAL</t>
  </si>
  <si>
    <t>Oral Combinado</t>
  </si>
  <si>
    <t>Oral Progestágeno</t>
  </si>
  <si>
    <t>Inyectable Combinado</t>
  </si>
  <si>
    <t>Inyectable Progestágeno</t>
  </si>
  <si>
    <t>Implante Etonogestrel (3 años)</t>
  </si>
  <si>
    <t>Implante Levonorgestrel (5 años)</t>
  </si>
  <si>
    <t>Anillo de Progestágeno</t>
  </si>
  <si>
    <t>Métodos de barrera</t>
  </si>
  <si>
    <t>Esterilización quirúrgica</t>
  </si>
  <si>
    <t>Alta sin método anticonceptivo</t>
  </si>
  <si>
    <t>TOTAL ALTAS</t>
  </si>
  <si>
    <t>SECCIÓN D: INFORMACIÓN DE RECIÉN NACIDOS</t>
  </si>
  <si>
    <t>SECCIÓN D.1: INFORMACION GENERAL DE RECIEN NACIDOS VIVOS</t>
  </si>
  <si>
    <t>TIPO</t>
  </si>
  <si>
    <t>PESO AL NACER (EN GRAMOS)</t>
  </si>
  <si>
    <t>Anomalía Congénita</t>
  </si>
  <si>
    <t>Menos de 500</t>
  </si>
  <si>
    <t>500 a 999</t>
  </si>
  <si>
    <t>1.000 a 
1.499</t>
  </si>
  <si>
    <t>1.500 a 
1.999</t>
  </si>
  <si>
    <t>2.000 a 
2.499</t>
  </si>
  <si>
    <t>2.500 a 
2.999</t>
  </si>
  <si>
    <t>3.000 a 
3.999</t>
  </si>
  <si>
    <t>4.000 y 
más</t>
  </si>
  <si>
    <t>NACIDOS VIVOS</t>
  </si>
  <si>
    <t>SECCIÓN D.2: ATENCION INMEDIATA DEL RECIEN NACIDO</t>
  </si>
  <si>
    <t>PROFILAXIS</t>
  </si>
  <si>
    <t>TIPO DE PARTO</t>
  </si>
  <si>
    <t xml:space="preserve">APGAR  </t>
  </si>
  <si>
    <t xml:space="preserve">Reanimación Básica </t>
  </si>
  <si>
    <t xml:space="preserve">Reanimación Avanzada </t>
  </si>
  <si>
    <t>EHI                Grado II y III</t>
  </si>
  <si>
    <t>Hepatitis B</t>
  </si>
  <si>
    <t>Ocular</t>
  </si>
  <si>
    <t>Parto Vaginal</t>
  </si>
  <si>
    <t>Parto Instrumental</t>
  </si>
  <si>
    <t>Cesárea</t>
  </si>
  <si>
    <t>Parto extrahospitalario</t>
  </si>
  <si>
    <t xml:space="preserve">Apgar menor o igual a 3 al minuto </t>
  </si>
  <si>
    <t xml:space="preserve">Apgar menor o igual a 6 a los 5 minutos </t>
  </si>
  <si>
    <t xml:space="preserve">SECCIÓN D.3: NACIDOS  FALLECIDOS </t>
  </si>
  <si>
    <t>ANOMALÍA CONGÉNITA</t>
  </si>
  <si>
    <t>ACOMPAÑAMIENTO INTEGRAL DUELO PERINATAL</t>
  </si>
  <si>
    <t>Atención en Sala Diferenciada</t>
  </si>
  <si>
    <t>Entrega de recuerdos de maternidad/
paternidad</t>
  </si>
  <si>
    <t>Con acompañamiento psicosocial</t>
  </si>
  <si>
    <t xml:space="preserve">padre o familiar significativo </t>
  </si>
  <si>
    <t>ABORTOS</t>
  </si>
  <si>
    <t>MORTINATOS</t>
  </si>
  <si>
    <t>MORTINEONATOS</t>
  </si>
  <si>
    <t>SECCIÓN E: EGRESOS DE MATERNIDAD Y NEONATOLOGÍA, SEGÚN LACTANCIA MATERNA EXCLUSIVA</t>
  </si>
  <si>
    <t>TIPO DE ALIMENTACIÓN</t>
  </si>
  <si>
    <t>Maternidad</t>
  </si>
  <si>
    <t>Neonatología</t>
  </si>
  <si>
    <t xml:space="preserve">EGRESADOS CON LACTANCIA MATERNA EXCLUSIVA </t>
  </si>
  <si>
    <t>EGRESADOS QUE MANTUVIERON LACTANCIA MATERNA EXCLUSIVA DURANTE LA HOSPITALIZACIÓN Y  AL ALTA *</t>
  </si>
  <si>
    <t xml:space="preserve">EGRESADOS CON MADRES SEROLOGÍA POSITIVA (VIH) </t>
  </si>
  <si>
    <t>EGRESADOS CON MADRES SEROLOGÍA POSITIVA   (HTLV-1)</t>
  </si>
  <si>
    <t>EGRESADOS CON MADRES ACOGIDAS A LA LEY 21.155 (Derecho a no amamantar)</t>
  </si>
  <si>
    <t>TOTAL DE EGRESOS</t>
  </si>
  <si>
    <t>*Contenidos en egresos con lactancia materna exclusiva</t>
  </si>
  <si>
    <t>SECCIÓN F: CONSULTA DE LACTANCIA MATERNA EN SERVICIOS GINECO-OBSTÉTRICOS</t>
  </si>
  <si>
    <t>TIPOS DE CONSULTA</t>
  </si>
  <si>
    <t>CONSULTA DE LACTANCIA</t>
  </si>
  <si>
    <t xml:space="preserve">Consulta de Lactancia Materna durante la hospitalización </t>
  </si>
  <si>
    <t xml:space="preserve">Consulta de Lactancia Materna posterior al alta </t>
  </si>
  <si>
    <t>CONSULTA DE LACTANCIA POR PROFESIONAL</t>
  </si>
  <si>
    <t>Médico</t>
  </si>
  <si>
    <t>Matrón/a</t>
  </si>
  <si>
    <t>Enfermera/o</t>
  </si>
  <si>
    <t>Nutricionista</t>
  </si>
  <si>
    <t>SECCIÓN G: TALLERES GRUPALES DE LACTANCIA MATERNA</t>
  </si>
  <si>
    <t>CONCEPTO</t>
  </si>
  <si>
    <t>Total</t>
  </si>
  <si>
    <t>GRUPO DE EDAD (En años)</t>
  </si>
  <si>
    <t>10 a 14 años</t>
  </si>
  <si>
    <t>15 a 19 años</t>
  </si>
  <si>
    <t>50 a 54 años</t>
  </si>
  <si>
    <t>Número de Talleres de Lactancia Materna realizada en Maternidades</t>
  </si>
  <si>
    <t>Número de Participantes de Talleres de Lactancia Materna realizada en Maternidades</t>
  </si>
  <si>
    <t xml:space="preserve">SECCIÓN H:  TAMIZAJES DEL RECIÉN NACIDO </t>
  </si>
  <si>
    <t>SECCION H.1: TAMIZAJE METABOLICO</t>
  </si>
  <si>
    <t>EXAMENES</t>
  </si>
  <si>
    <t>PROGRAMA FENILQUETONURIA (PKU) E HIPOTIROIDISMO CONGÉNITO (HC)</t>
  </si>
  <si>
    <t>FIBROSIS QUISTICA</t>
  </si>
  <si>
    <t>Primeras Muestras</t>
  </si>
  <si>
    <t>Exámenes de 2a punción</t>
  </si>
  <si>
    <t>2a muestra en &lt;36 semanas</t>
  </si>
  <si>
    <t>Examenes alterados</t>
  </si>
  <si>
    <t>RN tamizados según piloto</t>
  </si>
  <si>
    <t>RECIEN NACIDOS TAMIZADOS</t>
  </si>
  <si>
    <t>SECCIÓN H.2:  TAMIZAJE AUDITIVO</t>
  </si>
  <si>
    <t>RECIEN NACIDOS VIVOS TAMIZADOS</t>
  </si>
  <si>
    <t>Tamizaje</t>
  </si>
  <si>
    <t>Re-Tamizaje</t>
  </si>
  <si>
    <t>Ambulatorio</t>
  </si>
  <si>
    <t>TOTAL DE RECIEN NACIDOS TAMIZADOS</t>
  </si>
  <si>
    <t>RECIEN NACIDOS VIVOS QUE PASAN</t>
  </si>
  <si>
    <t>RECIEN NACIDOS QUE REFIEREN</t>
  </si>
  <si>
    <t>EXAMENES REALIZADOS</t>
  </si>
  <si>
    <t>EOA</t>
  </si>
  <si>
    <t>PEATa</t>
  </si>
  <si>
    <t>MATERNIDAD</t>
  </si>
  <si>
    <t>NEONATOLOGÍA</t>
  </si>
  <si>
    <t>SERVICIO OTORRINOLARINGOLOGÍA (realizado antes de los 6 meses de vida)</t>
  </si>
  <si>
    <t>SECCION H.3: TAMIZAJE CARDIOPATÍAS CONGÉNITAS</t>
  </si>
  <si>
    <t>Recien Nacidos  Tamizados</t>
  </si>
  <si>
    <t xml:space="preserve">Recién  Nacidos referidos a Cardiología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</si>
</sst>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4"/>
      <name val="Verdana"/>
      <family val="2"/>
    </font>
    <font>
      <sz val="6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1"/>
      <color rgb="FFFF0000"/>
      <name val="Verdana"/>
      <family val="2"/>
    </font>
    <font>
      <sz val="5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/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/>
    <xf numFmtId="1" fontId="1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/>
    <xf numFmtId="1" fontId="3" fillId="2" borderId="0" xfId="0" applyNumberFormat="1" applyFont="1" applyFill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wrapText="1"/>
    </xf>
    <xf numFmtId="1" fontId="6" fillId="5" borderId="0" xfId="0" applyNumberFormat="1" applyFont="1" applyFill="1" applyAlignment="1">
      <alignment wrapText="1"/>
    </xf>
    <xf numFmtId="1" fontId="7" fillId="5" borderId="0" xfId="0" applyNumberFormat="1" applyFont="1" applyFill="1" applyAlignment="1">
      <alignment wrapText="1"/>
    </xf>
    <xf numFmtId="1" fontId="4" fillId="6" borderId="28" xfId="0" applyNumberFormat="1" applyFont="1" applyFill="1" applyBorder="1" applyProtection="1">
      <protection locked="0"/>
    </xf>
    <xf numFmtId="1" fontId="4" fillId="6" borderId="29" xfId="0" applyNumberFormat="1" applyFont="1" applyFill="1" applyBorder="1" applyProtection="1">
      <protection locked="0"/>
    </xf>
    <xf numFmtId="1" fontId="4" fillId="6" borderId="30" xfId="0" applyNumberFormat="1" applyFont="1" applyFill="1" applyBorder="1" applyProtection="1">
      <protection locked="0"/>
    </xf>
    <xf numFmtId="1" fontId="4" fillId="6" borderId="31" xfId="0" applyNumberFormat="1" applyFont="1" applyFill="1" applyBorder="1" applyProtection="1">
      <protection locked="0"/>
    </xf>
    <xf numFmtId="1" fontId="4" fillId="6" borderId="32" xfId="0" applyNumberFormat="1" applyFont="1" applyFill="1" applyBorder="1" applyProtection="1">
      <protection locked="0"/>
    </xf>
    <xf numFmtId="1" fontId="4" fillId="6" borderId="33" xfId="0" applyNumberFormat="1" applyFont="1" applyFill="1" applyBorder="1" applyProtection="1">
      <protection locked="0"/>
    </xf>
    <xf numFmtId="1" fontId="2" fillId="7" borderId="0" xfId="0" applyNumberFormat="1" applyFont="1" applyFill="1"/>
    <xf numFmtId="1" fontId="2" fillId="8" borderId="0" xfId="0" applyNumberFormat="1" applyFont="1" applyFill="1"/>
    <xf numFmtId="1" fontId="4" fillId="6" borderId="36" xfId="0" applyNumberFormat="1" applyFont="1" applyFill="1" applyBorder="1" applyProtection="1">
      <protection locked="0"/>
    </xf>
    <xf numFmtId="1" fontId="4" fillId="6" borderId="37" xfId="0" applyNumberFormat="1" applyFont="1" applyFill="1" applyBorder="1" applyProtection="1">
      <protection locked="0"/>
    </xf>
    <xf numFmtId="1" fontId="4" fillId="6" borderId="38" xfId="0" applyNumberFormat="1" applyFont="1" applyFill="1" applyBorder="1" applyProtection="1">
      <protection locked="0"/>
    </xf>
    <xf numFmtId="1" fontId="4" fillId="6" borderId="35" xfId="0" applyNumberFormat="1" applyFont="1" applyFill="1" applyBorder="1" applyProtection="1">
      <protection locked="0"/>
    </xf>
    <xf numFmtId="1" fontId="4" fillId="6" borderId="39" xfId="0" applyNumberFormat="1" applyFont="1" applyFill="1" applyBorder="1" applyProtection="1">
      <protection locked="0"/>
    </xf>
    <xf numFmtId="1" fontId="4" fillId="6" borderId="40" xfId="0" applyNumberFormat="1" applyFont="1" applyFill="1" applyBorder="1" applyProtection="1">
      <protection locked="0"/>
    </xf>
    <xf numFmtId="1" fontId="4" fillId="6" borderId="43" xfId="0" applyNumberFormat="1" applyFont="1" applyFill="1" applyBorder="1" applyProtection="1">
      <protection locked="0"/>
    </xf>
    <xf numFmtId="1" fontId="4" fillId="6" borderId="44" xfId="0" applyNumberFormat="1" applyFont="1" applyFill="1" applyBorder="1" applyProtection="1">
      <protection locked="0"/>
    </xf>
    <xf numFmtId="1" fontId="4" fillId="6" borderId="45" xfId="0" applyNumberFormat="1" applyFont="1" applyFill="1" applyBorder="1" applyProtection="1">
      <protection locked="0"/>
    </xf>
    <xf numFmtId="1" fontId="4" fillId="6" borderId="42" xfId="0" applyNumberFormat="1" applyFont="1" applyFill="1" applyBorder="1" applyProtection="1">
      <protection locked="0"/>
    </xf>
    <xf numFmtId="1" fontId="4" fillId="6" borderId="46" xfId="0" applyNumberFormat="1" applyFont="1" applyFill="1" applyBorder="1" applyProtection="1">
      <protection locked="0"/>
    </xf>
    <xf numFmtId="1" fontId="4" fillId="6" borderId="47" xfId="0" applyNumberFormat="1" applyFont="1" applyFill="1" applyBorder="1" applyProtection="1">
      <protection locked="0"/>
    </xf>
    <xf numFmtId="1" fontId="4" fillId="6" borderId="50" xfId="0" applyNumberFormat="1" applyFont="1" applyFill="1" applyBorder="1" applyProtection="1">
      <protection locked="0"/>
    </xf>
    <xf numFmtId="1" fontId="4" fillId="6" borderId="51" xfId="0" applyNumberFormat="1" applyFont="1" applyFill="1" applyBorder="1" applyProtection="1">
      <protection locked="0"/>
    </xf>
    <xf numFmtId="1" fontId="4" fillId="6" borderId="52" xfId="0" applyNumberFormat="1" applyFont="1" applyFill="1" applyBorder="1" applyProtection="1">
      <protection locked="0"/>
    </xf>
    <xf numFmtId="1" fontId="4" fillId="6" borderId="49" xfId="0" applyNumberFormat="1" applyFont="1" applyFill="1" applyBorder="1" applyProtection="1">
      <protection locked="0"/>
    </xf>
    <xf numFmtId="1" fontId="4" fillId="6" borderId="53" xfId="0" applyNumberFormat="1" applyFont="1" applyFill="1" applyBorder="1" applyProtection="1">
      <protection locked="0"/>
    </xf>
    <xf numFmtId="1" fontId="4" fillId="6" borderId="54" xfId="0" applyNumberFormat="1" applyFont="1" applyFill="1" applyBorder="1" applyProtection="1">
      <protection locked="0"/>
    </xf>
    <xf numFmtId="1" fontId="4" fillId="6" borderId="57" xfId="0" applyNumberFormat="1" applyFont="1" applyFill="1" applyBorder="1" applyProtection="1">
      <protection locked="0"/>
    </xf>
    <xf numFmtId="1" fontId="4" fillId="6" borderId="58" xfId="0" applyNumberFormat="1" applyFont="1" applyFill="1" applyBorder="1" applyProtection="1">
      <protection locked="0"/>
    </xf>
    <xf numFmtId="1" fontId="4" fillId="6" borderId="59" xfId="0" applyNumberFormat="1" applyFont="1" applyFill="1" applyBorder="1" applyProtection="1">
      <protection locked="0"/>
    </xf>
    <xf numFmtId="1" fontId="4" fillId="6" borderId="56" xfId="0" applyNumberFormat="1" applyFont="1" applyFill="1" applyBorder="1" applyProtection="1">
      <protection locked="0"/>
    </xf>
    <xf numFmtId="1" fontId="4" fillId="6" borderId="60" xfId="0" applyNumberFormat="1" applyFont="1" applyFill="1" applyBorder="1" applyProtection="1">
      <protection locked="0"/>
    </xf>
    <xf numFmtId="1" fontId="4" fillId="6" borderId="61" xfId="0" applyNumberFormat="1" applyFont="1" applyFill="1" applyBorder="1" applyProtection="1">
      <protection locked="0"/>
    </xf>
    <xf numFmtId="1" fontId="4" fillId="6" borderId="64" xfId="0" applyNumberFormat="1" applyFont="1" applyFill="1" applyBorder="1" applyProtection="1">
      <protection locked="0"/>
    </xf>
    <xf numFmtId="1" fontId="4" fillId="6" borderId="65" xfId="0" applyNumberFormat="1" applyFont="1" applyFill="1" applyBorder="1" applyProtection="1">
      <protection locked="0"/>
    </xf>
    <xf numFmtId="1" fontId="4" fillId="6" borderId="10" xfId="0" applyNumberFormat="1" applyFont="1" applyFill="1" applyBorder="1" applyProtection="1">
      <protection locked="0"/>
    </xf>
    <xf numFmtId="1" fontId="4" fillId="6" borderId="66" xfId="0" applyNumberFormat="1" applyFont="1" applyFill="1" applyBorder="1" applyProtection="1">
      <protection locked="0"/>
    </xf>
    <xf numFmtId="1" fontId="4" fillId="6" borderId="67" xfId="0" applyNumberFormat="1" applyFont="1" applyFill="1" applyBorder="1" applyProtection="1">
      <protection locked="0"/>
    </xf>
    <xf numFmtId="1" fontId="4" fillId="6" borderId="70" xfId="0" applyNumberFormat="1" applyFont="1" applyFill="1" applyBorder="1" applyProtection="1">
      <protection locked="0"/>
    </xf>
    <xf numFmtId="1" fontId="4" fillId="6" borderId="71" xfId="0" applyNumberFormat="1" applyFont="1" applyFill="1" applyBorder="1" applyProtection="1">
      <protection locked="0"/>
    </xf>
    <xf numFmtId="1" fontId="4" fillId="6" borderId="72" xfId="0" applyNumberFormat="1" applyFont="1" applyFill="1" applyBorder="1" applyProtection="1">
      <protection locked="0"/>
    </xf>
    <xf numFmtId="1" fontId="4" fillId="6" borderId="69" xfId="0" applyNumberFormat="1" applyFont="1" applyFill="1" applyBorder="1" applyProtection="1">
      <protection locked="0"/>
    </xf>
    <xf numFmtId="1" fontId="4" fillId="6" borderId="73" xfId="0" applyNumberFormat="1" applyFont="1" applyFill="1" applyBorder="1" applyProtection="1">
      <protection locked="0"/>
    </xf>
    <xf numFmtId="1" fontId="4" fillId="6" borderId="74" xfId="0" applyNumberFormat="1" applyFont="1" applyFill="1" applyBorder="1" applyProtection="1">
      <protection locked="0"/>
    </xf>
    <xf numFmtId="1" fontId="4" fillId="0" borderId="27" xfId="0" applyNumberFormat="1" applyFont="1" applyBorder="1" applyAlignment="1">
      <alignment vertical="center" wrapText="1"/>
    </xf>
    <xf numFmtId="1" fontId="4" fillId="6" borderId="4" xfId="0" applyNumberFormat="1" applyFont="1" applyFill="1" applyBorder="1" applyProtection="1">
      <protection locked="0"/>
    </xf>
    <xf numFmtId="1" fontId="4" fillId="6" borderId="12" xfId="0" applyNumberFormat="1" applyFont="1" applyFill="1" applyBorder="1" applyProtection="1">
      <protection locked="0"/>
    </xf>
    <xf numFmtId="1" fontId="4" fillId="6" borderId="13" xfId="0" applyNumberFormat="1" applyFont="1" applyFill="1" applyBorder="1" applyProtection="1">
      <protection locked="0"/>
    </xf>
    <xf numFmtId="1" fontId="4" fillId="6" borderId="3" xfId="0" applyNumberFormat="1" applyFont="1" applyFill="1" applyBorder="1" applyProtection="1">
      <protection locked="0"/>
    </xf>
    <xf numFmtId="1" fontId="4" fillId="6" borderId="14" xfId="0" applyNumberFormat="1" applyFont="1" applyFill="1" applyBorder="1" applyProtection="1">
      <protection locked="0"/>
    </xf>
    <xf numFmtId="1" fontId="4" fillId="6" borderId="15" xfId="0" applyNumberFormat="1" applyFont="1" applyFill="1" applyBorder="1" applyProtection="1">
      <protection locked="0"/>
    </xf>
    <xf numFmtId="1" fontId="4" fillId="6" borderId="76" xfId="0" applyNumberFormat="1" applyFont="1" applyFill="1" applyBorder="1" applyProtection="1">
      <protection locked="0"/>
    </xf>
    <xf numFmtId="1" fontId="4" fillId="0" borderId="69" xfId="0" applyNumberFormat="1" applyFont="1" applyBorder="1" applyAlignment="1">
      <alignment vertical="center" wrapText="1"/>
    </xf>
    <xf numFmtId="1" fontId="4" fillId="6" borderId="68" xfId="0" applyNumberFormat="1" applyFont="1" applyFill="1" applyBorder="1" applyProtection="1">
      <protection locked="0"/>
    </xf>
    <xf numFmtId="1" fontId="8" fillId="2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Alignment="1">
      <alignment horizontal="left" vertical="center"/>
    </xf>
    <xf numFmtId="1" fontId="9" fillId="2" borderId="0" xfId="0" applyNumberFormat="1" applyFont="1" applyFill="1" applyAlignment="1" applyProtection="1">
      <alignment horizontal="right"/>
      <protection locked="0"/>
    </xf>
    <xf numFmtId="1" fontId="9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vertical="center"/>
    </xf>
    <xf numFmtId="1" fontId="10" fillId="2" borderId="0" xfId="0" applyNumberFormat="1" applyFont="1" applyFill="1"/>
    <xf numFmtId="1" fontId="11" fillId="3" borderId="0" xfId="0" applyNumberFormat="1" applyFont="1" applyFill="1"/>
    <xf numFmtId="1" fontId="4" fillId="2" borderId="0" xfId="0" applyNumberFormat="1" applyFont="1" applyFill="1" applyAlignment="1">
      <alignment horizontal="left" vertical="center"/>
    </xf>
    <xf numFmtId="1" fontId="8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12" fillId="5" borderId="0" xfId="0" applyNumberFormat="1" applyFont="1" applyFill="1" applyAlignment="1">
      <alignment wrapText="1"/>
    </xf>
    <xf numFmtId="1" fontId="4" fillId="0" borderId="4" xfId="0" applyNumberFormat="1" applyFont="1" applyBorder="1"/>
    <xf numFmtId="1" fontId="4" fillId="6" borderId="8" xfId="0" applyNumberFormat="1" applyFont="1" applyFill="1" applyBorder="1" applyAlignment="1" applyProtection="1">
      <alignment vertical="center" wrapText="1"/>
      <protection locked="0"/>
    </xf>
    <xf numFmtId="1" fontId="4" fillId="0" borderId="77" xfId="0" applyNumberFormat="1" applyFont="1" applyBorder="1" applyAlignment="1">
      <alignment horizontal="left" vertical="center"/>
    </xf>
    <xf numFmtId="1" fontId="4" fillId="0" borderId="77" xfId="0" applyNumberFormat="1" applyFont="1" applyBorder="1"/>
    <xf numFmtId="1" fontId="4" fillId="6" borderId="77" xfId="0" applyNumberFormat="1" applyFont="1" applyFill="1" applyBorder="1" applyAlignment="1" applyProtection="1">
      <alignment vertical="center" wrapText="1"/>
      <protection locked="0"/>
    </xf>
    <xf numFmtId="1" fontId="4" fillId="0" borderId="19" xfId="0" applyNumberFormat="1" applyFont="1" applyBorder="1" applyAlignment="1">
      <alignment horizontal="left" vertical="center"/>
    </xf>
    <xf numFmtId="1" fontId="4" fillId="0" borderId="78" xfId="0" applyNumberFormat="1" applyFont="1" applyBorder="1"/>
    <xf numFmtId="1" fontId="4" fillId="0" borderId="36" xfId="0" applyNumberFormat="1" applyFont="1" applyBorder="1"/>
    <xf numFmtId="1" fontId="4" fillId="6" borderId="36" xfId="0" applyNumberFormat="1" applyFont="1" applyFill="1" applyBorder="1" applyAlignment="1" applyProtection="1">
      <alignment vertical="center" wrapText="1"/>
      <protection locked="0"/>
    </xf>
    <xf numFmtId="1" fontId="4" fillId="0" borderId="77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8" xfId="0" applyNumberFormat="1" applyFont="1" applyBorder="1"/>
    <xf numFmtId="1" fontId="4" fillId="0" borderId="77" xfId="0" applyNumberFormat="1" applyFont="1" applyBorder="1" applyAlignment="1">
      <alignment horizontal="left" vertical="center" wrapText="1"/>
    </xf>
    <xf numFmtId="1" fontId="4" fillId="0" borderId="28" xfId="0" applyNumberFormat="1" applyFont="1" applyBorder="1"/>
    <xf numFmtId="1" fontId="13" fillId="2" borderId="0" xfId="0" applyNumberFormat="1" applyFont="1" applyFill="1" applyAlignment="1" applyProtection="1">
      <alignment horizontal="left"/>
      <protection locked="0"/>
    </xf>
    <xf numFmtId="1" fontId="5" fillId="0" borderId="0" xfId="0" applyNumberFormat="1" applyFont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 vertical="center"/>
    </xf>
    <xf numFmtId="1" fontId="8" fillId="3" borderId="0" xfId="0" applyNumberFormat="1" applyFont="1" applyFill="1" applyAlignment="1" applyProtection="1">
      <alignment horizontal="right"/>
      <protection locked="0"/>
    </xf>
    <xf numFmtId="1" fontId="8" fillId="3" borderId="0" xfId="0" applyNumberFormat="1" applyFont="1" applyFill="1" applyAlignment="1">
      <alignment horizontal="right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6" borderId="79" xfId="0" applyNumberFormat="1" applyFont="1" applyFill="1" applyBorder="1" applyProtection="1">
      <protection locked="0"/>
    </xf>
    <xf numFmtId="1" fontId="4" fillId="3" borderId="63" xfId="0" applyNumberFormat="1" applyFont="1" applyFill="1" applyBorder="1" applyAlignment="1">
      <alignment vertical="center"/>
    </xf>
    <xf numFmtId="1" fontId="4" fillId="3" borderId="78" xfId="0" applyNumberFormat="1" applyFont="1" applyFill="1" applyBorder="1" applyAlignment="1">
      <alignment horizontal="left" vertical="center"/>
    </xf>
    <xf numFmtId="1" fontId="4" fillId="6" borderId="80" xfId="0" applyNumberFormat="1" applyFont="1" applyFill="1" applyBorder="1" applyProtection="1">
      <protection locked="0"/>
    </xf>
    <xf numFmtId="1" fontId="4" fillId="6" borderId="23" xfId="0" applyNumberFormat="1" applyFont="1" applyFill="1" applyBorder="1" applyProtection="1">
      <protection locked="0"/>
    </xf>
    <xf numFmtId="1" fontId="4" fillId="3" borderId="77" xfId="0" applyNumberFormat="1" applyFont="1" applyFill="1" applyBorder="1" applyAlignment="1">
      <alignment horizontal="left" vertical="center"/>
    </xf>
    <xf numFmtId="1" fontId="4" fillId="3" borderId="19" xfId="0" applyNumberFormat="1" applyFont="1" applyFill="1" applyBorder="1" applyAlignment="1">
      <alignment horizontal="left" vertical="center" wrapText="1"/>
    </xf>
    <xf numFmtId="1" fontId="4" fillId="6" borderId="78" xfId="0" applyNumberFormat="1" applyFont="1" applyFill="1" applyBorder="1" applyProtection="1">
      <protection locked="0"/>
    </xf>
    <xf numFmtId="1" fontId="4" fillId="6" borderId="83" xfId="0" applyNumberFormat="1" applyFont="1" applyFill="1" applyBorder="1" applyProtection="1">
      <protection locked="0"/>
    </xf>
    <xf numFmtId="1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1" xfId="0" applyNumberFormat="1" applyFont="1" applyFill="1" applyBorder="1" applyAlignment="1">
      <alignment horizontal="left" vertical="center"/>
    </xf>
    <xf numFmtId="1" fontId="4" fillId="3" borderId="35" xfId="0" applyNumberFormat="1" applyFont="1" applyFill="1" applyBorder="1" applyAlignment="1">
      <alignment vertical="center"/>
    </xf>
    <xf numFmtId="1" fontId="4" fillId="3" borderId="84" xfId="0" applyNumberFormat="1" applyFont="1" applyFill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7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7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8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right" vertical="center" wrapText="1"/>
    </xf>
    <xf numFmtId="1" fontId="4" fillId="0" borderId="87" xfId="0" applyNumberFormat="1" applyFont="1" applyBorder="1" applyAlignment="1">
      <alignment horizontal="right" vertical="center" wrapText="1"/>
    </xf>
    <xf numFmtId="1" fontId="4" fillId="0" borderId="89" xfId="0" applyNumberFormat="1" applyFont="1" applyBorder="1" applyAlignment="1">
      <alignment horizontal="right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4" fillId="0" borderId="79" xfId="0" applyNumberFormat="1" applyFont="1" applyBorder="1" applyAlignment="1">
      <alignment horizontal="right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0" borderId="86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63" xfId="0" applyNumberFormat="1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1" fontId="4" fillId="6" borderId="90" xfId="0" applyNumberFormat="1" applyFont="1" applyFill="1" applyBorder="1" applyProtection="1">
      <protection locked="0"/>
    </xf>
    <xf numFmtId="1" fontId="4" fillId="6" borderId="91" xfId="0" applyNumberFormat="1" applyFont="1" applyFill="1" applyBorder="1" applyProtection="1">
      <protection locked="0"/>
    </xf>
    <xf numFmtId="1" fontId="4" fillId="6" borderId="92" xfId="0" applyNumberFormat="1" applyFont="1" applyFill="1" applyBorder="1" applyProtection="1">
      <protection locked="0"/>
    </xf>
    <xf numFmtId="1" fontId="4" fillId="6" borderId="93" xfId="0" applyNumberFormat="1" applyFont="1" applyFill="1" applyBorder="1" applyProtection="1">
      <protection locked="0"/>
    </xf>
    <xf numFmtId="1" fontId="4" fillId="6" borderId="94" xfId="0" applyNumberFormat="1" applyFont="1" applyFill="1" applyBorder="1" applyProtection="1">
      <protection locked="0"/>
    </xf>
    <xf numFmtId="1" fontId="4" fillId="6" borderId="27" xfId="0" applyNumberFormat="1" applyFont="1" applyFill="1" applyBorder="1" applyProtection="1">
      <protection locked="0"/>
    </xf>
    <xf numFmtId="1" fontId="4" fillId="6" borderId="77" xfId="0" applyNumberFormat="1" applyFont="1" applyFill="1" applyBorder="1" applyProtection="1">
      <protection locked="0"/>
    </xf>
    <xf numFmtId="1" fontId="4" fillId="3" borderId="0" xfId="0" applyNumberFormat="1" applyFont="1" applyFill="1" applyAlignment="1">
      <alignment vertical="top" wrapText="1"/>
    </xf>
    <xf numFmtId="1" fontId="4" fillId="0" borderId="36" xfId="0" applyNumberFormat="1" applyFont="1" applyBorder="1" applyAlignment="1">
      <alignment horizontal="left" vertical="center"/>
    </xf>
    <xf numFmtId="1" fontId="4" fillId="6" borderId="95" xfId="0" applyNumberFormat="1" applyFont="1" applyFill="1" applyBorder="1" applyProtection="1">
      <protection locked="0"/>
    </xf>
    <xf numFmtId="1" fontId="4" fillId="6" borderId="96" xfId="0" applyNumberFormat="1" applyFont="1" applyFill="1" applyBorder="1" applyProtection="1">
      <protection locked="0"/>
    </xf>
    <xf numFmtId="1" fontId="4" fillId="6" borderId="97" xfId="0" applyNumberFormat="1" applyFont="1" applyFill="1" applyBorder="1" applyProtection="1">
      <protection locked="0"/>
    </xf>
    <xf numFmtId="1" fontId="4" fillId="0" borderId="78" xfId="0" applyNumberFormat="1" applyFont="1" applyBorder="1" applyAlignment="1">
      <alignment horizontal="left" vertical="center"/>
    </xf>
    <xf numFmtId="1" fontId="4" fillId="6" borderId="21" xfId="0" applyNumberFormat="1" applyFont="1" applyFill="1" applyBorder="1" applyProtection="1">
      <protection locked="0"/>
    </xf>
    <xf numFmtId="1" fontId="4" fillId="6" borderId="22" xfId="0" applyNumberFormat="1" applyFont="1" applyFill="1" applyBorder="1" applyProtection="1">
      <protection locked="0"/>
    </xf>
    <xf numFmtId="1" fontId="4" fillId="6" borderId="88" xfId="0" applyNumberFormat="1" applyFont="1" applyFill="1" applyBorder="1" applyProtection="1">
      <protection locked="0"/>
    </xf>
    <xf numFmtId="1" fontId="4" fillId="6" borderId="98" xfId="0" applyNumberFormat="1" applyFont="1" applyFill="1" applyBorder="1" applyProtection="1">
      <protection locked="0"/>
    </xf>
    <xf numFmtId="1" fontId="4" fillId="6" borderId="99" xfId="0" applyNumberFormat="1" applyFont="1" applyFill="1" applyBorder="1" applyProtection="1">
      <protection locked="0"/>
    </xf>
    <xf numFmtId="1" fontId="4" fillId="9" borderId="80" xfId="0" applyNumberFormat="1" applyFont="1" applyFill="1" applyBorder="1"/>
    <xf numFmtId="1" fontId="4" fillId="9" borderId="100" xfId="0" applyNumberFormat="1" applyFont="1" applyFill="1" applyBorder="1"/>
    <xf numFmtId="1" fontId="4" fillId="9" borderId="101" xfId="0" applyNumberFormat="1" applyFont="1" applyFill="1" applyBorder="1"/>
    <xf numFmtId="1" fontId="4" fillId="6" borderId="84" xfId="0" applyNumberFormat="1" applyFont="1" applyFill="1" applyBorder="1" applyProtection="1">
      <protection locked="0"/>
    </xf>
    <xf numFmtId="1" fontId="2" fillId="3" borderId="102" xfId="0" applyNumberFormat="1" applyFont="1" applyFill="1" applyBorder="1"/>
    <xf numFmtId="1" fontId="4" fillId="3" borderId="0" xfId="0" applyNumberFormat="1" applyFont="1" applyFill="1" applyAlignment="1">
      <alignment vertical="center" wrapText="1"/>
    </xf>
    <xf numFmtId="1" fontId="4" fillId="3" borderId="0" xfId="0" applyNumberFormat="1" applyFont="1" applyFill="1"/>
    <xf numFmtId="1" fontId="4" fillId="0" borderId="12" xfId="0" applyNumberFormat="1" applyFont="1" applyBorder="1" applyAlignment="1">
      <alignment vertical="center" wrapText="1"/>
    </xf>
    <xf numFmtId="1" fontId="4" fillId="6" borderId="26" xfId="0" applyNumberFormat="1" applyFont="1" applyFill="1" applyBorder="1" applyProtection="1">
      <protection locked="0"/>
    </xf>
    <xf numFmtId="1" fontId="4" fillId="10" borderId="77" xfId="0" applyNumberFormat="1" applyFont="1" applyFill="1" applyBorder="1"/>
    <xf numFmtId="1" fontId="4" fillId="10" borderId="78" xfId="0" applyNumberFormat="1" applyFont="1" applyFill="1" applyBorder="1"/>
    <xf numFmtId="1" fontId="4" fillId="0" borderId="27" xfId="0" applyNumberFormat="1" applyFont="1" applyBorder="1" applyAlignment="1">
      <alignment horizontal="left" vertical="center"/>
    </xf>
    <xf numFmtId="1" fontId="4" fillId="6" borderId="62" xfId="0" applyNumberFormat="1" applyFont="1" applyFill="1" applyBorder="1" applyProtection="1">
      <protection locked="0"/>
    </xf>
    <xf numFmtId="1" fontId="4" fillId="10" borderId="28" xfId="0" applyNumberFormat="1" applyFont="1" applyFill="1" applyBorder="1"/>
    <xf numFmtId="1" fontId="4" fillId="6" borderId="34" xfId="0" applyNumberFormat="1" applyFont="1" applyFill="1" applyBorder="1" applyProtection="1">
      <protection locked="0"/>
    </xf>
    <xf numFmtId="1" fontId="4" fillId="10" borderId="36" xfId="0" applyNumberFormat="1" applyFont="1" applyFill="1" applyBorder="1"/>
    <xf numFmtId="1" fontId="4" fillId="3" borderId="35" xfId="0" applyNumberFormat="1" applyFont="1" applyFill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left" vertical="center" wrapText="1"/>
    </xf>
    <xf numFmtId="1" fontId="4" fillId="3" borderId="42" xfId="0" applyNumberFormat="1" applyFont="1" applyFill="1" applyBorder="1" applyAlignment="1">
      <alignment horizontal="left" vertical="center" wrapText="1"/>
    </xf>
    <xf numFmtId="1" fontId="4" fillId="0" borderId="78" xfId="0" applyNumberFormat="1" applyFont="1" applyBorder="1" applyAlignment="1">
      <alignment vertical="center" wrapText="1"/>
    </xf>
    <xf numFmtId="1" fontId="4" fillId="6" borderId="85" xfId="0" applyNumberFormat="1" applyFont="1" applyFill="1" applyBorder="1" applyProtection="1">
      <protection locked="0"/>
    </xf>
    <xf numFmtId="1" fontId="4" fillId="6" borderId="100" xfId="0" applyNumberFormat="1" applyFont="1" applyFill="1" applyBorder="1" applyProtection="1">
      <protection locked="0"/>
    </xf>
    <xf numFmtId="1" fontId="4" fillId="6" borderId="24" xfId="0" applyNumberFormat="1" applyFont="1" applyFill="1" applyBorder="1" applyProtection="1">
      <protection locked="0"/>
    </xf>
    <xf numFmtId="1" fontId="4" fillId="11" borderId="24" xfId="0" applyNumberFormat="1" applyFont="1" applyFill="1" applyBorder="1"/>
    <xf numFmtId="1" fontId="4" fillId="6" borderId="8" xfId="0" applyNumberFormat="1" applyFont="1" applyFill="1" applyBorder="1" applyProtection="1">
      <protection locked="0"/>
    </xf>
    <xf numFmtId="1" fontId="4" fillId="3" borderId="20" xfId="0" applyNumberFormat="1" applyFont="1" applyFill="1" applyBorder="1"/>
    <xf numFmtId="1" fontId="4" fillId="3" borderId="8" xfId="0" applyNumberFormat="1" applyFont="1" applyFill="1" applyBorder="1"/>
    <xf numFmtId="1" fontId="5" fillId="3" borderId="0" xfId="0" applyNumberFormat="1" applyFont="1" applyFill="1" applyAlignment="1">
      <alignment horizontal="left" wrapText="1"/>
    </xf>
    <xf numFmtId="1" fontId="5" fillId="3" borderId="0" xfId="0" applyNumberFormat="1" applyFont="1" applyFill="1"/>
    <xf numFmtId="1" fontId="4" fillId="0" borderId="106" xfId="0" applyNumberFormat="1" applyFont="1" applyBorder="1" applyAlignment="1">
      <alignment horizontal="center" vertical="center"/>
    </xf>
    <xf numFmtId="1" fontId="4" fillId="0" borderId="89" xfId="0" applyNumberFormat="1" applyFont="1" applyBorder="1" applyAlignment="1">
      <alignment horizontal="center" vertical="center" wrapText="1"/>
    </xf>
    <xf numFmtId="1" fontId="4" fillId="6" borderId="87" xfId="0" applyNumberFormat="1" applyFont="1" applyFill="1" applyBorder="1" applyProtection="1">
      <protection locked="0"/>
    </xf>
    <xf numFmtId="1" fontId="4" fillId="6" borderId="89" xfId="0" applyNumberFormat="1" applyFont="1" applyFill="1" applyBorder="1" applyProtection="1">
      <protection locked="0"/>
    </xf>
    <xf numFmtId="1" fontId="4" fillId="6" borderId="7" xfId="0" applyNumberFormat="1" applyFont="1" applyFill="1" applyBorder="1" applyProtection="1">
      <protection locked="0"/>
    </xf>
    <xf numFmtId="1" fontId="1" fillId="3" borderId="0" xfId="0" applyNumberFormat="1" applyFont="1" applyFill="1"/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8" fillId="6" borderId="7" xfId="0" applyNumberFormat="1" applyFont="1" applyFill="1" applyBorder="1" applyProtection="1">
      <protection locked="0"/>
    </xf>
    <xf numFmtId="1" fontId="8" fillId="6" borderId="8" xfId="0" applyNumberFormat="1" applyFont="1" applyFill="1" applyBorder="1" applyProtection="1">
      <protection locked="0"/>
    </xf>
    <xf numFmtId="1" fontId="4" fillId="3" borderId="25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vertical="center" wrapText="1"/>
    </xf>
    <xf numFmtId="1" fontId="4" fillId="0" borderId="77" xfId="0" applyNumberFormat="1" applyFont="1" applyBorder="1" applyAlignment="1">
      <alignment horizontal="right" vertical="center"/>
    </xf>
    <xf numFmtId="1" fontId="4" fillId="9" borderId="91" xfId="0" applyNumberFormat="1" applyFont="1" applyFill="1" applyBorder="1"/>
    <xf numFmtId="1" fontId="4" fillId="9" borderId="31" xfId="0" applyNumberFormat="1" applyFont="1" applyFill="1" applyBorder="1"/>
    <xf numFmtId="1" fontId="4" fillId="0" borderId="62" xfId="0" applyNumberFormat="1" applyFont="1" applyBorder="1" applyAlignment="1">
      <alignment wrapText="1"/>
    </xf>
    <xf numFmtId="1" fontId="4" fillId="0" borderId="28" xfId="0" applyNumberFormat="1" applyFont="1" applyBorder="1" applyAlignment="1">
      <alignment wrapText="1"/>
    </xf>
    <xf numFmtId="1" fontId="4" fillId="9" borderId="29" xfId="0" applyNumberFormat="1" applyFont="1" applyFill="1" applyBorder="1"/>
    <xf numFmtId="1" fontId="4" fillId="0" borderId="108" xfId="0" applyNumberFormat="1" applyFont="1" applyBorder="1" applyAlignment="1">
      <alignment wrapText="1"/>
    </xf>
    <xf numFmtId="1" fontId="4" fillId="0" borderId="78" xfId="0" applyNumberFormat="1" applyFont="1" applyBorder="1" applyAlignment="1">
      <alignment wrapText="1"/>
    </xf>
    <xf numFmtId="1" fontId="5" fillId="2" borderId="0" xfId="0" applyNumberFormat="1" applyFont="1" applyFill="1"/>
    <xf numFmtId="1" fontId="14" fillId="2" borderId="0" xfId="0" applyNumberFormat="1" applyFont="1" applyFill="1"/>
    <xf numFmtId="1" fontId="4" fillId="0" borderId="8" xfId="0" applyNumberFormat="1" applyFont="1" applyBorder="1" applyAlignment="1">
      <alignment horizontal="center" vertical="center"/>
    </xf>
    <xf numFmtId="1" fontId="4" fillId="0" borderId="109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wrapText="1"/>
    </xf>
    <xf numFmtId="1" fontId="4" fillId="12" borderId="77" xfId="0" applyNumberFormat="1" applyFont="1" applyFill="1" applyBorder="1" applyProtection="1">
      <protection locked="0"/>
    </xf>
    <xf numFmtId="1" fontId="4" fillId="12" borderId="110" xfId="0" applyNumberFormat="1" applyFont="1" applyFill="1" applyBorder="1" applyProtection="1">
      <protection locked="0"/>
    </xf>
    <xf numFmtId="1" fontId="4" fillId="12" borderId="27" xfId="0" applyNumberFormat="1" applyFont="1" applyFill="1" applyBorder="1" applyProtection="1">
      <protection locked="0"/>
    </xf>
    <xf numFmtId="1" fontId="4" fillId="0" borderId="111" xfId="0" applyNumberFormat="1" applyFont="1" applyBorder="1" applyAlignment="1">
      <alignment wrapText="1"/>
    </xf>
    <xf numFmtId="1" fontId="4" fillId="12" borderId="28" xfId="0" applyNumberFormat="1" applyFont="1" applyFill="1" applyBorder="1" applyProtection="1">
      <protection locked="0"/>
    </xf>
    <xf numFmtId="1" fontId="4" fillId="12" borderId="112" xfId="0" applyNumberFormat="1" applyFont="1" applyFill="1" applyBorder="1" applyProtection="1">
      <protection locked="0"/>
    </xf>
    <xf numFmtId="1" fontId="4" fillId="12" borderId="31" xfId="0" applyNumberFormat="1" applyFont="1" applyFill="1" applyBorder="1" applyProtection="1">
      <protection locked="0"/>
    </xf>
    <xf numFmtId="1" fontId="4" fillId="0" borderId="113" xfId="0" applyNumberFormat="1" applyFont="1" applyBorder="1" applyAlignment="1">
      <alignment wrapText="1"/>
    </xf>
    <xf numFmtId="1" fontId="4" fillId="12" borderId="36" xfId="0" applyNumberFormat="1" applyFont="1" applyFill="1" applyBorder="1" applyProtection="1">
      <protection locked="0"/>
    </xf>
    <xf numFmtId="1" fontId="4" fillId="12" borderId="114" xfId="0" applyNumberFormat="1" applyFont="1" applyFill="1" applyBorder="1" applyProtection="1">
      <protection locked="0"/>
    </xf>
    <xf numFmtId="1" fontId="4" fillId="12" borderId="35" xfId="0" applyNumberFormat="1" applyFont="1" applyFill="1" applyBorder="1" applyProtection="1">
      <protection locked="0"/>
    </xf>
    <xf numFmtId="1" fontId="4" fillId="12" borderId="78" xfId="0" applyNumberFormat="1" applyFont="1" applyFill="1" applyBorder="1" applyProtection="1">
      <protection locked="0"/>
    </xf>
    <xf numFmtId="1" fontId="4" fillId="12" borderId="115" xfId="0" applyNumberFormat="1" applyFont="1" applyFill="1" applyBorder="1" applyProtection="1">
      <protection locked="0"/>
    </xf>
    <xf numFmtId="1" fontId="4" fillId="12" borderId="84" xfId="0" applyNumberFormat="1" applyFont="1" applyFill="1" applyBorder="1" applyProtection="1">
      <protection locked="0"/>
    </xf>
    <xf numFmtId="1" fontId="4" fillId="3" borderId="0" xfId="0" applyNumberFormat="1" applyFont="1" applyFill="1" applyAlignment="1">
      <alignment vertical="center"/>
    </xf>
    <xf numFmtId="1" fontId="1" fillId="0" borderId="102" xfId="0" applyNumberFormat="1" applyFont="1" applyBorder="1" applyAlignment="1">
      <alignment wrapText="1"/>
    </xf>
    <xf numFmtId="1" fontId="4" fillId="0" borderId="109" xfId="0" applyNumberFormat="1" applyFont="1" applyBorder="1"/>
    <xf numFmtId="1" fontId="4" fillId="0" borderId="18" xfId="0" applyNumberFormat="1" applyFont="1" applyBorder="1"/>
    <xf numFmtId="1" fontId="1" fillId="0" borderId="0" xfId="0" applyNumberFormat="1" applyFont="1" applyAlignment="1">
      <alignment wrapText="1"/>
    </xf>
    <xf numFmtId="1" fontId="4" fillId="3" borderId="0" xfId="0" applyNumberFormat="1" applyFont="1" applyFill="1" applyProtection="1">
      <protection locked="0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77" xfId="0" applyNumberFormat="1" applyFont="1" applyFill="1" applyBorder="1" applyAlignment="1">
      <alignment horizontal="left" wrapText="1"/>
    </xf>
    <xf numFmtId="1" fontId="2" fillId="2" borderId="0" xfId="0" applyNumberFormat="1" applyFont="1" applyFill="1" applyProtection="1">
      <protection locked="0"/>
    </xf>
    <xf numFmtId="1" fontId="4" fillId="3" borderId="19" xfId="0" applyNumberFormat="1" applyFont="1" applyFill="1" applyBorder="1" applyAlignment="1">
      <alignment horizontal="left" wrapText="1"/>
    </xf>
    <xf numFmtId="1" fontId="4" fillId="3" borderId="77" xfId="0" applyNumberFormat="1" applyFont="1" applyFill="1" applyBorder="1"/>
    <xf numFmtId="1" fontId="4" fillId="3" borderId="36" xfId="0" applyNumberFormat="1" applyFont="1" applyFill="1" applyBorder="1"/>
    <xf numFmtId="1" fontId="4" fillId="3" borderId="19" xfId="0" applyNumberFormat="1" applyFont="1" applyFill="1" applyBorder="1"/>
    <xf numFmtId="1" fontId="2" fillId="2" borderId="116" xfId="0" applyNumberFormat="1" applyFont="1" applyFill="1" applyBorder="1" applyProtection="1">
      <protection locked="0"/>
    </xf>
    <xf numFmtId="1" fontId="5" fillId="2" borderId="6" xfId="0" applyNumberFormat="1" applyFont="1" applyFill="1" applyBorder="1"/>
    <xf numFmtId="1" fontId="5" fillId="2" borderId="117" xfId="0" applyNumberFormat="1" applyFont="1" applyFill="1" applyBorder="1"/>
    <xf numFmtId="1" fontId="15" fillId="2" borderId="0" xfId="0" applyNumberFormat="1" applyFont="1" applyFill="1"/>
    <xf numFmtId="0" fontId="4" fillId="0" borderId="2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1" fontId="4" fillId="0" borderId="77" xfId="0" applyNumberFormat="1" applyFont="1" applyBorder="1" applyAlignment="1">
      <alignment vertical="center" wrapText="1"/>
    </xf>
    <xf numFmtId="1" fontId="4" fillId="9" borderId="21" xfId="0" applyNumberFormat="1" applyFont="1" applyFill="1" applyBorder="1" applyProtection="1">
      <protection locked="0"/>
    </xf>
    <xf numFmtId="1" fontId="4" fillId="9" borderId="22" xfId="0" applyNumberFormat="1" applyFont="1" applyFill="1" applyBorder="1" applyProtection="1">
      <protection locked="0"/>
    </xf>
    <xf numFmtId="1" fontId="4" fillId="9" borderId="118" xfId="0" applyNumberFormat="1" applyFont="1" applyFill="1" applyBorder="1" applyProtection="1">
      <protection locked="0"/>
    </xf>
    <xf numFmtId="1" fontId="4" fillId="9" borderId="18" xfId="0" applyNumberFormat="1" applyFont="1" applyFill="1" applyBorder="1" applyProtection="1">
      <protection locked="0"/>
    </xf>
    <xf numFmtId="1" fontId="4" fillId="6" borderId="118" xfId="0" applyNumberFormat="1" applyFont="1" applyFill="1" applyBorder="1" applyProtection="1">
      <protection locked="0"/>
    </xf>
    <xf numFmtId="1" fontId="4" fillId="6" borderId="18" xfId="0" applyNumberFormat="1" applyFont="1" applyFill="1" applyBorder="1" applyProtection="1">
      <protection locked="0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wrapText="1"/>
    </xf>
    <xf numFmtId="1" fontId="4" fillId="3" borderId="8" xfId="0" applyNumberFormat="1" applyFont="1" applyFill="1" applyBorder="1" applyAlignment="1" applyProtection="1">
      <alignment vertical="center"/>
      <protection locked="0"/>
    </xf>
    <xf numFmtId="1" fontId="4" fillId="6" borderId="25" xfId="0" applyNumberFormat="1" applyFont="1" applyFill="1" applyBorder="1" applyProtection="1">
      <protection locked="0"/>
    </xf>
    <xf numFmtId="1" fontId="4" fillId="3" borderId="116" xfId="0" applyNumberFormat="1" applyFont="1" applyFill="1" applyBorder="1" applyAlignment="1">
      <alignment vertical="center"/>
    </xf>
    <xf numFmtId="1" fontId="4" fillId="0" borderId="36" xfId="0" applyNumberFormat="1" applyFont="1" applyBorder="1" applyAlignment="1">
      <alignment horizontal="left" vertical="center" wrapText="1"/>
    </xf>
    <xf numFmtId="1" fontId="4" fillId="6" borderId="114" xfId="0" applyNumberFormat="1" applyFont="1" applyFill="1" applyBorder="1" applyProtection="1">
      <protection locked="0"/>
    </xf>
    <xf numFmtId="1" fontId="4" fillId="0" borderId="70" xfId="0" applyNumberFormat="1" applyFont="1" applyBorder="1" applyAlignment="1">
      <alignment horizontal="left" vertical="center" wrapText="1"/>
    </xf>
    <xf numFmtId="1" fontId="4" fillId="12" borderId="70" xfId="0" applyNumberFormat="1" applyFont="1" applyFill="1" applyBorder="1" applyProtection="1">
      <protection locked="0"/>
    </xf>
    <xf numFmtId="1" fontId="4" fillId="12" borderId="119" xfId="0" applyNumberFormat="1" applyFont="1" applyFill="1" applyBorder="1" applyProtection="1">
      <protection locked="0"/>
    </xf>
    <xf numFmtId="1" fontId="4" fillId="12" borderId="69" xfId="0" applyNumberFormat="1" applyFont="1" applyFill="1" applyBorder="1" applyProtection="1">
      <protection locked="0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2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78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vertical="center"/>
    </xf>
    <xf numFmtId="0" fontId="4" fillId="0" borderId="19" xfId="0" applyFont="1" applyBorder="1"/>
    <xf numFmtId="1" fontId="4" fillId="12" borderId="18" xfId="0" applyNumberFormat="1" applyFont="1" applyFill="1" applyBorder="1" applyProtection="1">
      <protection locked="0"/>
    </xf>
    <xf numFmtId="1" fontId="2" fillId="13" borderId="0" xfId="0" applyNumberFormat="1" applyFont="1" applyFill="1"/>
    <xf numFmtId="1" fontId="2" fillId="13" borderId="0" xfId="0" applyNumberFormat="1" applyFont="1" applyFill="1" applyProtection="1">
      <protection locked="0"/>
    </xf>
    <xf numFmtId="1" fontId="4" fillId="6" borderId="107" xfId="0" applyNumberFormat="1" applyFont="1" applyFill="1" applyBorder="1" applyProtection="1">
      <protection locked="0"/>
    </xf>
    <xf numFmtId="1" fontId="4" fillId="3" borderId="107" xfId="0" applyNumberFormat="1" applyFont="1" applyFill="1" applyBorder="1" applyAlignment="1">
      <alignment vertical="center"/>
    </xf>
    <xf numFmtId="1" fontId="4" fillId="0" borderId="116" xfId="0" applyNumberFormat="1" applyFont="1" applyBorder="1" applyAlignment="1">
      <alignment horizontal="right" vertical="center" wrapText="1"/>
    </xf>
    <xf numFmtId="1" fontId="4" fillId="0" borderId="107" xfId="0" applyNumberFormat="1" applyFont="1" applyBorder="1" applyAlignment="1">
      <alignment horizontal="right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5" xfId="0" applyNumberFormat="1" applyFont="1" applyBorder="1" applyAlignment="1">
      <alignment horizontal="center" vertical="center" wrapText="1"/>
    </xf>
    <xf numFmtId="0" fontId="4" fillId="0" borderId="124" xfId="0" applyFont="1" applyBorder="1"/>
    <xf numFmtId="1" fontId="4" fillId="12" borderId="124" xfId="0" applyNumberFormat="1" applyFont="1" applyFill="1" applyBorder="1" applyProtection="1">
      <protection locked="0"/>
    </xf>
    <xf numFmtId="1" fontId="4" fillId="6" borderId="124" xfId="0" applyNumberFormat="1" applyFont="1" applyFill="1" applyBorder="1" applyAlignment="1" applyProtection="1">
      <alignment vertical="center" wrapText="1"/>
      <protection locked="0"/>
    </xf>
    <xf numFmtId="1" fontId="4" fillId="6" borderId="124" xfId="0" applyNumberFormat="1" applyFont="1" applyFill="1" applyBorder="1" applyProtection="1">
      <protection locked="0"/>
    </xf>
    <xf numFmtId="1" fontId="4" fillId="6" borderId="127" xfId="0" applyNumberFormat="1" applyFont="1" applyFill="1" applyBorder="1" applyProtection="1">
      <protection locked="0"/>
    </xf>
    <xf numFmtId="1" fontId="4" fillId="10" borderId="124" xfId="0" applyNumberFormat="1" applyFont="1" applyFill="1" applyBorder="1"/>
    <xf numFmtId="1" fontId="4" fillId="3" borderId="127" xfId="0" applyNumberFormat="1" applyFont="1" applyFill="1" applyBorder="1"/>
    <xf numFmtId="1" fontId="4" fillId="0" borderId="124" xfId="0" applyNumberFormat="1" applyFont="1" applyBorder="1"/>
    <xf numFmtId="1" fontId="4" fillId="3" borderId="124" xfId="0" applyNumberFormat="1" applyFont="1" applyFill="1" applyBorder="1" applyAlignment="1">
      <alignment horizontal="left" wrapText="1"/>
    </xf>
    <xf numFmtId="1" fontId="4" fillId="3" borderId="124" xfId="0" applyNumberFormat="1" applyFont="1" applyFill="1" applyBorder="1"/>
    <xf numFmtId="0" fontId="4" fillId="0" borderId="131" xfId="0" applyFont="1" applyBorder="1"/>
    <xf numFmtId="1" fontId="4" fillId="12" borderId="131" xfId="0" applyNumberFormat="1" applyFont="1" applyFill="1" applyBorder="1" applyProtection="1">
      <protection locked="0"/>
    </xf>
    <xf numFmtId="1" fontId="4" fillId="6" borderId="126" xfId="0" applyNumberFormat="1" applyFont="1" applyFill="1" applyBorder="1" applyProtection="1">
      <protection locked="0"/>
    </xf>
    <xf numFmtId="1" fontId="4" fillId="0" borderId="131" xfId="0" applyNumberFormat="1" applyFont="1" applyBorder="1" applyAlignment="1">
      <alignment horizontal="left" vertical="center"/>
    </xf>
    <xf numFmtId="1" fontId="4" fillId="6" borderId="131" xfId="0" applyNumberFormat="1" applyFont="1" applyFill="1" applyBorder="1" applyAlignment="1" applyProtection="1">
      <alignment vertical="center" wrapText="1"/>
      <protection locked="0"/>
    </xf>
    <xf numFmtId="1" fontId="4" fillId="3" borderId="126" xfId="0" applyNumberFormat="1" applyFont="1" applyFill="1" applyBorder="1" applyAlignment="1">
      <alignment vertical="center"/>
    </xf>
    <xf numFmtId="1" fontId="4" fillId="6" borderId="131" xfId="0" applyNumberFormat="1" applyFont="1" applyFill="1" applyBorder="1" applyProtection="1">
      <protection locked="0"/>
    </xf>
    <xf numFmtId="1" fontId="4" fillId="3" borderId="131" xfId="0" applyNumberFormat="1" applyFont="1" applyFill="1" applyBorder="1" applyAlignment="1">
      <alignment horizontal="left" vertical="center" wrapText="1"/>
    </xf>
    <xf numFmtId="1" fontId="4" fillId="0" borderId="128" xfId="0" applyNumberFormat="1" applyFont="1" applyBorder="1" applyAlignment="1">
      <alignment horizontal="right" vertical="center" wrapText="1"/>
    </xf>
    <xf numFmtId="1" fontId="4" fillId="0" borderId="126" xfId="0" applyNumberFormat="1" applyFont="1" applyBorder="1" applyAlignment="1">
      <alignment horizontal="right" vertical="center" wrapText="1"/>
    </xf>
    <xf numFmtId="1" fontId="4" fillId="10" borderId="131" xfId="0" applyNumberFormat="1" applyFont="1" applyFill="1" applyBorder="1"/>
    <xf numFmtId="1" fontId="4" fillId="0" borderId="132" xfId="0" applyNumberFormat="1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/>
    </xf>
    <xf numFmtId="1" fontId="4" fillId="0" borderId="124" xfId="0" applyNumberFormat="1" applyFont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5" fillId="2" borderId="133" xfId="0" applyNumberFormat="1" applyFont="1" applyFill="1" applyBorder="1" applyAlignment="1">
      <alignment horizontal="left"/>
    </xf>
    <xf numFmtId="1" fontId="4" fillId="6" borderId="134" xfId="0" applyNumberFormat="1" applyFont="1" applyFill="1" applyBorder="1" applyProtection="1">
      <protection locked="0"/>
    </xf>
    <xf numFmtId="1" fontId="4" fillId="6" borderId="123" xfId="0" applyNumberFormat="1" applyFont="1" applyFill="1" applyBorder="1" applyProtection="1">
      <protection locked="0"/>
    </xf>
    <xf numFmtId="1" fontId="4" fillId="3" borderId="134" xfId="0" applyNumberFormat="1" applyFont="1" applyFill="1" applyBorder="1"/>
    <xf numFmtId="1" fontId="4" fillId="0" borderId="106" xfId="0" applyNumberFormat="1" applyFont="1" applyBorder="1"/>
    <xf numFmtId="1" fontId="4" fillId="3" borderId="106" xfId="0" applyNumberFormat="1" applyFont="1" applyFill="1" applyBorder="1" applyAlignment="1">
      <alignment horizontal="left" wrapText="1"/>
    </xf>
    <xf numFmtId="1" fontId="4" fillId="6" borderId="106" xfId="0" applyNumberFormat="1" applyFont="1" applyFill="1" applyBorder="1" applyProtection="1">
      <protection locked="0"/>
    </xf>
    <xf numFmtId="1" fontId="4" fillId="3" borderId="106" xfId="0" applyNumberFormat="1" applyFont="1" applyFill="1" applyBorder="1"/>
    <xf numFmtId="1" fontId="4" fillId="12" borderId="106" xfId="0" applyNumberFormat="1" applyFont="1" applyFill="1" applyBorder="1" applyProtection="1">
      <protection locked="0"/>
    </xf>
    <xf numFmtId="0" fontId="4" fillId="0" borderId="106" xfId="0" applyFont="1" applyBorder="1"/>
    <xf numFmtId="1" fontId="3" fillId="2" borderId="0" xfId="0" applyNumberFormat="1" applyFont="1" applyFill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 wrapText="1"/>
    </xf>
    <xf numFmtId="1" fontId="4" fillId="0" borderId="131" xfId="0" applyNumberFormat="1" applyFont="1" applyBorder="1"/>
    <xf numFmtId="1" fontId="4" fillId="3" borderId="131" xfId="0" applyNumberFormat="1" applyFont="1" applyFill="1" applyBorder="1" applyAlignment="1">
      <alignment horizontal="left" wrapText="1"/>
    </xf>
    <xf numFmtId="1" fontId="4" fillId="3" borderId="131" xfId="0" applyNumberFormat="1" applyFont="1" applyFill="1" applyBorder="1"/>
    <xf numFmtId="1" fontId="3" fillId="2" borderId="0" xfId="0" applyNumberFormat="1" applyFont="1" applyFill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 wrapText="1"/>
    </xf>
    <xf numFmtId="1" fontId="4" fillId="0" borderId="102" xfId="0" applyNumberFormat="1" applyFont="1" applyBorder="1" applyAlignment="1">
      <alignment wrapText="1"/>
    </xf>
    <xf numFmtId="1" fontId="4" fillId="12" borderId="125" xfId="0" applyNumberFormat="1" applyFont="1" applyFill="1" applyBorder="1" applyProtection="1">
      <protection locked="0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left" vertical="center"/>
    </xf>
    <xf numFmtId="1" fontId="4" fillId="3" borderId="131" xfId="0" applyNumberFormat="1" applyFont="1" applyFill="1" applyBorder="1" applyAlignment="1">
      <alignment horizontal="left" vertical="center" wrapText="1"/>
    </xf>
    <xf numFmtId="1" fontId="4" fillId="12" borderId="139" xfId="0" applyNumberFormat="1" applyFont="1" applyFill="1" applyBorder="1" applyProtection="1">
      <protection locked="0"/>
    </xf>
    <xf numFmtId="1" fontId="4" fillId="3" borderId="138" xfId="0" applyNumberFormat="1" applyFont="1" applyFill="1" applyBorder="1" applyAlignment="1">
      <alignment horizontal="left" wrapText="1"/>
    </xf>
    <xf numFmtId="1" fontId="4" fillId="6" borderId="138" xfId="0" applyNumberFormat="1" applyFont="1" applyFill="1" applyBorder="1" applyProtection="1">
      <protection locked="0"/>
    </xf>
    <xf numFmtId="1" fontId="4" fillId="3" borderId="138" xfId="0" applyNumberFormat="1" applyFont="1" applyFill="1" applyBorder="1"/>
    <xf numFmtId="1" fontId="4" fillId="12" borderId="138" xfId="0" applyNumberFormat="1" applyFont="1" applyFill="1" applyBorder="1" applyProtection="1">
      <protection locked="0"/>
    </xf>
    <xf numFmtId="1" fontId="4" fillId="0" borderId="138" xfId="0" applyNumberFormat="1" applyFont="1" applyBorder="1" applyAlignment="1">
      <alignment horizontal="center" vertical="center"/>
    </xf>
    <xf numFmtId="1" fontId="4" fillId="0" borderId="138" xfId="0" applyNumberFormat="1" applyFont="1" applyBorder="1" applyAlignment="1">
      <alignment horizontal="center" vertical="center" wrapText="1"/>
    </xf>
    <xf numFmtId="1" fontId="4" fillId="0" borderId="139" xfId="0" applyNumberFormat="1" applyFont="1" applyBorder="1" applyAlignment="1">
      <alignment horizontal="center" vertical="center" wrapText="1"/>
    </xf>
    <xf numFmtId="0" fontId="4" fillId="0" borderId="138" xfId="0" applyFont="1" applyBorder="1"/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37" xfId="0" applyNumberFormat="1" applyFont="1" applyBorder="1" applyAlignment="1">
      <alignment horizontal="center" vertical="center" wrapText="1"/>
    </xf>
    <xf numFmtId="1" fontId="4" fillId="6" borderId="135" xfId="0" applyNumberFormat="1" applyFont="1" applyFill="1" applyBorder="1" applyProtection="1">
      <protection locked="0"/>
    </xf>
    <xf numFmtId="1" fontId="4" fillId="3" borderId="135" xfId="0" applyNumberFormat="1" applyFont="1" applyFill="1" applyBorder="1" applyAlignment="1">
      <alignment vertical="center"/>
    </xf>
    <xf numFmtId="1" fontId="4" fillId="0" borderId="140" xfId="0" applyNumberFormat="1" applyFont="1" applyBorder="1" applyAlignment="1">
      <alignment horizontal="right" vertical="center" wrapText="1"/>
    </xf>
    <xf numFmtId="1" fontId="4" fillId="0" borderId="135" xfId="0" applyNumberFormat="1" applyFont="1" applyBorder="1" applyAlignment="1">
      <alignment horizontal="right" vertical="center" wrapText="1"/>
    </xf>
    <xf numFmtId="1" fontId="4" fillId="0" borderId="138" xfId="0" applyNumberFormat="1" applyFont="1" applyBorder="1" applyAlignment="1">
      <alignment horizontal="left" vertical="center"/>
    </xf>
    <xf numFmtId="1" fontId="4" fillId="6" borderId="138" xfId="0" applyNumberFormat="1" applyFont="1" applyFill="1" applyBorder="1" applyAlignment="1" applyProtection="1">
      <alignment vertical="center" wrapText="1"/>
      <protection locked="0"/>
    </xf>
    <xf numFmtId="1" fontId="4" fillId="3" borderId="138" xfId="0" applyNumberFormat="1" applyFont="1" applyFill="1" applyBorder="1" applyAlignment="1">
      <alignment horizontal="left" vertical="center" wrapText="1"/>
    </xf>
    <xf numFmtId="1" fontId="4" fillId="6" borderId="141" xfId="0" applyNumberFormat="1" applyFont="1" applyFill="1" applyBorder="1" applyProtection="1">
      <protection locked="0"/>
    </xf>
    <xf numFmtId="1" fontId="4" fillId="6" borderId="137" xfId="0" applyNumberFormat="1" applyFont="1" applyFill="1" applyBorder="1" applyProtection="1">
      <protection locked="0"/>
    </xf>
    <xf numFmtId="1" fontId="4" fillId="10" borderId="138" xfId="0" applyNumberFormat="1" applyFont="1" applyFill="1" applyBorder="1"/>
    <xf numFmtId="1" fontId="4" fillId="3" borderId="141" xfId="0" applyNumberFormat="1" applyFont="1" applyFill="1" applyBorder="1"/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/>
    </xf>
    <xf numFmtId="1" fontId="4" fillId="0" borderId="143" xfId="0" applyNumberFormat="1" applyFont="1" applyBorder="1" applyAlignment="1">
      <alignment horizontal="left" vertical="center"/>
    </xf>
    <xf numFmtId="1" fontId="4" fillId="6" borderId="143" xfId="0" applyNumberFormat="1" applyFont="1" applyFill="1" applyBorder="1" applyAlignment="1" applyProtection="1">
      <alignment vertical="center" wrapText="1"/>
      <protection locked="0"/>
    </xf>
    <xf numFmtId="1" fontId="4" fillId="6" borderId="143" xfId="0" applyNumberFormat="1" applyFont="1" applyFill="1" applyBorder="1" applyProtection="1">
      <protection locked="0"/>
    </xf>
    <xf numFmtId="1" fontId="4" fillId="3" borderId="143" xfId="0" applyNumberFormat="1" applyFont="1" applyFill="1" applyBorder="1" applyAlignment="1">
      <alignment horizontal="left" vertical="center" wrapText="1"/>
    </xf>
    <xf numFmtId="1" fontId="4" fillId="6" borderId="145" xfId="0" applyNumberFormat="1" applyFont="1" applyFill="1" applyBorder="1" applyProtection="1">
      <protection locked="0"/>
    </xf>
    <xf numFmtId="1" fontId="4" fillId="6" borderId="144" xfId="0" applyNumberFormat="1" applyFont="1" applyFill="1" applyBorder="1" applyProtection="1">
      <protection locked="0"/>
    </xf>
    <xf numFmtId="1" fontId="4" fillId="10" borderId="143" xfId="0" applyNumberFormat="1" applyFont="1" applyFill="1" applyBorder="1"/>
    <xf numFmtId="1" fontId="4" fillId="3" borderId="145" xfId="0" applyNumberFormat="1" applyFont="1" applyFill="1" applyBorder="1"/>
    <xf numFmtId="1" fontId="4" fillId="0" borderId="144" xfId="0" applyNumberFormat="1" applyFont="1" applyBorder="1" applyAlignment="1">
      <alignment horizontal="center" vertical="center" wrapText="1"/>
    </xf>
    <xf numFmtId="1" fontId="4" fillId="0" borderId="146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 wrapText="1"/>
    </xf>
    <xf numFmtId="1" fontId="4" fillId="0" borderId="143" xfId="0" applyNumberFormat="1" applyFont="1" applyBorder="1" applyAlignment="1">
      <alignment horizontal="center" vertical="center" wrapText="1"/>
    </xf>
    <xf numFmtId="1" fontId="4" fillId="0" borderId="143" xfId="0" applyNumberFormat="1" applyFont="1" applyBorder="1" applyAlignment="1">
      <alignment horizontal="center" vertical="center"/>
    </xf>
    <xf numFmtId="1" fontId="5" fillId="2" borderId="121" xfId="0" applyNumberFormat="1" applyFont="1" applyFill="1" applyBorder="1" applyAlignment="1">
      <alignment horizontal="left"/>
    </xf>
    <xf numFmtId="1" fontId="4" fillId="12" borderId="143" xfId="0" applyNumberFormat="1" applyFont="1" applyFill="1" applyBorder="1" applyProtection="1">
      <protection locked="0"/>
    </xf>
    <xf numFmtId="1" fontId="4" fillId="12" borderId="146" xfId="0" applyNumberFormat="1" applyFont="1" applyFill="1" applyBorder="1" applyProtection="1">
      <protection locked="0"/>
    </xf>
    <xf numFmtId="1" fontId="4" fillId="3" borderId="143" xfId="0" applyNumberFormat="1" applyFont="1" applyFill="1" applyBorder="1" applyAlignment="1">
      <alignment horizontal="left" wrapText="1"/>
    </xf>
    <xf numFmtId="1" fontId="4" fillId="3" borderId="143" xfId="0" applyNumberFormat="1" applyFont="1" applyFill="1" applyBorder="1"/>
    <xf numFmtId="0" fontId="4" fillId="0" borderId="143" xfId="0" applyFont="1" applyBorder="1"/>
    <xf numFmtId="1" fontId="3" fillId="2" borderId="0" xfId="0" applyNumberFormat="1" applyFont="1" applyFill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center" vertical="center" wrapText="1"/>
    </xf>
    <xf numFmtId="1" fontId="4" fillId="12" borderId="147" xfId="0" applyNumberFormat="1" applyFont="1" applyFill="1" applyBorder="1" applyProtection="1">
      <protection locked="0"/>
    </xf>
    <xf numFmtId="1" fontId="4" fillId="3" borderId="147" xfId="0" applyNumberFormat="1" applyFont="1" applyFill="1" applyBorder="1" applyAlignment="1">
      <alignment horizontal="left" wrapText="1"/>
    </xf>
    <xf numFmtId="1" fontId="4" fillId="6" borderId="147" xfId="0" applyNumberFormat="1" applyFont="1" applyFill="1" applyBorder="1" applyProtection="1">
      <protection locked="0"/>
    </xf>
    <xf numFmtId="1" fontId="4" fillId="3" borderId="147" xfId="0" applyNumberFormat="1" applyFont="1" applyFill="1" applyBorder="1"/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47" xfId="0" applyNumberFormat="1" applyFont="1" applyBorder="1" applyAlignment="1">
      <alignment horizontal="left" vertical="center"/>
    </xf>
    <xf numFmtId="1" fontId="4" fillId="6" borderId="147" xfId="0" applyNumberFormat="1" applyFont="1" applyFill="1" applyBorder="1" applyAlignment="1" applyProtection="1">
      <alignment vertical="center" wrapText="1"/>
      <protection locked="0"/>
    </xf>
    <xf numFmtId="1" fontId="4" fillId="3" borderId="147" xfId="0" applyNumberFormat="1" applyFont="1" applyFill="1" applyBorder="1" applyAlignment="1">
      <alignment horizontal="left" vertical="center" wrapText="1"/>
    </xf>
    <xf numFmtId="1" fontId="4" fillId="10" borderId="147" xfId="0" applyNumberFormat="1" applyFont="1" applyFill="1" applyBorder="1"/>
    <xf numFmtId="1" fontId="4" fillId="0" borderId="149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 wrapText="1"/>
    </xf>
    <xf numFmtId="1" fontId="4" fillId="0" borderId="150" xfId="0" applyNumberFormat="1" applyFont="1" applyBorder="1" applyAlignment="1">
      <alignment horizontal="center" vertical="center" wrapText="1"/>
    </xf>
    <xf numFmtId="0" fontId="4" fillId="0" borderId="149" xfId="0" applyFont="1" applyBorder="1"/>
    <xf numFmtId="1" fontId="4" fillId="12" borderId="149" xfId="0" applyNumberFormat="1" applyFont="1" applyFill="1" applyBorder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left" vertical="center"/>
    </xf>
    <xf numFmtId="1" fontId="4" fillId="6" borderId="149" xfId="0" applyNumberFormat="1" applyFont="1" applyFill="1" applyBorder="1" applyAlignment="1" applyProtection="1">
      <alignment vertical="center" wrapText="1"/>
      <protection locked="0"/>
    </xf>
    <xf numFmtId="1" fontId="4" fillId="6" borderId="149" xfId="0" applyNumberFormat="1" applyFont="1" applyFill="1" applyBorder="1" applyProtection="1">
      <protection locked="0"/>
    </xf>
    <xf numFmtId="1" fontId="4" fillId="3" borderId="149" xfId="0" applyNumberFormat="1" applyFont="1" applyFill="1" applyBorder="1" applyAlignment="1">
      <alignment horizontal="left" vertical="center" wrapText="1"/>
    </xf>
    <xf numFmtId="1" fontId="4" fillId="10" borderId="149" xfId="0" applyNumberFormat="1" applyFont="1" applyFill="1" applyBorder="1"/>
    <xf numFmtId="1" fontId="4" fillId="12" borderId="150" xfId="0" applyNumberFormat="1" applyFont="1" applyFill="1" applyBorder="1" applyProtection="1">
      <protection locked="0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left" vertical="center"/>
    </xf>
    <xf numFmtId="1" fontId="4" fillId="3" borderId="149" xfId="0" applyNumberFormat="1" applyFont="1" applyFill="1" applyBorder="1" applyAlignment="1">
      <alignment horizontal="left" vertical="center" wrapText="1"/>
    </xf>
    <xf numFmtId="1" fontId="4" fillId="12" borderId="120" xfId="0" applyNumberFormat="1" applyFont="1" applyFill="1" applyBorder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Border="1" applyAlignment="1">
      <alignment horizontal="left" vertical="center"/>
    </xf>
    <xf numFmtId="1" fontId="4" fillId="0" borderId="42" xfId="0" applyNumberFormat="1" applyFont="1" applyBorder="1" applyAlignment="1">
      <alignment horizontal="left" vertical="center"/>
    </xf>
    <xf numFmtId="1" fontId="4" fillId="0" borderId="48" xfId="0" applyNumberFormat="1" applyFont="1" applyBorder="1" applyAlignment="1">
      <alignment horizontal="left" vertical="center" wrapText="1"/>
    </xf>
    <xf numFmtId="1" fontId="4" fillId="0" borderId="49" xfId="0" applyNumberFormat="1" applyFont="1" applyBorder="1" applyAlignment="1">
      <alignment horizontal="left" vertical="center" wrapText="1"/>
    </xf>
    <xf numFmtId="1" fontId="4" fillId="0" borderId="55" xfId="0" applyNumberFormat="1" applyFont="1" applyBorder="1" applyAlignment="1">
      <alignment horizontal="left" vertical="center" wrapText="1"/>
    </xf>
    <xf numFmtId="1" fontId="4" fillId="0" borderId="56" xfId="0" applyNumberFormat="1" applyFont="1" applyBorder="1" applyAlignment="1">
      <alignment horizontal="left" vertical="center" wrapText="1"/>
    </xf>
    <xf numFmtId="1" fontId="4" fillId="0" borderId="62" xfId="0" applyNumberFormat="1" applyFont="1" applyBorder="1" applyAlignment="1">
      <alignment horizontal="left" vertical="center"/>
    </xf>
    <xf numFmtId="1" fontId="4" fillId="0" borderId="31" xfId="0" applyNumberFormat="1" applyFont="1" applyBorder="1" applyAlignment="1">
      <alignment horizontal="left" vertical="center"/>
    </xf>
    <xf numFmtId="1" fontId="4" fillId="0" borderId="68" xfId="0" applyNumberFormat="1" applyFont="1" applyBorder="1" applyAlignment="1">
      <alignment horizontal="left" vertical="center"/>
    </xf>
    <xf numFmtId="1" fontId="4" fillId="0" borderId="69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left" vertical="center" wrapText="1"/>
    </xf>
    <xf numFmtId="1" fontId="4" fillId="3" borderId="7" xfId="0" applyNumberFormat="1" applyFont="1" applyFill="1" applyBorder="1" applyAlignment="1">
      <alignment horizontal="left" vertical="center" wrapText="1"/>
    </xf>
    <xf numFmtId="1" fontId="4" fillId="0" borderId="75" xfId="0" applyNumberFormat="1" applyFont="1" applyBorder="1" applyAlignment="1">
      <alignment horizontal="left" vertical="center" wrapText="1"/>
    </xf>
    <xf numFmtId="1" fontId="4" fillId="0" borderId="57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1" fontId="4" fillId="3" borderId="81" xfId="0" applyNumberFormat="1" applyFont="1" applyFill="1" applyBorder="1" applyAlignment="1">
      <alignment horizontal="left" vertical="center" wrapText="1"/>
    </xf>
    <xf numFmtId="1" fontId="4" fillId="3" borderId="82" xfId="0" applyNumberFormat="1" applyFont="1" applyFill="1" applyBorder="1" applyAlignment="1">
      <alignment horizontal="left" vertical="center" wrapText="1"/>
    </xf>
    <xf numFmtId="1" fontId="4" fillId="3" borderId="19" xfId="0" applyNumberFormat="1" applyFont="1" applyFill="1" applyBorder="1" applyAlignment="1">
      <alignment horizontal="left" vertical="center"/>
    </xf>
    <xf numFmtId="1" fontId="4" fillId="0" borderId="63" xfId="0" applyNumberFormat="1" applyFont="1" applyBorder="1" applyAlignment="1">
      <alignment horizontal="left" vertical="center"/>
    </xf>
    <xf numFmtId="1" fontId="4" fillId="3" borderId="63" xfId="0" applyNumberFormat="1" applyFont="1" applyFill="1" applyBorder="1" applyAlignment="1">
      <alignment horizontal="left" vertical="center" wrapText="1"/>
    </xf>
    <xf numFmtId="1" fontId="4" fillId="3" borderId="19" xfId="0" applyNumberFormat="1" applyFont="1" applyFill="1" applyBorder="1" applyAlignment="1">
      <alignment horizontal="left" vertical="center" wrapText="1"/>
    </xf>
    <xf numFmtId="1" fontId="4" fillId="3" borderId="8" xfId="0" applyNumberFormat="1" applyFont="1" applyFill="1" applyBorder="1" applyAlignment="1">
      <alignment horizontal="left" vertical="center" wrapText="1"/>
    </xf>
    <xf numFmtId="1" fontId="4" fillId="3" borderId="4" xfId="0" applyNumberFormat="1" applyFont="1" applyFill="1" applyBorder="1" applyAlignment="1">
      <alignment horizontal="left" vertical="center" wrapText="1"/>
    </xf>
    <xf numFmtId="1" fontId="4" fillId="0" borderId="85" xfId="0" applyNumberFormat="1" applyFont="1" applyBorder="1" applyAlignment="1">
      <alignment horizontal="left" vertical="center" wrapText="1"/>
    </xf>
    <xf numFmtId="1" fontId="4" fillId="0" borderId="84" xfId="0" applyNumberFormat="1" applyFont="1" applyBorder="1" applyAlignment="1">
      <alignment horizontal="left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4" fillId="2" borderId="68" xfId="0" applyNumberFormat="1" applyFont="1" applyFill="1" applyBorder="1" applyAlignment="1">
      <alignment horizontal="left" vertical="center" wrapText="1"/>
    </xf>
    <xf numFmtId="1" fontId="4" fillId="2" borderId="69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7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9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left" vertical="center"/>
    </xf>
    <xf numFmtId="1" fontId="5" fillId="2" borderId="103" xfId="0" applyNumberFormat="1" applyFont="1" applyFill="1" applyBorder="1" applyAlignment="1">
      <alignment horizontal="left" wrapText="1"/>
    </xf>
    <xf numFmtId="1" fontId="5" fillId="2" borderId="0" xfId="0" applyNumberFormat="1" applyFont="1" applyFill="1" applyAlignment="1">
      <alignment horizontal="left" wrapText="1"/>
    </xf>
    <xf numFmtId="1" fontId="5" fillId="2" borderId="104" xfId="0" applyNumberFormat="1" applyFont="1" applyFill="1" applyBorder="1" applyAlignment="1">
      <alignment horizontal="left" wrapText="1"/>
    </xf>
    <xf numFmtId="1" fontId="5" fillId="2" borderId="102" xfId="0" applyNumberFormat="1" applyFont="1" applyFill="1" applyBorder="1" applyAlignment="1">
      <alignment horizontal="left" wrapText="1"/>
    </xf>
    <xf numFmtId="1" fontId="4" fillId="0" borderId="105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63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7" xfId="0" applyNumberFormat="1" applyFont="1" applyFill="1" applyBorder="1" applyAlignment="1">
      <alignment horizontal="left" vertical="center"/>
    </xf>
    <xf numFmtId="1" fontId="4" fillId="0" borderId="106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left" wrapText="1"/>
    </xf>
    <xf numFmtId="1" fontId="5" fillId="0" borderId="102" xfId="0" applyNumberFormat="1" applyFont="1" applyBorder="1" applyAlignment="1">
      <alignment horizontal="left" wrapText="1"/>
    </xf>
    <xf numFmtId="1" fontId="4" fillId="0" borderId="107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06" xfId="0" applyNumberFormat="1" applyFont="1" applyFill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3" borderId="4" xfId="0" applyNumberFormat="1" applyFont="1" applyFill="1" applyBorder="1" applyAlignment="1" applyProtection="1">
      <alignment horizontal="center" vertical="center"/>
      <protection locked="0"/>
    </xf>
    <xf numFmtId="1" fontId="4" fillId="3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1" fontId="4" fillId="0" borderId="128" xfId="0" applyNumberFormat="1" applyFont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6" xfId="0" applyNumberFormat="1" applyFont="1" applyBorder="1" applyAlignment="1">
      <alignment horizontal="center" vertical="center"/>
    </xf>
    <xf numFmtId="1" fontId="4" fillId="0" borderId="131" xfId="0" applyNumberFormat="1" applyFont="1" applyBorder="1" applyAlignment="1">
      <alignment horizontal="center" vertical="center"/>
    </xf>
    <xf numFmtId="1" fontId="4" fillId="0" borderId="134" xfId="0" applyNumberFormat="1" applyFont="1" applyBorder="1" applyAlignment="1">
      <alignment horizontal="center" vertical="center" wrapText="1"/>
    </xf>
    <xf numFmtId="1" fontId="4" fillId="2" borderId="134" xfId="0" applyNumberFormat="1" applyFont="1" applyFill="1" applyBorder="1" applyAlignment="1">
      <alignment horizontal="center" vertical="center" wrapText="1"/>
    </xf>
    <xf numFmtId="1" fontId="4" fillId="0" borderId="126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left" vertical="center"/>
    </xf>
    <xf numFmtId="1" fontId="4" fillId="0" borderId="131" xfId="0" applyNumberFormat="1" applyFont="1" applyBorder="1" applyAlignment="1">
      <alignment horizontal="left" vertical="center" wrapText="1"/>
    </xf>
    <xf numFmtId="1" fontId="4" fillId="0" borderId="131" xfId="0" applyNumberFormat="1" applyFont="1" applyBorder="1" applyAlignment="1">
      <alignment horizontal="left" vertical="center"/>
    </xf>
    <xf numFmtId="1" fontId="4" fillId="3" borderId="131" xfId="0" applyNumberFormat="1" applyFont="1" applyFill="1" applyBorder="1" applyAlignment="1">
      <alignment horizontal="left" vertical="center"/>
    </xf>
    <xf numFmtId="1" fontId="4" fillId="0" borderId="126" xfId="0" applyNumberFormat="1" applyFont="1" applyBorder="1" applyAlignment="1">
      <alignment horizontal="left" vertical="center"/>
    </xf>
    <xf numFmtId="1" fontId="4" fillId="3" borderId="126" xfId="0" applyNumberFormat="1" applyFont="1" applyFill="1" applyBorder="1" applyAlignment="1">
      <alignment horizontal="left" vertical="center" wrapText="1"/>
    </xf>
    <xf numFmtId="1" fontId="4" fillId="3" borderId="131" xfId="0" applyNumberFormat="1" applyFont="1" applyFill="1" applyBorder="1" applyAlignment="1">
      <alignment horizontal="left" vertical="center" wrapText="1"/>
    </xf>
    <xf numFmtId="1" fontId="4" fillId="3" borderId="123" xfId="0" applyNumberFormat="1" applyFont="1" applyFill="1" applyBorder="1" applyAlignment="1">
      <alignment horizontal="center" vertical="center" wrapText="1"/>
    </xf>
    <xf numFmtId="1" fontId="4" fillId="3" borderId="131" xfId="0" applyNumberFormat="1" applyFont="1" applyFill="1" applyBorder="1" applyAlignment="1">
      <alignment horizontal="center" vertical="center" wrapText="1"/>
    </xf>
    <xf numFmtId="1" fontId="5" fillId="2" borderId="121" xfId="0" applyNumberFormat="1" applyFont="1" applyFill="1" applyBorder="1" applyAlignment="1">
      <alignment horizontal="left" wrapText="1"/>
    </xf>
    <xf numFmtId="1" fontId="5" fillId="2" borderId="122" xfId="0" applyNumberFormat="1" applyFont="1" applyFill="1" applyBorder="1" applyAlignment="1">
      <alignment horizontal="left" wrapText="1"/>
    </xf>
    <xf numFmtId="1" fontId="4" fillId="3" borderId="126" xfId="0" applyNumberFormat="1" applyFont="1" applyFill="1" applyBorder="1" applyAlignment="1">
      <alignment horizontal="center" vertical="center"/>
    </xf>
    <xf numFmtId="1" fontId="4" fillId="3" borderId="131" xfId="0" applyNumberFormat="1" applyFont="1" applyFill="1" applyBorder="1" applyAlignment="1">
      <alignment horizontal="center" vertical="center"/>
    </xf>
    <xf numFmtId="1" fontId="5" fillId="0" borderId="122" xfId="0" applyNumberFormat="1" applyFont="1" applyBorder="1" applyAlignment="1">
      <alignment horizontal="left" wrapText="1"/>
    </xf>
    <xf numFmtId="1" fontId="4" fillId="2" borderId="131" xfId="0" applyNumberFormat="1" applyFont="1" applyFill="1" applyBorder="1" applyAlignment="1">
      <alignment horizontal="center" vertical="center" wrapText="1"/>
    </xf>
    <xf numFmtId="1" fontId="4" fillId="3" borderId="106" xfId="0" applyNumberFormat="1" applyFont="1" applyFill="1" applyBorder="1" applyAlignment="1" applyProtection="1">
      <alignment horizontal="center" vertical="center"/>
      <protection locked="0"/>
    </xf>
    <xf numFmtId="1" fontId="4" fillId="0" borderId="124" xfId="0" applyNumberFormat="1" applyFont="1" applyBorder="1" applyAlignment="1">
      <alignment horizontal="center" vertical="center"/>
    </xf>
    <xf numFmtId="1" fontId="4" fillId="0" borderId="127" xfId="0" applyNumberFormat="1" applyFont="1" applyBorder="1" applyAlignment="1">
      <alignment horizontal="center" vertical="center" wrapText="1"/>
    </xf>
    <xf numFmtId="1" fontId="4" fillId="2" borderId="127" xfId="0" applyNumberFormat="1" applyFont="1" applyFill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left" vertical="center" wrapText="1"/>
    </xf>
    <xf numFmtId="1" fontId="4" fillId="0" borderId="124" xfId="0" applyNumberFormat="1" applyFont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/>
    </xf>
    <xf numFmtId="1" fontId="4" fillId="3" borderId="124" xfId="0" applyNumberFormat="1" applyFont="1" applyFill="1" applyBorder="1" applyAlignment="1">
      <alignment horizontal="left" vertical="center" wrapText="1"/>
    </xf>
    <xf numFmtId="1" fontId="4" fillId="3" borderId="124" xfId="0" applyNumberFormat="1" applyFont="1" applyFill="1" applyBorder="1" applyAlignment="1">
      <alignment horizontal="center" vertical="center" wrapText="1"/>
    </xf>
    <xf numFmtId="1" fontId="5" fillId="2" borderId="129" xfId="0" applyNumberFormat="1" applyFont="1" applyFill="1" applyBorder="1" applyAlignment="1">
      <alignment horizontal="left" wrapText="1"/>
    </xf>
    <xf numFmtId="1" fontId="4" fillId="0" borderId="130" xfId="0" applyNumberFormat="1" applyFont="1" applyBorder="1" applyAlignment="1">
      <alignment horizontal="center" vertical="center" wrapText="1"/>
    </xf>
    <xf numFmtId="1" fontId="4" fillId="3" borderId="124" xfId="0" applyNumberFormat="1" applyFont="1" applyFill="1" applyBorder="1" applyAlignment="1">
      <alignment horizontal="center" vertical="center"/>
    </xf>
    <xf numFmtId="1" fontId="5" fillId="0" borderId="129" xfId="0" applyNumberFormat="1" applyFont="1" applyBorder="1" applyAlignment="1">
      <alignment horizontal="left" wrapText="1"/>
    </xf>
    <xf numFmtId="1" fontId="4" fillId="3" borderId="131" xfId="0" applyNumberFormat="1" applyFont="1" applyFill="1" applyBorder="1" applyAlignment="1" applyProtection="1">
      <alignment horizontal="center" vertical="center"/>
      <protection locked="0"/>
    </xf>
    <xf numFmtId="1" fontId="4" fillId="2" borderId="124" xfId="0" applyNumberFormat="1" applyFont="1" applyFill="1" applyBorder="1" applyAlignment="1">
      <alignment horizontal="center" vertical="center" wrapText="1"/>
    </xf>
    <xf numFmtId="1" fontId="4" fillId="3" borderId="124" xfId="0" applyNumberFormat="1" applyFont="1" applyFill="1" applyBorder="1" applyAlignment="1" applyProtection="1">
      <alignment horizontal="center" vertical="center"/>
      <protection locked="0"/>
    </xf>
    <xf numFmtId="1" fontId="4" fillId="0" borderId="116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/>
    </xf>
    <xf numFmtId="1" fontId="4" fillId="0" borderId="107" xfId="0" applyNumberFormat="1" applyFont="1" applyBorder="1" applyAlignment="1">
      <alignment horizontal="center" vertical="center" wrapText="1"/>
    </xf>
    <xf numFmtId="1" fontId="4" fillId="0" borderId="107" xfId="0" applyNumberFormat="1" applyFont="1" applyBorder="1" applyAlignment="1">
      <alignment horizontal="left" vertical="center"/>
    </xf>
    <xf numFmtId="1" fontId="4" fillId="3" borderId="107" xfId="0" applyNumberFormat="1" applyFont="1" applyFill="1" applyBorder="1" applyAlignment="1">
      <alignment horizontal="left" vertical="center" wrapText="1"/>
    </xf>
    <xf numFmtId="1" fontId="5" fillId="2" borderId="133" xfId="0" applyNumberFormat="1" applyFont="1" applyFill="1" applyBorder="1" applyAlignment="1">
      <alignment horizontal="left" wrapText="1"/>
    </xf>
    <xf numFmtId="1" fontId="5" fillId="2" borderId="136" xfId="0" applyNumberFormat="1" applyFont="1" applyFill="1" applyBorder="1" applyAlignment="1">
      <alignment horizontal="left" wrapText="1"/>
    </xf>
    <xf numFmtId="1" fontId="4" fillId="0" borderId="137" xfId="0" applyNumberFormat="1" applyFont="1" applyBorder="1" applyAlignment="1">
      <alignment horizontal="center" vertical="center" wrapText="1"/>
    </xf>
    <xf numFmtId="1" fontId="4" fillId="0" borderId="138" xfId="0" applyNumberFormat="1" applyFont="1" applyBorder="1" applyAlignment="1">
      <alignment horizontal="center" vertical="center"/>
    </xf>
    <xf numFmtId="1" fontId="4" fillId="3" borderId="107" xfId="0" applyNumberFormat="1" applyFont="1" applyFill="1" applyBorder="1" applyAlignment="1">
      <alignment horizontal="center" vertical="center"/>
    </xf>
    <xf numFmtId="1" fontId="4" fillId="0" borderId="138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left" wrapText="1"/>
    </xf>
    <xf numFmtId="1" fontId="4" fillId="2" borderId="138" xfId="0" applyNumberFormat="1" applyFont="1" applyFill="1" applyBorder="1" applyAlignment="1">
      <alignment horizontal="center" vertical="center" wrapText="1"/>
    </xf>
    <xf numFmtId="1" fontId="4" fillId="3" borderId="138" xfId="0" applyNumberFormat="1" applyFont="1" applyFill="1" applyBorder="1" applyAlignment="1" applyProtection="1">
      <alignment horizontal="center" vertical="center"/>
      <protection locked="0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43" xfId="0" applyNumberFormat="1" applyFont="1" applyBorder="1" applyAlignment="1">
      <alignment horizontal="center" vertical="center"/>
    </xf>
    <xf numFmtId="1" fontId="4" fillId="0" borderId="145" xfId="0" applyNumberFormat="1" applyFont="1" applyBorder="1" applyAlignment="1">
      <alignment horizontal="center" vertical="center" wrapText="1"/>
    </xf>
    <xf numFmtId="1" fontId="4" fillId="2" borderId="145" xfId="0" applyNumberFormat="1" applyFont="1" applyFill="1" applyBorder="1" applyAlignment="1">
      <alignment horizontal="center" vertical="center" wrapText="1"/>
    </xf>
    <xf numFmtId="1" fontId="4" fillId="0" borderId="143" xfId="0" applyNumberFormat="1" applyFont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left" vertical="center"/>
    </xf>
    <xf numFmtId="1" fontId="4" fillId="0" borderId="143" xfId="0" applyNumberFormat="1" applyFont="1" applyBorder="1" applyAlignment="1">
      <alignment horizontal="left" vertical="center" wrapText="1"/>
    </xf>
    <xf numFmtId="1" fontId="4" fillId="0" borderId="143" xfId="0" applyNumberFormat="1" applyFont="1" applyBorder="1" applyAlignment="1">
      <alignment horizontal="left" vertical="center"/>
    </xf>
    <xf numFmtId="1" fontId="4" fillId="3" borderId="143" xfId="0" applyNumberFormat="1" applyFont="1" applyFill="1" applyBorder="1" applyAlignment="1">
      <alignment horizontal="left" vertical="center"/>
    </xf>
    <xf numFmtId="1" fontId="4" fillId="3" borderId="143" xfId="0" applyNumberFormat="1" applyFont="1" applyFill="1" applyBorder="1" applyAlignment="1">
      <alignment horizontal="left" vertical="center" wrapText="1"/>
    </xf>
    <xf numFmtId="1" fontId="4" fillId="3" borderId="144" xfId="0" applyNumberFormat="1" applyFont="1" applyFill="1" applyBorder="1" applyAlignment="1">
      <alignment horizontal="center" vertical="center" wrapText="1"/>
    </xf>
    <xf numFmtId="1" fontId="4" fillId="3" borderId="143" xfId="0" applyNumberFormat="1" applyFont="1" applyFill="1" applyBorder="1" applyAlignment="1">
      <alignment horizontal="center" vertical="center" wrapText="1"/>
    </xf>
    <xf numFmtId="1" fontId="5" fillId="2" borderId="142" xfId="0" applyNumberFormat="1" applyFont="1" applyFill="1" applyBorder="1" applyAlignment="1">
      <alignment horizontal="left" wrapText="1"/>
    </xf>
    <xf numFmtId="1" fontId="4" fillId="3" borderId="143" xfId="0" applyNumberFormat="1" applyFont="1" applyFill="1" applyBorder="1" applyAlignment="1">
      <alignment horizontal="center" vertical="center"/>
    </xf>
    <xf numFmtId="1" fontId="5" fillId="0" borderId="142" xfId="0" applyNumberFormat="1" applyFont="1" applyBorder="1" applyAlignment="1">
      <alignment horizontal="left" wrapText="1"/>
    </xf>
    <xf numFmtId="1" fontId="4" fillId="2" borderId="143" xfId="0" applyNumberFormat="1" applyFont="1" applyFill="1" applyBorder="1" applyAlignment="1">
      <alignment horizontal="center" vertical="center" wrapText="1"/>
    </xf>
    <xf numFmtId="1" fontId="4" fillId="0" borderId="141" xfId="0" applyNumberFormat="1" applyFont="1" applyBorder="1" applyAlignment="1">
      <alignment horizontal="center" vertical="center" wrapText="1"/>
    </xf>
    <xf numFmtId="1" fontId="4" fillId="2" borderId="141" xfId="0" applyNumberFormat="1" applyFont="1" applyFill="1" applyBorder="1" applyAlignment="1">
      <alignment horizontal="center" vertical="center" wrapText="1"/>
    </xf>
    <xf numFmtId="1" fontId="4" fillId="0" borderId="137" xfId="0" applyNumberFormat="1" applyFont="1" applyBorder="1" applyAlignment="1">
      <alignment horizontal="left" vertical="center"/>
    </xf>
    <xf numFmtId="1" fontId="4" fillId="0" borderId="138" xfId="0" applyNumberFormat="1" applyFont="1" applyBorder="1" applyAlignment="1">
      <alignment horizontal="left" vertical="center" wrapText="1"/>
    </xf>
    <xf numFmtId="1" fontId="4" fillId="0" borderId="138" xfId="0" applyNumberFormat="1" applyFont="1" applyBorder="1" applyAlignment="1">
      <alignment horizontal="left" vertical="center"/>
    </xf>
    <xf numFmtId="1" fontId="4" fillId="3" borderId="138" xfId="0" applyNumberFormat="1" applyFont="1" applyFill="1" applyBorder="1" applyAlignment="1">
      <alignment horizontal="left" vertical="center"/>
    </xf>
    <xf numFmtId="1" fontId="4" fillId="0" borderId="135" xfId="0" applyNumberFormat="1" applyFont="1" applyBorder="1" applyAlignment="1">
      <alignment horizontal="left" vertical="center"/>
    </xf>
    <xf numFmtId="1" fontId="4" fillId="3" borderId="135" xfId="0" applyNumberFormat="1" applyFont="1" applyFill="1" applyBorder="1" applyAlignment="1">
      <alignment horizontal="left" vertical="center" wrapText="1"/>
    </xf>
    <xf numFmtId="1" fontId="4" fillId="3" borderId="138" xfId="0" applyNumberFormat="1" applyFont="1" applyFill="1" applyBorder="1" applyAlignment="1">
      <alignment horizontal="left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3" borderId="137" xfId="0" applyNumberFormat="1" applyFont="1" applyFill="1" applyBorder="1" applyAlignment="1">
      <alignment horizontal="center" vertical="center" wrapText="1"/>
    </xf>
    <xf numFmtId="1" fontId="4" fillId="3" borderId="138" xfId="0" applyNumberFormat="1" applyFont="1" applyFill="1" applyBorder="1" applyAlignment="1">
      <alignment horizontal="center" vertical="center" wrapText="1"/>
    </xf>
    <xf numFmtId="1" fontId="4" fillId="3" borderId="135" xfId="0" applyNumberFormat="1" applyFont="1" applyFill="1" applyBorder="1" applyAlignment="1">
      <alignment horizontal="center" vertical="center"/>
    </xf>
    <xf numFmtId="1" fontId="4" fillId="3" borderId="138" xfId="0" applyNumberFormat="1" applyFont="1" applyFill="1" applyBorder="1" applyAlignment="1">
      <alignment horizontal="center" vertical="center"/>
    </xf>
    <xf numFmtId="1" fontId="4" fillId="3" borderId="143" xfId="0" applyNumberFormat="1" applyFont="1" applyFill="1" applyBorder="1" applyAlignment="1" applyProtection="1">
      <alignment horizontal="center" vertical="center"/>
      <protection locked="0"/>
    </xf>
    <xf numFmtId="1" fontId="4" fillId="0" borderId="147" xfId="0" applyNumberFormat="1" applyFont="1" applyBorder="1" applyAlignment="1">
      <alignment horizontal="center" vertical="center"/>
    </xf>
    <xf numFmtId="1" fontId="4" fillId="0" borderId="147" xfId="0" applyNumberFormat="1" applyFont="1" applyBorder="1" applyAlignment="1">
      <alignment horizontal="center" vertical="center" wrapText="1"/>
    </xf>
    <xf numFmtId="1" fontId="4" fillId="0" borderId="147" xfId="0" applyNumberFormat="1" applyFont="1" applyBorder="1" applyAlignment="1">
      <alignment horizontal="left" vertical="center" wrapText="1"/>
    </xf>
    <xf numFmtId="1" fontId="4" fillId="0" borderId="147" xfId="0" applyNumberFormat="1" applyFont="1" applyBorder="1" applyAlignment="1">
      <alignment horizontal="left" vertical="center"/>
    </xf>
    <xf numFmtId="1" fontId="4" fillId="3" borderId="147" xfId="0" applyNumberFormat="1" applyFont="1" applyFill="1" applyBorder="1" applyAlignment="1">
      <alignment horizontal="left" vertical="center"/>
    </xf>
    <xf numFmtId="1" fontId="4" fillId="3" borderId="147" xfId="0" applyNumberFormat="1" applyFont="1" applyFill="1" applyBorder="1" applyAlignment="1">
      <alignment horizontal="left" vertical="center" wrapText="1"/>
    </xf>
    <xf numFmtId="1" fontId="4" fillId="3" borderId="147" xfId="0" applyNumberFormat="1" applyFont="1" applyFill="1" applyBorder="1" applyAlignment="1">
      <alignment horizontal="center" vertical="center" wrapText="1"/>
    </xf>
    <xf numFmtId="1" fontId="4" fillId="3" borderId="147" xfId="0" applyNumberFormat="1" applyFont="1" applyFill="1" applyBorder="1" applyAlignment="1">
      <alignment horizontal="center" vertical="center"/>
    </xf>
    <xf numFmtId="1" fontId="5" fillId="0" borderId="148" xfId="0" applyNumberFormat="1" applyFont="1" applyBorder="1" applyAlignment="1">
      <alignment horizontal="left" wrapText="1"/>
    </xf>
    <xf numFmtId="1" fontId="4" fillId="2" borderId="147" xfId="0" applyNumberFormat="1" applyFont="1" applyFill="1" applyBorder="1" applyAlignment="1">
      <alignment horizontal="center" vertical="center" wrapText="1"/>
    </xf>
    <xf numFmtId="1" fontId="4" fillId="3" borderId="149" xfId="0" applyNumberFormat="1" applyFont="1" applyFill="1" applyBorder="1" applyAlignment="1" applyProtection="1">
      <alignment horizontal="center" vertical="center"/>
      <protection locked="0"/>
    </xf>
    <xf numFmtId="1" fontId="4" fillId="0" borderId="149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left" vertical="center" wrapText="1"/>
    </xf>
    <xf numFmtId="1" fontId="4" fillId="0" borderId="149" xfId="0" applyNumberFormat="1" applyFont="1" applyBorder="1" applyAlignment="1">
      <alignment horizontal="left" vertical="center"/>
    </xf>
    <xf numFmtId="1" fontId="4" fillId="3" borderId="149" xfId="0" applyNumberFormat="1" applyFont="1" applyFill="1" applyBorder="1" applyAlignment="1">
      <alignment horizontal="left" vertical="center"/>
    </xf>
    <xf numFmtId="1" fontId="4" fillId="3" borderId="149" xfId="0" applyNumberFormat="1" applyFont="1" applyFill="1" applyBorder="1" applyAlignment="1">
      <alignment horizontal="left" vertical="center" wrapText="1"/>
    </xf>
    <xf numFmtId="1" fontId="4" fillId="3" borderId="149" xfId="0" applyNumberFormat="1" applyFont="1" applyFill="1" applyBorder="1" applyAlignment="1">
      <alignment horizontal="center" vertical="center" wrapText="1"/>
    </xf>
    <xf numFmtId="1" fontId="4" fillId="3" borderId="149" xfId="0" applyNumberFormat="1" applyFont="1" applyFill="1" applyBorder="1" applyAlignment="1">
      <alignment horizontal="center" vertical="center"/>
    </xf>
    <xf numFmtId="1" fontId="4" fillId="2" borderId="14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RO-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ICACIONES%20AGOSTO%20VARIAS/REM%20A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opLeftCell="A97" workbookViewId="0">
      <selection activeCell="B107" sqref="B107:E112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",[1]NOMBRE!B2," - ","( ",[1]NOMBRE!C2,[1]NOMBRE!D2,[1]NOMBRE!E2,[1]NOMBRE!F2,[1]NOMBRE!G2," )")</f>
        <v>COMUNA:  - ( 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",[1]NOMBRE!B6," - ","( ",[1]NOMBRE!C6,[1]NOMBRE!D6," )")</f>
        <v>MES:  - ( 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",[1]NOMBRE!B7)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x14ac:dyDescent="0.2">
      <c r="A10" s="584"/>
      <c r="B10" s="585"/>
      <c r="C10" s="589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613"/>
      <c r="X10" s="613"/>
      <c r="Y10" s="613"/>
      <c r="Z10" s="589"/>
      <c r="AA10" s="598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586"/>
      <c r="B11" s="587"/>
      <c r="C11" s="590"/>
      <c r="D11" s="600"/>
      <c r="E11" s="602"/>
      <c r="F11" s="602"/>
      <c r="G11" s="587"/>
      <c r="H11" s="604"/>
      <c r="I11" s="606"/>
      <c r="J11" s="606"/>
      <c r="K11" s="608"/>
      <c r="L11" s="597"/>
      <c r="M11" s="600"/>
      <c r="N11" s="616"/>
      <c r="O11" s="616"/>
      <c r="P11" s="616"/>
      <c r="Q11" s="616"/>
      <c r="R11" s="643"/>
      <c r="S11" s="14" t="s">
        <v>31</v>
      </c>
      <c r="T11" s="15" t="s">
        <v>32</v>
      </c>
      <c r="U11" s="16" t="s">
        <v>31</v>
      </c>
      <c r="V11" s="16" t="s">
        <v>32</v>
      </c>
      <c r="W11" s="614"/>
      <c r="X11" s="614"/>
      <c r="Y11" s="614"/>
      <c r="Z11" s="590"/>
      <c r="AA11" s="17" t="s">
        <v>33</v>
      </c>
      <c r="AB11" s="17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1816</v>
      </c>
      <c r="D12" s="18">
        <f t="shared" ref="D12:AB12" si="0">SUM(D13:D16)</f>
        <v>2</v>
      </c>
      <c r="E12" s="18">
        <f t="shared" si="0"/>
        <v>85</v>
      </c>
      <c r="F12" s="18">
        <f t="shared" si="0"/>
        <v>1343</v>
      </c>
      <c r="G12" s="18">
        <f t="shared" si="0"/>
        <v>386</v>
      </c>
      <c r="H12" s="18">
        <f t="shared" si="0"/>
        <v>3</v>
      </c>
      <c r="I12" s="18">
        <f t="shared" si="0"/>
        <v>8</v>
      </c>
      <c r="J12" s="18">
        <f t="shared" si="0"/>
        <v>10</v>
      </c>
      <c r="K12" s="18">
        <f t="shared" si="0"/>
        <v>123</v>
      </c>
      <c r="L12" s="18">
        <f t="shared" si="0"/>
        <v>1384</v>
      </c>
      <c r="M12" s="18">
        <f t="shared" si="0"/>
        <v>1474</v>
      </c>
      <c r="N12" s="18">
        <f t="shared" si="0"/>
        <v>6</v>
      </c>
      <c r="O12" s="18">
        <f t="shared" si="0"/>
        <v>1</v>
      </c>
      <c r="P12" s="18">
        <f t="shared" si="0"/>
        <v>17</v>
      </c>
      <c r="Q12" s="18">
        <f t="shared" si="0"/>
        <v>216</v>
      </c>
      <c r="R12" s="18">
        <f t="shared" si="0"/>
        <v>471</v>
      </c>
      <c r="S12" s="18">
        <f t="shared" si="0"/>
        <v>56</v>
      </c>
      <c r="T12" s="18">
        <f t="shared" si="0"/>
        <v>1487</v>
      </c>
      <c r="U12" s="18">
        <f t="shared" si="0"/>
        <v>66</v>
      </c>
      <c r="V12" s="18">
        <f t="shared" si="0"/>
        <v>1459</v>
      </c>
      <c r="W12" s="18">
        <f t="shared" si="0"/>
        <v>647</v>
      </c>
      <c r="X12" s="18">
        <f t="shared" si="0"/>
        <v>0</v>
      </c>
      <c r="Y12" s="18">
        <f t="shared" si="0"/>
        <v>7</v>
      </c>
      <c r="Z12" s="18">
        <f t="shared" si="0"/>
        <v>86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f>SUM(ENERO:DICIEMBRE!C13)</f>
        <v>717</v>
      </c>
      <c r="D13" s="21">
        <f>SUM(ENERO:DICIEMBRE!D13)</f>
        <v>1</v>
      </c>
      <c r="E13" s="21">
        <f>SUM(ENERO:DICIEMBRE!E13)</f>
        <v>45</v>
      </c>
      <c r="F13" s="21">
        <f>SUM(ENERO:DICIEMBRE!F13)</f>
        <v>551</v>
      </c>
      <c r="G13" s="21">
        <f>SUM(ENERO:DICIEMBRE!G13)</f>
        <v>120</v>
      </c>
      <c r="H13" s="21">
        <f>SUM(ENERO:DICIEMBRE!H13)</f>
        <v>3</v>
      </c>
      <c r="I13" s="21">
        <f>SUM(ENERO:DICIEMBRE!I13)</f>
        <v>2</v>
      </c>
      <c r="J13" s="21">
        <f>SUM(ENERO:DICIEMBRE!J13)</f>
        <v>4</v>
      </c>
      <c r="K13" s="21">
        <f>SUM(ENERO:DICIEMBRE!K13)</f>
        <v>63</v>
      </c>
      <c r="L13" s="21">
        <f>SUM(ENERO:DICIEMBRE!L13)</f>
        <v>586</v>
      </c>
      <c r="M13" s="21">
        <f>SUM(ENERO:DICIEMBRE!M13)</f>
        <v>409</v>
      </c>
      <c r="N13" s="21">
        <f>SUM(ENERO:DICIEMBRE!N13)</f>
        <v>6</v>
      </c>
      <c r="O13" s="21">
        <f>SUM(ENERO:DICIEMBRE!O13)</f>
        <v>0</v>
      </c>
      <c r="P13" s="21">
        <f>SUM(ENERO:DICIEMBRE!P13)</f>
        <v>0</v>
      </c>
      <c r="Q13" s="21">
        <f>SUM(ENERO:DICIEMBRE!Q13)</f>
        <v>209</v>
      </c>
      <c r="R13" s="21">
        <f>SUM(ENERO:DICIEMBRE!R13)</f>
        <v>427</v>
      </c>
      <c r="S13" s="21">
        <f>SUM(ENERO:DICIEMBRE!S13)</f>
        <v>23</v>
      </c>
      <c r="T13" s="21">
        <f>SUM(ENERO:DICIEMBRE!T13)</f>
        <v>639</v>
      </c>
      <c r="U13" s="21">
        <f>SUM(ENERO:DICIEMBRE!U13)</f>
        <v>18</v>
      </c>
      <c r="V13" s="21">
        <f>SUM(ENERO:DICIEMBRE!V13)</f>
        <v>554</v>
      </c>
      <c r="W13" s="21">
        <f>SUM(ENERO:DICIEMBRE!W13)</f>
        <v>634</v>
      </c>
      <c r="X13" s="21">
        <f>SUM(ENERO:DICIEMBRE!X13)</f>
        <v>0</v>
      </c>
      <c r="Y13" s="21">
        <f>SUM(ENERO:DICIEMBRE!Y13)</f>
        <v>6</v>
      </c>
      <c r="Z13" s="21">
        <f>SUM(ENERO:DICIEMBRE!Z13)</f>
        <v>46</v>
      </c>
      <c r="AA13" s="21">
        <f>SUM(ENERO:DICIEMBRE!AA13)</f>
        <v>0</v>
      </c>
      <c r="AB13" s="21">
        <f>SUM(ENERO:DICIEMBRE!AB13)</f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1">
        <f>SUM(ENERO:DICIEMBRE!C14)</f>
        <v>25</v>
      </c>
      <c r="D14" s="21">
        <f>SUM(ENERO:DICIEMBRE!D14)</f>
        <v>0</v>
      </c>
      <c r="E14" s="21">
        <f>SUM(ENERO:DICIEMBRE!E14)</f>
        <v>1</v>
      </c>
      <c r="F14" s="21">
        <f>SUM(ENERO:DICIEMBRE!F14)</f>
        <v>20</v>
      </c>
      <c r="G14" s="21">
        <f>SUM(ENERO:DICIEMBRE!G14)</f>
        <v>4</v>
      </c>
      <c r="H14" s="21">
        <f>SUM(ENERO:DICIEMBRE!H14)</f>
        <v>0</v>
      </c>
      <c r="I14" s="21">
        <f>SUM(ENERO:DICIEMBRE!I14)</f>
        <v>0</v>
      </c>
      <c r="J14" s="21">
        <f>SUM(ENERO:DICIEMBRE!J14)</f>
        <v>0</v>
      </c>
      <c r="K14" s="21">
        <f>SUM(ENERO:DICIEMBRE!K14)</f>
        <v>3</v>
      </c>
      <c r="L14" s="21">
        <f>SUM(ENERO:DICIEMBRE!L14)</f>
        <v>22</v>
      </c>
      <c r="M14" s="21">
        <f>SUM(ENERO:DICIEMBRE!M14)</f>
        <v>18</v>
      </c>
      <c r="N14" s="21">
        <f>SUM(ENERO:DICIEMBRE!N14)</f>
        <v>0</v>
      </c>
      <c r="O14" s="21">
        <f>SUM(ENERO:DICIEMBRE!O14)</f>
        <v>0</v>
      </c>
      <c r="P14" s="21">
        <f>SUM(ENERO:DICIEMBRE!P14)</f>
        <v>0</v>
      </c>
      <c r="Q14" s="21">
        <f>SUM(ENERO:DICIEMBRE!Q14)</f>
        <v>7</v>
      </c>
      <c r="R14" s="21">
        <f>SUM(ENERO:DICIEMBRE!R14)</f>
        <v>11</v>
      </c>
      <c r="S14" s="21">
        <f>SUM(ENERO:DICIEMBRE!S14)</f>
        <v>2</v>
      </c>
      <c r="T14" s="21">
        <f>SUM(ENERO:DICIEMBRE!T14)</f>
        <v>14</v>
      </c>
      <c r="U14" s="21">
        <f>SUM(ENERO:DICIEMBRE!U14)</f>
        <v>2</v>
      </c>
      <c r="V14" s="21">
        <f>SUM(ENERO:DICIEMBRE!V14)</f>
        <v>25</v>
      </c>
      <c r="W14" s="21">
        <f>SUM(ENERO:DICIEMBRE!W14)</f>
        <v>12</v>
      </c>
      <c r="X14" s="21">
        <f>SUM(ENERO:DICIEMBRE!X14)</f>
        <v>0</v>
      </c>
      <c r="Y14" s="21">
        <f>SUM(ENERO:DICIEMBRE!Y14)</f>
        <v>0</v>
      </c>
      <c r="Z14" s="21">
        <f>SUM(ENERO:DICIEMBRE!Z14)</f>
        <v>2</v>
      </c>
      <c r="AA14" s="21">
        <f>SUM(ENERO:DICIEMBRE!AA14)</f>
        <v>0</v>
      </c>
      <c r="AB14" s="21">
        <f>SUM(ENERO:DICIEMBRE!AB14)</f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1">
        <f>SUM(ENERO:DICIEMBRE!C15)</f>
        <v>659</v>
      </c>
      <c r="D15" s="21">
        <f>SUM(ENERO:DICIEMBRE!D15)</f>
        <v>0</v>
      </c>
      <c r="E15" s="21">
        <f>SUM(ENERO:DICIEMBRE!E15)</f>
        <v>15</v>
      </c>
      <c r="F15" s="21">
        <f>SUM(ENERO:DICIEMBRE!F15)</f>
        <v>464</v>
      </c>
      <c r="G15" s="21">
        <f>SUM(ENERO:DICIEMBRE!G15)</f>
        <v>179</v>
      </c>
      <c r="H15" s="21">
        <f>SUM(ENERO:DICIEMBRE!H15)</f>
        <v>0</v>
      </c>
      <c r="I15" s="21">
        <f>SUM(ENERO:DICIEMBRE!I15)</f>
        <v>0</v>
      </c>
      <c r="J15" s="21">
        <f>SUM(ENERO:DICIEMBRE!J15)</f>
        <v>3</v>
      </c>
      <c r="K15" s="21">
        <f>SUM(ENERO:DICIEMBRE!K15)</f>
        <v>11</v>
      </c>
      <c r="L15" s="21">
        <f>SUM(ENERO:DICIEMBRE!L15)</f>
        <v>443</v>
      </c>
      <c r="M15" s="21">
        <f>SUM(ENERO:DICIEMBRE!M15)</f>
        <v>638</v>
      </c>
      <c r="N15" s="21">
        <f>SUM(ENERO:DICIEMBRE!N15)</f>
        <v>0</v>
      </c>
      <c r="O15" s="21">
        <f>SUM(ENERO:DICIEMBRE!O15)</f>
        <v>0</v>
      </c>
      <c r="P15" s="21">
        <f>SUM(ENERO:DICIEMBRE!P15)</f>
        <v>8</v>
      </c>
      <c r="Q15" s="21">
        <f>SUM(ENERO:DICIEMBRE!Q15)</f>
        <v>0</v>
      </c>
      <c r="R15" s="21">
        <f>SUM(ENERO:DICIEMBRE!R15)</f>
        <v>0</v>
      </c>
      <c r="S15" s="21">
        <f>SUM(ENERO:DICIEMBRE!S15)</f>
        <v>14</v>
      </c>
      <c r="T15" s="21">
        <f>SUM(ENERO:DICIEMBRE!T15)</f>
        <v>523</v>
      </c>
      <c r="U15" s="21">
        <f>SUM(ENERO:DICIEMBRE!U15)</f>
        <v>21</v>
      </c>
      <c r="V15" s="21">
        <f>SUM(ENERO:DICIEMBRE!V15)</f>
        <v>543</v>
      </c>
      <c r="W15" s="21">
        <f>SUM(ENERO:DICIEMBRE!W15)</f>
        <v>1</v>
      </c>
      <c r="X15" s="21">
        <f>SUM(ENERO:DICIEMBRE!X15)</f>
        <v>0</v>
      </c>
      <c r="Y15" s="21">
        <f>SUM(ENERO:DICIEMBRE!Y15)</f>
        <v>0</v>
      </c>
      <c r="Z15" s="21">
        <f>SUM(ENERO:DICIEMBRE!Z15)</f>
        <v>10</v>
      </c>
      <c r="AA15" s="21">
        <f>SUM(ENERO:DICIEMBRE!AA15)</f>
        <v>0</v>
      </c>
      <c r="AB15" s="21">
        <f>SUM(ENERO:DICIEMBRE!AB15)</f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21">
        <f>SUM(ENERO:DICIEMBRE!C16)</f>
        <v>415</v>
      </c>
      <c r="D16" s="21">
        <f>SUM(ENERO:DICIEMBRE!D16)</f>
        <v>1</v>
      </c>
      <c r="E16" s="21">
        <f>SUM(ENERO:DICIEMBRE!E16)</f>
        <v>24</v>
      </c>
      <c r="F16" s="21">
        <f>SUM(ENERO:DICIEMBRE!F16)</f>
        <v>308</v>
      </c>
      <c r="G16" s="21">
        <f>SUM(ENERO:DICIEMBRE!G16)</f>
        <v>83</v>
      </c>
      <c r="H16" s="21">
        <f>SUM(ENERO:DICIEMBRE!H16)</f>
        <v>0</v>
      </c>
      <c r="I16" s="21">
        <f>SUM(ENERO:DICIEMBRE!I16)</f>
        <v>6</v>
      </c>
      <c r="J16" s="21">
        <f>SUM(ENERO:DICIEMBRE!J16)</f>
        <v>3</v>
      </c>
      <c r="K16" s="21">
        <f>SUM(ENERO:DICIEMBRE!K16)</f>
        <v>46</v>
      </c>
      <c r="L16" s="21">
        <f>SUM(ENERO:DICIEMBRE!L16)</f>
        <v>333</v>
      </c>
      <c r="M16" s="21">
        <f>SUM(ENERO:DICIEMBRE!M16)</f>
        <v>409</v>
      </c>
      <c r="N16" s="21">
        <f>SUM(ENERO:DICIEMBRE!N16)</f>
        <v>0</v>
      </c>
      <c r="O16" s="21">
        <f>SUM(ENERO:DICIEMBRE!O16)</f>
        <v>1</v>
      </c>
      <c r="P16" s="21">
        <f>SUM(ENERO:DICIEMBRE!P16)</f>
        <v>9</v>
      </c>
      <c r="Q16" s="21">
        <f>SUM(ENERO:DICIEMBRE!Q16)</f>
        <v>0</v>
      </c>
      <c r="R16" s="21">
        <f>SUM(ENERO:DICIEMBRE!R16)</f>
        <v>33</v>
      </c>
      <c r="S16" s="21">
        <f>SUM(ENERO:DICIEMBRE!S16)</f>
        <v>17</v>
      </c>
      <c r="T16" s="21">
        <f>SUM(ENERO:DICIEMBRE!T16)</f>
        <v>311</v>
      </c>
      <c r="U16" s="21">
        <f>SUM(ENERO:DICIEMBRE!U16)</f>
        <v>25</v>
      </c>
      <c r="V16" s="21">
        <f>SUM(ENERO:DICIEMBRE!V16)</f>
        <v>337</v>
      </c>
      <c r="W16" s="21">
        <f>SUM(ENERO:DICIEMBRE!W16)</f>
        <v>0</v>
      </c>
      <c r="X16" s="21">
        <f>SUM(ENERO:DICIEMBRE!X16)</f>
        <v>0</v>
      </c>
      <c r="Y16" s="21">
        <f>SUM(ENERO:DICIEMBRE!Y16)</f>
        <v>1</v>
      </c>
      <c r="Z16" s="21">
        <f>SUM(ENERO:DICIEMBRE!Z16)</f>
        <v>28</v>
      </c>
      <c r="AA16" s="21">
        <f>SUM(ENERO:DICIEMBRE!AA16)</f>
        <v>0</v>
      </c>
      <c r="AB16" s="21">
        <f>SUM(ENERO:DICIEMBRE!AB16)</f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thickTop="1" x14ac:dyDescent="0.2">
      <c r="A17" s="634" t="s">
        <v>45</v>
      </c>
      <c r="B17" s="635"/>
      <c r="C17" s="21">
        <f>SUM(ENERO:DICIEMBRE!C17)</f>
        <v>2</v>
      </c>
      <c r="D17" s="21">
        <f>SUM(ENERO:DICIEMBRE!D17)</f>
        <v>0</v>
      </c>
      <c r="E17" s="21">
        <f>SUM(ENERO:DICIEMBRE!E17)</f>
        <v>0</v>
      </c>
      <c r="F17" s="21">
        <f>SUM(ENERO:DICIEMBRE!F17)</f>
        <v>2</v>
      </c>
      <c r="G17" s="21">
        <f>SUM(ENERO:DICIEMBRE!G17)</f>
        <v>0</v>
      </c>
      <c r="H17" s="21">
        <f>SUM(ENERO:DICIEMBRE!H17)</f>
        <v>0</v>
      </c>
      <c r="I17" s="21">
        <f>SUM(ENERO:DICIEMBRE!I17)</f>
        <v>0</v>
      </c>
      <c r="J17" s="21">
        <f>SUM(ENERO:DICIEMBRE!J17)</f>
        <v>0</v>
      </c>
      <c r="K17" s="21">
        <f>SUM(ENERO:DICIEMBRE!K17)</f>
        <v>0</v>
      </c>
      <c r="L17" s="21">
        <f>SUM(ENERO:DICIEMBRE!L17)</f>
        <v>1</v>
      </c>
      <c r="M17" s="21">
        <f>SUM(ENERO:DICIEMBRE!M17)</f>
        <v>0</v>
      </c>
      <c r="N17" s="21">
        <f>SUM(ENERO:DICIEMBRE!N17)</f>
        <v>0</v>
      </c>
      <c r="O17" s="21">
        <f>SUM(ENERO:DICIEMBRE!O17)</f>
        <v>0</v>
      </c>
      <c r="P17" s="21">
        <f>SUM(ENERO:DICIEMBRE!P17)</f>
        <v>0</v>
      </c>
      <c r="Q17" s="21">
        <f>SUM(ENERO:DICIEMBRE!Q17)</f>
        <v>0</v>
      </c>
      <c r="R17" s="21">
        <f>SUM(ENERO:DICIEMBRE!R17)</f>
        <v>0</v>
      </c>
      <c r="S17" s="21">
        <f>SUM(ENERO:DICIEMBRE!S17)</f>
        <v>0</v>
      </c>
      <c r="T17" s="21">
        <f>SUM(ENERO:DICIEMBRE!T17)</f>
        <v>0</v>
      </c>
      <c r="U17" s="21">
        <f>SUM(ENERO:DICIEMBRE!U17)</f>
        <v>0</v>
      </c>
      <c r="V17" s="21">
        <f>SUM(ENERO:DICIEMBRE!V17)</f>
        <v>0</v>
      </c>
      <c r="W17" s="21">
        <f>SUM(ENERO:DICIEMBRE!W17)</f>
        <v>0</v>
      </c>
      <c r="X17" s="21">
        <f>SUM(ENERO:DICIEMBRE!X17)</f>
        <v>0</v>
      </c>
      <c r="Y17" s="21">
        <f>SUM(ENERO:DICIEMBRE!Y17)</f>
        <v>0</v>
      </c>
      <c r="Z17" s="21">
        <f>SUM(ENERO:DICIEMBRE!Z17)</f>
        <v>0</v>
      </c>
      <c r="AA17" s="21">
        <f>SUM(ENERO:DICIEMBRE!AA17)</f>
        <v>0</v>
      </c>
      <c r="AB17" s="21">
        <f>SUM(ENERO:DICIEMBRE!AB17)</f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21">
        <f>SUM(ENERO:DICIEMBRE!C18)</f>
        <v>0</v>
      </c>
      <c r="D18" s="21">
        <f>SUM(ENERO:DICIEMBRE!D18)</f>
        <v>0</v>
      </c>
      <c r="E18" s="21">
        <f>SUM(ENERO:DICIEMBRE!E18)</f>
        <v>0</v>
      </c>
      <c r="F18" s="21">
        <f>SUM(ENERO:DICIEMBRE!F18)</f>
        <v>0</v>
      </c>
      <c r="G18" s="21">
        <f>SUM(ENERO:DICIEMBRE!G18)</f>
        <v>0</v>
      </c>
      <c r="H18" s="21">
        <f>SUM(ENERO:DICIEMBRE!H18)</f>
        <v>0</v>
      </c>
      <c r="I18" s="21">
        <f>SUM(ENERO:DICIEMBRE!I18)</f>
        <v>0</v>
      </c>
      <c r="J18" s="21">
        <f>SUM(ENERO:DICIEMBRE!J18)</f>
        <v>0</v>
      </c>
      <c r="K18" s="21">
        <f>SUM(ENERO:DICIEMBRE!K18)</f>
        <v>0</v>
      </c>
      <c r="L18" s="21">
        <f>SUM(ENERO:DICIEMBRE!L18)</f>
        <v>0</v>
      </c>
      <c r="M18" s="21">
        <f>SUM(ENERO:DICIEMBRE!M18)</f>
        <v>0</v>
      </c>
      <c r="N18" s="21">
        <f>SUM(ENERO:DICIEMBRE!N18)</f>
        <v>0</v>
      </c>
      <c r="O18" s="21">
        <f>SUM(ENERO:DICIEMBRE!O18)</f>
        <v>0</v>
      </c>
      <c r="P18" s="21">
        <f>SUM(ENERO:DICIEMBRE!P18)</f>
        <v>0</v>
      </c>
      <c r="Q18" s="21">
        <f>SUM(ENERO:DICIEMBRE!Q18)</f>
        <v>0</v>
      </c>
      <c r="R18" s="21">
        <f>SUM(ENERO:DICIEMBRE!R18)</f>
        <v>0</v>
      </c>
      <c r="S18" s="21">
        <f>SUM(ENERO:DICIEMBRE!S18)</f>
        <v>0</v>
      </c>
      <c r="T18" s="21">
        <f>SUM(ENERO:DICIEMBRE!T18)</f>
        <v>0</v>
      </c>
      <c r="U18" s="21">
        <f>SUM(ENERO:DICIEMBRE!U18)</f>
        <v>0</v>
      </c>
      <c r="V18" s="21">
        <f>SUM(ENERO:DICIEMBRE!V18)</f>
        <v>0</v>
      </c>
      <c r="W18" s="21">
        <f>SUM(ENERO:DICIEMBRE!W18)</f>
        <v>0</v>
      </c>
      <c r="X18" s="21">
        <f>SUM(ENERO:DICIEMBRE!X18)</f>
        <v>0</v>
      </c>
      <c r="Y18" s="21">
        <f>SUM(ENERO:DICIEMBRE!Y18)</f>
        <v>0</v>
      </c>
      <c r="Z18" s="21">
        <f>SUM(ENERO:DICIEMBRE!Z18)</f>
        <v>0</v>
      </c>
      <c r="AA18" s="21">
        <f>SUM(ENERO:DICIEMBRE!AA18)</f>
        <v>0</v>
      </c>
      <c r="AB18" s="21">
        <f>SUM(ENERO:DICIEMBRE!AB18)</f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1">
        <f>SUM(ENERO:DICIEMBRE!C19)</f>
        <v>11</v>
      </c>
      <c r="D19" s="21">
        <f>SUM(ENERO:DICIEMBRE!D19)</f>
        <v>0</v>
      </c>
      <c r="E19" s="21">
        <f>SUM(ENERO:DICIEMBRE!E19)</f>
        <v>0</v>
      </c>
      <c r="F19" s="21">
        <f>SUM(ENERO:DICIEMBRE!F19)</f>
        <v>7</v>
      </c>
      <c r="G19" s="21">
        <f>SUM(ENERO:DICIEMBRE!G19)</f>
        <v>2</v>
      </c>
      <c r="H19" s="21">
        <f>SUM(ENERO:DICIEMBRE!H19)</f>
        <v>0</v>
      </c>
      <c r="I19" s="21">
        <f>SUM(ENERO:DICIEMBRE!I19)</f>
        <v>0</v>
      </c>
      <c r="J19" s="21">
        <f>SUM(ENERO:DICIEMBRE!J19)</f>
        <v>0</v>
      </c>
      <c r="K19" s="21">
        <f>SUM(ENERO:DICIEMBRE!K19)</f>
        <v>0</v>
      </c>
      <c r="L19" s="21">
        <f>SUM(ENERO:DICIEMBRE!L19)</f>
        <v>0</v>
      </c>
      <c r="M19" s="21">
        <f>SUM(ENERO:DICIEMBRE!M19)</f>
        <v>0</v>
      </c>
      <c r="N19" s="21">
        <f>SUM(ENERO:DICIEMBRE!N19)</f>
        <v>0</v>
      </c>
      <c r="O19" s="21">
        <f>SUM(ENERO:DICIEMBRE!O19)</f>
        <v>0</v>
      </c>
      <c r="P19" s="21">
        <f>SUM(ENERO:DICIEMBRE!P19)</f>
        <v>0</v>
      </c>
      <c r="Q19" s="21">
        <f>SUM(ENERO:DICIEMBRE!Q19)</f>
        <v>0</v>
      </c>
      <c r="R19" s="21">
        <f>SUM(ENERO:DICIEMBRE!R19)</f>
        <v>0</v>
      </c>
      <c r="S19" s="21">
        <f>SUM(ENERO:DICIEMBRE!S19)</f>
        <v>0</v>
      </c>
      <c r="T19" s="21">
        <f>SUM(ENERO:DICIEMBRE!T19)</f>
        <v>0</v>
      </c>
      <c r="U19" s="21">
        <f>SUM(ENERO:DICIEMBRE!U19)</f>
        <v>0</v>
      </c>
      <c r="V19" s="21">
        <f>SUM(ENERO:DICIEMBRE!V19)</f>
        <v>0</v>
      </c>
      <c r="W19" s="21">
        <f>SUM(ENERO:DICIEMBRE!W19)</f>
        <v>0</v>
      </c>
      <c r="X19" s="21">
        <f>SUM(ENERO:DICIEMBRE!X19)</f>
        <v>0</v>
      </c>
      <c r="Y19" s="21">
        <f>SUM(ENERO:DICIEMBRE!Y19)</f>
        <v>0</v>
      </c>
      <c r="Z19" s="21">
        <f>SUM(ENERO:DICIEMBRE!Z19)</f>
        <v>0</v>
      </c>
      <c r="AA19" s="21">
        <f>SUM(ENERO:DICIEMBRE!AA19)</f>
        <v>0</v>
      </c>
      <c r="AB19" s="21">
        <f>SUM(ENERO:DICIEMBRE!AB19)</f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21">
        <f>SUM(ENERO:DICIEMBRE!C20)</f>
        <v>3</v>
      </c>
      <c r="D20" s="21">
        <f>SUM(ENERO:DICIEMBRE!D20)</f>
        <v>0</v>
      </c>
      <c r="E20" s="21">
        <f>SUM(ENERO:DICIEMBRE!E20)</f>
        <v>0</v>
      </c>
      <c r="F20" s="21">
        <f>SUM(ENERO:DICIEMBRE!F20)</f>
        <v>1</v>
      </c>
      <c r="G20" s="21">
        <f>SUM(ENERO:DICIEMBRE!G20)</f>
        <v>2</v>
      </c>
      <c r="H20" s="21">
        <f>SUM(ENERO:DICIEMBRE!H20)</f>
        <v>0</v>
      </c>
      <c r="I20" s="21">
        <f>SUM(ENERO:DICIEMBRE!I20)</f>
        <v>0</v>
      </c>
      <c r="J20" s="21">
        <f>SUM(ENERO:DICIEMBRE!J20)</f>
        <v>0</v>
      </c>
      <c r="K20" s="21">
        <f>SUM(ENERO:DICIEMBRE!K20)</f>
        <v>0</v>
      </c>
      <c r="L20" s="21">
        <f>SUM(ENERO:DICIEMBRE!L20)</f>
        <v>0</v>
      </c>
      <c r="M20" s="21">
        <f>SUM(ENERO:DICIEMBRE!M20)</f>
        <v>0</v>
      </c>
      <c r="N20" s="21">
        <f>SUM(ENERO:DICIEMBRE!N20)</f>
        <v>0</v>
      </c>
      <c r="O20" s="21">
        <f>SUM(ENERO:DICIEMBRE!O20)</f>
        <v>0</v>
      </c>
      <c r="P20" s="21">
        <f>SUM(ENERO:DICIEMBRE!P20)</f>
        <v>0</v>
      </c>
      <c r="Q20" s="21">
        <f>SUM(ENERO:DICIEMBRE!Q20)</f>
        <v>0</v>
      </c>
      <c r="R20" s="21">
        <f>SUM(ENERO:DICIEMBRE!R20)</f>
        <v>0</v>
      </c>
      <c r="S20" s="21">
        <f>SUM(ENERO:DICIEMBRE!S20)</f>
        <v>0</v>
      </c>
      <c r="T20" s="21">
        <f>SUM(ENERO:DICIEMBRE!T20)</f>
        <v>0</v>
      </c>
      <c r="U20" s="21">
        <f>SUM(ENERO:DICIEMBRE!U20)</f>
        <v>0</v>
      </c>
      <c r="V20" s="21">
        <f>SUM(ENERO:DICIEMBRE!V20)</f>
        <v>0</v>
      </c>
      <c r="W20" s="21">
        <f>SUM(ENERO:DICIEMBRE!W20)</f>
        <v>0</v>
      </c>
      <c r="X20" s="21">
        <f>SUM(ENERO:DICIEMBRE!X20)</f>
        <v>0</v>
      </c>
      <c r="Y20" s="21">
        <f>SUM(ENERO:DICIEMBRE!Y20)</f>
        <v>0</v>
      </c>
      <c r="Z20" s="21">
        <f>SUM(ENERO:DICIEMBRE!Z20)</f>
        <v>0</v>
      </c>
      <c r="AA20" s="21">
        <f>SUM(ENERO:DICIEMBRE!AA20)</f>
        <v>0</v>
      </c>
      <c r="AB20" s="21">
        <f>SUM(ENERO:DICIEMBRE!AB20)</f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21">
        <f>SUM(ENERO:DICIEMBRE!C21)</f>
        <v>1</v>
      </c>
      <c r="D21" s="21">
        <f>SUM(ENERO:DICIEMBRE!D21)</f>
        <v>0</v>
      </c>
      <c r="E21" s="21">
        <f>SUM(ENERO:DICIEMBRE!E21)</f>
        <v>0</v>
      </c>
      <c r="F21" s="21">
        <f>SUM(ENERO:DICIEMBRE!F21)</f>
        <v>1</v>
      </c>
      <c r="G21" s="21">
        <f>SUM(ENERO:DICIEMBRE!G21)</f>
        <v>0</v>
      </c>
      <c r="H21" s="21">
        <f>SUM(ENERO:DICIEMBRE!H21)</f>
        <v>0</v>
      </c>
      <c r="I21" s="21">
        <f>SUM(ENERO:DICIEMBRE!I21)</f>
        <v>0</v>
      </c>
      <c r="J21" s="21">
        <f>SUM(ENERO:DICIEMBRE!J21)</f>
        <v>0</v>
      </c>
      <c r="K21" s="21">
        <f>SUM(ENERO:DICIEMBRE!K21)</f>
        <v>0</v>
      </c>
      <c r="L21" s="21">
        <f>SUM(ENERO:DICIEMBRE!L21)</f>
        <v>0</v>
      </c>
      <c r="M21" s="21">
        <f>SUM(ENERO:DICIEMBRE!M21)</f>
        <v>0</v>
      </c>
      <c r="N21" s="21">
        <f>SUM(ENERO:DICIEMBRE!N21)</f>
        <v>0</v>
      </c>
      <c r="O21" s="21">
        <f>SUM(ENERO:DICIEMBRE!O21)</f>
        <v>0</v>
      </c>
      <c r="P21" s="21">
        <f>SUM(ENERO:DICIEMBRE!P21)</f>
        <v>0</v>
      </c>
      <c r="Q21" s="21">
        <f>SUM(ENERO:DICIEMBRE!Q21)</f>
        <v>1</v>
      </c>
      <c r="R21" s="21">
        <f>SUM(ENERO:DICIEMBRE!R21)</f>
        <v>0</v>
      </c>
      <c r="S21" s="21">
        <f>SUM(ENERO:DICIEMBRE!S21)</f>
        <v>0</v>
      </c>
      <c r="T21" s="21">
        <f>SUM(ENERO:DICIEMBRE!T21)</f>
        <v>0</v>
      </c>
      <c r="U21" s="21">
        <f>SUM(ENERO:DICIEMBRE!U21)</f>
        <v>0</v>
      </c>
      <c r="V21" s="21">
        <f>SUM(ENERO:DICIEMBRE!V21)</f>
        <v>0</v>
      </c>
      <c r="W21" s="21">
        <f>SUM(ENERO:DICIEMBRE!W21)</f>
        <v>0</v>
      </c>
      <c r="X21" s="21">
        <f>SUM(ENERO:DICIEMBRE!X21)</f>
        <v>0</v>
      </c>
      <c r="Y21" s="21">
        <f>SUM(ENERO:DICIEMBRE!Y21)</f>
        <v>0</v>
      </c>
      <c r="Z21" s="21">
        <f>SUM(ENERO:DICIEMBRE!Z21)</f>
        <v>0</v>
      </c>
      <c r="AA21" s="21">
        <f>SUM(ENERO:DICIEMBRE!AA21)</f>
        <v>0</v>
      </c>
      <c r="AB21" s="21">
        <f>SUM(ENERO:DICIEMBRE!AB21)</f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21">
        <f>SUM(ENERO:DICIEMBRE!C22)</f>
        <v>0</v>
      </c>
      <c r="D22" s="21">
        <f>SUM(ENERO:DICIEMBRE!D22)</f>
        <v>0</v>
      </c>
      <c r="E22" s="21">
        <f>SUM(ENERO:DICIEMBRE!E22)</f>
        <v>0</v>
      </c>
      <c r="F22" s="21">
        <f>SUM(ENERO:DICIEMBRE!F22)</f>
        <v>0</v>
      </c>
      <c r="G22" s="21">
        <f>SUM(ENERO:DICIEMBRE!G22)</f>
        <v>0</v>
      </c>
      <c r="H22" s="21">
        <f>SUM(ENERO:DICIEMBRE!H22)</f>
        <v>0</v>
      </c>
      <c r="I22" s="21">
        <f>SUM(ENERO:DICIEMBRE!I22)</f>
        <v>0</v>
      </c>
      <c r="J22" s="21">
        <f>SUM(ENERO:DICIEMBRE!J22)</f>
        <v>0</v>
      </c>
      <c r="K22" s="21">
        <f>SUM(ENERO:DICIEMBRE!K22)</f>
        <v>0</v>
      </c>
      <c r="L22" s="21">
        <f>SUM(ENERO:DICIEMBRE!L22)</f>
        <v>0</v>
      </c>
      <c r="M22" s="21">
        <f>SUM(ENERO:DICIEMBRE!M22)</f>
        <v>0</v>
      </c>
      <c r="N22" s="21">
        <f>SUM(ENERO:DICIEMBRE!N22)</f>
        <v>0</v>
      </c>
      <c r="O22" s="21">
        <f>SUM(ENERO:DICIEMBRE!O22)</f>
        <v>0</v>
      </c>
      <c r="P22" s="21">
        <f>SUM(ENERO:DICIEMBRE!P22)</f>
        <v>0</v>
      </c>
      <c r="Q22" s="21">
        <f>SUM(ENERO:DICIEMBRE!Q22)</f>
        <v>0</v>
      </c>
      <c r="R22" s="21">
        <f>SUM(ENERO:DICIEMBRE!R22)</f>
        <v>0</v>
      </c>
      <c r="S22" s="21">
        <f>SUM(ENERO:DICIEMBRE!S22)</f>
        <v>0</v>
      </c>
      <c r="T22" s="21">
        <f>SUM(ENERO:DICIEMBRE!T22)</f>
        <v>0</v>
      </c>
      <c r="U22" s="21">
        <f>SUM(ENERO:DICIEMBRE!U22)</f>
        <v>0</v>
      </c>
      <c r="V22" s="21">
        <f>SUM(ENERO:DICIEMBRE!V22)</f>
        <v>0</v>
      </c>
      <c r="W22" s="21">
        <f>SUM(ENERO:DICIEMBRE!W22)</f>
        <v>0</v>
      </c>
      <c r="X22" s="21">
        <f>SUM(ENERO:DICIEMBRE!X22)</f>
        <v>0</v>
      </c>
      <c r="Y22" s="21">
        <f>SUM(ENERO:DICIEMBRE!Y22)</f>
        <v>0</v>
      </c>
      <c r="Z22" s="21">
        <f>SUM(ENERO:DICIEMBRE!Z22)</f>
        <v>0</v>
      </c>
      <c r="AA22" s="21">
        <f>SUM(ENERO:DICIEMBRE!AA22)</f>
        <v>0</v>
      </c>
      <c r="AB22" s="21">
        <f>SUM(ENERO:DICIEMBRE!AB22)</f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84" t="s">
        <v>4</v>
      </c>
      <c r="D25" s="85" t="s">
        <v>54</v>
      </c>
      <c r="E25" s="85" t="s">
        <v>55</v>
      </c>
      <c r="F25" s="85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291</v>
      </c>
      <c r="D26" s="21">
        <f>SUM(ENERO:DICIEMBRE!D26)</f>
        <v>4</v>
      </c>
      <c r="E26" s="21">
        <f>SUM(ENERO:DICIEMBRE!E26)</f>
        <v>69</v>
      </c>
      <c r="F26" s="21">
        <f>SUM(ENERO:DICIEMBRE!F26)</f>
        <v>218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35</v>
      </c>
      <c r="D27" s="21">
        <f>SUM(ENERO:DICIEMBRE!D27)</f>
        <v>0</v>
      </c>
      <c r="E27" s="21">
        <f>SUM(ENERO:DICIEMBRE!E27)</f>
        <v>7</v>
      </c>
      <c r="F27" s="21">
        <f>SUM(ENERO:DICIEMBRE!F27)</f>
        <v>28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655"/>
      <c r="B28" s="92" t="s">
        <v>61</v>
      </c>
      <c r="C28" s="93">
        <f t="shared" si="6"/>
        <v>228</v>
      </c>
      <c r="D28" s="21">
        <f>SUM(ENERO:DICIEMBRE!D28)</f>
        <v>1</v>
      </c>
      <c r="E28" s="21">
        <f>SUM(ENERO:DICIEMBRE!E28)</f>
        <v>52</v>
      </c>
      <c r="F28" s="21">
        <f>SUM(ENERO:DICIEMBRE!F28)</f>
        <v>175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289</v>
      </c>
      <c r="D29" s="21">
        <f>SUM(ENERO:DICIEMBRE!D29)</f>
        <v>0</v>
      </c>
      <c r="E29" s="21">
        <f>SUM(ENERO:DICIEMBRE!E29)</f>
        <v>68</v>
      </c>
      <c r="F29" s="21">
        <f>SUM(ENERO:DICIEMBRE!F29)</f>
        <v>221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612</v>
      </c>
      <c r="D30" s="21">
        <f>SUM(ENERO:DICIEMBRE!D30)</f>
        <v>3</v>
      </c>
      <c r="E30" s="21">
        <f>SUM(ENERO:DICIEMBRE!E30)</f>
        <v>119</v>
      </c>
      <c r="F30" s="21">
        <f>SUM(ENERO:DICIEMBRE!F30)</f>
        <v>490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626" t="s">
        <v>64</v>
      </c>
      <c r="B31" s="627"/>
      <c r="C31" s="93">
        <f t="shared" si="6"/>
        <v>521</v>
      </c>
      <c r="D31" s="21">
        <f>SUM(ENERO:DICIEMBRE!D31)</f>
        <v>3</v>
      </c>
      <c r="E31" s="21">
        <f>SUM(ENERO:DICIEMBRE!E31)</f>
        <v>114</v>
      </c>
      <c r="F31" s="21">
        <f>SUM(ENERO:DICIEMBRE!F31)</f>
        <v>404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578</v>
      </c>
      <c r="D32" s="21">
        <f>SUM(ENERO:DICIEMBRE!D32)</f>
        <v>4</v>
      </c>
      <c r="E32" s="21">
        <f>SUM(ENERO:DICIEMBRE!E32)</f>
        <v>128</v>
      </c>
      <c r="F32" s="21">
        <f>SUM(ENERO:DICIEMBRE!F32)</f>
        <v>446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629"/>
      <c r="B33" s="97" t="s">
        <v>67</v>
      </c>
      <c r="C33" s="93">
        <f t="shared" si="6"/>
        <v>100</v>
      </c>
      <c r="D33" s="21">
        <f>SUM(ENERO:DICIEMBRE!D33)</f>
        <v>0</v>
      </c>
      <c r="E33" s="21">
        <f>SUM(ENERO:DICIEMBRE!E33)</f>
        <v>22</v>
      </c>
      <c r="F33" s="21">
        <f>SUM(ENERO:DICIEMBRE!F33)</f>
        <v>78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85</v>
      </c>
      <c r="D34" s="21">
        <f>SUM(ENERO:DICIEMBRE!D34)</f>
        <v>0</v>
      </c>
      <c r="E34" s="21">
        <f>SUM(ENERO:DICIEMBRE!E34)</f>
        <v>11</v>
      </c>
      <c r="F34" s="21">
        <f>SUM(ENERO:DICIEMBRE!F34)</f>
        <v>74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534</v>
      </c>
      <c r="D35" s="21">
        <f>SUM(ENERO:DICIEMBRE!D35)</f>
        <v>1</v>
      </c>
      <c r="E35" s="21">
        <f>SUM(ENERO:DICIEMBRE!E35)</f>
        <v>137</v>
      </c>
      <c r="F35" s="21">
        <f>SUM(ENERO:DICIEMBRE!F35)</f>
        <v>396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629"/>
      <c r="B36" s="92" t="s">
        <v>71</v>
      </c>
      <c r="C36" s="93">
        <f t="shared" si="6"/>
        <v>274</v>
      </c>
      <c r="D36" s="21">
        <f>SUM(ENERO:DICIEMBRE!D36)</f>
        <v>1</v>
      </c>
      <c r="E36" s="21">
        <f>SUM(ENERO:DICIEMBRE!E36)</f>
        <v>110</v>
      </c>
      <c r="F36" s="21">
        <f>SUM(ENERO:DICIEMBRE!F36)</f>
        <v>163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107" t="s">
        <v>75</v>
      </c>
      <c r="D39" s="107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x14ac:dyDescent="0.2">
      <c r="A40" s="646" t="s">
        <v>77</v>
      </c>
      <c r="B40" s="647"/>
      <c r="C40" s="21">
        <f>SUM(ENERO:DICIEMBRE!C40)</f>
        <v>86</v>
      </c>
      <c r="D40" s="21">
        <f>SUM(ENERO:DICIEMBRE!D40)</f>
        <v>121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x14ac:dyDescent="0.2">
      <c r="A41" s="660" t="s">
        <v>78</v>
      </c>
      <c r="B41" s="109" t="s">
        <v>79</v>
      </c>
      <c r="C41" s="21">
        <f>SUM(ENERO:DICIEMBRE!C41)</f>
        <v>134</v>
      </c>
      <c r="D41" s="21">
        <f>SUM(ENERO:DICIEMBRE!D41)</f>
        <v>67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661"/>
      <c r="B42" s="110" t="s">
        <v>80</v>
      </c>
      <c r="C42" s="21">
        <f>SUM(ENERO:DICIEMBRE!C42)</f>
        <v>74</v>
      </c>
      <c r="D42" s="21">
        <f>SUM(ENERO:DICIEMBRE!D42)</f>
        <v>40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x14ac:dyDescent="0.2">
      <c r="A43" s="662" t="s">
        <v>81</v>
      </c>
      <c r="B43" s="662"/>
      <c r="C43" s="21">
        <f>SUM(ENERO:DICIEMBRE!C43)</f>
        <v>9</v>
      </c>
      <c r="D43" s="21">
        <f>SUM(ENERO:DICIEMBRE!D43)</f>
        <v>52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x14ac:dyDescent="0.2">
      <c r="A44" s="661" t="s">
        <v>82</v>
      </c>
      <c r="B44" s="661"/>
      <c r="C44" s="21">
        <f>SUM(ENERO:DICIEMBRE!C44)</f>
        <v>91</v>
      </c>
      <c r="D44" s="21">
        <f>SUM(ENERO:DICIEMBRE!D44)</f>
        <v>33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x14ac:dyDescent="0.2">
      <c r="A45" s="663" t="s">
        <v>83</v>
      </c>
      <c r="B45" s="113" t="s">
        <v>84</v>
      </c>
      <c r="C45" s="21">
        <f>SUM(ENERO:DICIEMBRE!C45)</f>
        <v>173</v>
      </c>
      <c r="D45" s="21">
        <f>SUM(ENERO:DICIEMBRE!D45)</f>
        <v>69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661"/>
      <c r="B46" s="114" t="s">
        <v>85</v>
      </c>
      <c r="C46" s="21">
        <f>SUM(ENERO:DICIEMBRE!C46)</f>
        <v>69</v>
      </c>
      <c r="D46" s="21">
        <f>SUM(ENERO:DICIEMBRE!D46)</f>
        <v>16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21">
        <f>SUM(ENERO:DICIEMBRE!C47)</f>
        <v>17</v>
      </c>
      <c r="D47" s="21">
        <f>SUM(ENERO:DICIEMBRE!D47)</f>
        <v>3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x14ac:dyDescent="0.2">
      <c r="A48" s="646" t="s">
        <v>87</v>
      </c>
      <c r="B48" s="647"/>
      <c r="C48" s="21">
        <f>SUM(ENERO:DICIEMBRE!C48)</f>
        <v>21</v>
      </c>
      <c r="D48" s="21">
        <f>SUM(ENERO:DICIEMBRE!D48)</f>
        <v>7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x14ac:dyDescent="0.2">
      <c r="A49" s="646" t="s">
        <v>88</v>
      </c>
      <c r="B49" s="647"/>
      <c r="C49" s="21">
        <f>SUM(ENERO:DICIEMBRE!C49)</f>
        <v>12</v>
      </c>
      <c r="D49" s="21">
        <f>SUM(ENERO:DICIEMBRE!D49)</f>
        <v>5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x14ac:dyDescent="0.2">
      <c r="A50" s="646" t="s">
        <v>89</v>
      </c>
      <c r="B50" s="647"/>
      <c r="C50" s="21">
        <f>SUM(ENERO:DICIEMBRE!C50)</f>
        <v>14</v>
      </c>
      <c r="D50" s="21">
        <f>SUM(ENERO:DICIEMBRE!D50)</f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thickBot="1" x14ac:dyDescent="0.25">
      <c r="A51" s="656" t="s">
        <v>90</v>
      </c>
      <c r="B51" s="657"/>
      <c r="C51" s="21">
        <f>SUM(ENERO:DICIEMBRE!C51)</f>
        <v>14</v>
      </c>
      <c r="D51" s="21">
        <f>SUM(ENERO:DICIEMBRE!D51)</f>
        <v>22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658" t="s">
        <v>91</v>
      </c>
      <c r="B52" s="658"/>
      <c r="C52" s="21">
        <f>SUM(ENERO:DICIEMBRE!C52)</f>
        <v>528</v>
      </c>
      <c r="D52" s="21">
        <f>SUM(ENERO:DICIEMBRE!D52)</f>
        <v>134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107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659" t="s">
        <v>96</v>
      </c>
      <c r="B55" s="118" t="s">
        <v>97</v>
      </c>
      <c r="C55" s="21">
        <f>SUM(ENERO:DICIEMBRE!C55)</f>
        <v>1</v>
      </c>
      <c r="D55" s="21">
        <f>SUM(ENERO:DICIEMBRE!D55)</f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659"/>
      <c r="B56" s="119" t="s">
        <v>98</v>
      </c>
      <c r="C56" s="21">
        <f>SUM(ENERO:DICIEMBRE!C56)</f>
        <v>27</v>
      </c>
      <c r="D56" s="21">
        <f>SUM(ENERO:DICIEMBRE!D56)</f>
        <v>3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659"/>
      <c r="B57" s="119" t="s">
        <v>99</v>
      </c>
      <c r="C57" s="21">
        <f>SUM(ENERO:DICIEMBRE!C57)</f>
        <v>1</v>
      </c>
      <c r="D57" s="21">
        <f>SUM(ENERO:DICIEMBRE!D57)</f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659"/>
      <c r="B58" s="119" t="s">
        <v>100</v>
      </c>
      <c r="C58" s="21">
        <f>SUM(ENERO:DICIEMBRE!C58)</f>
        <v>3</v>
      </c>
      <c r="D58" s="21">
        <f>SUM(ENERO:DICIEMBRE!D58)</f>
        <v>3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655"/>
      <c r="B59" s="120" t="s">
        <v>101</v>
      </c>
      <c r="C59" s="21">
        <f>SUM(ENERO:DICIEMBRE!C59)</f>
        <v>0</v>
      </c>
      <c r="D59" s="21">
        <f>SUM(ENERO:DICIEMBRE!D59)</f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f>SUM(ENERO:DICIEMBRE!C60)</f>
        <v>15</v>
      </c>
      <c r="D60" s="21">
        <f>SUM(ENERO:DICIEMBRE!D60)</f>
        <v>3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f>SUM(ENERO:DICIEMBRE!C61)</f>
        <v>1</v>
      </c>
      <c r="D61" s="21">
        <f>SUM(ENERO:DICIEMBRE!D61)</f>
        <v>1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f>SUM(ENERO:DICIEMBRE!C62)</f>
        <v>0</v>
      </c>
      <c r="D62" s="21">
        <f>SUM(ENERO:DICIEMBRE!D62)</f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21">
        <f>SUM(ENERO:DICIEMBRE!C63)</f>
        <v>5</v>
      </c>
      <c r="D63" s="21">
        <f>SUM(ENERO:DICIEMBRE!D63)</f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f>SUM(ENERO:DICIEMBRE!C64)</f>
        <v>1</v>
      </c>
      <c r="D64" s="21">
        <f>SUM(ENERO:DICIEMBRE!D64)</f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f>SUM(ENERO:DICIEMBRE!C65)</f>
        <v>2</v>
      </c>
      <c r="D65" s="21">
        <f>SUM(ENERO:DICIEMBRE!D65)</f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21">
        <f>SUM(ENERO:DICIEMBRE!C66)</f>
        <v>6</v>
      </c>
      <c r="D66" s="21">
        <f>SUM(ENERO:DICIEMBRE!D66)</f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666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123" t="s">
        <v>124</v>
      </c>
      <c r="K69" s="16" t="s">
        <v>125</v>
      </c>
      <c r="L69" s="122" t="s">
        <v>126</v>
      </c>
      <c r="M69" s="124" t="s">
        <v>127</v>
      </c>
      <c r="N69" s="125" t="s">
        <v>128</v>
      </c>
      <c r="O69" s="126" t="s">
        <v>129</v>
      </c>
      <c r="P69" s="587"/>
      <c r="Q69" s="614"/>
      <c r="R69" s="677"/>
      <c r="S69" s="17" t="s">
        <v>33</v>
      </c>
      <c r="T69" s="17" t="s">
        <v>34</v>
      </c>
      <c r="U69" s="3"/>
      <c r="BY69" s="4"/>
      <c r="CA69" s="6"/>
      <c r="CZ69" s="7"/>
      <c r="DZ69" s="2"/>
    </row>
    <row r="70" spans="1:130" ht="15" customHeight="1" x14ac:dyDescent="0.2">
      <c r="A70" s="614"/>
      <c r="B70" s="127">
        <f t="shared" ref="B70:L70" si="9">SUM(B71:B73)</f>
        <v>0</v>
      </c>
      <c r="C70" s="128">
        <f t="shared" si="9"/>
        <v>1</v>
      </c>
      <c r="D70" s="128">
        <f t="shared" si="9"/>
        <v>2</v>
      </c>
      <c r="E70" s="128">
        <f t="shared" si="9"/>
        <v>1</v>
      </c>
      <c r="F70" s="128">
        <f t="shared" si="9"/>
        <v>1</v>
      </c>
      <c r="G70" s="128">
        <f t="shared" si="9"/>
        <v>2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1</v>
      </c>
      <c r="L70" s="128">
        <f t="shared" si="9"/>
        <v>0</v>
      </c>
      <c r="M70" s="131">
        <f>SUM(M71:M72)</f>
        <v>4</v>
      </c>
      <c r="N70" s="132">
        <f>SUM(N71:N72)</f>
        <v>0</v>
      </c>
      <c r="O70" s="133">
        <f>SUM(O71:O72)</f>
        <v>2</v>
      </c>
      <c r="P70" s="134">
        <f t="shared" ref="P70:T70" si="10">SUM(P71:P73)</f>
        <v>5</v>
      </c>
      <c r="Q70" s="135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1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21">
        <f>SUM(ENERO:DICIEMBRE!B71)</f>
        <v>0</v>
      </c>
      <c r="C71" s="21">
        <f>SUM(ENERO:DICIEMBRE!C71)</f>
        <v>0</v>
      </c>
      <c r="D71" s="21">
        <f>SUM(ENERO:DICIEMBRE!D71)</f>
        <v>2</v>
      </c>
      <c r="E71" s="21">
        <f>SUM(ENERO:DICIEMBRE!E71)</f>
        <v>0</v>
      </c>
      <c r="F71" s="21">
        <f>SUM(ENERO:DICIEMBRE!F71)</f>
        <v>0</v>
      </c>
      <c r="G71" s="21">
        <f>SUM(ENERO:DICIEMBRE!G71)</f>
        <v>2</v>
      </c>
      <c r="H71" s="21">
        <f>SUM(ENERO:DICIEMBRE!H71)</f>
        <v>0</v>
      </c>
      <c r="I71" s="21">
        <f>SUM(ENERO:DICIEMBRE!I71)</f>
        <v>0</v>
      </c>
      <c r="J71" s="21">
        <f>SUM(ENERO:DICIEMBRE!J71)</f>
        <v>0</v>
      </c>
      <c r="K71" s="21">
        <f>SUM(ENERO:DICIEMBRE!K71)</f>
        <v>0</v>
      </c>
      <c r="L71" s="21">
        <f>SUM(ENERO:DICIEMBRE!L71)</f>
        <v>0</v>
      </c>
      <c r="M71" s="21">
        <f>SUM(ENERO:DICIEMBRE!M71)</f>
        <v>3</v>
      </c>
      <c r="N71" s="21">
        <f>SUM(ENERO:DICIEMBRE!N71)</f>
        <v>0</v>
      </c>
      <c r="O71" s="21">
        <f>SUM(ENERO:DICIEMBRE!O71)</f>
        <v>1</v>
      </c>
      <c r="P71" s="21">
        <f>SUM(ENERO:DICIEMBRE!P71)</f>
        <v>3</v>
      </c>
      <c r="Q71" s="21">
        <f>SUM(ENERO:DICIEMBRE!Q71)</f>
        <v>0</v>
      </c>
      <c r="R71" s="21">
        <f>SUM(ENERO:DICIEMBRE!R71)</f>
        <v>0</v>
      </c>
      <c r="S71" s="21">
        <f>SUM(ENERO:DICIEMBRE!S71)</f>
        <v>0</v>
      </c>
      <c r="T71" s="21">
        <f>SUM(ENERO:DICIEMBRE!T71)</f>
        <v>0</v>
      </c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1">
        <f>SUM(ENERO:DICIEMBRE!B72)</f>
        <v>0</v>
      </c>
      <c r="C72" s="21">
        <f>SUM(ENERO:DICIEMBRE!C72)</f>
        <v>1</v>
      </c>
      <c r="D72" s="21">
        <f>SUM(ENERO:DICIEMBRE!D72)</f>
        <v>0</v>
      </c>
      <c r="E72" s="21">
        <f>SUM(ENERO:DICIEMBRE!E72)</f>
        <v>0</v>
      </c>
      <c r="F72" s="21">
        <f>SUM(ENERO:DICIEMBRE!F72)</f>
        <v>1</v>
      </c>
      <c r="G72" s="21">
        <f>SUM(ENERO:DICIEMBRE!G72)</f>
        <v>0</v>
      </c>
      <c r="H72" s="21">
        <f>SUM(ENERO:DICIEMBRE!H72)</f>
        <v>0</v>
      </c>
      <c r="I72" s="21">
        <f>SUM(ENERO:DICIEMBRE!I72)</f>
        <v>0</v>
      </c>
      <c r="J72" s="21">
        <f>SUM(ENERO:DICIEMBRE!J72)</f>
        <v>0</v>
      </c>
      <c r="K72" s="21">
        <f>SUM(ENERO:DICIEMBRE!K72)</f>
        <v>0</v>
      </c>
      <c r="L72" s="21">
        <f>SUM(ENERO:DICIEMBRE!L72)</f>
        <v>0</v>
      </c>
      <c r="M72" s="21">
        <f>SUM(ENERO:DICIEMBRE!M72)</f>
        <v>1</v>
      </c>
      <c r="N72" s="21">
        <f>SUM(ENERO:DICIEMBRE!N72)</f>
        <v>0</v>
      </c>
      <c r="O72" s="21">
        <f>SUM(ENERO:DICIEMBRE!O72)</f>
        <v>1</v>
      </c>
      <c r="P72" s="21">
        <f>SUM(ENERO:DICIEMBRE!P72)</f>
        <v>1</v>
      </c>
      <c r="Q72" s="21">
        <f>SUM(ENERO:DICIEMBRE!Q72)</f>
        <v>0</v>
      </c>
      <c r="R72" s="21">
        <f>SUM(ENERO:DICIEMBRE!R72)</f>
        <v>0</v>
      </c>
      <c r="S72" s="21">
        <f>SUM(ENERO:DICIEMBRE!S72)</f>
        <v>0</v>
      </c>
      <c r="T72" s="21">
        <f>SUM(ENERO:DICIEMBRE!T72)</f>
        <v>0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21">
        <f>SUM(ENERO:DICIEMBRE!B73)</f>
        <v>0</v>
      </c>
      <c r="C73" s="21">
        <f>SUM(ENERO:DICIEMBRE!C73)</f>
        <v>0</v>
      </c>
      <c r="D73" s="21">
        <f>SUM(ENERO:DICIEMBRE!D73)</f>
        <v>0</v>
      </c>
      <c r="E73" s="21">
        <f>SUM(ENERO:DICIEMBRE!E73)</f>
        <v>1</v>
      </c>
      <c r="F73" s="21">
        <f>SUM(ENERO:DICIEMBRE!F73)</f>
        <v>0</v>
      </c>
      <c r="G73" s="21">
        <f>SUM(ENERO:DICIEMBRE!G73)</f>
        <v>0</v>
      </c>
      <c r="H73" s="21">
        <f>SUM(ENERO:DICIEMBRE!H73)</f>
        <v>0</v>
      </c>
      <c r="I73" s="21">
        <f>SUM(ENERO:DICIEMBRE!I73)</f>
        <v>0</v>
      </c>
      <c r="J73" s="21">
        <f>SUM(ENERO:DICIEMBRE!J73)</f>
        <v>0</v>
      </c>
      <c r="K73" s="21">
        <f>SUM(ENERO:DICIEMBRE!K73)</f>
        <v>1</v>
      </c>
      <c r="L73" s="21">
        <f>SUM(ENERO:DICIEMBRE!L73)</f>
        <v>0</v>
      </c>
      <c r="M73" s="21">
        <f>SUM(ENERO:DICIEMBRE!M73)</f>
        <v>0</v>
      </c>
      <c r="N73" s="21">
        <f>SUM(ENERO:DICIEMBRE!N73)</f>
        <v>0</v>
      </c>
      <c r="O73" s="21">
        <f>SUM(ENERO:DICIEMBRE!O73)</f>
        <v>0</v>
      </c>
      <c r="P73" s="21">
        <f>SUM(ENERO:DICIEMBRE!P73)</f>
        <v>1</v>
      </c>
      <c r="Q73" s="21">
        <f>SUM(ENERO:DICIEMBRE!Q73)</f>
        <v>0</v>
      </c>
      <c r="R73" s="21">
        <f>SUM(ENERO:DICIEMBRE!R73)</f>
        <v>0</v>
      </c>
      <c r="S73" s="21">
        <f>SUM(ENERO:DICIEMBRE!S73)</f>
        <v>0</v>
      </c>
      <c r="T73" s="21">
        <f>SUM(ENERO:DICIEMBRE!T73)</f>
        <v>1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680"/>
      <c r="B76" s="681"/>
      <c r="C76" s="683"/>
      <c r="D76" s="683"/>
      <c r="E76" s="683"/>
      <c r="F76" s="683"/>
      <c r="G76" s="162" t="s">
        <v>15</v>
      </c>
      <c r="H76" s="107" t="s">
        <v>140</v>
      </c>
      <c r="I76" s="107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21">
        <f>SUM(ENERO:DICIEMBRE!C77)</f>
        <v>0</v>
      </c>
      <c r="D77" s="21">
        <f>SUM(ENERO:DICIEMBRE!D77)</f>
        <v>0</v>
      </c>
      <c r="E77" s="21">
        <f>SUM(ENERO:DICIEMBRE!E77)</f>
        <v>0</v>
      </c>
      <c r="F77" s="21">
        <f>SUM(ENERO:DICIEMBRE!F77)</f>
        <v>0</v>
      </c>
      <c r="G77" s="21">
        <f>SUM(ENERO:DICIEMBRE!G77)</f>
        <v>0</v>
      </c>
      <c r="H77" s="21">
        <f>SUM(ENERO:DICIEMBRE!H77)</f>
        <v>0</v>
      </c>
      <c r="I77" s="21">
        <f>SUM(ENERO:DICIEMBRE!I77)</f>
        <v>0</v>
      </c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626" t="s">
        <v>143</v>
      </c>
      <c r="B78" s="627"/>
      <c r="C78" s="21">
        <f>SUM(ENERO:DICIEMBRE!C78)</f>
        <v>0</v>
      </c>
      <c r="D78" s="21">
        <f>SUM(ENERO:DICIEMBRE!D78)</f>
        <v>0</v>
      </c>
      <c r="E78" s="21">
        <f>SUM(ENERO:DICIEMBRE!E78)</f>
        <v>0</v>
      </c>
      <c r="F78" s="21">
        <f>SUM(ENERO:DICIEMBRE!F78)</f>
        <v>0</v>
      </c>
      <c r="G78" s="21">
        <f>SUM(ENERO:DICIEMBRE!G78)</f>
        <v>0</v>
      </c>
      <c r="H78" s="21">
        <f>SUM(ENERO:DICIEMBRE!H78)</f>
        <v>0</v>
      </c>
      <c r="I78" s="21">
        <f>SUM(ENERO:DICIEMBRE!I78)</f>
        <v>0</v>
      </c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166" t="s">
        <v>145</v>
      </c>
      <c r="C79" s="21">
        <f>SUM(ENERO:DICIEMBRE!C79)</f>
        <v>0</v>
      </c>
      <c r="D79" s="21">
        <f>SUM(ENERO:DICIEMBRE!D79)</f>
        <v>0</v>
      </c>
      <c r="E79" s="21">
        <f>SUM(ENERO:DICIEMBRE!E79)</f>
        <v>0</v>
      </c>
      <c r="F79" s="21">
        <f>SUM(ENERO:DICIEMBRE!F79)</f>
        <v>0</v>
      </c>
      <c r="G79" s="21">
        <f>SUM(ENERO:DICIEMBRE!G79)</f>
        <v>0</v>
      </c>
      <c r="H79" s="21">
        <f>SUM(ENERO:DICIEMBRE!H79)</f>
        <v>0</v>
      </c>
      <c r="I79" s="21">
        <f>SUM(ENERO:DICIEMBRE!I79)</f>
        <v>0</v>
      </c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693"/>
      <c r="B80" s="118" t="s">
        <v>146</v>
      </c>
      <c r="C80" s="21">
        <f>SUM(ENERO:DICIEMBRE!C80)</f>
        <v>0</v>
      </c>
      <c r="D80" s="21">
        <f>SUM(ENERO:DICIEMBRE!D80)</f>
        <v>0</v>
      </c>
      <c r="E80" s="21">
        <f>SUM(ENERO:DICIEMBRE!E80)</f>
        <v>0</v>
      </c>
      <c r="F80" s="21">
        <f>SUM(ENERO:DICIEMBRE!F80)</f>
        <v>0</v>
      </c>
      <c r="G80" s="21">
        <f>SUM(ENERO:DICIEMBRE!G80)</f>
        <v>0</v>
      </c>
      <c r="H80" s="21">
        <f>SUM(ENERO:DICIEMBRE!H80)</f>
        <v>0</v>
      </c>
      <c r="I80" s="21">
        <f>SUM(ENERO:DICIEMBRE!I80)</f>
        <v>0</v>
      </c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693"/>
      <c r="B81" s="171" t="s">
        <v>147</v>
      </c>
      <c r="C81" s="21">
        <f>SUM(ENERO:DICIEMBRE!C81)</f>
        <v>0</v>
      </c>
      <c r="D81" s="21">
        <f>SUM(ENERO:DICIEMBRE!D81)</f>
        <v>0</v>
      </c>
      <c r="E81" s="21">
        <f>SUM(ENERO:DICIEMBRE!E81)</f>
        <v>0</v>
      </c>
      <c r="F81" s="21">
        <f>SUM(ENERO:DICIEMBRE!F81)</f>
        <v>0</v>
      </c>
      <c r="G81" s="21">
        <f>SUM(ENERO:DICIEMBRE!G81)</f>
        <v>0</v>
      </c>
      <c r="H81" s="21">
        <f>SUM(ENERO:DICIEMBRE!H81)</f>
        <v>0</v>
      </c>
      <c r="I81" s="21">
        <f>SUM(ENERO:DICIEMBRE!I81)</f>
        <v>0</v>
      </c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693"/>
      <c r="B82" s="172" t="s">
        <v>148</v>
      </c>
      <c r="C82" s="21">
        <f>SUM(ENERO:DICIEMBRE!C82)</f>
        <v>0</v>
      </c>
      <c r="D82" s="21">
        <f>SUM(ENERO:DICIEMBRE!D82)</f>
        <v>0</v>
      </c>
      <c r="E82" s="21">
        <f>SUM(ENERO:DICIEMBRE!E82)</f>
        <v>0</v>
      </c>
      <c r="F82" s="21">
        <f>SUM(ENERO:DICIEMBRE!F82)</f>
        <v>0</v>
      </c>
      <c r="G82" s="21">
        <f>SUM(ENERO:DICIEMBRE!G82)</f>
        <v>0</v>
      </c>
      <c r="H82" s="21">
        <f>SUM(ENERO:DICIEMBRE!H82)</f>
        <v>0</v>
      </c>
      <c r="I82" s="21">
        <f>SUM(ENERO:DICIEMBRE!I82)</f>
        <v>0</v>
      </c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693"/>
      <c r="B83" s="173" t="s">
        <v>149</v>
      </c>
      <c r="C83" s="21">
        <f>SUM(ENERO:DICIEMBRE!C83)</f>
        <v>0</v>
      </c>
      <c r="D83" s="21">
        <f>SUM(ENERO:DICIEMBRE!D83)</f>
        <v>0</v>
      </c>
      <c r="E83" s="21">
        <f>SUM(ENERO:DICIEMBRE!E83)</f>
        <v>17</v>
      </c>
      <c r="F83" s="21">
        <f>SUM(ENERO:DICIEMBRE!F83)</f>
        <v>0</v>
      </c>
      <c r="G83" s="21">
        <f>SUM(ENERO:DICIEMBRE!G83)</f>
        <v>0</v>
      </c>
      <c r="H83" s="21">
        <f>SUM(ENERO:DICIEMBRE!H83)</f>
        <v>7</v>
      </c>
      <c r="I83" s="21">
        <f>SUM(ENERO:DICIEMBRE!I83)</f>
        <v>10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693"/>
      <c r="B84" s="173" t="s">
        <v>150</v>
      </c>
      <c r="C84" s="21">
        <f>SUM(ENERO:DICIEMBRE!C84)</f>
        <v>0</v>
      </c>
      <c r="D84" s="21">
        <f>SUM(ENERO:DICIEMBRE!D84)</f>
        <v>0</v>
      </c>
      <c r="E84" s="21">
        <f>SUM(ENERO:DICIEMBRE!E84)</f>
        <v>4</v>
      </c>
      <c r="F84" s="21">
        <f>SUM(ENERO:DICIEMBRE!F84)</f>
        <v>0</v>
      </c>
      <c r="G84" s="21">
        <f>SUM(ENERO:DICIEMBRE!G84)</f>
        <v>0</v>
      </c>
      <c r="H84" s="21">
        <f>SUM(ENERO:DICIEMBRE!H84)</f>
        <v>1</v>
      </c>
      <c r="I84" s="21">
        <f>SUM(ENERO:DICIEMBRE!I84)</f>
        <v>3</v>
      </c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694"/>
      <c r="B85" s="174" t="s">
        <v>151</v>
      </c>
      <c r="C85" s="21">
        <f>SUM(ENERO:DICIEMBRE!C85)</f>
        <v>0</v>
      </c>
      <c r="D85" s="21">
        <f>SUM(ENERO:DICIEMBRE!D85)</f>
        <v>0</v>
      </c>
      <c r="E85" s="21">
        <f>SUM(ENERO:DICIEMBRE!E85)</f>
        <v>0</v>
      </c>
      <c r="F85" s="21">
        <f>SUM(ENERO:DICIEMBRE!F85)</f>
        <v>0</v>
      </c>
      <c r="G85" s="21">
        <f>SUM(ENERO:DICIEMBRE!G85)</f>
        <v>0</v>
      </c>
      <c r="H85" s="21">
        <f>SUM(ENERO:DICIEMBRE!H85)</f>
        <v>0</v>
      </c>
      <c r="I85" s="21">
        <f>SUM(ENERO:DICIEMBRE!I85)</f>
        <v>0</v>
      </c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626" t="s">
        <v>152</v>
      </c>
      <c r="B86" s="627"/>
      <c r="C86" s="21">
        <f>SUM(ENERO:DICIEMBRE!C86)</f>
        <v>0</v>
      </c>
      <c r="D86" s="21">
        <f>SUM(ENERO:DICIEMBRE!D86)</f>
        <v>0</v>
      </c>
      <c r="E86" s="21">
        <f>SUM(ENERO:DICIEMBRE!E86)</f>
        <v>0</v>
      </c>
      <c r="F86" s="21">
        <f>SUM(ENERO:DICIEMBRE!F86)</f>
        <v>0</v>
      </c>
      <c r="G86" s="21">
        <f>SUM(ENERO:DICIEMBRE!G86)</f>
        <v>0</v>
      </c>
      <c r="H86" s="21">
        <f>SUM(ENERO:DICIEMBRE!H86)</f>
        <v>0</v>
      </c>
      <c r="I86" s="21">
        <f>SUM(ENERO:DICIEMBRE!I86)</f>
        <v>0</v>
      </c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1">
        <f>SUM(ENERO:DICIEMBRE!C87)</f>
        <v>2</v>
      </c>
      <c r="D87" s="21">
        <f>SUM(ENERO:DICIEMBRE!D87)</f>
        <v>278</v>
      </c>
      <c r="E87" s="21">
        <f>SUM(ENERO:DICIEMBRE!E87)</f>
        <v>3</v>
      </c>
      <c r="F87" s="21">
        <f>SUM(ENERO:DICIEMBRE!F87)</f>
        <v>0</v>
      </c>
      <c r="G87" s="21">
        <f>SUM(ENERO:DICIEMBRE!G87)</f>
        <v>0</v>
      </c>
      <c r="H87" s="21">
        <f>SUM(ENERO:DICIEMBRE!H87)</f>
        <v>0</v>
      </c>
      <c r="I87" s="21">
        <f>SUM(ENERO:DICIEMBRE!I87)</f>
        <v>283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21">
        <f>SUM(ENERO:DICIEMBRE!C88)</f>
        <v>52</v>
      </c>
      <c r="D88" s="21">
        <f>SUM(ENERO:DICIEMBRE!D88)</f>
        <v>0</v>
      </c>
      <c r="E88" s="21">
        <f>SUM(ENERO:DICIEMBRE!E88)</f>
        <v>1172</v>
      </c>
      <c r="F88" s="21">
        <f>SUM(ENERO:DICIEMBRE!F88)</f>
        <v>2</v>
      </c>
      <c r="G88" s="21">
        <f>SUM(ENERO:DICIEMBRE!G88)</f>
        <v>0</v>
      </c>
      <c r="H88" s="21">
        <f>SUM(ENERO:DICIEMBRE!H88)</f>
        <v>109</v>
      </c>
      <c r="I88" s="21">
        <f>SUM(ENERO:DICIEMBRE!I88)</f>
        <v>1196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180">
        <f>SUM(C77:C88)</f>
        <v>54</v>
      </c>
      <c r="D89" s="180">
        <f>SUM(D87)</f>
        <v>278</v>
      </c>
      <c r="E89" s="180">
        <f t="shared" ref="E89:I89" si="11">SUM(E77:E88)</f>
        <v>1196</v>
      </c>
      <c r="F89" s="180">
        <f t="shared" si="11"/>
        <v>2</v>
      </c>
      <c r="G89" s="180">
        <f t="shared" si="11"/>
        <v>0</v>
      </c>
      <c r="H89" s="180">
        <f t="shared" si="11"/>
        <v>117</v>
      </c>
      <c r="I89" s="181">
        <f t="shared" si="11"/>
        <v>1492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x14ac:dyDescent="0.2">
      <c r="A90" s="686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x14ac:dyDescent="0.2">
      <c r="A91" s="688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690"/>
      <c r="B93" s="587"/>
      <c r="C93" s="691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1820</v>
      </c>
      <c r="D94" s="21">
        <f>SUM(ENERO:DICIEMBRE!D94)</f>
        <v>2</v>
      </c>
      <c r="E94" s="21">
        <f>SUM(ENERO:DICIEMBRE!E94)</f>
        <v>3</v>
      </c>
      <c r="F94" s="21">
        <f>SUM(ENERO:DICIEMBRE!F94)</f>
        <v>8</v>
      </c>
      <c r="G94" s="21">
        <f>SUM(ENERO:DICIEMBRE!G94)</f>
        <v>17</v>
      </c>
      <c r="H94" s="21">
        <f>SUM(ENERO:DICIEMBRE!H94)</f>
        <v>94</v>
      </c>
      <c r="I94" s="21">
        <f>SUM(ENERO:DICIEMBRE!I94)</f>
        <v>327</v>
      </c>
      <c r="J94" s="21">
        <f>SUM(ENERO:DICIEMBRE!J94)</f>
        <v>1229</v>
      </c>
      <c r="K94" s="21">
        <f>SUM(ENERO:DICIEMBRE!K94)</f>
        <v>140</v>
      </c>
      <c r="L94" s="21">
        <f>SUM(ENERO:DICIEMBRE!L94)</f>
        <v>16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85" t="s">
        <v>177</v>
      </c>
      <c r="D97" s="85" t="s">
        <v>178</v>
      </c>
      <c r="E97" s="85" t="s">
        <v>179</v>
      </c>
      <c r="F97" s="85" t="s">
        <v>180</v>
      </c>
      <c r="G97" s="85" t="s">
        <v>181</v>
      </c>
      <c r="H97" s="85" t="s">
        <v>182</v>
      </c>
      <c r="I97" s="193" t="s">
        <v>183</v>
      </c>
      <c r="J97" s="15" t="s">
        <v>184</v>
      </c>
      <c r="K97" s="709"/>
      <c r="L97" s="709"/>
      <c r="M97" s="697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21">
        <f>SUM(ENERO:DICIEMBRE!C98)</f>
        <v>1776</v>
      </c>
      <c r="D98" s="21">
        <f>SUM(ENERO:DICIEMBRE!D98)</f>
        <v>1819</v>
      </c>
      <c r="E98" s="21">
        <f>SUM(ENERO:DICIEMBRE!E98)</f>
        <v>19</v>
      </c>
      <c r="F98" s="21">
        <f>SUM(ENERO:DICIEMBRE!F98)</f>
        <v>0</v>
      </c>
      <c r="G98" s="21">
        <f>SUM(ENERO:DICIEMBRE!G98)</f>
        <v>4</v>
      </c>
      <c r="H98" s="21">
        <f>SUM(ENERO:DICIEMBRE!H98)</f>
        <v>0</v>
      </c>
      <c r="I98" s="21">
        <f>SUM(ENERO:DICIEMBRE!I98)</f>
        <v>22</v>
      </c>
      <c r="J98" s="21">
        <f>SUM(ENERO:DICIEMBRE!J98)</f>
        <v>16</v>
      </c>
      <c r="K98" s="21">
        <f>SUM(ENERO:DICIEMBRE!K98)</f>
        <v>53</v>
      </c>
      <c r="L98" s="21">
        <f>SUM(ENERO:DICIEMBRE!L98)</f>
        <v>23</v>
      </c>
      <c r="M98" s="21">
        <f>SUM(ENERO:DICIEMBRE!M98)</f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698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14"/>
      <c r="B101" s="590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2"/>
      <c r="L101" s="107" t="s">
        <v>188</v>
      </c>
      <c r="M101" s="197" t="s">
        <v>189</v>
      </c>
      <c r="N101" s="198" t="s">
        <v>190</v>
      </c>
      <c r="O101" s="198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185</v>
      </c>
      <c r="C102" s="21">
        <f>SUM(ENERO:DICIEMBRE!C102)</f>
        <v>185</v>
      </c>
      <c r="D102" s="21">
        <f>SUM(ENERO:DICIEMBRE!D102)</f>
        <v>0</v>
      </c>
      <c r="E102" s="21">
        <f>SUM(ENERO:DICIEMBRE!E102)</f>
        <v>0</v>
      </c>
      <c r="F102" s="21">
        <f>SUM(ENERO:DICIEMBRE!F102)</f>
        <v>0</v>
      </c>
      <c r="G102" s="21">
        <f>SUM(ENERO:DICIEMBRE!G102)</f>
        <v>0</v>
      </c>
      <c r="H102" s="21">
        <f>SUM(ENERO:DICIEMBRE!H102)</f>
        <v>0</v>
      </c>
      <c r="I102" s="21">
        <f>SUM(ENERO:DICIEMBRE!I102)</f>
        <v>0</v>
      </c>
      <c r="J102" s="21">
        <f>SUM(ENERO:DICIEMBRE!J102)</f>
        <v>0</v>
      </c>
      <c r="K102" s="21">
        <f>SUM(ENERO:DICIEMBRE!K102)</f>
        <v>2</v>
      </c>
      <c r="L102" s="21">
        <f>SUM(ENERO:DICIEMBRE!L102)</f>
        <v>156</v>
      </c>
      <c r="M102" s="21">
        <f>SUM(ENERO:DICIEMBRE!M102)</f>
        <v>96</v>
      </c>
      <c r="N102" s="21">
        <f>SUM(ENERO:DICIEMBRE!N102)</f>
        <v>159</v>
      </c>
      <c r="O102" s="21">
        <f>SUM(ENERO:DICIEMBRE!O102)</f>
        <v>148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7</v>
      </c>
      <c r="C103" s="21">
        <f>SUM(ENERO:DICIEMBRE!C103)</f>
        <v>0</v>
      </c>
      <c r="D103" s="21">
        <f>SUM(ENERO:DICIEMBRE!D103)</f>
        <v>2</v>
      </c>
      <c r="E103" s="21">
        <f>SUM(ENERO:DICIEMBRE!E103)</f>
        <v>1</v>
      </c>
      <c r="F103" s="21">
        <f>SUM(ENERO:DICIEMBRE!F103)</f>
        <v>2</v>
      </c>
      <c r="G103" s="21">
        <f>SUM(ENERO:DICIEMBRE!G103)</f>
        <v>0</v>
      </c>
      <c r="H103" s="21">
        <f>SUM(ENERO:DICIEMBRE!H103)</f>
        <v>0</v>
      </c>
      <c r="I103" s="21">
        <f>SUM(ENERO:DICIEMBRE!I103)</f>
        <v>2</v>
      </c>
      <c r="J103" s="21">
        <f>SUM(ENERO:DICIEMBRE!J103)</f>
        <v>0</v>
      </c>
      <c r="K103" s="21">
        <f>SUM(ENERO:DICIEMBRE!K103)</f>
        <v>0</v>
      </c>
      <c r="L103" s="21">
        <f>SUM(ENERO:DICIEMBRE!L103)</f>
        <v>6</v>
      </c>
      <c r="M103" s="21">
        <f>SUM(ENERO:DICIEMBRE!M103)</f>
        <v>6</v>
      </c>
      <c r="N103" s="21">
        <f>SUM(ENERO:DICIEMBRE!N103)</f>
        <v>6</v>
      </c>
      <c r="O103" s="21">
        <f>SUM(ENERO:DICIEMBRE!O103)</f>
        <v>6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7</v>
      </c>
      <c r="C104" s="21">
        <f>SUM(ENERO:DICIEMBRE!C104)</f>
        <v>0</v>
      </c>
      <c r="D104" s="21">
        <f>SUM(ENERO:DICIEMBRE!D104)</f>
        <v>5</v>
      </c>
      <c r="E104" s="21">
        <f>SUM(ENERO:DICIEMBRE!E104)</f>
        <v>0</v>
      </c>
      <c r="F104" s="21">
        <f>SUM(ENERO:DICIEMBRE!F104)</f>
        <v>1</v>
      </c>
      <c r="G104" s="21">
        <f>SUM(ENERO:DICIEMBRE!G104)</f>
        <v>1</v>
      </c>
      <c r="H104" s="21">
        <f>SUM(ENERO:DICIEMBRE!H104)</f>
        <v>0</v>
      </c>
      <c r="I104" s="21">
        <f>SUM(ENERO:DICIEMBRE!I104)</f>
        <v>0</v>
      </c>
      <c r="J104" s="21">
        <f>SUM(ENERO:DICIEMBRE!J104)</f>
        <v>0</v>
      </c>
      <c r="K104" s="21">
        <f>SUM(ENERO:DICIEMBRE!K104)</f>
        <v>3</v>
      </c>
      <c r="L104" s="21">
        <f>SUM(ENERO:DICIEMBRE!L104)</f>
        <v>5</v>
      </c>
      <c r="M104" s="21">
        <f>SUM(ENERO:DICIEMBRE!M104)</f>
        <v>5</v>
      </c>
      <c r="N104" s="21">
        <f>SUM(ENERO:DICIEMBRE!N104)</f>
        <v>5</v>
      </c>
      <c r="O104" s="21">
        <f>SUM(ENERO:DICIEMBRE!O104)</f>
        <v>5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210" t="s">
        <v>196</v>
      </c>
      <c r="B106" s="17" t="s">
        <v>197</v>
      </c>
      <c r="C106" s="211" t="s">
        <v>198</v>
      </c>
      <c r="D106" s="15" t="s">
        <v>12</v>
      </c>
      <c r="E106" s="17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">
        <f>SUM(ENERO:DICIEMBRE!B107)</f>
        <v>1456</v>
      </c>
      <c r="C107" s="21">
        <f>SUM(ENERO:DICIEMBRE!C107)</f>
        <v>160</v>
      </c>
      <c r="D107" s="21">
        <f>SUM(ENERO:DICIEMBRE!D107)</f>
        <v>15</v>
      </c>
      <c r="E107" s="21">
        <f>SUM(ENERO:DICIEMBRE!E107)</f>
        <v>54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">
        <f>SUM(ENERO:DICIEMBRE!B108)</f>
        <v>967</v>
      </c>
      <c r="C108" s="21">
        <f>SUM(ENERO:DICIEMBRE!C108)</f>
        <v>130</v>
      </c>
      <c r="D108" s="21">
        <f>SUM(ENERO:DICIEMBRE!D108)</f>
        <v>4</v>
      </c>
      <c r="E108" s="21">
        <f>SUM(ENERO:DICIEMBRE!E108)</f>
        <v>7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1">
        <f>SUM(ENERO:DICIEMBRE!B109)</f>
        <v>0</v>
      </c>
      <c r="C109" s="21">
        <f>SUM(ENERO:DICIEMBRE!C109)</f>
        <v>0</v>
      </c>
      <c r="D109" s="21">
        <f>SUM(ENERO:DICIEMBRE!D109)</f>
        <v>0</v>
      </c>
      <c r="E109" s="21">
        <f>SUM(ENERO:DICIEMBRE!E109)</f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1">
        <f>SUM(ENERO:DICIEMBRE!B110)</f>
        <v>0</v>
      </c>
      <c r="C110" s="21">
        <f>SUM(ENERO:DICIEMBRE!C110)</f>
        <v>0</v>
      </c>
      <c r="D110" s="21">
        <f>SUM(ENERO:DICIEMBRE!D110)</f>
        <v>0</v>
      </c>
      <c r="E110" s="21">
        <f>SUM(ENERO:DICIEMBRE!E110)</f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06" t="s">
        <v>203</v>
      </c>
      <c r="B111" s="21">
        <f>SUM(ENERO:DICIEMBRE!B111)</f>
        <v>1</v>
      </c>
      <c r="C111" s="21">
        <f>SUM(ENERO:DICIEMBRE!C111)</f>
        <v>0</v>
      </c>
      <c r="D111" s="21">
        <f>SUM(ENERO:DICIEMBRE!D111)</f>
        <v>0</v>
      </c>
      <c r="E111" s="21">
        <f>SUM(ENERO:DICIEMBRE!E111)</f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228" t="s">
        <v>204</v>
      </c>
      <c r="B112" s="21">
        <f>SUM(ENERO:DICIEMBRE!B112)</f>
        <v>1541</v>
      </c>
      <c r="C112" s="21">
        <f>SUM(ENERO:DICIEMBRE!C112)</f>
        <v>331</v>
      </c>
      <c r="D112" s="21">
        <f>SUM(ENERO:DICIEMBRE!D112)</f>
        <v>13</v>
      </c>
      <c r="E112" s="21">
        <f>SUM(ENERO:DICIEMBRE!E112)</f>
        <v>56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17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">
        <f>SUM(ENERO:DICIEMBRE!C116)</f>
        <v>1718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236" t="s">
        <v>210</v>
      </c>
      <c r="C117" s="21">
        <f>SUM(ENERO:DICIEMBRE!C117)</f>
        <v>145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21">
        <f>SUM(ENERO:DICIEMBRE!C118)</f>
        <v>61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1">
        <f>SUM(ENERO:DICIEMBRE!C119)</f>
        <v>1279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1">
        <f>SUM(ENERO:DICIEMBRE!C120)</f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239" t="s">
        <v>215</v>
      </c>
      <c r="C121" s="21">
        <f>SUM(ENERO:DICIEMBRE!C121)</f>
        <v>1657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14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21">
        <f>SUM(ENERO:DICIEMBRE!B125)</f>
        <v>564</v>
      </c>
      <c r="C125" s="21">
        <f>SUM(ENERO:DICIEMBRE!C125)</f>
        <v>0</v>
      </c>
      <c r="D125" s="21">
        <f>SUM(ENERO:DICIEMBRE!D125)</f>
        <v>0</v>
      </c>
      <c r="E125" s="21">
        <f>SUM(ENERO:DICIEMBRE!E125)</f>
        <v>0</v>
      </c>
      <c r="F125" s="21">
        <f>SUM(ENERO:DICIEMBRE!F125)</f>
        <v>0</v>
      </c>
      <c r="G125" s="21">
        <f>SUM(ENERO:DICIEMBRE!G125)</f>
        <v>0</v>
      </c>
      <c r="H125" s="21">
        <f>SUM(ENERO:DICIEMBRE!H125)</f>
        <v>0</v>
      </c>
      <c r="I125" s="21">
        <f>SUM(ENERO:DICIEMBRE!I125)</f>
        <v>0</v>
      </c>
      <c r="J125" s="21">
        <f>SUM(ENERO:DICIEMBRE!J125)</f>
        <v>0</v>
      </c>
      <c r="K125" s="21">
        <f>SUM(ENERO:DICIEMBRE!K125)</f>
        <v>0</v>
      </c>
      <c r="L125" s="21">
        <f>SUM(ENERO:DICIEMBRE!L125)</f>
        <v>0</v>
      </c>
      <c r="M125" s="21">
        <f>SUM(ENERO:DICIEMBRE!M125)</f>
        <v>0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21">
        <f>SUM(ENERO:DICIEMBRE!B126)</f>
        <v>564</v>
      </c>
      <c r="C126" s="21">
        <f>SUM(ENERO:DICIEMBRE!C126)</f>
        <v>0</v>
      </c>
      <c r="D126" s="21">
        <f>SUM(ENERO:DICIEMBRE!D126)</f>
        <v>30</v>
      </c>
      <c r="E126" s="21">
        <f>SUM(ENERO:DICIEMBRE!E126)</f>
        <v>129</v>
      </c>
      <c r="F126" s="21">
        <f>SUM(ENERO:DICIEMBRE!F126)</f>
        <v>176</v>
      </c>
      <c r="G126" s="21">
        <f>SUM(ENERO:DICIEMBRE!G126)</f>
        <v>157</v>
      </c>
      <c r="H126" s="21">
        <f>SUM(ENERO:DICIEMBRE!H126)</f>
        <v>45</v>
      </c>
      <c r="I126" s="21">
        <f>SUM(ENERO:DICIEMBRE!I126)</f>
        <v>27</v>
      </c>
      <c r="J126" s="21">
        <f>SUM(ENERO:DICIEMBRE!J126)</f>
        <v>0</v>
      </c>
      <c r="K126" s="21">
        <f>SUM(ENERO:DICIEMBRE!K126)</f>
        <v>0</v>
      </c>
      <c r="L126" s="21">
        <f>SUM(ENERO:DICIEMBRE!L126)</f>
        <v>8</v>
      </c>
      <c r="M126" s="21">
        <f>SUM(ENERO:DICIEMBRE!M126)</f>
        <v>40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85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15"/>
      <c r="B130" s="16" t="s">
        <v>230</v>
      </c>
      <c r="C130" s="122" t="s">
        <v>231</v>
      </c>
      <c r="D130" s="16" t="s">
        <v>232</v>
      </c>
      <c r="E130" s="15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1">
        <f>SUM(ENERO:DICIEMBRE!B131)</f>
        <v>1769</v>
      </c>
      <c r="C131" s="21">
        <f>SUM(ENERO:DICIEMBRE!C131)</f>
        <v>16</v>
      </c>
      <c r="D131" s="21">
        <f>SUM(ENERO:DICIEMBRE!D131)</f>
        <v>51</v>
      </c>
      <c r="E131" s="21">
        <f>SUM(ENERO:DICIEMBRE!E131)</f>
        <v>6</v>
      </c>
      <c r="F131" s="21">
        <f>SUM(ENERO:DICIEMBRE!F131)</f>
        <v>1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210" t="s">
        <v>237</v>
      </c>
      <c r="B133" s="17" t="s">
        <v>238</v>
      </c>
      <c r="C133" s="17" t="s">
        <v>239</v>
      </c>
      <c r="D133" s="211" t="s">
        <v>240</v>
      </c>
      <c r="E133" s="15" t="s">
        <v>12</v>
      </c>
    </row>
    <row r="134" spans="1:130" ht="22.15" customHeight="1" x14ac:dyDescent="0.2">
      <c r="A134" s="99" t="s">
        <v>241</v>
      </c>
      <c r="B134" s="21">
        <f>SUM(ENERO:DICIEMBRE!B134)</f>
        <v>1849</v>
      </c>
      <c r="C134" s="21">
        <f>SUM(ENERO:DICIEMBRE!C134)</f>
        <v>0</v>
      </c>
      <c r="D134" s="21">
        <f>SUM(ENERO:DICIEMBRE!D134)</f>
        <v>196</v>
      </c>
      <c r="E134" s="21">
        <f>SUM(ENERO:DICIEMBRE!E134)</f>
        <v>0</v>
      </c>
      <c r="F134" s="258"/>
      <c r="CB134" s="5"/>
    </row>
    <row r="135" spans="1:130" ht="24" customHeight="1" x14ac:dyDescent="0.2">
      <c r="A135" s="259" t="s">
        <v>242</v>
      </c>
      <c r="B135" s="21">
        <f>SUM(ENERO:DICIEMBRE!B135)</f>
        <v>1768</v>
      </c>
      <c r="C135" s="21">
        <f>SUM(ENERO:DICIEMBRE!C135)</f>
        <v>0</v>
      </c>
      <c r="D135" s="21">
        <f>SUM(ENERO:DICIEMBRE!D135)</f>
        <v>193</v>
      </c>
      <c r="E135" s="21">
        <f>SUM(ENERO:DICIEMBRE!E135)</f>
        <v>0</v>
      </c>
      <c r="F135" s="258"/>
      <c r="CB135" s="5"/>
    </row>
    <row r="136" spans="1:130" ht="22.15" customHeight="1" thickBot="1" x14ac:dyDescent="0.25">
      <c r="A136" s="261" t="s">
        <v>243</v>
      </c>
      <c r="B136" s="21">
        <f>SUM(ENERO:DICIEMBRE!B136)</f>
        <v>101</v>
      </c>
      <c r="C136" s="21">
        <f>SUM(ENERO:DICIEMBRE!C136)</f>
        <v>2</v>
      </c>
      <c r="D136" s="21">
        <f>SUM(ENERO:DICIEMBRE!D136)</f>
        <v>3</v>
      </c>
      <c r="E136" s="21">
        <f>SUM(ENERO:DICIEMBRE!E136)</f>
        <v>0</v>
      </c>
      <c r="F136" s="258"/>
      <c r="CB136" s="5"/>
    </row>
    <row r="137" spans="1:130" ht="26.45" customHeight="1" thickTop="1" x14ac:dyDescent="0.2">
      <c r="A137" s="265" t="s">
        <v>244</v>
      </c>
      <c r="B137" s="266" t="s">
        <v>245</v>
      </c>
      <c r="C137" s="267" t="s">
        <v>246</v>
      </c>
      <c r="D137" s="268" t="s">
        <v>12</v>
      </c>
      <c r="CB137" s="5"/>
    </row>
    <row r="138" spans="1:130" ht="22.15" customHeight="1" x14ac:dyDescent="0.2">
      <c r="A138" s="99" t="s">
        <v>247</v>
      </c>
      <c r="B138" s="21">
        <f>SUM(ENERO:DICIEMBRE!B138)</f>
        <v>568</v>
      </c>
      <c r="C138" s="21">
        <f>SUM(ENERO:DICIEMBRE!C138)</f>
        <v>9</v>
      </c>
      <c r="D138" s="21">
        <f>SUM(ENERO:DICIEMBRE!D138)</f>
        <v>0</v>
      </c>
      <c r="CB138" s="5"/>
    </row>
    <row r="139" spans="1:130" ht="19.899999999999999" customHeight="1" x14ac:dyDescent="0.2">
      <c r="A139" s="259" t="s">
        <v>248</v>
      </c>
      <c r="B139" s="21">
        <f>SUM(ENERO:DICIEMBRE!B139)</f>
        <v>293</v>
      </c>
      <c r="C139" s="21">
        <f>SUM(ENERO:DICIEMBRE!C139)</f>
        <v>12</v>
      </c>
      <c r="D139" s="21">
        <f>SUM(ENERO:DICIEMBRE!D139)</f>
        <v>0</v>
      </c>
      <c r="CB139" s="5"/>
    </row>
    <row r="140" spans="1:130" ht="27" customHeight="1" x14ac:dyDescent="0.2">
      <c r="A140" s="269" t="s">
        <v>249</v>
      </c>
      <c r="B140" s="21">
        <f>SUM(ENERO:DICIEMBRE!B140)</f>
        <v>951</v>
      </c>
      <c r="C140" s="21">
        <f>SUM(ENERO:DICIEMBRE!C140)</f>
        <v>27</v>
      </c>
      <c r="D140" s="21">
        <f>SUM(ENERO:DICIEMBRE!D140)</f>
        <v>0</v>
      </c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270" t="s">
        <v>244</v>
      </c>
      <c r="B142" s="271" t="s">
        <v>251</v>
      </c>
      <c r="C142" s="193" t="s">
        <v>252</v>
      </c>
      <c r="U142" s="3"/>
      <c r="BY142" s="4"/>
    </row>
    <row r="143" spans="1:130" ht="20.45" customHeight="1" x14ac:dyDescent="0.2">
      <c r="A143" s="272" t="s">
        <v>247</v>
      </c>
      <c r="B143" s="21">
        <f>SUM(ENERO:DICIEMBRE!B143)</f>
        <v>1769</v>
      </c>
      <c r="C143" s="21">
        <f>SUM(ENERO:DICIEMBRE!C143)</f>
        <v>22</v>
      </c>
      <c r="U143" s="3"/>
      <c r="BY143" s="4"/>
    </row>
    <row r="144" spans="1:130" ht="21.6" customHeight="1" x14ac:dyDescent="0.2">
      <c r="A144" s="273" t="s">
        <v>248</v>
      </c>
      <c r="B144" s="21">
        <f>SUM(ENERO:DICIEMBRE!B144)</f>
        <v>196</v>
      </c>
      <c r="C144" s="21">
        <f>SUM(ENERO:DICIEMBRE!C144)</f>
        <v>68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s="2" customFormat="1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s="2" customFormat="1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s="2" customFormat="1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s="2" customFormat="1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s="2" customFormat="1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6" spans="1:21" s="2" customFormat="1" x14ac:dyDescent="0.2">
      <c r="A266" s="275">
        <f>SUM(C12:G12,H12:AB12,C26:C36,C40:D52,C55:D66,B70:O70,C89:I89,C94,C98:M98,B102:B104,B112:E112,C116:C121,B125:B126,B131:F131,B134:D136,B138:C140,B143:C144)</f>
        <v>43286</v>
      </c>
      <c r="B266" s="275">
        <f>SUM(DA12:DZ144)</f>
        <v>0</v>
      </c>
      <c r="C266" s="275"/>
      <c r="D266" s="275"/>
      <c r="E266" s="275"/>
      <c r="F266" s="275"/>
      <c r="G266" s="275"/>
      <c r="H266" s="275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B129:B131 D122:M122 A122:A125 B99:P99 K100 A94:A100 L100:L104 C100:J101 C74:E89 O101:O104 B100:B104 A103:A104 C98:M98 N122:P126 B95:M95 K96:M96 E96 I96:J97 C92:C94 D94:L94 B90:L91 L92 D92:K93 G77:I89 A77:A79 A86:A92 D142:XFD144 A145:XFD1048576 Q122:XFD128 A127:P128 CI94:XFD94 A43:A45 A40:A41 B45:B46 A47:A55 B53 A60:A75 A27 B27:B28 A34:A35 W12:DF22 A29:A32 A38:D38 B35:B37 P100:XFD104 C9:C10 A9:A10 A12:A21 S9:S10 U10 G75 W9:W10 M9 M10:R10 H9 H10:K10 H76:I76 B122:C124 D124:K124 L123:M123 D115:L121 N115:XFD121 C130:E131 G23:S37 DG12 DI12:XFD22 AB26:CA26 U26:Z26 U23:CA25 AA71:BX71 C116:C121 Q95:XFD99 Q93:CA94 CC93:XFD93 CC94:CG94 U12:U22 U68:BX70 X9:AA9 AC9:XFD11 A1:XFD8 M103:O104 B125:M126 H113:P114 R106:XFD107 S108:XFD112 R113:XFD114 A105:XFD105 A113:G113 A23:F24 N90:P98 Q90:XFD92 M90:M94 CB23:XFD67 CI71:XFD73 CA71:CE73 E38:S67 F74:XFD74 C69:J70 C26:E37 K68:S70 BZ68:BZ73 U27:CA67 T11:T70 C40:D67 CA68:XFD70 C72:BX73 V11:V22 C12:S22 F25:F37 B67:B74 C71:Y71 F75:F89 J75:XFD89 M101:N102 C102:K104 B143:C144 F129:XFD131 A132:XFD141 A106:Q112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",[10]NOMBRE!B2," - ","( ",[10]NOMBRE!C2,[10]NOMBRE!D2,[10]NOMBRE!E2,[10]NOMBRE!F2,[10]NOMBRE!G2,"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",[10]NOMBRE!B6," - ","( ",[10]NOMBRE!C6,[10]NOMBRE!D6," )")</f>
        <v>MES: SEPTIEMBRE - ( 09 )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",[10]NOMBRE!B7)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7"/>
      <c r="B11" s="587"/>
      <c r="C11" s="808"/>
      <c r="D11" s="779"/>
      <c r="E11" s="602"/>
      <c r="F11" s="602"/>
      <c r="G11" s="587"/>
      <c r="H11" s="780"/>
      <c r="I11" s="606"/>
      <c r="J11" s="606"/>
      <c r="K11" s="608"/>
      <c r="L11" s="597"/>
      <c r="M11" s="779"/>
      <c r="N11" s="616"/>
      <c r="O11" s="616"/>
      <c r="P11" s="616"/>
      <c r="Q11" s="616"/>
      <c r="R11" s="643"/>
      <c r="S11" s="14" t="s">
        <v>31</v>
      </c>
      <c r="T11" s="497" t="s">
        <v>32</v>
      </c>
      <c r="U11" s="16" t="s">
        <v>31</v>
      </c>
      <c r="V11" s="16" t="s">
        <v>32</v>
      </c>
      <c r="W11" s="809"/>
      <c r="X11" s="809"/>
      <c r="Y11" s="809"/>
      <c r="Z11" s="808"/>
      <c r="AA11" s="491" t="s">
        <v>33</v>
      </c>
      <c r="AB11" s="491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156</v>
      </c>
      <c r="D12" s="18">
        <f t="shared" ref="D12:AB12" si="0">SUM(D13:D16)</f>
        <v>1</v>
      </c>
      <c r="E12" s="18">
        <f t="shared" si="0"/>
        <v>3</v>
      </c>
      <c r="F12" s="18">
        <f t="shared" si="0"/>
        <v>121</v>
      </c>
      <c r="G12" s="18">
        <f t="shared" si="0"/>
        <v>31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11</v>
      </c>
      <c r="L12" s="18">
        <f t="shared" si="0"/>
        <v>51</v>
      </c>
      <c r="M12" s="18">
        <f t="shared" si="0"/>
        <v>129</v>
      </c>
      <c r="N12" s="18">
        <f t="shared" si="0"/>
        <v>0</v>
      </c>
      <c r="O12" s="18">
        <f t="shared" si="0"/>
        <v>0</v>
      </c>
      <c r="P12" s="18">
        <f t="shared" si="0"/>
        <v>1</v>
      </c>
      <c r="Q12" s="18">
        <f t="shared" si="0"/>
        <v>15</v>
      </c>
      <c r="R12" s="18">
        <f t="shared" si="0"/>
        <v>26</v>
      </c>
      <c r="S12" s="18">
        <f t="shared" si="0"/>
        <v>14</v>
      </c>
      <c r="T12" s="18">
        <f t="shared" si="0"/>
        <v>139</v>
      </c>
      <c r="U12" s="18">
        <f t="shared" si="0"/>
        <v>12</v>
      </c>
      <c r="V12" s="18">
        <f t="shared" si="0"/>
        <v>125</v>
      </c>
      <c r="W12" s="18">
        <f t="shared" si="0"/>
        <v>53</v>
      </c>
      <c r="X12" s="18">
        <f t="shared" si="0"/>
        <v>0</v>
      </c>
      <c r="Y12" s="18">
        <f t="shared" si="0"/>
        <v>2</v>
      </c>
      <c r="Z12" s="18">
        <f t="shared" si="0"/>
        <v>4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65</v>
      </c>
      <c r="D13" s="22">
        <v>1</v>
      </c>
      <c r="E13" s="23">
        <v>2</v>
      </c>
      <c r="F13" s="23">
        <v>51</v>
      </c>
      <c r="G13" s="24">
        <v>11</v>
      </c>
      <c r="H13" s="22">
        <v>0</v>
      </c>
      <c r="I13" s="25">
        <v>0</v>
      </c>
      <c r="J13" s="25">
        <v>0</v>
      </c>
      <c r="K13" s="24">
        <v>5</v>
      </c>
      <c r="L13" s="21">
        <v>33</v>
      </c>
      <c r="M13" s="25">
        <v>40</v>
      </c>
      <c r="N13" s="25">
        <v>0</v>
      </c>
      <c r="O13" s="25">
        <v>0</v>
      </c>
      <c r="P13" s="25">
        <v>0</v>
      </c>
      <c r="Q13" s="25">
        <v>15</v>
      </c>
      <c r="R13" s="26">
        <v>24</v>
      </c>
      <c r="S13" s="22">
        <v>7</v>
      </c>
      <c r="T13" s="26">
        <v>58</v>
      </c>
      <c r="U13" s="23">
        <v>4</v>
      </c>
      <c r="V13" s="24">
        <v>46</v>
      </c>
      <c r="W13" s="26">
        <v>50</v>
      </c>
      <c r="X13" s="26"/>
      <c r="Y13" s="26">
        <v>1</v>
      </c>
      <c r="Z13" s="26">
        <v>1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3</v>
      </c>
      <c r="D14" s="30">
        <v>0</v>
      </c>
      <c r="E14" s="31">
        <v>0</v>
      </c>
      <c r="F14" s="31">
        <v>3</v>
      </c>
      <c r="G14" s="32">
        <v>0</v>
      </c>
      <c r="H14" s="30">
        <v>0</v>
      </c>
      <c r="I14" s="33">
        <v>0</v>
      </c>
      <c r="J14" s="33">
        <v>0</v>
      </c>
      <c r="K14" s="32">
        <v>0</v>
      </c>
      <c r="L14" s="29">
        <v>3</v>
      </c>
      <c r="M14" s="33">
        <v>2</v>
      </c>
      <c r="N14" s="33">
        <v>0</v>
      </c>
      <c r="O14" s="33">
        <v>0</v>
      </c>
      <c r="P14" s="33">
        <v>0</v>
      </c>
      <c r="Q14" s="33">
        <v>0</v>
      </c>
      <c r="R14" s="34">
        <v>1</v>
      </c>
      <c r="S14" s="30">
        <v>0</v>
      </c>
      <c r="T14" s="34">
        <v>4</v>
      </c>
      <c r="U14" s="31">
        <v>0</v>
      </c>
      <c r="V14" s="32">
        <v>4</v>
      </c>
      <c r="W14" s="34">
        <v>3</v>
      </c>
      <c r="X14" s="34"/>
      <c r="Y14" s="34"/>
      <c r="Z14" s="34"/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56</v>
      </c>
      <c r="D15" s="30">
        <v>0</v>
      </c>
      <c r="E15" s="31">
        <v>1</v>
      </c>
      <c r="F15" s="31">
        <v>38</v>
      </c>
      <c r="G15" s="32">
        <v>17</v>
      </c>
      <c r="H15" s="30">
        <v>0</v>
      </c>
      <c r="I15" s="33">
        <v>0</v>
      </c>
      <c r="J15" s="33">
        <v>0</v>
      </c>
      <c r="K15" s="32">
        <v>2</v>
      </c>
      <c r="L15" s="29">
        <v>0</v>
      </c>
      <c r="M15" s="33">
        <v>55</v>
      </c>
      <c r="N15" s="33">
        <v>0</v>
      </c>
      <c r="O15" s="33">
        <v>0</v>
      </c>
      <c r="P15" s="33">
        <v>1</v>
      </c>
      <c r="Q15" s="33">
        <v>0</v>
      </c>
      <c r="R15" s="34">
        <v>0</v>
      </c>
      <c r="S15" s="30">
        <v>3</v>
      </c>
      <c r="T15" s="34">
        <v>52</v>
      </c>
      <c r="U15" s="31">
        <v>3</v>
      </c>
      <c r="V15" s="32">
        <v>50</v>
      </c>
      <c r="W15" s="34">
        <v>0</v>
      </c>
      <c r="X15" s="34"/>
      <c r="Y15" s="34"/>
      <c r="Z15" s="34"/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32</v>
      </c>
      <c r="D16" s="36">
        <v>0</v>
      </c>
      <c r="E16" s="37">
        <v>0</v>
      </c>
      <c r="F16" s="37">
        <v>29</v>
      </c>
      <c r="G16" s="38">
        <v>3</v>
      </c>
      <c r="H16" s="36">
        <v>0</v>
      </c>
      <c r="I16" s="39">
        <v>0</v>
      </c>
      <c r="J16" s="39">
        <v>0</v>
      </c>
      <c r="K16" s="38">
        <v>4</v>
      </c>
      <c r="L16" s="35">
        <v>15</v>
      </c>
      <c r="M16" s="39">
        <v>32</v>
      </c>
      <c r="N16" s="39">
        <v>0</v>
      </c>
      <c r="O16" s="39">
        <v>0</v>
      </c>
      <c r="P16" s="39">
        <v>0</v>
      </c>
      <c r="Q16" s="39">
        <v>0</v>
      </c>
      <c r="R16" s="40">
        <v>1</v>
      </c>
      <c r="S16" s="36">
        <v>4</v>
      </c>
      <c r="T16" s="40">
        <v>25</v>
      </c>
      <c r="U16" s="37">
        <v>5</v>
      </c>
      <c r="V16" s="38">
        <v>25</v>
      </c>
      <c r="W16" s="40">
        <v>0</v>
      </c>
      <c r="X16" s="40"/>
      <c r="Y16" s="40">
        <v>1</v>
      </c>
      <c r="Z16" s="40">
        <v>3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2">
        <v>0</v>
      </c>
      <c r="T17" s="46">
        <v>0</v>
      </c>
      <c r="U17" s="43">
        <v>0</v>
      </c>
      <c r="V17" s="44">
        <v>0</v>
      </c>
      <c r="W17" s="46">
        <v>0</v>
      </c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48">
        <v>0</v>
      </c>
      <c r="T18" s="52">
        <v>0</v>
      </c>
      <c r="U18" s="49">
        <v>0</v>
      </c>
      <c r="V18" s="50">
        <v>0</v>
      </c>
      <c r="W18" s="52">
        <v>0</v>
      </c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425">
        <v>0</v>
      </c>
      <c r="D19" s="53">
        <v>0</v>
      </c>
      <c r="E19" s="54">
        <v>0</v>
      </c>
      <c r="F19" s="54">
        <v>0</v>
      </c>
      <c r="G19" s="55">
        <v>0</v>
      </c>
      <c r="H19" s="53">
        <v>0</v>
      </c>
      <c r="I19" s="56">
        <v>0</v>
      </c>
      <c r="J19" s="56">
        <v>0</v>
      </c>
      <c r="K19" s="55">
        <v>0</v>
      </c>
      <c r="L19" s="425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7">
        <v>0</v>
      </c>
      <c r="S19" s="53">
        <v>0</v>
      </c>
      <c r="T19" s="57">
        <v>0</v>
      </c>
      <c r="U19" s="54">
        <v>0</v>
      </c>
      <c r="V19" s="55">
        <v>0</v>
      </c>
      <c r="W19" s="57">
        <v>0</v>
      </c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1</v>
      </c>
      <c r="D20" s="59">
        <v>0</v>
      </c>
      <c r="E20" s="60">
        <v>0</v>
      </c>
      <c r="F20" s="60">
        <v>0</v>
      </c>
      <c r="G20" s="61">
        <v>1</v>
      </c>
      <c r="H20" s="59">
        <v>0</v>
      </c>
      <c r="I20" s="62">
        <v>0</v>
      </c>
      <c r="J20" s="62">
        <v>0</v>
      </c>
      <c r="K20" s="61">
        <v>0</v>
      </c>
      <c r="L20" s="58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3">
        <v>0</v>
      </c>
      <c r="S20" s="59">
        <v>0</v>
      </c>
      <c r="T20" s="63">
        <v>0</v>
      </c>
      <c r="U20" s="60">
        <v>0</v>
      </c>
      <c r="V20" s="61">
        <v>0</v>
      </c>
      <c r="W20" s="63">
        <v>0</v>
      </c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>
        <v>0</v>
      </c>
      <c r="I21" s="69">
        <v>0</v>
      </c>
      <c r="J21" s="69">
        <v>0</v>
      </c>
      <c r="K21" s="68">
        <v>0</v>
      </c>
      <c r="L21" s="65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0">
        <v>0</v>
      </c>
      <c r="S21" s="71">
        <v>0</v>
      </c>
      <c r="T21" s="46">
        <v>0</v>
      </c>
      <c r="U21" s="67">
        <v>0</v>
      </c>
      <c r="V21" s="68">
        <v>0</v>
      </c>
      <c r="W21" s="70">
        <v>0</v>
      </c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>
        <v>0</v>
      </c>
      <c r="I22" s="62">
        <v>0</v>
      </c>
      <c r="J22" s="62">
        <v>0</v>
      </c>
      <c r="K22" s="61">
        <v>0</v>
      </c>
      <c r="L22" s="58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3">
        <v>0</v>
      </c>
      <c r="S22" s="59">
        <v>0</v>
      </c>
      <c r="T22" s="63">
        <v>0</v>
      </c>
      <c r="U22" s="60">
        <v>0</v>
      </c>
      <c r="V22" s="61">
        <v>0</v>
      </c>
      <c r="W22" s="63">
        <v>0</v>
      </c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501" t="s">
        <v>4</v>
      </c>
      <c r="D25" s="502" t="s">
        <v>54</v>
      </c>
      <c r="E25" s="502" t="s">
        <v>55</v>
      </c>
      <c r="F25" s="502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9</v>
      </c>
      <c r="D26" s="88">
        <v>0</v>
      </c>
      <c r="E26" s="88">
        <v>2</v>
      </c>
      <c r="F26" s="88">
        <v>7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3</v>
      </c>
      <c r="D27" s="91">
        <v>0</v>
      </c>
      <c r="E27" s="91">
        <v>1</v>
      </c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811"/>
      <c r="B28" s="527" t="s">
        <v>61</v>
      </c>
      <c r="C28" s="93">
        <f t="shared" si="6"/>
        <v>27</v>
      </c>
      <c r="D28" s="528">
        <v>0</v>
      </c>
      <c r="E28" s="528">
        <v>7</v>
      </c>
      <c r="F28" s="528">
        <v>20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29</v>
      </c>
      <c r="D29" s="91">
        <v>0</v>
      </c>
      <c r="E29" s="91">
        <v>3</v>
      </c>
      <c r="F29" s="91">
        <v>26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58</v>
      </c>
      <c r="D30" s="95">
        <v>0</v>
      </c>
      <c r="E30" s="95">
        <v>12</v>
      </c>
      <c r="F30" s="95">
        <v>46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82" t="s">
        <v>64</v>
      </c>
      <c r="B31" s="627"/>
      <c r="C31" s="93">
        <f t="shared" si="6"/>
        <v>58</v>
      </c>
      <c r="D31" s="528">
        <v>0</v>
      </c>
      <c r="E31" s="528">
        <v>12</v>
      </c>
      <c r="F31" s="528">
        <v>46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58</v>
      </c>
      <c r="D32" s="91">
        <v>0</v>
      </c>
      <c r="E32" s="91">
        <v>12</v>
      </c>
      <c r="F32" s="91">
        <v>46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810"/>
      <c r="B33" s="495" t="s">
        <v>67</v>
      </c>
      <c r="C33" s="93">
        <f t="shared" si="6"/>
        <v>0</v>
      </c>
      <c r="D33" s="528">
        <v>0</v>
      </c>
      <c r="E33" s="528">
        <v>0</v>
      </c>
      <c r="F33" s="528">
        <v>0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9</v>
      </c>
      <c r="D34" s="88">
        <v>0</v>
      </c>
      <c r="E34" s="88">
        <v>0</v>
      </c>
      <c r="F34" s="88">
        <v>9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26</v>
      </c>
      <c r="D35" s="91">
        <v>0</v>
      </c>
      <c r="E35" s="91">
        <v>11</v>
      </c>
      <c r="F35" s="91">
        <v>15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810"/>
      <c r="B36" s="527" t="s">
        <v>71</v>
      </c>
      <c r="C36" s="93">
        <f t="shared" si="6"/>
        <v>71</v>
      </c>
      <c r="D36" s="528">
        <v>0</v>
      </c>
      <c r="E36" s="528">
        <v>18</v>
      </c>
      <c r="F36" s="528">
        <v>53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503" t="s">
        <v>75</v>
      </c>
      <c r="D39" s="503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13</v>
      </c>
      <c r="D40" s="108">
        <v>6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>
        <v>9</v>
      </c>
      <c r="D41" s="26">
        <v>12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813"/>
      <c r="B42" s="110" t="s">
        <v>80</v>
      </c>
      <c r="C42" s="111"/>
      <c r="D42" s="111"/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2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813" t="s">
        <v>82</v>
      </c>
      <c r="B44" s="813"/>
      <c r="C44" s="507">
        <v>5</v>
      </c>
      <c r="D44" s="112">
        <v>3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10</v>
      </c>
      <c r="D45" s="26">
        <v>8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813"/>
      <c r="B46" s="529" t="s">
        <v>85</v>
      </c>
      <c r="C46" s="115">
        <v>10</v>
      </c>
      <c r="D46" s="111">
        <v>0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1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2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2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0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4</v>
      </c>
      <c r="D51" s="116">
        <v>1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812" t="s">
        <v>91</v>
      </c>
      <c r="B52" s="812"/>
      <c r="C52" s="507">
        <v>54</v>
      </c>
      <c r="D52" s="112">
        <v>13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503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>
        <v>1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>
        <v>2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811"/>
      <c r="B59" s="120" t="s">
        <v>101</v>
      </c>
      <c r="C59" s="507">
        <v>0</v>
      </c>
      <c r="D59" s="507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1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1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499" t="s">
        <v>124</v>
      </c>
      <c r="K69" s="16" t="s">
        <v>125</v>
      </c>
      <c r="L69" s="122" t="s">
        <v>126</v>
      </c>
      <c r="M69" s="124" t="s">
        <v>127</v>
      </c>
      <c r="N69" s="504" t="s">
        <v>128</v>
      </c>
      <c r="O69" s="126" t="s">
        <v>129</v>
      </c>
      <c r="P69" s="587"/>
      <c r="Q69" s="809"/>
      <c r="R69" s="677"/>
      <c r="S69" s="491" t="s">
        <v>33</v>
      </c>
      <c r="T69" s="491" t="s">
        <v>34</v>
      </c>
      <c r="U69" s="3"/>
      <c r="BY69" s="4"/>
      <c r="CA69" s="6"/>
      <c r="CZ69" s="7"/>
      <c r="DZ69" s="2"/>
    </row>
    <row r="70" spans="1:130" ht="15" customHeight="1" x14ac:dyDescent="0.2">
      <c r="A70" s="809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1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1</v>
      </c>
      <c r="N70" s="427">
        <f>SUM(N71:N72)</f>
        <v>0</v>
      </c>
      <c r="O70" s="133">
        <f>SUM(O71:O72)</f>
        <v>0</v>
      </c>
      <c r="P70" s="134">
        <f t="shared" ref="P70:T70" si="10">SUM(P71:P73)</f>
        <v>1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>
        <v>1</v>
      </c>
      <c r="H71" s="137"/>
      <c r="I71" s="138"/>
      <c r="J71" s="139"/>
      <c r="K71" s="137"/>
      <c r="L71" s="138"/>
      <c r="M71" s="140">
        <v>1</v>
      </c>
      <c r="N71" s="71"/>
      <c r="O71" s="141">
        <v>0</v>
      </c>
      <c r="P71" s="142">
        <v>1</v>
      </c>
      <c r="Q71" s="143">
        <v>0</v>
      </c>
      <c r="R71" s="142">
        <v>0</v>
      </c>
      <c r="S71" s="142">
        <v>0</v>
      </c>
      <c r="T71" s="142">
        <v>0</v>
      </c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>
        <v>0</v>
      </c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5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87"/>
      <c r="B76" s="681"/>
      <c r="C76" s="814"/>
      <c r="D76" s="814"/>
      <c r="E76" s="814"/>
      <c r="F76" s="814"/>
      <c r="G76" s="162" t="s">
        <v>15</v>
      </c>
      <c r="H76" s="503" t="s">
        <v>140</v>
      </c>
      <c r="I76" s="503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82" t="s">
        <v>143</v>
      </c>
      <c r="B78" s="627"/>
      <c r="C78" s="458"/>
      <c r="D78" s="165"/>
      <c r="E78" s="457"/>
      <c r="F78" s="457"/>
      <c r="G78" s="457"/>
      <c r="H78" s="457"/>
      <c r="I78" s="507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494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1</v>
      </c>
      <c r="F83" s="30"/>
      <c r="G83" s="30"/>
      <c r="H83" s="30">
        <v>1</v>
      </c>
      <c r="I83" s="29"/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815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82" t="s">
        <v>152</v>
      </c>
      <c r="B86" s="627"/>
      <c r="C86" s="458"/>
      <c r="D86" s="530"/>
      <c r="E86" s="457"/>
      <c r="F86" s="457"/>
      <c r="G86" s="457"/>
      <c r="H86" s="457"/>
      <c r="I86" s="507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27</v>
      </c>
      <c r="E87" s="22"/>
      <c r="F87" s="22"/>
      <c r="G87" s="22"/>
      <c r="H87" s="22"/>
      <c r="I87" s="21">
        <v>27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103</v>
      </c>
      <c r="F88" s="177"/>
      <c r="G88" s="177"/>
      <c r="H88" s="177">
        <v>2</v>
      </c>
      <c r="I88" s="179">
        <v>101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60">
        <f>SUM(C77:C88)</f>
        <v>0</v>
      </c>
      <c r="D89" s="460">
        <f>SUM(D87)</f>
        <v>27</v>
      </c>
      <c r="E89" s="460">
        <f t="shared" ref="E89:I89" si="11">SUM(E77:E88)</f>
        <v>104</v>
      </c>
      <c r="F89" s="460">
        <f t="shared" si="11"/>
        <v>0</v>
      </c>
      <c r="G89" s="460">
        <f t="shared" si="11"/>
        <v>0</v>
      </c>
      <c r="H89" s="460">
        <f t="shared" si="11"/>
        <v>3</v>
      </c>
      <c r="I89" s="181">
        <f t="shared" si="11"/>
        <v>128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6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808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157</v>
      </c>
      <c r="D94" s="177">
        <v>0</v>
      </c>
      <c r="E94" s="177">
        <v>0</v>
      </c>
      <c r="F94" s="186">
        <v>0</v>
      </c>
      <c r="G94" s="186">
        <v>2</v>
      </c>
      <c r="H94" s="186">
        <v>14</v>
      </c>
      <c r="I94" s="186">
        <v>24</v>
      </c>
      <c r="J94" s="186">
        <v>103</v>
      </c>
      <c r="K94" s="187">
        <v>14</v>
      </c>
      <c r="L94" s="188">
        <v>0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502" t="s">
        <v>177</v>
      </c>
      <c r="D97" s="502" t="s">
        <v>178</v>
      </c>
      <c r="E97" s="502" t="s">
        <v>179</v>
      </c>
      <c r="F97" s="502" t="s">
        <v>180</v>
      </c>
      <c r="G97" s="502" t="s">
        <v>181</v>
      </c>
      <c r="H97" s="502" t="s">
        <v>182</v>
      </c>
      <c r="I97" s="492" t="s">
        <v>183</v>
      </c>
      <c r="J97" s="497" t="s">
        <v>184</v>
      </c>
      <c r="K97" s="817"/>
      <c r="L97" s="817"/>
      <c r="M97" s="809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154</v>
      </c>
      <c r="D98" s="195">
        <v>154</v>
      </c>
      <c r="E98" s="195">
        <v>2</v>
      </c>
      <c r="F98" s="195">
        <v>0</v>
      </c>
      <c r="G98" s="195">
        <v>0</v>
      </c>
      <c r="H98" s="195">
        <v>0</v>
      </c>
      <c r="I98" s="196">
        <v>4</v>
      </c>
      <c r="J98" s="195">
        <v>2</v>
      </c>
      <c r="K98" s="195">
        <v>3</v>
      </c>
      <c r="L98" s="195">
        <v>0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816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809"/>
      <c r="B101" s="808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817"/>
      <c r="L101" s="503" t="s">
        <v>188</v>
      </c>
      <c r="M101" s="197" t="s">
        <v>189</v>
      </c>
      <c r="N101" s="493" t="s">
        <v>190</v>
      </c>
      <c r="O101" s="493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12</v>
      </c>
      <c r="C102" s="22">
        <v>12</v>
      </c>
      <c r="D102" s="201"/>
      <c r="E102" s="201"/>
      <c r="F102" s="201"/>
      <c r="G102" s="201"/>
      <c r="H102" s="201"/>
      <c r="I102" s="201"/>
      <c r="J102" s="202"/>
      <c r="K102" s="26"/>
      <c r="L102" s="26">
        <v>11</v>
      </c>
      <c r="M102" s="26">
        <v>6</v>
      </c>
      <c r="N102" s="26">
        <v>12</v>
      </c>
      <c r="O102" s="26">
        <v>12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/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500" t="s">
        <v>196</v>
      </c>
      <c r="B106" s="491" t="s">
        <v>197</v>
      </c>
      <c r="C106" s="211" t="s">
        <v>198</v>
      </c>
      <c r="D106" s="497" t="s">
        <v>12</v>
      </c>
      <c r="E106" s="491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121</v>
      </c>
      <c r="C107" s="214">
        <v>16</v>
      </c>
      <c r="D107" s="215">
        <v>2</v>
      </c>
      <c r="E107" s="215">
        <v>4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/>
      <c r="C108" s="218"/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/>
      <c r="C110" s="222"/>
      <c r="D110" s="223"/>
      <c r="E110" s="223"/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/>
      <c r="C111" s="222"/>
      <c r="D111" s="223"/>
      <c r="E111" s="223"/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505">
        <v>131</v>
      </c>
      <c r="C112" s="485">
        <v>16</v>
      </c>
      <c r="D112" s="274">
        <v>2</v>
      </c>
      <c r="E112" s="274">
        <v>4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491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137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506" t="s">
        <v>210</v>
      </c>
      <c r="C117" s="507">
        <v>13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4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137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508" t="s">
        <v>215</v>
      </c>
      <c r="C121" s="505">
        <v>137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809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63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63</v>
      </c>
      <c r="C126" s="150"/>
      <c r="D126" s="151">
        <v>6</v>
      </c>
      <c r="E126" s="151">
        <v>12</v>
      </c>
      <c r="F126" s="151">
        <v>19</v>
      </c>
      <c r="G126" s="151">
        <v>20</v>
      </c>
      <c r="H126" s="151">
        <v>4</v>
      </c>
      <c r="I126" s="151">
        <v>2</v>
      </c>
      <c r="J126" s="151"/>
      <c r="K126" s="252"/>
      <c r="L126" s="150">
        <v>0</v>
      </c>
      <c r="M126" s="253">
        <v>2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502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818"/>
      <c r="B130" s="16" t="s">
        <v>230</v>
      </c>
      <c r="C130" s="122" t="s">
        <v>231</v>
      </c>
      <c r="D130" s="16" t="s">
        <v>232</v>
      </c>
      <c r="E130" s="497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151</v>
      </c>
      <c r="C131" s="186">
        <v>2</v>
      </c>
      <c r="D131" s="257">
        <v>2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500" t="s">
        <v>237</v>
      </c>
      <c r="B133" s="491" t="s">
        <v>238</v>
      </c>
      <c r="C133" s="491" t="s">
        <v>239</v>
      </c>
      <c r="D133" s="211" t="s">
        <v>240</v>
      </c>
      <c r="E133" s="497" t="s">
        <v>12</v>
      </c>
    </row>
    <row r="134" spans="1:130" ht="22.15" customHeight="1" x14ac:dyDescent="0.2">
      <c r="A134" s="99" t="s">
        <v>241</v>
      </c>
      <c r="B134" s="213">
        <v>154</v>
      </c>
      <c r="C134" s="213"/>
      <c r="D134" s="214">
        <v>16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148</v>
      </c>
      <c r="C135" s="29"/>
      <c r="D135" s="260">
        <v>16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6</v>
      </c>
      <c r="C136" s="262"/>
      <c r="D136" s="263">
        <v>0</v>
      </c>
      <c r="E136" s="264"/>
      <c r="F136" s="258"/>
      <c r="CB136" s="5"/>
    </row>
    <row r="137" spans="1:130" ht="26.45" customHeight="1" thickTop="1" x14ac:dyDescent="0.2">
      <c r="A137" s="531" t="s">
        <v>244</v>
      </c>
      <c r="B137" s="532" t="s">
        <v>245</v>
      </c>
      <c r="C137" s="533" t="s">
        <v>246</v>
      </c>
      <c r="D137" s="490" t="s">
        <v>12</v>
      </c>
      <c r="CB137" s="5"/>
    </row>
    <row r="138" spans="1:130" ht="22.15" customHeight="1" x14ac:dyDescent="0.2">
      <c r="A138" s="99" t="s">
        <v>247</v>
      </c>
      <c r="B138" s="213">
        <v>50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20</v>
      </c>
      <c r="C139" s="260">
        <v>0</v>
      </c>
      <c r="D139" s="32"/>
      <c r="CB139" s="5"/>
    </row>
    <row r="140" spans="1:130" ht="27" customHeight="1" x14ac:dyDescent="0.2">
      <c r="A140" s="269" t="s">
        <v>249</v>
      </c>
      <c r="B140" s="224">
        <v>84</v>
      </c>
      <c r="C140" s="225">
        <v>0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496" t="s">
        <v>244</v>
      </c>
      <c r="B142" s="498" t="s">
        <v>251</v>
      </c>
      <c r="C142" s="492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151</v>
      </c>
      <c r="C143" s="215">
        <v>3</v>
      </c>
      <c r="U143" s="3"/>
      <c r="BY143" s="4"/>
    </row>
    <row r="144" spans="1:130" ht="21.6" customHeight="1" x14ac:dyDescent="0.2">
      <c r="A144" s="534" t="s">
        <v>248</v>
      </c>
      <c r="B144" s="535">
        <v>7</v>
      </c>
      <c r="C144" s="274"/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3672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",[11]NOMBRE!B2," - ","( ",[11]NOMBRE!C2,[11]NOMBRE!D2,[11]NOMBRE!E2,[11]NOMBRE!F2,[11]NOMBRE!G2,"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",[11]NOMBRE!B6," - ","( ",[11]NOMBRE!C6,[11]NOMBRE!D6," )")</f>
        <v>MES: OCTUBRE - ( 10 )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",[11]NOMBRE!B7)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7"/>
      <c r="B11" s="587"/>
      <c r="C11" s="819"/>
      <c r="D11" s="779"/>
      <c r="E11" s="602"/>
      <c r="F11" s="602"/>
      <c r="G11" s="587"/>
      <c r="H11" s="780"/>
      <c r="I11" s="606"/>
      <c r="J11" s="606"/>
      <c r="K11" s="608"/>
      <c r="L11" s="597"/>
      <c r="M11" s="779"/>
      <c r="N11" s="616"/>
      <c r="O11" s="616"/>
      <c r="P11" s="616"/>
      <c r="Q11" s="616"/>
      <c r="R11" s="643"/>
      <c r="S11" s="14" t="s">
        <v>31</v>
      </c>
      <c r="T11" s="514" t="s">
        <v>32</v>
      </c>
      <c r="U11" s="16" t="s">
        <v>31</v>
      </c>
      <c r="V11" s="16" t="s">
        <v>32</v>
      </c>
      <c r="W11" s="820"/>
      <c r="X11" s="820"/>
      <c r="Y11" s="820"/>
      <c r="Z11" s="819"/>
      <c r="AA11" s="525" t="s">
        <v>33</v>
      </c>
      <c r="AB11" s="525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137</v>
      </c>
      <c r="D12" s="18">
        <f t="shared" ref="D12:AB12" si="0">SUM(D13:D16)</f>
        <v>0</v>
      </c>
      <c r="E12" s="18">
        <f t="shared" si="0"/>
        <v>9</v>
      </c>
      <c r="F12" s="18">
        <f t="shared" si="0"/>
        <v>105</v>
      </c>
      <c r="G12" s="18">
        <f t="shared" si="0"/>
        <v>23</v>
      </c>
      <c r="H12" s="18">
        <f t="shared" si="0"/>
        <v>1</v>
      </c>
      <c r="I12" s="18">
        <f t="shared" si="0"/>
        <v>1</v>
      </c>
      <c r="J12" s="18">
        <f t="shared" si="0"/>
        <v>3</v>
      </c>
      <c r="K12" s="18">
        <f t="shared" si="0"/>
        <v>13</v>
      </c>
      <c r="L12" s="18">
        <f t="shared" si="0"/>
        <v>51</v>
      </c>
      <c r="M12" s="18">
        <f t="shared" si="0"/>
        <v>112</v>
      </c>
      <c r="N12" s="18">
        <f t="shared" si="0"/>
        <v>3</v>
      </c>
      <c r="O12" s="18">
        <f t="shared" si="0"/>
        <v>0</v>
      </c>
      <c r="P12" s="18">
        <f t="shared" si="0"/>
        <v>4</v>
      </c>
      <c r="Q12" s="18">
        <f t="shared" si="0"/>
        <v>9</v>
      </c>
      <c r="R12" s="18">
        <f t="shared" si="0"/>
        <v>9</v>
      </c>
      <c r="S12" s="18">
        <f t="shared" si="0"/>
        <v>14</v>
      </c>
      <c r="T12" s="18">
        <f t="shared" si="0"/>
        <v>118</v>
      </c>
      <c r="U12" s="18">
        <f t="shared" si="0"/>
        <v>14</v>
      </c>
      <c r="V12" s="18">
        <f t="shared" si="0"/>
        <v>113</v>
      </c>
      <c r="W12" s="18">
        <f t="shared" si="0"/>
        <v>43</v>
      </c>
      <c r="X12" s="18">
        <f t="shared" si="0"/>
        <v>0</v>
      </c>
      <c r="Y12" s="18">
        <f t="shared" si="0"/>
        <v>1</v>
      </c>
      <c r="Z12" s="18">
        <f t="shared" si="0"/>
        <v>8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55</v>
      </c>
      <c r="D13" s="22">
        <v>0</v>
      </c>
      <c r="E13" s="23">
        <v>5</v>
      </c>
      <c r="F13" s="23">
        <v>39</v>
      </c>
      <c r="G13" s="24">
        <v>11</v>
      </c>
      <c r="H13" s="22">
        <v>1</v>
      </c>
      <c r="I13" s="25">
        <v>0</v>
      </c>
      <c r="J13" s="25">
        <v>0</v>
      </c>
      <c r="K13" s="24">
        <v>8</v>
      </c>
      <c r="L13" s="21">
        <v>33</v>
      </c>
      <c r="M13" s="25">
        <v>34</v>
      </c>
      <c r="N13" s="25">
        <v>3</v>
      </c>
      <c r="O13" s="25">
        <v>0</v>
      </c>
      <c r="P13" s="25">
        <v>0</v>
      </c>
      <c r="Q13" s="25">
        <v>9</v>
      </c>
      <c r="R13" s="26">
        <v>9</v>
      </c>
      <c r="S13" s="22">
        <v>5</v>
      </c>
      <c r="T13" s="26">
        <v>48</v>
      </c>
      <c r="U13" s="23">
        <v>4</v>
      </c>
      <c r="V13" s="24">
        <v>42</v>
      </c>
      <c r="W13" s="26">
        <v>42</v>
      </c>
      <c r="X13" s="26"/>
      <c r="Y13" s="26">
        <v>1</v>
      </c>
      <c r="Z13" s="26">
        <v>4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1</v>
      </c>
      <c r="D14" s="30">
        <v>0</v>
      </c>
      <c r="E14" s="31">
        <v>0</v>
      </c>
      <c r="F14" s="31">
        <v>1</v>
      </c>
      <c r="G14" s="32">
        <v>0</v>
      </c>
      <c r="H14" s="30">
        <v>0</v>
      </c>
      <c r="I14" s="33">
        <v>0</v>
      </c>
      <c r="J14" s="33">
        <v>0</v>
      </c>
      <c r="K14" s="32">
        <v>0</v>
      </c>
      <c r="L14" s="29">
        <v>3</v>
      </c>
      <c r="M14" s="33">
        <v>1</v>
      </c>
      <c r="N14" s="33">
        <v>0</v>
      </c>
      <c r="O14" s="33">
        <v>0</v>
      </c>
      <c r="P14" s="33">
        <v>0</v>
      </c>
      <c r="Q14" s="33"/>
      <c r="R14" s="34"/>
      <c r="S14" s="30">
        <v>1</v>
      </c>
      <c r="T14" s="34">
        <v>1</v>
      </c>
      <c r="U14" s="31">
        <v>1</v>
      </c>
      <c r="V14" s="32">
        <v>1</v>
      </c>
      <c r="W14" s="34">
        <v>1</v>
      </c>
      <c r="X14" s="34"/>
      <c r="Y14" s="34"/>
      <c r="Z14" s="34">
        <v>1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56</v>
      </c>
      <c r="D15" s="30">
        <v>0</v>
      </c>
      <c r="E15" s="31">
        <v>2</v>
      </c>
      <c r="F15" s="31">
        <v>46</v>
      </c>
      <c r="G15" s="32">
        <v>8</v>
      </c>
      <c r="H15" s="30">
        <v>0</v>
      </c>
      <c r="I15" s="33">
        <v>0</v>
      </c>
      <c r="J15" s="33">
        <v>3</v>
      </c>
      <c r="K15" s="32">
        <v>2</v>
      </c>
      <c r="L15" s="29">
        <v>0</v>
      </c>
      <c r="M15" s="33">
        <v>53</v>
      </c>
      <c r="N15" s="33">
        <v>0</v>
      </c>
      <c r="O15" s="33">
        <v>0</v>
      </c>
      <c r="P15" s="33">
        <v>3</v>
      </c>
      <c r="Q15" s="33"/>
      <c r="R15" s="34"/>
      <c r="S15" s="30">
        <v>5</v>
      </c>
      <c r="T15" s="34">
        <v>50</v>
      </c>
      <c r="U15" s="31">
        <v>5</v>
      </c>
      <c r="V15" s="32">
        <v>51</v>
      </c>
      <c r="W15" s="34">
        <v>0</v>
      </c>
      <c r="X15" s="34"/>
      <c r="Y15" s="34"/>
      <c r="Z15" s="34">
        <v>2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25</v>
      </c>
      <c r="D16" s="36">
        <v>0</v>
      </c>
      <c r="E16" s="37">
        <v>2</v>
      </c>
      <c r="F16" s="37">
        <v>19</v>
      </c>
      <c r="G16" s="38">
        <v>4</v>
      </c>
      <c r="H16" s="36">
        <v>0</v>
      </c>
      <c r="I16" s="39">
        <v>1</v>
      </c>
      <c r="J16" s="39">
        <v>0</v>
      </c>
      <c r="K16" s="38">
        <v>3</v>
      </c>
      <c r="L16" s="35">
        <v>15</v>
      </c>
      <c r="M16" s="39">
        <v>24</v>
      </c>
      <c r="N16" s="39">
        <v>0</v>
      </c>
      <c r="O16" s="39">
        <v>0</v>
      </c>
      <c r="P16" s="39">
        <v>1</v>
      </c>
      <c r="Q16" s="39"/>
      <c r="R16" s="40"/>
      <c r="S16" s="36">
        <v>3</v>
      </c>
      <c r="T16" s="40">
        <v>19</v>
      </c>
      <c r="U16" s="37">
        <v>4</v>
      </c>
      <c r="V16" s="38">
        <v>19</v>
      </c>
      <c r="W16" s="40">
        <v>0</v>
      </c>
      <c r="X16" s="40"/>
      <c r="Y16" s="40"/>
      <c r="Z16" s="40">
        <v>1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1</v>
      </c>
      <c r="D17" s="42">
        <v>0</v>
      </c>
      <c r="E17" s="43">
        <v>0</v>
      </c>
      <c r="F17" s="43">
        <v>1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>
        <v>0</v>
      </c>
      <c r="M17" s="45">
        <v>0</v>
      </c>
      <c r="N17" s="45">
        <v>0</v>
      </c>
      <c r="O17" s="45">
        <v>0</v>
      </c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>
        <v>0</v>
      </c>
      <c r="M18" s="51">
        <v>0</v>
      </c>
      <c r="N18" s="51">
        <v>0</v>
      </c>
      <c r="O18" s="51">
        <v>0</v>
      </c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425"/>
      <c r="D19" s="53">
        <v>0</v>
      </c>
      <c r="E19" s="54">
        <v>0</v>
      </c>
      <c r="F19" s="54">
        <v>0</v>
      </c>
      <c r="G19" s="55">
        <v>0</v>
      </c>
      <c r="H19" s="53">
        <v>0</v>
      </c>
      <c r="I19" s="56">
        <v>0</v>
      </c>
      <c r="J19" s="56">
        <v>0</v>
      </c>
      <c r="K19" s="55">
        <v>0</v>
      </c>
      <c r="L19" s="425">
        <v>0</v>
      </c>
      <c r="M19" s="56">
        <v>0</v>
      </c>
      <c r="N19" s="56">
        <v>0</v>
      </c>
      <c r="O19" s="56">
        <v>0</v>
      </c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1</v>
      </c>
      <c r="D20" s="59">
        <v>0</v>
      </c>
      <c r="E20" s="60">
        <v>0</v>
      </c>
      <c r="F20" s="60">
        <v>0</v>
      </c>
      <c r="G20" s="61">
        <v>1</v>
      </c>
      <c r="H20" s="59">
        <v>0</v>
      </c>
      <c r="I20" s="62">
        <v>0</v>
      </c>
      <c r="J20" s="62">
        <v>0</v>
      </c>
      <c r="K20" s="61">
        <v>0</v>
      </c>
      <c r="L20" s="58">
        <v>0</v>
      </c>
      <c r="M20" s="62">
        <v>0</v>
      </c>
      <c r="N20" s="62">
        <v>0</v>
      </c>
      <c r="O20" s="62">
        <v>0</v>
      </c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1</v>
      </c>
      <c r="D21" s="66">
        <v>0</v>
      </c>
      <c r="E21" s="67">
        <v>0</v>
      </c>
      <c r="F21" s="67">
        <v>1</v>
      </c>
      <c r="G21" s="68">
        <v>0</v>
      </c>
      <c r="H21" s="66">
        <v>0</v>
      </c>
      <c r="I21" s="69">
        <v>0</v>
      </c>
      <c r="J21" s="69">
        <v>0</v>
      </c>
      <c r="K21" s="68">
        <v>0</v>
      </c>
      <c r="L21" s="65">
        <v>0</v>
      </c>
      <c r="M21" s="69">
        <v>0</v>
      </c>
      <c r="N21" s="69">
        <v>0</v>
      </c>
      <c r="O21" s="69">
        <v>0</v>
      </c>
      <c r="P21" s="69"/>
      <c r="Q21" s="69">
        <v>1</v>
      </c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>
        <v>0</v>
      </c>
      <c r="I22" s="62">
        <v>0</v>
      </c>
      <c r="J22" s="62">
        <v>0</v>
      </c>
      <c r="K22" s="61">
        <v>0</v>
      </c>
      <c r="L22" s="58">
        <v>0</v>
      </c>
      <c r="M22" s="62">
        <v>0</v>
      </c>
      <c r="N22" s="62">
        <v>0</v>
      </c>
      <c r="O22" s="62">
        <v>0</v>
      </c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518" t="s">
        <v>4</v>
      </c>
      <c r="D25" s="509" t="s">
        <v>54</v>
      </c>
      <c r="E25" s="509" t="s">
        <v>55</v>
      </c>
      <c r="F25" s="509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21</v>
      </c>
      <c r="D26" s="88">
        <v>1</v>
      </c>
      <c r="E26" s="88">
        <v>7</v>
      </c>
      <c r="F26" s="88">
        <v>13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2</v>
      </c>
      <c r="D27" s="91">
        <v>0</v>
      </c>
      <c r="E27" s="91">
        <v>0</v>
      </c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822"/>
      <c r="B28" s="554" t="s">
        <v>61</v>
      </c>
      <c r="C28" s="93">
        <f t="shared" si="6"/>
        <v>8</v>
      </c>
      <c r="D28" s="555">
        <v>0</v>
      </c>
      <c r="E28" s="555">
        <v>2</v>
      </c>
      <c r="F28" s="555">
        <v>6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25</v>
      </c>
      <c r="D29" s="91">
        <v>0</v>
      </c>
      <c r="E29" s="91">
        <v>6</v>
      </c>
      <c r="F29" s="91">
        <v>19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57</v>
      </c>
      <c r="D30" s="95">
        <v>1</v>
      </c>
      <c r="E30" s="95">
        <v>13</v>
      </c>
      <c r="F30" s="95">
        <v>43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82" t="s">
        <v>64</v>
      </c>
      <c r="B31" s="627"/>
      <c r="C31" s="93">
        <f t="shared" si="6"/>
        <v>57</v>
      </c>
      <c r="D31" s="555">
        <v>1</v>
      </c>
      <c r="E31" s="555">
        <v>13</v>
      </c>
      <c r="F31" s="555">
        <v>43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57</v>
      </c>
      <c r="D32" s="91">
        <v>1</v>
      </c>
      <c r="E32" s="91">
        <v>13</v>
      </c>
      <c r="F32" s="91">
        <v>43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821"/>
      <c r="B33" s="522" t="s">
        <v>67</v>
      </c>
      <c r="C33" s="93">
        <f t="shared" si="6"/>
        <v>0</v>
      </c>
      <c r="D33" s="555">
        <v>0</v>
      </c>
      <c r="E33" s="555">
        <v>0</v>
      </c>
      <c r="F33" s="555">
        <v>0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8</v>
      </c>
      <c r="D34" s="88">
        <v>0</v>
      </c>
      <c r="E34" s="88">
        <v>0</v>
      </c>
      <c r="F34" s="88">
        <v>8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43</v>
      </c>
      <c r="D35" s="91">
        <v>0</v>
      </c>
      <c r="E35" s="91">
        <v>8</v>
      </c>
      <c r="F35" s="91">
        <v>35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821"/>
      <c r="B36" s="554" t="s">
        <v>71</v>
      </c>
      <c r="C36" s="93">
        <f t="shared" si="6"/>
        <v>7</v>
      </c>
      <c r="D36" s="555">
        <v>1</v>
      </c>
      <c r="E36" s="555">
        <v>1</v>
      </c>
      <c r="F36" s="555">
        <v>5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510" t="s">
        <v>75</v>
      </c>
      <c r="D39" s="510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10</v>
      </c>
      <c r="D40" s="108">
        <v>8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>
        <v>11</v>
      </c>
      <c r="D41" s="26">
        <v>6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824"/>
      <c r="B42" s="110" t="s">
        <v>80</v>
      </c>
      <c r="C42" s="111">
        <v>9</v>
      </c>
      <c r="D42" s="111">
        <v>0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2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824" t="s">
        <v>82</v>
      </c>
      <c r="B44" s="824"/>
      <c r="C44" s="556">
        <v>5</v>
      </c>
      <c r="D44" s="112">
        <v>2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13</v>
      </c>
      <c r="D45" s="26">
        <v>7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824"/>
      <c r="B46" s="557" t="s">
        <v>85</v>
      </c>
      <c r="C46" s="115">
        <v>6</v>
      </c>
      <c r="D46" s="111">
        <v>0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0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3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2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4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2</v>
      </c>
      <c r="D51" s="116">
        <v>0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823" t="s">
        <v>91</v>
      </c>
      <c r="B52" s="823"/>
      <c r="C52" s="556">
        <v>52</v>
      </c>
      <c r="D52" s="112">
        <v>7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510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>
        <v>4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>
        <v>1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>
        <v>1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822"/>
      <c r="B59" s="120" t="s">
        <v>101</v>
      </c>
      <c r="C59" s="556">
        <v>0</v>
      </c>
      <c r="D59" s="55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1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520" t="s">
        <v>124</v>
      </c>
      <c r="K69" s="16" t="s">
        <v>125</v>
      </c>
      <c r="L69" s="122" t="s">
        <v>126</v>
      </c>
      <c r="M69" s="124" t="s">
        <v>127</v>
      </c>
      <c r="N69" s="526" t="s">
        <v>128</v>
      </c>
      <c r="O69" s="126" t="s">
        <v>129</v>
      </c>
      <c r="P69" s="587"/>
      <c r="Q69" s="820"/>
      <c r="R69" s="677"/>
      <c r="S69" s="525" t="s">
        <v>33</v>
      </c>
      <c r="T69" s="525" t="s">
        <v>34</v>
      </c>
      <c r="U69" s="3"/>
      <c r="BY69" s="4"/>
      <c r="CA69" s="6"/>
      <c r="CZ69" s="7"/>
      <c r="DZ69" s="2"/>
    </row>
    <row r="70" spans="1:130" ht="15" customHeight="1" x14ac:dyDescent="0.2">
      <c r="A70" s="820"/>
      <c r="B70" s="127">
        <f t="shared" ref="B70:L70" si="9">SUM(B71:B73)</f>
        <v>0</v>
      </c>
      <c r="C70" s="128">
        <f t="shared" si="9"/>
        <v>0</v>
      </c>
      <c r="D70" s="128">
        <f t="shared" si="9"/>
        <v>1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1</v>
      </c>
      <c r="N70" s="427">
        <f>SUM(N71:N72)</f>
        <v>0</v>
      </c>
      <c r="O70" s="133">
        <f>SUM(O71:O72)</f>
        <v>0</v>
      </c>
      <c r="P70" s="134">
        <f t="shared" ref="P70:T70" si="10">SUM(P71:P73)</f>
        <v>1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>
        <v>1</v>
      </c>
      <c r="E71" s="137"/>
      <c r="F71" s="138"/>
      <c r="G71" s="138"/>
      <c r="H71" s="137"/>
      <c r="I71" s="138"/>
      <c r="J71" s="139"/>
      <c r="K71" s="137"/>
      <c r="L71" s="138"/>
      <c r="M71" s="140">
        <v>1</v>
      </c>
      <c r="N71" s="71"/>
      <c r="O71" s="141"/>
      <c r="P71" s="142">
        <v>1</v>
      </c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5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87"/>
      <c r="B76" s="681"/>
      <c r="C76" s="825"/>
      <c r="D76" s="825"/>
      <c r="E76" s="825"/>
      <c r="F76" s="825"/>
      <c r="G76" s="162" t="s">
        <v>15</v>
      </c>
      <c r="H76" s="510" t="s">
        <v>140</v>
      </c>
      <c r="I76" s="510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82" t="s">
        <v>143</v>
      </c>
      <c r="B78" s="627"/>
      <c r="C78" s="458"/>
      <c r="D78" s="165"/>
      <c r="E78" s="457"/>
      <c r="F78" s="457"/>
      <c r="G78" s="457"/>
      <c r="H78" s="457"/>
      <c r="I78" s="55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521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3</v>
      </c>
      <c r="F83" s="30"/>
      <c r="G83" s="30"/>
      <c r="H83" s="30">
        <v>1</v>
      </c>
      <c r="I83" s="29">
        <v>2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826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82" t="s">
        <v>152</v>
      </c>
      <c r="B86" s="627"/>
      <c r="C86" s="458"/>
      <c r="D86" s="558"/>
      <c r="E86" s="457"/>
      <c r="F86" s="457"/>
      <c r="G86" s="457"/>
      <c r="H86" s="457"/>
      <c r="I86" s="55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35</v>
      </c>
      <c r="E87" s="22"/>
      <c r="F87" s="22"/>
      <c r="G87" s="22"/>
      <c r="H87" s="22"/>
      <c r="I87" s="21">
        <v>35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85</v>
      </c>
      <c r="F88" s="177"/>
      <c r="G88" s="177"/>
      <c r="H88" s="177"/>
      <c r="I88" s="179">
        <v>85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60">
        <f>SUM(C77:C88)</f>
        <v>0</v>
      </c>
      <c r="D89" s="460">
        <f>SUM(D87)</f>
        <v>35</v>
      </c>
      <c r="E89" s="460">
        <f t="shared" ref="E89:I89" si="11">SUM(E77:E88)</f>
        <v>88</v>
      </c>
      <c r="F89" s="460">
        <f t="shared" si="11"/>
        <v>0</v>
      </c>
      <c r="G89" s="460">
        <f t="shared" si="11"/>
        <v>0</v>
      </c>
      <c r="H89" s="460">
        <f t="shared" si="11"/>
        <v>1</v>
      </c>
      <c r="I89" s="181">
        <f t="shared" si="11"/>
        <v>122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6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819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137</v>
      </c>
      <c r="D94" s="177">
        <v>1</v>
      </c>
      <c r="E94" s="177">
        <v>0</v>
      </c>
      <c r="F94" s="186">
        <v>0</v>
      </c>
      <c r="G94" s="186">
        <v>2</v>
      </c>
      <c r="H94" s="186">
        <v>14</v>
      </c>
      <c r="I94" s="186">
        <v>24</v>
      </c>
      <c r="J94" s="186">
        <v>89</v>
      </c>
      <c r="K94" s="187">
        <v>7</v>
      </c>
      <c r="L94" s="188">
        <v>0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509" t="s">
        <v>177</v>
      </c>
      <c r="D97" s="509" t="s">
        <v>178</v>
      </c>
      <c r="E97" s="509" t="s">
        <v>179</v>
      </c>
      <c r="F97" s="509" t="s">
        <v>180</v>
      </c>
      <c r="G97" s="509" t="s">
        <v>181</v>
      </c>
      <c r="H97" s="509" t="s">
        <v>182</v>
      </c>
      <c r="I97" s="511" t="s">
        <v>183</v>
      </c>
      <c r="J97" s="514" t="s">
        <v>184</v>
      </c>
      <c r="K97" s="827"/>
      <c r="L97" s="827"/>
      <c r="M97" s="820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126</v>
      </c>
      <c r="D98" s="195">
        <v>138</v>
      </c>
      <c r="E98" s="195">
        <v>1</v>
      </c>
      <c r="F98" s="195">
        <v>0</v>
      </c>
      <c r="G98" s="195">
        <v>0</v>
      </c>
      <c r="H98" s="195">
        <v>0</v>
      </c>
      <c r="I98" s="196">
        <v>1</v>
      </c>
      <c r="J98" s="195">
        <v>0</v>
      </c>
      <c r="K98" s="195">
        <v>4</v>
      </c>
      <c r="L98" s="195">
        <v>2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74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97"/>
      <c r="B101" s="691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9"/>
      <c r="L101" s="510" t="s">
        <v>188</v>
      </c>
      <c r="M101" s="197" t="s">
        <v>189</v>
      </c>
      <c r="N101" s="515" t="s">
        <v>190</v>
      </c>
      <c r="O101" s="515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11</v>
      </c>
      <c r="C102" s="22">
        <v>11</v>
      </c>
      <c r="D102" s="201"/>
      <c r="E102" s="201"/>
      <c r="F102" s="201"/>
      <c r="G102" s="201"/>
      <c r="H102" s="201"/>
      <c r="I102" s="201"/>
      <c r="J102" s="202"/>
      <c r="K102" s="26">
        <v>0</v>
      </c>
      <c r="L102" s="26">
        <v>11</v>
      </c>
      <c r="M102" s="26">
        <v>6</v>
      </c>
      <c r="N102" s="26">
        <v>11</v>
      </c>
      <c r="O102" s="26">
        <v>11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2</v>
      </c>
      <c r="C103" s="205"/>
      <c r="D103" s="25">
        <v>1</v>
      </c>
      <c r="E103" s="25">
        <v>1</v>
      </c>
      <c r="F103" s="25"/>
      <c r="G103" s="25"/>
      <c r="H103" s="25"/>
      <c r="I103" s="25"/>
      <c r="J103" s="24"/>
      <c r="K103" s="26">
        <v>0</v>
      </c>
      <c r="L103" s="26">
        <v>1</v>
      </c>
      <c r="M103" s="26">
        <v>1</v>
      </c>
      <c r="N103" s="26">
        <v>1</v>
      </c>
      <c r="O103" s="26">
        <v>1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>
        <v>0</v>
      </c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517" t="s">
        <v>196</v>
      </c>
      <c r="B106" s="525" t="s">
        <v>197</v>
      </c>
      <c r="C106" s="211" t="s">
        <v>198</v>
      </c>
      <c r="D106" s="514" t="s">
        <v>12</v>
      </c>
      <c r="E106" s="525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112</v>
      </c>
      <c r="C107" s="214">
        <v>10</v>
      </c>
      <c r="D107" s="215">
        <v>1</v>
      </c>
      <c r="E107" s="215">
        <v>4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81</v>
      </c>
      <c r="C108" s="218">
        <v>5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/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1</v>
      </c>
      <c r="C111" s="222"/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333">
        <v>123</v>
      </c>
      <c r="C112" s="559">
        <v>15</v>
      </c>
      <c r="D112" s="274">
        <v>1</v>
      </c>
      <c r="E112" s="274">
        <v>4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525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123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30" t="s">
        <v>210</v>
      </c>
      <c r="C117" s="331">
        <v>15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5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10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32" t="s">
        <v>215</v>
      </c>
      <c r="C121" s="333">
        <v>123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97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52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52</v>
      </c>
      <c r="C126" s="150">
        <v>0</v>
      </c>
      <c r="D126" s="151">
        <v>3</v>
      </c>
      <c r="E126" s="151">
        <v>12</v>
      </c>
      <c r="F126" s="151">
        <v>19</v>
      </c>
      <c r="G126" s="151">
        <v>15</v>
      </c>
      <c r="H126" s="151">
        <v>2</v>
      </c>
      <c r="I126" s="151">
        <v>1</v>
      </c>
      <c r="J126" s="151">
        <v>0</v>
      </c>
      <c r="K126" s="252">
        <v>0</v>
      </c>
      <c r="L126" s="150">
        <v>1</v>
      </c>
      <c r="M126" s="253">
        <v>4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509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46"/>
      <c r="B130" s="16" t="s">
        <v>230</v>
      </c>
      <c r="C130" s="122" t="s">
        <v>231</v>
      </c>
      <c r="D130" s="16" t="s">
        <v>232</v>
      </c>
      <c r="E130" s="514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136</v>
      </c>
      <c r="C131" s="186">
        <v>1</v>
      </c>
      <c r="D131" s="257">
        <v>5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517" t="s">
        <v>237</v>
      </c>
      <c r="B133" s="525" t="s">
        <v>238</v>
      </c>
      <c r="C133" s="525" t="s">
        <v>239</v>
      </c>
      <c r="D133" s="211" t="s">
        <v>240</v>
      </c>
      <c r="E133" s="514" t="s">
        <v>12</v>
      </c>
    </row>
    <row r="134" spans="1:130" ht="22.15" customHeight="1" x14ac:dyDescent="0.2">
      <c r="A134" s="99" t="s">
        <v>241</v>
      </c>
      <c r="B134" s="213">
        <v>145</v>
      </c>
      <c r="C134" s="213"/>
      <c r="D134" s="214">
        <v>17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138</v>
      </c>
      <c r="C135" s="29"/>
      <c r="D135" s="260">
        <v>17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7</v>
      </c>
      <c r="C136" s="262"/>
      <c r="D136" s="263">
        <v>0</v>
      </c>
      <c r="E136" s="264"/>
      <c r="F136" s="258"/>
      <c r="CB136" s="5"/>
    </row>
    <row r="137" spans="1:130" ht="26.45" customHeight="1" thickTop="1" x14ac:dyDescent="0.2">
      <c r="A137" s="519" t="s">
        <v>244</v>
      </c>
      <c r="B137" s="512" t="s">
        <v>245</v>
      </c>
      <c r="C137" s="533" t="s">
        <v>246</v>
      </c>
      <c r="D137" s="516" t="s">
        <v>12</v>
      </c>
      <c r="CB137" s="5"/>
    </row>
    <row r="138" spans="1:130" ht="22.15" customHeight="1" x14ac:dyDescent="0.2">
      <c r="A138" s="99" t="s">
        <v>247</v>
      </c>
      <c r="B138" s="213">
        <v>43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23</v>
      </c>
      <c r="C139" s="260">
        <v>2</v>
      </c>
      <c r="D139" s="32"/>
      <c r="CB139" s="5"/>
    </row>
    <row r="140" spans="1:130" ht="27" customHeight="1" x14ac:dyDescent="0.2">
      <c r="A140" s="269" t="s">
        <v>249</v>
      </c>
      <c r="B140" s="224">
        <v>79</v>
      </c>
      <c r="C140" s="225">
        <v>0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523" t="s">
        <v>244</v>
      </c>
      <c r="B142" s="513" t="s">
        <v>251</v>
      </c>
      <c r="C142" s="511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136</v>
      </c>
      <c r="C143" s="215">
        <v>0</v>
      </c>
      <c r="U143" s="3"/>
      <c r="BY143" s="4"/>
    </row>
    <row r="144" spans="1:130" ht="21.6" customHeight="1" x14ac:dyDescent="0.2">
      <c r="A144" s="334" t="s">
        <v>248</v>
      </c>
      <c r="B144" s="333">
        <v>15</v>
      </c>
      <c r="C144" s="274"/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3190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",[12]NOMBRE!B2," - ","( ",[12]NOMBRE!C2,[12]NOMBRE!D2,[12]NOMBRE!E2,[12]NOMBRE!F2,[12]NOMBRE!G2,"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",[12]NOMBRE!B6," - ","( ",[12]NOMBRE!C6,[12]NOMBRE!D6," )")</f>
        <v>MES: NOVIEMBRE - ( 11 )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",[12]NOMBRE!B7)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7"/>
      <c r="B11" s="587"/>
      <c r="C11" s="819"/>
      <c r="D11" s="779"/>
      <c r="E11" s="602"/>
      <c r="F11" s="602"/>
      <c r="G11" s="587"/>
      <c r="H11" s="780"/>
      <c r="I11" s="606"/>
      <c r="J11" s="606"/>
      <c r="K11" s="608"/>
      <c r="L11" s="597"/>
      <c r="M11" s="779"/>
      <c r="N11" s="616"/>
      <c r="O11" s="616"/>
      <c r="P11" s="616"/>
      <c r="Q11" s="616"/>
      <c r="R11" s="643"/>
      <c r="S11" s="14" t="s">
        <v>31</v>
      </c>
      <c r="T11" s="544" t="s">
        <v>32</v>
      </c>
      <c r="U11" s="16" t="s">
        <v>31</v>
      </c>
      <c r="V11" s="16" t="s">
        <v>32</v>
      </c>
      <c r="W11" s="820"/>
      <c r="X11" s="820"/>
      <c r="Y11" s="820"/>
      <c r="Z11" s="819"/>
      <c r="AA11" s="538" t="s">
        <v>33</v>
      </c>
      <c r="AB11" s="538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163</v>
      </c>
      <c r="D12" s="18">
        <f t="shared" ref="D12:AB12" si="0">SUM(D13:D16)</f>
        <v>0</v>
      </c>
      <c r="E12" s="18">
        <f t="shared" si="0"/>
        <v>8</v>
      </c>
      <c r="F12" s="18">
        <f t="shared" si="0"/>
        <v>121</v>
      </c>
      <c r="G12" s="18">
        <f t="shared" si="0"/>
        <v>34</v>
      </c>
      <c r="H12" s="18">
        <f t="shared" si="0"/>
        <v>0</v>
      </c>
      <c r="I12" s="18">
        <f t="shared" si="0"/>
        <v>3</v>
      </c>
      <c r="J12" s="18">
        <f t="shared" si="0"/>
        <v>3</v>
      </c>
      <c r="K12" s="18">
        <f t="shared" si="0"/>
        <v>6</v>
      </c>
      <c r="L12" s="18">
        <f t="shared" si="0"/>
        <v>52</v>
      </c>
      <c r="M12" s="18">
        <f t="shared" si="0"/>
        <v>136</v>
      </c>
      <c r="N12" s="18">
        <f t="shared" si="0"/>
        <v>0</v>
      </c>
      <c r="O12" s="18">
        <f t="shared" si="0"/>
        <v>0</v>
      </c>
      <c r="P12" s="18">
        <f t="shared" si="0"/>
        <v>2</v>
      </c>
      <c r="Q12" s="18">
        <f t="shared" si="0"/>
        <v>16</v>
      </c>
      <c r="R12" s="18">
        <f t="shared" si="0"/>
        <v>23</v>
      </c>
      <c r="S12" s="18">
        <f t="shared" si="0"/>
        <v>3</v>
      </c>
      <c r="T12" s="18">
        <f t="shared" si="0"/>
        <v>148</v>
      </c>
      <c r="U12" s="18">
        <f t="shared" si="0"/>
        <v>3</v>
      </c>
      <c r="V12" s="18">
        <f t="shared" si="0"/>
        <v>144</v>
      </c>
      <c r="W12" s="18">
        <f t="shared" si="0"/>
        <v>62</v>
      </c>
      <c r="X12" s="18">
        <f t="shared" si="0"/>
        <v>0</v>
      </c>
      <c r="Y12" s="18">
        <f t="shared" si="0"/>
        <v>0</v>
      </c>
      <c r="Z12" s="18">
        <f t="shared" si="0"/>
        <v>7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63</v>
      </c>
      <c r="D13" s="22">
        <v>0</v>
      </c>
      <c r="E13" s="23">
        <v>3</v>
      </c>
      <c r="F13" s="23">
        <v>52</v>
      </c>
      <c r="G13" s="24">
        <v>8</v>
      </c>
      <c r="H13" s="22">
        <v>0</v>
      </c>
      <c r="I13" s="25">
        <v>0</v>
      </c>
      <c r="J13" s="25">
        <v>2</v>
      </c>
      <c r="K13" s="24">
        <v>2</v>
      </c>
      <c r="L13" s="21">
        <v>28</v>
      </c>
      <c r="M13" s="25">
        <v>40</v>
      </c>
      <c r="N13" s="25">
        <v>0</v>
      </c>
      <c r="O13" s="25">
        <v>0</v>
      </c>
      <c r="P13" s="25">
        <v>0</v>
      </c>
      <c r="Q13" s="25">
        <v>15</v>
      </c>
      <c r="R13" s="26">
        <v>19</v>
      </c>
      <c r="S13" s="22">
        <v>0</v>
      </c>
      <c r="T13" s="26">
        <v>60</v>
      </c>
      <c r="U13" s="23">
        <v>0</v>
      </c>
      <c r="V13" s="24">
        <v>57</v>
      </c>
      <c r="W13" s="26">
        <v>61</v>
      </c>
      <c r="X13" s="26">
        <v>0</v>
      </c>
      <c r="Y13" s="26">
        <v>0</v>
      </c>
      <c r="Z13" s="26">
        <v>3</v>
      </c>
      <c r="AA13" s="26">
        <v>0</v>
      </c>
      <c r="AB13" s="26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5</v>
      </c>
      <c r="D14" s="30">
        <v>0</v>
      </c>
      <c r="E14" s="31">
        <v>0</v>
      </c>
      <c r="F14" s="31">
        <v>4</v>
      </c>
      <c r="G14" s="32">
        <v>1</v>
      </c>
      <c r="H14" s="30">
        <v>0</v>
      </c>
      <c r="I14" s="33">
        <v>0</v>
      </c>
      <c r="J14" s="33">
        <v>0</v>
      </c>
      <c r="K14" s="32">
        <v>0</v>
      </c>
      <c r="L14" s="29">
        <v>3</v>
      </c>
      <c r="M14" s="33">
        <v>3</v>
      </c>
      <c r="N14" s="33">
        <v>0</v>
      </c>
      <c r="O14" s="33">
        <v>0</v>
      </c>
      <c r="P14" s="33">
        <v>0</v>
      </c>
      <c r="Q14" s="33">
        <v>1</v>
      </c>
      <c r="R14" s="34">
        <v>2</v>
      </c>
      <c r="S14" s="30">
        <v>0</v>
      </c>
      <c r="T14" s="34">
        <v>1</v>
      </c>
      <c r="U14" s="31">
        <v>0</v>
      </c>
      <c r="V14" s="32">
        <v>1</v>
      </c>
      <c r="W14" s="34">
        <v>1</v>
      </c>
      <c r="X14" s="34">
        <v>0</v>
      </c>
      <c r="Y14" s="34">
        <v>0</v>
      </c>
      <c r="Z14" s="34">
        <v>1</v>
      </c>
      <c r="AA14" s="34">
        <v>0</v>
      </c>
      <c r="AB14" s="34"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49</v>
      </c>
      <c r="D15" s="30">
        <v>0</v>
      </c>
      <c r="E15" s="31">
        <v>2</v>
      </c>
      <c r="F15" s="31">
        <v>31</v>
      </c>
      <c r="G15" s="32">
        <v>16</v>
      </c>
      <c r="H15" s="30">
        <v>0</v>
      </c>
      <c r="I15" s="33">
        <v>0</v>
      </c>
      <c r="J15" s="33">
        <v>0</v>
      </c>
      <c r="K15" s="32">
        <v>0</v>
      </c>
      <c r="L15" s="29">
        <v>0</v>
      </c>
      <c r="M15" s="33">
        <v>49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1</v>
      </c>
      <c r="T15" s="34">
        <v>48</v>
      </c>
      <c r="U15" s="31">
        <v>0</v>
      </c>
      <c r="V15" s="32">
        <v>51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46</v>
      </c>
      <c r="D16" s="36">
        <v>0</v>
      </c>
      <c r="E16" s="37">
        <v>3</v>
      </c>
      <c r="F16" s="37">
        <v>34</v>
      </c>
      <c r="G16" s="38">
        <v>9</v>
      </c>
      <c r="H16" s="36">
        <v>0</v>
      </c>
      <c r="I16" s="39">
        <v>3</v>
      </c>
      <c r="J16" s="39">
        <v>1</v>
      </c>
      <c r="K16" s="38">
        <v>4</v>
      </c>
      <c r="L16" s="35">
        <v>21</v>
      </c>
      <c r="M16" s="39">
        <v>44</v>
      </c>
      <c r="N16" s="39">
        <v>0</v>
      </c>
      <c r="O16" s="39">
        <v>0</v>
      </c>
      <c r="P16" s="39">
        <v>2</v>
      </c>
      <c r="Q16" s="39">
        <v>0</v>
      </c>
      <c r="R16" s="40">
        <v>2</v>
      </c>
      <c r="S16" s="36">
        <v>2</v>
      </c>
      <c r="T16" s="40">
        <v>39</v>
      </c>
      <c r="U16" s="37">
        <v>3</v>
      </c>
      <c r="V16" s="38">
        <v>35</v>
      </c>
      <c r="W16" s="40">
        <v>0</v>
      </c>
      <c r="X16" s="40">
        <v>0</v>
      </c>
      <c r="Y16" s="40">
        <v>0</v>
      </c>
      <c r="Z16" s="40">
        <v>3</v>
      </c>
      <c r="AA16" s="40">
        <v>0</v>
      </c>
      <c r="AB16" s="40"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1</v>
      </c>
      <c r="D17" s="42">
        <v>0</v>
      </c>
      <c r="E17" s="43">
        <v>0</v>
      </c>
      <c r="F17" s="43">
        <v>1</v>
      </c>
      <c r="G17" s="44">
        <v>0</v>
      </c>
      <c r="H17" s="42"/>
      <c r="I17" s="45"/>
      <c r="J17" s="45"/>
      <c r="K17" s="44"/>
      <c r="L17" s="41"/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/>
      <c r="I18" s="51"/>
      <c r="J18" s="51"/>
      <c r="K18" s="50"/>
      <c r="L18" s="47"/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0</v>
      </c>
      <c r="D19" s="53">
        <v>0</v>
      </c>
      <c r="E19" s="54">
        <v>0</v>
      </c>
      <c r="F19" s="54">
        <v>0</v>
      </c>
      <c r="G19" s="55">
        <v>0</v>
      </c>
      <c r="H19" s="53"/>
      <c r="I19" s="56"/>
      <c r="J19" s="56"/>
      <c r="K19" s="55"/>
      <c r="L19" s="425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>
        <v>0</v>
      </c>
      <c r="E20" s="60">
        <v>0</v>
      </c>
      <c r="F20" s="60">
        <v>0</v>
      </c>
      <c r="G20" s="61">
        <v>0</v>
      </c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550" t="s">
        <v>4</v>
      </c>
      <c r="D25" s="551" t="s">
        <v>54</v>
      </c>
      <c r="E25" s="551" t="s">
        <v>55</v>
      </c>
      <c r="F25" s="551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28</v>
      </c>
      <c r="D26" s="88">
        <v>0</v>
      </c>
      <c r="E26" s="88">
        <v>2</v>
      </c>
      <c r="F26" s="88">
        <v>26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4</v>
      </c>
      <c r="D27" s="91">
        <v>0</v>
      </c>
      <c r="E27" s="91">
        <v>1</v>
      </c>
      <c r="F27" s="91">
        <v>3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822"/>
      <c r="B28" s="554" t="s">
        <v>61</v>
      </c>
      <c r="C28" s="93">
        <f t="shared" si="6"/>
        <v>19</v>
      </c>
      <c r="D28" s="555">
        <v>0</v>
      </c>
      <c r="E28" s="555">
        <v>7</v>
      </c>
      <c r="F28" s="555">
        <v>12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17</v>
      </c>
      <c r="D29" s="91">
        <v>0</v>
      </c>
      <c r="E29" s="91">
        <v>3</v>
      </c>
      <c r="F29" s="91">
        <v>14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60</v>
      </c>
      <c r="D30" s="95">
        <v>0</v>
      </c>
      <c r="E30" s="95">
        <v>12</v>
      </c>
      <c r="F30" s="95">
        <v>48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82" t="s">
        <v>64</v>
      </c>
      <c r="B31" s="627"/>
      <c r="C31" s="93">
        <f t="shared" si="6"/>
        <v>68</v>
      </c>
      <c r="D31" s="555">
        <v>0</v>
      </c>
      <c r="E31" s="555">
        <v>16</v>
      </c>
      <c r="F31" s="555">
        <v>52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64</v>
      </c>
      <c r="D32" s="91">
        <v>0</v>
      </c>
      <c r="E32" s="91">
        <v>14</v>
      </c>
      <c r="F32" s="91">
        <v>50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821"/>
      <c r="B33" s="542" t="s">
        <v>67</v>
      </c>
      <c r="C33" s="93">
        <f t="shared" si="6"/>
        <v>4</v>
      </c>
      <c r="D33" s="555">
        <v>0</v>
      </c>
      <c r="E33" s="555">
        <v>2</v>
      </c>
      <c r="F33" s="555">
        <v>2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0</v>
      </c>
      <c r="D34" s="88">
        <v>0</v>
      </c>
      <c r="E34" s="88">
        <v>0</v>
      </c>
      <c r="F34" s="88">
        <v>0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57</v>
      </c>
      <c r="D35" s="91">
        <v>0</v>
      </c>
      <c r="E35" s="91">
        <v>8</v>
      </c>
      <c r="F35" s="91">
        <v>49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821"/>
      <c r="B36" s="554" t="s">
        <v>71</v>
      </c>
      <c r="C36" s="93">
        <f t="shared" si="6"/>
        <v>11</v>
      </c>
      <c r="D36" s="555">
        <v>0</v>
      </c>
      <c r="E36" s="555">
        <v>8</v>
      </c>
      <c r="F36" s="555">
        <v>3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552" t="s">
        <v>75</v>
      </c>
      <c r="D39" s="552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9</v>
      </c>
      <c r="D40" s="108">
        <v>16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/>
      <c r="D41" s="26"/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824"/>
      <c r="B42" s="110" t="s">
        <v>80</v>
      </c>
      <c r="C42" s="111">
        <v>10</v>
      </c>
      <c r="D42" s="111">
        <v>13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5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824" t="s">
        <v>82</v>
      </c>
      <c r="B44" s="824"/>
      <c r="C44" s="556">
        <v>3</v>
      </c>
      <c r="D44" s="112">
        <v>4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13</v>
      </c>
      <c r="D45" s="26">
        <v>5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824"/>
      <c r="B46" s="557" t="s">
        <v>85</v>
      </c>
      <c r="C46" s="115">
        <v>6</v>
      </c>
      <c r="D46" s="111">
        <v>0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2</v>
      </c>
      <c r="D47" s="108">
        <v>1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0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>
        <v>1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4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1</v>
      </c>
      <c r="D51" s="116">
        <v>1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823" t="s">
        <v>91</v>
      </c>
      <c r="B52" s="823"/>
      <c r="C52" s="556">
        <v>45</v>
      </c>
      <c r="D52" s="112">
        <v>39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552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/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/>
      <c r="D56" s="21">
        <v>3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/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/>
      <c r="D58" s="21">
        <v>3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822"/>
      <c r="B59" s="120" t="s">
        <v>101</v>
      </c>
      <c r="C59" s="556"/>
      <c r="D59" s="55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/>
      <c r="D60" s="21">
        <v>3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/>
      <c r="D61" s="21">
        <v>1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/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/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/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/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/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546" t="s">
        <v>124</v>
      </c>
      <c r="K69" s="16" t="s">
        <v>125</v>
      </c>
      <c r="L69" s="122" t="s">
        <v>126</v>
      </c>
      <c r="M69" s="124" t="s">
        <v>127</v>
      </c>
      <c r="N69" s="553" t="s">
        <v>128</v>
      </c>
      <c r="O69" s="126" t="s">
        <v>129</v>
      </c>
      <c r="P69" s="587"/>
      <c r="Q69" s="820"/>
      <c r="R69" s="677"/>
      <c r="S69" s="538" t="s">
        <v>33</v>
      </c>
      <c r="T69" s="538" t="s">
        <v>34</v>
      </c>
      <c r="U69" s="3"/>
      <c r="BY69" s="4"/>
      <c r="CA69" s="6"/>
      <c r="CZ69" s="7"/>
      <c r="DZ69" s="2"/>
    </row>
    <row r="70" spans="1:130" ht="15" customHeight="1" x14ac:dyDescent="0.2">
      <c r="A70" s="82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1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427">
        <f>SUM(N71:N72)</f>
        <v>0</v>
      </c>
      <c r="O70" s="133">
        <f>SUM(O71:O72)</f>
        <v>1</v>
      </c>
      <c r="P70" s="134">
        <f t="shared" ref="P70:T70" si="10">SUM(P71:P73)</f>
        <v>0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>
        <v>1</v>
      </c>
      <c r="H71" s="137"/>
      <c r="I71" s="138"/>
      <c r="J71" s="139"/>
      <c r="K71" s="137"/>
      <c r="L71" s="138"/>
      <c r="M71" s="140"/>
      <c r="N71" s="71"/>
      <c r="O71" s="141">
        <v>1</v>
      </c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5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87"/>
      <c r="B76" s="681"/>
      <c r="C76" s="825"/>
      <c r="D76" s="825"/>
      <c r="E76" s="825"/>
      <c r="F76" s="825"/>
      <c r="G76" s="162" t="s">
        <v>15</v>
      </c>
      <c r="H76" s="552" t="s">
        <v>140</v>
      </c>
      <c r="I76" s="552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82" t="s">
        <v>143</v>
      </c>
      <c r="B78" s="627"/>
      <c r="C78" s="458"/>
      <c r="D78" s="165"/>
      <c r="E78" s="457"/>
      <c r="F78" s="457"/>
      <c r="G78" s="457"/>
      <c r="H78" s="457"/>
      <c r="I78" s="55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541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2</v>
      </c>
      <c r="F83" s="30"/>
      <c r="G83" s="30"/>
      <c r="H83" s="30"/>
      <c r="I83" s="29">
        <v>2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826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82" t="s">
        <v>152</v>
      </c>
      <c r="B86" s="627"/>
      <c r="C86" s="458"/>
      <c r="D86" s="558"/>
      <c r="E86" s="457"/>
      <c r="F86" s="457"/>
      <c r="G86" s="457"/>
      <c r="H86" s="457"/>
      <c r="I86" s="55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13</v>
      </c>
      <c r="E87" s="22"/>
      <c r="F87" s="22"/>
      <c r="G87" s="22"/>
      <c r="H87" s="22"/>
      <c r="I87" s="21">
        <v>13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116</v>
      </c>
      <c r="F88" s="177"/>
      <c r="G88" s="177"/>
      <c r="H88" s="177">
        <v>35</v>
      </c>
      <c r="I88" s="179">
        <v>81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60">
        <f>SUM(C77:C88)</f>
        <v>0</v>
      </c>
      <c r="D89" s="460">
        <f>SUM(D87)</f>
        <v>13</v>
      </c>
      <c r="E89" s="460">
        <f t="shared" ref="E89:I89" si="11">SUM(E77:E88)</f>
        <v>118</v>
      </c>
      <c r="F89" s="460">
        <f t="shared" si="11"/>
        <v>0</v>
      </c>
      <c r="G89" s="460">
        <f t="shared" si="11"/>
        <v>0</v>
      </c>
      <c r="H89" s="460">
        <f t="shared" si="11"/>
        <v>35</v>
      </c>
      <c r="I89" s="181">
        <f t="shared" si="11"/>
        <v>96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56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819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161</v>
      </c>
      <c r="D94" s="177">
        <v>0</v>
      </c>
      <c r="E94" s="177">
        <v>2</v>
      </c>
      <c r="F94" s="186">
        <v>1</v>
      </c>
      <c r="G94" s="186">
        <v>0</v>
      </c>
      <c r="H94" s="186">
        <v>6</v>
      </c>
      <c r="I94" s="186">
        <v>25</v>
      </c>
      <c r="J94" s="186">
        <v>113</v>
      </c>
      <c r="K94" s="187">
        <v>14</v>
      </c>
      <c r="L94" s="188">
        <v>3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551" t="s">
        <v>177</v>
      </c>
      <c r="D97" s="551" t="s">
        <v>178</v>
      </c>
      <c r="E97" s="551" t="s">
        <v>179</v>
      </c>
      <c r="F97" s="551" t="s">
        <v>180</v>
      </c>
      <c r="G97" s="551" t="s">
        <v>181</v>
      </c>
      <c r="H97" s="551" t="s">
        <v>182</v>
      </c>
      <c r="I97" s="539" t="s">
        <v>183</v>
      </c>
      <c r="J97" s="544" t="s">
        <v>184</v>
      </c>
      <c r="K97" s="709"/>
      <c r="L97" s="709"/>
      <c r="M97" s="697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153</v>
      </c>
      <c r="D98" s="195">
        <v>162</v>
      </c>
      <c r="E98" s="195">
        <v>2</v>
      </c>
      <c r="F98" s="195">
        <v>0</v>
      </c>
      <c r="G98" s="195">
        <v>0</v>
      </c>
      <c r="H98" s="195">
        <v>0</v>
      </c>
      <c r="I98" s="196">
        <v>4</v>
      </c>
      <c r="J98" s="195">
        <v>4</v>
      </c>
      <c r="K98" s="195">
        <v>12</v>
      </c>
      <c r="L98" s="195">
        <v>8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698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97"/>
      <c r="B101" s="691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9"/>
      <c r="L101" s="552" t="s">
        <v>188</v>
      </c>
      <c r="M101" s="197" t="s">
        <v>189</v>
      </c>
      <c r="N101" s="540" t="s">
        <v>190</v>
      </c>
      <c r="O101" s="540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11</v>
      </c>
      <c r="C102" s="22">
        <v>11</v>
      </c>
      <c r="D102" s="201"/>
      <c r="E102" s="201"/>
      <c r="F102" s="201"/>
      <c r="G102" s="201"/>
      <c r="H102" s="201"/>
      <c r="I102" s="201"/>
      <c r="J102" s="202"/>
      <c r="K102" s="26"/>
      <c r="L102" s="26">
        <v>11</v>
      </c>
      <c r="M102" s="26">
        <v>6</v>
      </c>
      <c r="N102" s="26">
        <v>11</v>
      </c>
      <c r="O102" s="26">
        <v>11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2</v>
      </c>
      <c r="C103" s="205"/>
      <c r="D103" s="25">
        <v>1</v>
      </c>
      <c r="E103" s="25"/>
      <c r="F103" s="25">
        <v>1</v>
      </c>
      <c r="G103" s="25"/>
      <c r="H103" s="25"/>
      <c r="I103" s="25"/>
      <c r="J103" s="24"/>
      <c r="K103" s="26"/>
      <c r="L103" s="26">
        <v>2</v>
      </c>
      <c r="M103" s="26">
        <v>2</v>
      </c>
      <c r="N103" s="26">
        <v>2</v>
      </c>
      <c r="O103" s="26">
        <v>2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2</v>
      </c>
      <c r="C104" s="156"/>
      <c r="D104" s="154">
        <v>2</v>
      </c>
      <c r="E104" s="154"/>
      <c r="F104" s="154"/>
      <c r="G104" s="154"/>
      <c r="H104" s="154"/>
      <c r="I104" s="154"/>
      <c r="J104" s="158"/>
      <c r="K104" s="158">
        <v>2</v>
      </c>
      <c r="L104" s="158">
        <v>2</v>
      </c>
      <c r="M104" s="158">
        <v>2</v>
      </c>
      <c r="N104" s="158">
        <v>2</v>
      </c>
      <c r="O104" s="115">
        <v>2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549" t="s">
        <v>196</v>
      </c>
      <c r="B106" s="538" t="s">
        <v>197</v>
      </c>
      <c r="C106" s="211" t="s">
        <v>198</v>
      </c>
      <c r="D106" s="544" t="s">
        <v>12</v>
      </c>
      <c r="E106" s="538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129</v>
      </c>
      <c r="C107" s="214">
        <v>10</v>
      </c>
      <c r="D107" s="215">
        <v>0</v>
      </c>
      <c r="E107" s="215">
        <v>5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45</v>
      </c>
      <c r="C108" s="218">
        <v>0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>
        <v>0</v>
      </c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>
        <v>0</v>
      </c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>
        <v>0</v>
      </c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333">
        <v>131</v>
      </c>
      <c r="C112" s="580">
        <v>10</v>
      </c>
      <c r="D112" s="274">
        <v>0</v>
      </c>
      <c r="E112" s="274">
        <v>5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538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148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30" t="s">
        <v>210</v>
      </c>
      <c r="C117" s="331">
        <v>18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2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148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32" t="s">
        <v>215</v>
      </c>
      <c r="C121" s="333">
        <v>148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97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60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60</v>
      </c>
      <c r="C126" s="150"/>
      <c r="D126" s="151">
        <v>4</v>
      </c>
      <c r="E126" s="151">
        <v>14</v>
      </c>
      <c r="F126" s="151">
        <v>23</v>
      </c>
      <c r="G126" s="151">
        <v>17</v>
      </c>
      <c r="H126" s="151">
        <v>2</v>
      </c>
      <c r="I126" s="151">
        <v>0</v>
      </c>
      <c r="J126" s="151">
        <v>0</v>
      </c>
      <c r="K126" s="252">
        <v>0</v>
      </c>
      <c r="L126" s="150">
        <v>0</v>
      </c>
      <c r="M126" s="253">
        <v>6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551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46"/>
      <c r="B130" s="16" t="s">
        <v>230</v>
      </c>
      <c r="C130" s="122" t="s">
        <v>231</v>
      </c>
      <c r="D130" s="16" t="s">
        <v>232</v>
      </c>
      <c r="E130" s="544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155</v>
      </c>
      <c r="C131" s="186">
        <v>2</v>
      </c>
      <c r="D131" s="257">
        <v>5</v>
      </c>
      <c r="E131" s="188">
        <v>1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549" t="s">
        <v>237</v>
      </c>
      <c r="B133" s="538" t="s">
        <v>238</v>
      </c>
      <c r="C133" s="538" t="s">
        <v>239</v>
      </c>
      <c r="D133" s="211" t="s">
        <v>240</v>
      </c>
      <c r="E133" s="544" t="s">
        <v>12</v>
      </c>
    </row>
    <row r="134" spans="1:130" ht="22.15" customHeight="1" x14ac:dyDescent="0.2">
      <c r="A134" s="99" t="s">
        <v>241</v>
      </c>
      <c r="B134" s="213">
        <v>151</v>
      </c>
      <c r="C134" s="213"/>
      <c r="D134" s="214">
        <v>22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143</v>
      </c>
      <c r="C135" s="29"/>
      <c r="D135" s="260">
        <v>21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8</v>
      </c>
      <c r="C136" s="262"/>
      <c r="D136" s="263">
        <v>1</v>
      </c>
      <c r="E136" s="264"/>
      <c r="F136" s="258"/>
      <c r="CB136" s="5"/>
    </row>
    <row r="137" spans="1:130" ht="26.45" customHeight="1" thickTop="1" x14ac:dyDescent="0.2">
      <c r="A137" s="547" t="s">
        <v>244</v>
      </c>
      <c r="B137" s="548" t="s">
        <v>245</v>
      </c>
      <c r="C137" s="267" t="s">
        <v>246</v>
      </c>
      <c r="D137" s="537" t="s">
        <v>12</v>
      </c>
      <c r="CB137" s="5"/>
    </row>
    <row r="138" spans="1:130" ht="22.15" customHeight="1" x14ac:dyDescent="0.2">
      <c r="A138" s="99" t="s">
        <v>247</v>
      </c>
      <c r="B138" s="213">
        <v>49</v>
      </c>
      <c r="C138" s="214"/>
      <c r="D138" s="215"/>
      <c r="CB138" s="5"/>
    </row>
    <row r="139" spans="1:130" ht="19.899999999999999" customHeight="1" x14ac:dyDescent="0.2">
      <c r="A139" s="259" t="s">
        <v>248</v>
      </c>
      <c r="B139" s="29">
        <v>24</v>
      </c>
      <c r="C139" s="260"/>
      <c r="D139" s="32"/>
      <c r="CB139" s="5"/>
    </row>
    <row r="140" spans="1:130" ht="27" customHeight="1" x14ac:dyDescent="0.2">
      <c r="A140" s="269" t="s">
        <v>249</v>
      </c>
      <c r="B140" s="224">
        <v>78</v>
      </c>
      <c r="C140" s="225">
        <v>11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543" t="s">
        <v>244</v>
      </c>
      <c r="B142" s="545" t="s">
        <v>251</v>
      </c>
      <c r="C142" s="539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155</v>
      </c>
      <c r="C143" s="215">
        <v>1</v>
      </c>
      <c r="U143" s="3"/>
      <c r="BY143" s="4"/>
    </row>
    <row r="144" spans="1:130" ht="21.6" customHeight="1" x14ac:dyDescent="0.2">
      <c r="A144" s="334" t="s">
        <v>248</v>
      </c>
      <c r="B144" s="333">
        <v>10</v>
      </c>
      <c r="C144" s="274">
        <v>0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3807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abSelected="1"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",[13]NOMBRE!B2," - ","( ",[13]NOMBRE!C2,[13]NOMBRE!D2,[13]NOMBRE!E2,[13]NOMBRE!F2,[13]NOMBRE!G2,"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",[13]NOMBRE!B6," - ","( ",[13]NOMBRE!C6,[13]NOMBRE!D6," )")</f>
        <v>MES: DICIEMBRE - ( 12 )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",[13]NOMBRE!B7)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7"/>
      <c r="B11" s="587"/>
      <c r="C11" s="819"/>
      <c r="D11" s="779"/>
      <c r="E11" s="602"/>
      <c r="F11" s="602"/>
      <c r="G11" s="587"/>
      <c r="H11" s="780"/>
      <c r="I11" s="606"/>
      <c r="J11" s="606"/>
      <c r="K11" s="608"/>
      <c r="L11" s="597"/>
      <c r="M11" s="779"/>
      <c r="N11" s="616"/>
      <c r="O11" s="616"/>
      <c r="P11" s="616"/>
      <c r="Q11" s="616"/>
      <c r="R11" s="643"/>
      <c r="S11" s="14" t="s">
        <v>31</v>
      </c>
      <c r="T11" s="565" t="s">
        <v>32</v>
      </c>
      <c r="U11" s="16" t="s">
        <v>31</v>
      </c>
      <c r="V11" s="16" t="s">
        <v>32</v>
      </c>
      <c r="W11" s="820"/>
      <c r="X11" s="820"/>
      <c r="Y11" s="820"/>
      <c r="Z11" s="819"/>
      <c r="AA11" s="576" t="s">
        <v>33</v>
      </c>
      <c r="AB11" s="576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131</v>
      </c>
      <c r="D12" s="18">
        <f t="shared" ref="D12:AB12" si="0">SUM(D13:D16)</f>
        <v>0</v>
      </c>
      <c r="E12" s="18">
        <f t="shared" si="0"/>
        <v>5</v>
      </c>
      <c r="F12" s="18">
        <f t="shared" si="0"/>
        <v>92</v>
      </c>
      <c r="G12" s="18">
        <f t="shared" si="0"/>
        <v>34</v>
      </c>
      <c r="H12" s="18">
        <f t="shared" si="0"/>
        <v>0</v>
      </c>
      <c r="I12" s="18">
        <f t="shared" si="0"/>
        <v>0</v>
      </c>
      <c r="J12" s="18">
        <f t="shared" si="0"/>
        <v>2</v>
      </c>
      <c r="K12" s="18">
        <f t="shared" si="0"/>
        <v>10</v>
      </c>
      <c r="L12" s="18">
        <f t="shared" si="0"/>
        <v>131</v>
      </c>
      <c r="M12" s="18">
        <f t="shared" si="0"/>
        <v>111</v>
      </c>
      <c r="N12" s="18">
        <f t="shared" si="0"/>
        <v>0</v>
      </c>
      <c r="O12" s="18">
        <f t="shared" si="0"/>
        <v>0</v>
      </c>
      <c r="P12" s="18">
        <f t="shared" si="0"/>
        <v>1</v>
      </c>
      <c r="Q12" s="18">
        <f t="shared" si="0"/>
        <v>8</v>
      </c>
      <c r="R12" s="18">
        <f t="shared" si="0"/>
        <v>18</v>
      </c>
      <c r="S12" s="18">
        <f t="shared" si="0"/>
        <v>0</v>
      </c>
      <c r="T12" s="18">
        <f t="shared" si="0"/>
        <v>117</v>
      </c>
      <c r="U12" s="18">
        <f t="shared" si="0"/>
        <v>2</v>
      </c>
      <c r="V12" s="18">
        <f t="shared" si="0"/>
        <v>119</v>
      </c>
      <c r="W12" s="18">
        <f t="shared" si="0"/>
        <v>35</v>
      </c>
      <c r="X12" s="18">
        <f t="shared" si="0"/>
        <v>0</v>
      </c>
      <c r="Y12" s="18">
        <f t="shared" si="0"/>
        <v>1</v>
      </c>
      <c r="Z12" s="18">
        <f t="shared" si="0"/>
        <v>10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46</v>
      </c>
      <c r="D13" s="22"/>
      <c r="E13" s="23">
        <v>3</v>
      </c>
      <c r="F13" s="23">
        <v>32</v>
      </c>
      <c r="G13" s="24">
        <v>11</v>
      </c>
      <c r="H13" s="22">
        <v>0</v>
      </c>
      <c r="I13" s="25">
        <v>0</v>
      </c>
      <c r="J13" s="25">
        <v>2</v>
      </c>
      <c r="K13" s="24">
        <v>4</v>
      </c>
      <c r="L13" s="21">
        <v>46</v>
      </c>
      <c r="M13" s="25">
        <v>29</v>
      </c>
      <c r="N13" s="25">
        <v>0</v>
      </c>
      <c r="O13" s="25">
        <v>0</v>
      </c>
      <c r="P13" s="25">
        <v>0</v>
      </c>
      <c r="Q13" s="25">
        <v>8</v>
      </c>
      <c r="R13" s="26">
        <v>15</v>
      </c>
      <c r="S13" s="22">
        <v>0</v>
      </c>
      <c r="T13" s="26">
        <v>42</v>
      </c>
      <c r="U13" s="23">
        <v>1</v>
      </c>
      <c r="V13" s="24">
        <v>44</v>
      </c>
      <c r="W13" s="26">
        <v>35</v>
      </c>
      <c r="X13" s="26">
        <v>0</v>
      </c>
      <c r="Y13" s="26">
        <v>1</v>
      </c>
      <c r="Z13" s="26">
        <v>7</v>
      </c>
      <c r="AA13" s="26">
        <v>0</v>
      </c>
      <c r="AB13" s="26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2</v>
      </c>
      <c r="D14" s="30"/>
      <c r="E14" s="31">
        <v>0</v>
      </c>
      <c r="F14" s="31">
        <v>2</v>
      </c>
      <c r="G14" s="32">
        <v>0</v>
      </c>
      <c r="H14" s="30">
        <v>0</v>
      </c>
      <c r="I14" s="33">
        <v>0</v>
      </c>
      <c r="J14" s="33">
        <v>0</v>
      </c>
      <c r="K14" s="32">
        <v>1</v>
      </c>
      <c r="L14" s="29">
        <v>2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>
        <v>0</v>
      </c>
      <c r="S14" s="30">
        <v>0</v>
      </c>
      <c r="T14" s="34">
        <v>1</v>
      </c>
      <c r="U14" s="31">
        <v>0</v>
      </c>
      <c r="V14" s="32">
        <v>1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49</v>
      </c>
      <c r="D15" s="30"/>
      <c r="E15" s="31">
        <v>0</v>
      </c>
      <c r="F15" s="31">
        <v>29</v>
      </c>
      <c r="G15" s="32">
        <v>20</v>
      </c>
      <c r="H15" s="30">
        <v>0</v>
      </c>
      <c r="I15" s="33">
        <v>0</v>
      </c>
      <c r="J15" s="33">
        <v>0</v>
      </c>
      <c r="K15" s="32">
        <v>0</v>
      </c>
      <c r="L15" s="29">
        <v>49</v>
      </c>
      <c r="M15" s="33">
        <v>49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0</v>
      </c>
      <c r="T15" s="34">
        <v>45</v>
      </c>
      <c r="U15" s="31">
        <v>0</v>
      </c>
      <c r="V15" s="32">
        <v>44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34</v>
      </c>
      <c r="D16" s="36"/>
      <c r="E16" s="37">
        <v>2</v>
      </c>
      <c r="F16" s="37">
        <v>29</v>
      </c>
      <c r="G16" s="38">
        <v>3</v>
      </c>
      <c r="H16" s="36">
        <v>0</v>
      </c>
      <c r="I16" s="39">
        <v>0</v>
      </c>
      <c r="J16" s="39">
        <v>0</v>
      </c>
      <c r="K16" s="38">
        <v>5</v>
      </c>
      <c r="L16" s="35">
        <v>34</v>
      </c>
      <c r="M16" s="39">
        <v>33</v>
      </c>
      <c r="N16" s="39">
        <v>0</v>
      </c>
      <c r="O16" s="39">
        <v>0</v>
      </c>
      <c r="P16" s="39">
        <v>1</v>
      </c>
      <c r="Q16" s="39">
        <v>0</v>
      </c>
      <c r="R16" s="40">
        <v>3</v>
      </c>
      <c r="S16" s="36">
        <v>0</v>
      </c>
      <c r="T16" s="40">
        <v>29</v>
      </c>
      <c r="U16" s="37">
        <v>1</v>
      </c>
      <c r="V16" s="38">
        <v>30</v>
      </c>
      <c r="W16" s="40">
        <v>0</v>
      </c>
      <c r="X16" s="40">
        <v>0</v>
      </c>
      <c r="Y16" s="40">
        <v>0</v>
      </c>
      <c r="Z16" s="40">
        <v>3</v>
      </c>
      <c r="AA16" s="40">
        <v>0</v>
      </c>
      <c r="AB16" s="40"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/>
      <c r="I17" s="45"/>
      <c r="J17" s="45"/>
      <c r="K17" s="44"/>
      <c r="L17" s="41"/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/>
      <c r="I18" s="51"/>
      <c r="J18" s="51"/>
      <c r="K18" s="50"/>
      <c r="L18" s="47"/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2</v>
      </c>
      <c r="D19" s="53">
        <v>0</v>
      </c>
      <c r="E19" s="54">
        <v>0</v>
      </c>
      <c r="F19" s="54">
        <v>0</v>
      </c>
      <c r="G19" s="55">
        <v>2</v>
      </c>
      <c r="H19" s="53"/>
      <c r="I19" s="56"/>
      <c r="J19" s="56"/>
      <c r="K19" s="55"/>
      <c r="L19" s="425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>
        <v>0</v>
      </c>
      <c r="E20" s="60">
        <v>0</v>
      </c>
      <c r="F20" s="60">
        <v>0</v>
      </c>
      <c r="G20" s="61">
        <v>0</v>
      </c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569" t="s">
        <v>4</v>
      </c>
      <c r="D25" s="560" t="s">
        <v>54</v>
      </c>
      <c r="E25" s="560" t="s">
        <v>55</v>
      </c>
      <c r="F25" s="560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21</v>
      </c>
      <c r="D26" s="88">
        <v>0</v>
      </c>
      <c r="E26" s="88">
        <v>6</v>
      </c>
      <c r="F26" s="88">
        <v>15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0</v>
      </c>
      <c r="D27" s="91">
        <v>0</v>
      </c>
      <c r="E27" s="91">
        <v>0</v>
      </c>
      <c r="F27" s="91">
        <v>0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822"/>
      <c r="B28" s="578" t="s">
        <v>61</v>
      </c>
      <c r="C28" s="93">
        <f t="shared" si="6"/>
        <v>10</v>
      </c>
      <c r="D28" s="555">
        <v>0</v>
      </c>
      <c r="E28" s="555">
        <v>3</v>
      </c>
      <c r="F28" s="555">
        <v>7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17</v>
      </c>
      <c r="D29" s="91">
        <v>0</v>
      </c>
      <c r="E29" s="91">
        <v>1</v>
      </c>
      <c r="F29" s="91">
        <v>16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46</v>
      </c>
      <c r="D30" s="95">
        <v>0</v>
      </c>
      <c r="E30" s="95">
        <v>7</v>
      </c>
      <c r="F30" s="95">
        <v>39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82" t="s">
        <v>64</v>
      </c>
      <c r="B31" s="627"/>
      <c r="C31" s="93">
        <f t="shared" si="6"/>
        <v>46</v>
      </c>
      <c r="D31" s="555">
        <v>0</v>
      </c>
      <c r="E31" s="555">
        <v>7</v>
      </c>
      <c r="F31" s="555">
        <v>39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46</v>
      </c>
      <c r="D32" s="91">
        <v>0</v>
      </c>
      <c r="E32" s="91">
        <v>7</v>
      </c>
      <c r="F32" s="91">
        <v>39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821"/>
      <c r="B33" s="573" t="s">
        <v>67</v>
      </c>
      <c r="C33" s="93">
        <f t="shared" si="6"/>
        <v>0</v>
      </c>
      <c r="D33" s="555">
        <v>0</v>
      </c>
      <c r="E33" s="555">
        <v>0</v>
      </c>
      <c r="F33" s="555">
        <v>0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6</v>
      </c>
      <c r="D34" s="88">
        <v>0</v>
      </c>
      <c r="E34" s="88">
        <v>3</v>
      </c>
      <c r="F34" s="88">
        <v>3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40</v>
      </c>
      <c r="D35" s="91">
        <v>0</v>
      </c>
      <c r="E35" s="91">
        <v>10</v>
      </c>
      <c r="F35" s="91">
        <v>30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821"/>
      <c r="B36" s="578" t="s">
        <v>71</v>
      </c>
      <c r="C36" s="93">
        <f t="shared" si="6"/>
        <v>4</v>
      </c>
      <c r="D36" s="555">
        <v>0</v>
      </c>
      <c r="E36" s="555">
        <v>1</v>
      </c>
      <c r="F36" s="555">
        <v>3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561" t="s">
        <v>75</v>
      </c>
      <c r="D39" s="561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15</v>
      </c>
      <c r="D40" s="108">
        <v>4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>
        <v>6</v>
      </c>
      <c r="D41" s="26">
        <v>12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824"/>
      <c r="B42" s="110" t="s">
        <v>80</v>
      </c>
      <c r="C42" s="111">
        <v>0</v>
      </c>
      <c r="D42" s="111">
        <v>0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2</v>
      </c>
      <c r="D43" s="108">
        <v>5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824" t="s">
        <v>82</v>
      </c>
      <c r="B44" s="824"/>
      <c r="C44" s="556">
        <v>5</v>
      </c>
      <c r="D44" s="112">
        <v>0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9</v>
      </c>
      <c r="D45" s="26">
        <v>10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824"/>
      <c r="B46" s="579" t="s">
        <v>85</v>
      </c>
      <c r="C46" s="115">
        <v>5</v>
      </c>
      <c r="D46" s="111">
        <v>3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3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0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3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0</v>
      </c>
      <c r="D51" s="116">
        <v>0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823" t="s">
        <v>91</v>
      </c>
      <c r="B52" s="823"/>
      <c r="C52" s="556">
        <v>47</v>
      </c>
      <c r="D52" s="112">
        <v>0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561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>
        <v>2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822"/>
      <c r="B59" s="120" t="s">
        <v>101</v>
      </c>
      <c r="C59" s="556">
        <v>0</v>
      </c>
      <c r="D59" s="55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1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1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571" t="s">
        <v>124</v>
      </c>
      <c r="K69" s="16" t="s">
        <v>125</v>
      </c>
      <c r="L69" s="122" t="s">
        <v>126</v>
      </c>
      <c r="M69" s="124" t="s">
        <v>127</v>
      </c>
      <c r="N69" s="577" t="s">
        <v>128</v>
      </c>
      <c r="O69" s="126" t="s">
        <v>129</v>
      </c>
      <c r="P69" s="587"/>
      <c r="Q69" s="820"/>
      <c r="R69" s="677"/>
      <c r="S69" s="576" t="s">
        <v>33</v>
      </c>
      <c r="T69" s="576" t="s">
        <v>34</v>
      </c>
      <c r="U69" s="3"/>
      <c r="BY69" s="4"/>
      <c r="CA69" s="6"/>
      <c r="CZ69" s="7"/>
      <c r="DZ69" s="2"/>
    </row>
    <row r="70" spans="1:130" ht="15" customHeight="1" x14ac:dyDescent="0.2">
      <c r="A70" s="82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427">
        <f>SUM(N71:N72)</f>
        <v>0</v>
      </c>
      <c r="O70" s="133">
        <f>SUM(O71:O72)</f>
        <v>0</v>
      </c>
      <c r="P70" s="134">
        <f t="shared" ref="P70:T70" si="10">SUM(P71:P73)</f>
        <v>0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5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87"/>
      <c r="B76" s="681"/>
      <c r="C76" s="825"/>
      <c r="D76" s="825"/>
      <c r="E76" s="825"/>
      <c r="F76" s="825"/>
      <c r="G76" s="162" t="s">
        <v>15</v>
      </c>
      <c r="H76" s="561" t="s">
        <v>140</v>
      </c>
      <c r="I76" s="561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82" t="s">
        <v>143</v>
      </c>
      <c r="B78" s="627"/>
      <c r="C78" s="458"/>
      <c r="D78" s="165"/>
      <c r="E78" s="457"/>
      <c r="F78" s="457"/>
      <c r="G78" s="457"/>
      <c r="H78" s="457"/>
      <c r="I78" s="55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572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2</v>
      </c>
      <c r="F83" s="30"/>
      <c r="G83" s="30"/>
      <c r="H83" s="30">
        <v>1</v>
      </c>
      <c r="I83" s="29">
        <v>1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826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82" t="s">
        <v>152</v>
      </c>
      <c r="B86" s="627"/>
      <c r="C86" s="458"/>
      <c r="D86" s="558"/>
      <c r="E86" s="457"/>
      <c r="F86" s="457"/>
      <c r="G86" s="457"/>
      <c r="H86" s="457"/>
      <c r="I86" s="55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32</v>
      </c>
      <c r="E87" s="22"/>
      <c r="F87" s="22"/>
      <c r="G87" s="22"/>
      <c r="H87" s="22"/>
      <c r="I87" s="21">
        <v>32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96</v>
      </c>
      <c r="F88" s="177"/>
      <c r="G88" s="177"/>
      <c r="H88" s="177">
        <v>3</v>
      </c>
      <c r="I88" s="179">
        <v>93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60">
        <f>SUM(C77:C88)</f>
        <v>0</v>
      </c>
      <c r="D89" s="460">
        <f>SUM(D87)</f>
        <v>32</v>
      </c>
      <c r="E89" s="460">
        <f t="shared" ref="E89:I89" si="11">SUM(E77:E88)</f>
        <v>98</v>
      </c>
      <c r="F89" s="460">
        <f t="shared" si="11"/>
        <v>0</v>
      </c>
      <c r="G89" s="460">
        <f t="shared" si="11"/>
        <v>0</v>
      </c>
      <c r="H89" s="460">
        <f t="shared" si="11"/>
        <v>4</v>
      </c>
      <c r="I89" s="181">
        <f t="shared" si="11"/>
        <v>126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56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819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132</v>
      </c>
      <c r="D94" s="177">
        <v>0</v>
      </c>
      <c r="E94" s="177">
        <v>0</v>
      </c>
      <c r="F94" s="186">
        <v>0</v>
      </c>
      <c r="G94" s="186">
        <v>3</v>
      </c>
      <c r="H94" s="186">
        <v>2</v>
      </c>
      <c r="I94" s="186">
        <v>26</v>
      </c>
      <c r="J94" s="186">
        <v>94</v>
      </c>
      <c r="K94" s="187">
        <v>7</v>
      </c>
      <c r="L94" s="188"/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560" t="s">
        <v>177</v>
      </c>
      <c r="D97" s="560" t="s">
        <v>178</v>
      </c>
      <c r="E97" s="560" t="s">
        <v>179</v>
      </c>
      <c r="F97" s="560" t="s">
        <v>180</v>
      </c>
      <c r="G97" s="560" t="s">
        <v>181</v>
      </c>
      <c r="H97" s="560" t="s">
        <v>182</v>
      </c>
      <c r="I97" s="562" t="s">
        <v>183</v>
      </c>
      <c r="J97" s="565" t="s">
        <v>184</v>
      </c>
      <c r="K97" s="709"/>
      <c r="L97" s="709"/>
      <c r="M97" s="697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131</v>
      </c>
      <c r="D98" s="195">
        <v>132</v>
      </c>
      <c r="E98" s="195">
        <v>2</v>
      </c>
      <c r="F98" s="195">
        <v>0</v>
      </c>
      <c r="G98" s="195">
        <v>0</v>
      </c>
      <c r="H98" s="195">
        <v>0</v>
      </c>
      <c r="I98" s="196">
        <v>0</v>
      </c>
      <c r="J98" s="195">
        <v>0</v>
      </c>
      <c r="K98" s="195">
        <v>4</v>
      </c>
      <c r="L98" s="195">
        <v>4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698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97"/>
      <c r="B101" s="691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9"/>
      <c r="L101" s="561" t="s">
        <v>188</v>
      </c>
      <c r="M101" s="197" t="s">
        <v>189</v>
      </c>
      <c r="N101" s="566" t="s">
        <v>190</v>
      </c>
      <c r="O101" s="566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12</v>
      </c>
      <c r="C102" s="22">
        <v>12</v>
      </c>
      <c r="D102" s="201"/>
      <c r="E102" s="201"/>
      <c r="F102" s="201"/>
      <c r="G102" s="201"/>
      <c r="H102" s="201"/>
      <c r="I102" s="201"/>
      <c r="J102" s="202"/>
      <c r="K102" s="26">
        <v>0</v>
      </c>
      <c r="L102" s="26">
        <v>12</v>
      </c>
      <c r="M102" s="26">
        <v>5</v>
      </c>
      <c r="N102" s="26">
        <v>12</v>
      </c>
      <c r="O102" s="26">
        <v>11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/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568" t="s">
        <v>196</v>
      </c>
      <c r="B106" s="576" t="s">
        <v>197</v>
      </c>
      <c r="C106" s="211" t="s">
        <v>198</v>
      </c>
      <c r="D106" s="565" t="s">
        <v>12</v>
      </c>
      <c r="E106" s="576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105</v>
      </c>
      <c r="C107" s="214">
        <v>10</v>
      </c>
      <c r="D107" s="215">
        <v>2</v>
      </c>
      <c r="E107" s="215">
        <v>5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96</v>
      </c>
      <c r="C108" s="218">
        <v>17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/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/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333">
        <v>130</v>
      </c>
      <c r="C112" s="580">
        <v>27</v>
      </c>
      <c r="D112" s="274">
        <v>0</v>
      </c>
      <c r="E112" s="274">
        <v>7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576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121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30" t="s">
        <v>210</v>
      </c>
      <c r="C117" s="331">
        <v>11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1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121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32" t="s">
        <v>215</v>
      </c>
      <c r="C121" s="333">
        <v>121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97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40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40</v>
      </c>
      <c r="C126" s="150">
        <v>0</v>
      </c>
      <c r="D126" s="151">
        <v>2</v>
      </c>
      <c r="E126" s="151">
        <v>8</v>
      </c>
      <c r="F126" s="151">
        <v>12</v>
      </c>
      <c r="G126" s="151">
        <v>8</v>
      </c>
      <c r="H126" s="151">
        <v>7</v>
      </c>
      <c r="I126" s="151">
        <v>3</v>
      </c>
      <c r="J126" s="151"/>
      <c r="K126" s="252"/>
      <c r="L126" s="150">
        <v>2</v>
      </c>
      <c r="M126" s="253">
        <v>5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560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46"/>
      <c r="B130" s="16" t="s">
        <v>230</v>
      </c>
      <c r="C130" s="122" t="s">
        <v>231</v>
      </c>
      <c r="D130" s="16" t="s">
        <v>232</v>
      </c>
      <c r="E130" s="565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129</v>
      </c>
      <c r="C131" s="186">
        <v>2</v>
      </c>
      <c r="D131" s="257">
        <v>3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568" t="s">
        <v>237</v>
      </c>
      <c r="B133" s="576" t="s">
        <v>238</v>
      </c>
      <c r="C133" s="576" t="s">
        <v>239</v>
      </c>
      <c r="D133" s="211" t="s">
        <v>240</v>
      </c>
      <c r="E133" s="565" t="s">
        <v>12</v>
      </c>
    </row>
    <row r="134" spans="1:130" ht="22.15" customHeight="1" x14ac:dyDescent="0.2">
      <c r="A134" s="99" t="s">
        <v>241</v>
      </c>
      <c r="B134" s="213">
        <v>125</v>
      </c>
      <c r="C134" s="213"/>
      <c r="D134" s="214">
        <v>14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118</v>
      </c>
      <c r="C135" s="29"/>
      <c r="D135" s="260">
        <v>14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7</v>
      </c>
      <c r="C136" s="262"/>
      <c r="D136" s="263">
        <v>0</v>
      </c>
      <c r="E136" s="264"/>
      <c r="F136" s="258"/>
      <c r="CB136" s="5"/>
    </row>
    <row r="137" spans="1:130" ht="26.45" customHeight="1" thickTop="1" x14ac:dyDescent="0.2">
      <c r="A137" s="570" t="s">
        <v>244</v>
      </c>
      <c r="B137" s="563" t="s">
        <v>245</v>
      </c>
      <c r="C137" s="267" t="s">
        <v>246</v>
      </c>
      <c r="D137" s="567" t="s">
        <v>12</v>
      </c>
      <c r="CB137" s="5"/>
    </row>
    <row r="138" spans="1:130" ht="22.15" customHeight="1" x14ac:dyDescent="0.2">
      <c r="A138" s="99" t="s">
        <v>247</v>
      </c>
      <c r="B138" s="213">
        <v>41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18</v>
      </c>
      <c r="C139" s="260">
        <v>4</v>
      </c>
      <c r="D139" s="32"/>
      <c r="CB139" s="5"/>
    </row>
    <row r="140" spans="1:130" ht="27" customHeight="1" x14ac:dyDescent="0.2">
      <c r="A140" s="269" t="s">
        <v>249</v>
      </c>
      <c r="B140" s="224">
        <v>66</v>
      </c>
      <c r="C140" s="225">
        <v>3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574" t="s">
        <v>244</v>
      </c>
      <c r="B142" s="564" t="s">
        <v>251</v>
      </c>
      <c r="C142" s="562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129</v>
      </c>
      <c r="C143" s="215">
        <v>0</v>
      </c>
      <c r="U143" s="3"/>
      <c r="BY143" s="4"/>
    </row>
    <row r="144" spans="1:130" ht="21.6" customHeight="1" x14ac:dyDescent="0.2">
      <c r="A144" s="334" t="s">
        <v>248</v>
      </c>
      <c r="B144" s="333">
        <v>11</v>
      </c>
      <c r="C144" s="274">
        <v>11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3189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opLeftCell="A103" workbookViewId="0">
      <selection activeCell="B107" sqref="B107:E111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",[2]NOMBRE!B2," - ","( ",[2]NOMBRE!C2,[2]NOMBRE!D2,[2]NOMBRE!E2,[2]NOMBRE!F2,[2]NOMBRE!G2,"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",[2]NOMBRE!B6," - ","( ",[2]NOMBRE!C6,[2]NOMBRE!D6," )")</f>
        <v>MES: ENERO - ( 01 )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",[2]NOMBRE!B7)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25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26"/>
      <c r="D11" s="727"/>
      <c r="E11" s="602"/>
      <c r="F11" s="602"/>
      <c r="G11" s="587"/>
      <c r="H11" s="728"/>
      <c r="I11" s="606"/>
      <c r="J11" s="606"/>
      <c r="K11" s="608"/>
      <c r="L11" s="597"/>
      <c r="M11" s="727"/>
      <c r="N11" s="616"/>
      <c r="O11" s="616"/>
      <c r="P11" s="616"/>
      <c r="Q11" s="616"/>
      <c r="R11" s="643"/>
      <c r="S11" s="14" t="s">
        <v>31</v>
      </c>
      <c r="T11" s="121" t="s">
        <v>32</v>
      </c>
      <c r="U11" s="16" t="s">
        <v>31</v>
      </c>
      <c r="V11" s="16" t="s">
        <v>32</v>
      </c>
      <c r="W11" s="730"/>
      <c r="X11" s="730"/>
      <c r="Y11" s="730"/>
      <c r="Z11" s="726"/>
      <c r="AA11" s="17" t="s">
        <v>33</v>
      </c>
      <c r="AB11" s="17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180</v>
      </c>
      <c r="D12" s="18">
        <f t="shared" ref="D12:AB12" si="0">SUM(D13:D16)</f>
        <v>0</v>
      </c>
      <c r="E12" s="18">
        <f t="shared" si="0"/>
        <v>8</v>
      </c>
      <c r="F12" s="18">
        <f t="shared" si="0"/>
        <v>138</v>
      </c>
      <c r="G12" s="18">
        <f t="shared" si="0"/>
        <v>34</v>
      </c>
      <c r="H12" s="18">
        <f t="shared" si="0"/>
        <v>0</v>
      </c>
      <c r="I12" s="18">
        <f t="shared" si="0"/>
        <v>1</v>
      </c>
      <c r="J12" s="18">
        <f t="shared" si="0"/>
        <v>0</v>
      </c>
      <c r="K12" s="18">
        <f t="shared" si="0"/>
        <v>17</v>
      </c>
      <c r="L12" s="18">
        <f t="shared" si="0"/>
        <v>180</v>
      </c>
      <c r="M12" s="18">
        <f t="shared" si="0"/>
        <v>130</v>
      </c>
      <c r="N12" s="18">
        <f t="shared" si="0"/>
        <v>0</v>
      </c>
      <c r="O12" s="18">
        <f t="shared" si="0"/>
        <v>0</v>
      </c>
      <c r="P12" s="18">
        <f t="shared" si="0"/>
        <v>3</v>
      </c>
      <c r="Q12" s="18">
        <f t="shared" si="0"/>
        <v>24</v>
      </c>
      <c r="R12" s="18">
        <f t="shared" si="0"/>
        <v>74</v>
      </c>
      <c r="S12" s="18">
        <f t="shared" si="0"/>
        <v>2</v>
      </c>
      <c r="T12" s="18">
        <f t="shared" si="0"/>
        <v>64</v>
      </c>
      <c r="U12" s="18">
        <f t="shared" si="0"/>
        <v>5</v>
      </c>
      <c r="V12" s="18">
        <f t="shared" si="0"/>
        <v>109</v>
      </c>
      <c r="W12" s="18">
        <f t="shared" si="0"/>
        <v>67</v>
      </c>
      <c r="X12" s="18">
        <f t="shared" si="0"/>
        <v>0</v>
      </c>
      <c r="Y12" s="18">
        <f t="shared" si="0"/>
        <v>1</v>
      </c>
      <c r="Z12" s="18">
        <f t="shared" si="0"/>
        <v>15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74</v>
      </c>
      <c r="D13" s="22"/>
      <c r="E13" s="23">
        <v>4</v>
      </c>
      <c r="F13" s="23">
        <v>62</v>
      </c>
      <c r="G13" s="24">
        <v>8</v>
      </c>
      <c r="H13" s="22"/>
      <c r="I13" s="25">
        <v>0</v>
      </c>
      <c r="J13" s="25"/>
      <c r="K13" s="24">
        <v>12</v>
      </c>
      <c r="L13" s="21">
        <v>74</v>
      </c>
      <c r="M13" s="25">
        <v>37</v>
      </c>
      <c r="N13" s="25">
        <v>0</v>
      </c>
      <c r="O13" s="25">
        <v>0</v>
      </c>
      <c r="P13" s="25">
        <v>0</v>
      </c>
      <c r="Q13" s="25">
        <v>24</v>
      </c>
      <c r="R13" s="26">
        <v>74</v>
      </c>
      <c r="S13" s="22">
        <v>2</v>
      </c>
      <c r="T13" s="26">
        <v>64</v>
      </c>
      <c r="U13" s="23">
        <v>1</v>
      </c>
      <c r="V13" s="24">
        <v>48</v>
      </c>
      <c r="W13" s="26">
        <v>67</v>
      </c>
      <c r="X13" s="26">
        <v>0</v>
      </c>
      <c r="Y13" s="26">
        <v>1</v>
      </c>
      <c r="Z13" s="26">
        <v>7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0</v>
      </c>
      <c r="D14" s="30"/>
      <c r="E14" s="31">
        <v>0</v>
      </c>
      <c r="F14" s="31">
        <v>0</v>
      </c>
      <c r="G14" s="32">
        <v>0</v>
      </c>
      <c r="H14" s="30"/>
      <c r="I14" s="33">
        <v>0</v>
      </c>
      <c r="J14" s="33"/>
      <c r="K14" s="32">
        <v>0</v>
      </c>
      <c r="L14" s="29">
        <v>0</v>
      </c>
      <c r="M14" s="33">
        <v>1</v>
      </c>
      <c r="N14" s="33">
        <v>0</v>
      </c>
      <c r="O14" s="33">
        <v>0</v>
      </c>
      <c r="P14" s="33">
        <v>0</v>
      </c>
      <c r="Q14" s="33"/>
      <c r="R14" s="34"/>
      <c r="S14" s="30">
        <v>0</v>
      </c>
      <c r="T14" s="34">
        <v>0</v>
      </c>
      <c r="U14" s="31">
        <v>0</v>
      </c>
      <c r="V14" s="32">
        <v>0</v>
      </c>
      <c r="W14" s="34">
        <v>0</v>
      </c>
      <c r="X14" s="34">
        <v>0</v>
      </c>
      <c r="Y14" s="34">
        <v>0</v>
      </c>
      <c r="Z14" s="34">
        <v>0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63</v>
      </c>
      <c r="D15" s="30"/>
      <c r="E15" s="31">
        <v>1</v>
      </c>
      <c r="F15" s="31">
        <v>40</v>
      </c>
      <c r="G15" s="32">
        <v>22</v>
      </c>
      <c r="H15" s="30"/>
      <c r="I15" s="33">
        <v>0</v>
      </c>
      <c r="J15" s="33"/>
      <c r="K15" s="32">
        <v>1</v>
      </c>
      <c r="L15" s="29">
        <v>63</v>
      </c>
      <c r="M15" s="33">
        <v>50</v>
      </c>
      <c r="N15" s="33"/>
      <c r="O15" s="33">
        <v>0</v>
      </c>
      <c r="P15" s="33">
        <v>2</v>
      </c>
      <c r="Q15" s="33"/>
      <c r="R15" s="34"/>
      <c r="S15" s="30">
        <v>0</v>
      </c>
      <c r="T15" s="34">
        <v>0</v>
      </c>
      <c r="U15" s="31">
        <v>2</v>
      </c>
      <c r="V15" s="32">
        <v>35</v>
      </c>
      <c r="W15" s="34">
        <v>0</v>
      </c>
      <c r="X15" s="34">
        <v>0</v>
      </c>
      <c r="Y15" s="34">
        <v>0</v>
      </c>
      <c r="Z15" s="34">
        <v>3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43</v>
      </c>
      <c r="D16" s="36"/>
      <c r="E16" s="37">
        <v>3</v>
      </c>
      <c r="F16" s="37">
        <v>36</v>
      </c>
      <c r="G16" s="38">
        <v>4</v>
      </c>
      <c r="H16" s="36"/>
      <c r="I16" s="39">
        <v>1</v>
      </c>
      <c r="J16" s="39"/>
      <c r="K16" s="38">
        <v>4</v>
      </c>
      <c r="L16" s="35">
        <v>43</v>
      </c>
      <c r="M16" s="39">
        <v>42</v>
      </c>
      <c r="N16" s="39"/>
      <c r="O16" s="39">
        <v>0</v>
      </c>
      <c r="P16" s="39">
        <v>1</v>
      </c>
      <c r="Q16" s="39"/>
      <c r="R16" s="40"/>
      <c r="S16" s="36">
        <v>0</v>
      </c>
      <c r="T16" s="40">
        <v>0</v>
      </c>
      <c r="U16" s="37">
        <v>2</v>
      </c>
      <c r="V16" s="38">
        <v>26</v>
      </c>
      <c r="W16" s="40">
        <v>0</v>
      </c>
      <c r="X16" s="40">
        <v>0</v>
      </c>
      <c r="Y16" s="40">
        <v>0</v>
      </c>
      <c r="Z16" s="40">
        <v>5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/>
      <c r="E17" s="43">
        <v>0</v>
      </c>
      <c r="F17" s="43">
        <v>0</v>
      </c>
      <c r="G17" s="44">
        <v>0</v>
      </c>
      <c r="H17" s="42"/>
      <c r="I17" s="45"/>
      <c r="J17" s="45"/>
      <c r="K17" s="44"/>
      <c r="L17" s="41"/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/>
      <c r="E18" s="49">
        <v>0</v>
      </c>
      <c r="F18" s="49">
        <v>0</v>
      </c>
      <c r="G18" s="50">
        <v>0</v>
      </c>
      <c r="H18" s="48"/>
      <c r="I18" s="51"/>
      <c r="J18" s="51"/>
      <c r="K18" s="50"/>
      <c r="L18" s="47"/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6</v>
      </c>
      <c r="D19" s="53"/>
      <c r="E19" s="54">
        <v>0</v>
      </c>
      <c r="F19" s="54">
        <v>6</v>
      </c>
      <c r="G19" s="55">
        <v>0</v>
      </c>
      <c r="H19" s="53"/>
      <c r="I19" s="56"/>
      <c r="J19" s="56"/>
      <c r="K19" s="55"/>
      <c r="L19" s="295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/>
      <c r="E20" s="60">
        <v>0</v>
      </c>
      <c r="F20" s="60">
        <v>0</v>
      </c>
      <c r="G20" s="61">
        <v>0</v>
      </c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/>
      <c r="E21" s="67">
        <v>0</v>
      </c>
      <c r="F21" s="67">
        <v>0</v>
      </c>
      <c r="G21" s="68">
        <v>0</v>
      </c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/>
      <c r="E22" s="62">
        <v>0</v>
      </c>
      <c r="F22" s="62">
        <v>0</v>
      </c>
      <c r="G22" s="61">
        <v>0</v>
      </c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192" t="s">
        <v>4</v>
      </c>
      <c r="D25" s="254" t="s">
        <v>54</v>
      </c>
      <c r="E25" s="254" t="s">
        <v>55</v>
      </c>
      <c r="F25" s="254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48</v>
      </c>
      <c r="D26" s="88">
        <v>0</v>
      </c>
      <c r="E26" s="88">
        <v>18</v>
      </c>
      <c r="F26" s="88">
        <v>30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12</v>
      </c>
      <c r="D27" s="91">
        <v>0</v>
      </c>
      <c r="E27" s="91">
        <v>5</v>
      </c>
      <c r="F27" s="91">
        <v>7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33"/>
      <c r="B28" s="296" t="s">
        <v>61</v>
      </c>
      <c r="C28" s="93">
        <f t="shared" si="6"/>
        <v>14</v>
      </c>
      <c r="D28" s="297">
        <v>0</v>
      </c>
      <c r="E28" s="297">
        <v>3</v>
      </c>
      <c r="F28" s="297">
        <v>11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24</v>
      </c>
      <c r="D29" s="91">
        <v>0</v>
      </c>
      <c r="E29" s="91">
        <v>4</v>
      </c>
      <c r="F29" s="91">
        <v>20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38</v>
      </c>
      <c r="D30" s="95">
        <v>0</v>
      </c>
      <c r="E30" s="95">
        <v>8</v>
      </c>
      <c r="F30" s="95">
        <v>30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48</v>
      </c>
      <c r="D31" s="297">
        <v>0</v>
      </c>
      <c r="E31" s="297">
        <v>6</v>
      </c>
      <c r="F31" s="297">
        <v>42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70</v>
      </c>
      <c r="D32" s="91">
        <v>0</v>
      </c>
      <c r="E32" s="91">
        <v>18</v>
      </c>
      <c r="F32" s="91">
        <v>52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32"/>
      <c r="B33" s="97" t="s">
        <v>67</v>
      </c>
      <c r="C33" s="93">
        <f t="shared" si="6"/>
        <v>4</v>
      </c>
      <c r="D33" s="297">
        <v>0</v>
      </c>
      <c r="E33" s="297">
        <v>0</v>
      </c>
      <c r="F33" s="297">
        <v>4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6</v>
      </c>
      <c r="D34" s="88">
        <v>0</v>
      </c>
      <c r="E34" s="88">
        <v>2</v>
      </c>
      <c r="F34" s="88">
        <v>4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29</v>
      </c>
      <c r="D35" s="91">
        <v>0</v>
      </c>
      <c r="E35" s="91">
        <v>7</v>
      </c>
      <c r="F35" s="91">
        <v>22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32"/>
      <c r="B36" s="296" t="s">
        <v>71</v>
      </c>
      <c r="C36" s="93">
        <f t="shared" si="6"/>
        <v>10</v>
      </c>
      <c r="D36" s="297">
        <v>0</v>
      </c>
      <c r="E36" s="297">
        <v>3</v>
      </c>
      <c r="F36" s="297">
        <v>7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233" t="s">
        <v>75</v>
      </c>
      <c r="D39" s="233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0</v>
      </c>
      <c r="D40" s="108">
        <v>17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36" t="s">
        <v>78</v>
      </c>
      <c r="B41" s="298" t="s">
        <v>79</v>
      </c>
      <c r="C41" s="26">
        <v>27</v>
      </c>
      <c r="D41" s="26">
        <v>4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37"/>
      <c r="B42" s="110" t="s">
        <v>80</v>
      </c>
      <c r="C42" s="111">
        <v>14</v>
      </c>
      <c r="D42" s="111">
        <v>0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6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37" t="s">
        <v>82</v>
      </c>
      <c r="B44" s="737"/>
      <c r="C44" s="299">
        <v>10</v>
      </c>
      <c r="D44" s="112">
        <v>3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17</v>
      </c>
      <c r="D45" s="26">
        <v>4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37"/>
      <c r="B46" s="300" t="s">
        <v>85</v>
      </c>
      <c r="C46" s="115">
        <v>2</v>
      </c>
      <c r="D46" s="111">
        <v>1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1</v>
      </c>
      <c r="D47" s="108">
        <v>2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4</v>
      </c>
      <c r="D48" s="108">
        <v>2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0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1</v>
      </c>
      <c r="D51" s="116">
        <v>4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34" t="s">
        <v>91</v>
      </c>
      <c r="B52" s="734"/>
      <c r="C52" s="299">
        <v>55</v>
      </c>
      <c r="D52" s="112">
        <v>0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233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35" t="s">
        <v>96</v>
      </c>
      <c r="B55" s="118" t="s">
        <v>97</v>
      </c>
      <c r="C55" s="21"/>
      <c r="D55" s="21"/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35"/>
      <c r="B56" s="119" t="s">
        <v>98</v>
      </c>
      <c r="C56" s="21">
        <v>3</v>
      </c>
      <c r="D56" s="21"/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35"/>
      <c r="B57" s="119" t="s">
        <v>99</v>
      </c>
      <c r="C57" s="21"/>
      <c r="D57" s="21"/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35"/>
      <c r="B58" s="119" t="s">
        <v>100</v>
      </c>
      <c r="C58" s="21"/>
      <c r="D58" s="21"/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33"/>
      <c r="B59" s="120" t="s">
        <v>101</v>
      </c>
      <c r="C59" s="299"/>
      <c r="D59" s="299"/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/>
      <c r="D60" s="21"/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/>
      <c r="D61" s="21"/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/>
      <c r="D62" s="21"/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3</v>
      </c>
      <c r="D63" s="58"/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1</v>
      </c>
      <c r="D64" s="21"/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1</v>
      </c>
      <c r="D65" s="21"/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/>
      <c r="D66" s="115"/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29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123" t="s">
        <v>124</v>
      </c>
      <c r="K69" s="16" t="s">
        <v>125</v>
      </c>
      <c r="L69" s="122" t="s">
        <v>126</v>
      </c>
      <c r="M69" s="124" t="s">
        <v>127</v>
      </c>
      <c r="N69" s="281" t="s">
        <v>128</v>
      </c>
      <c r="O69" s="126" t="s">
        <v>129</v>
      </c>
      <c r="P69" s="587"/>
      <c r="Q69" s="730"/>
      <c r="R69" s="677"/>
      <c r="S69" s="17" t="s">
        <v>33</v>
      </c>
      <c r="T69" s="17" t="s">
        <v>34</v>
      </c>
      <c r="U69" s="3"/>
      <c r="BY69" s="4"/>
      <c r="CA69" s="6"/>
      <c r="CZ69" s="7"/>
      <c r="DZ69" s="2"/>
    </row>
    <row r="70" spans="1:130" ht="15" customHeight="1" x14ac:dyDescent="0.2">
      <c r="A70" s="730"/>
      <c r="B70" s="127">
        <f t="shared" ref="B70:L70" si="9">SUM(B71:B73)</f>
        <v>0</v>
      </c>
      <c r="C70" s="128">
        <f t="shared" si="9"/>
        <v>1</v>
      </c>
      <c r="D70" s="128">
        <f t="shared" si="9"/>
        <v>0</v>
      </c>
      <c r="E70" s="128">
        <f t="shared" si="9"/>
        <v>1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1</v>
      </c>
      <c r="L70" s="128">
        <f t="shared" si="9"/>
        <v>0</v>
      </c>
      <c r="M70" s="131">
        <f>SUM(M71:M72)</f>
        <v>1</v>
      </c>
      <c r="N70" s="301">
        <f>SUM(N71:N72)</f>
        <v>0</v>
      </c>
      <c r="O70" s="133">
        <f>SUM(O71:O72)</f>
        <v>0</v>
      </c>
      <c r="P70" s="134">
        <f t="shared" ref="P70:T70" si="10">SUM(P71:P73)</f>
        <v>2</v>
      </c>
      <c r="Q70" s="302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1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>
        <v>1</v>
      </c>
      <c r="D72" s="25"/>
      <c r="E72" s="23"/>
      <c r="F72" s="25"/>
      <c r="G72" s="25"/>
      <c r="H72" s="23"/>
      <c r="I72" s="25"/>
      <c r="J72" s="146"/>
      <c r="K72" s="147"/>
      <c r="L72" s="25"/>
      <c r="M72" s="26">
        <v>1</v>
      </c>
      <c r="N72" s="22"/>
      <c r="O72" s="148"/>
      <c r="P72" s="24">
        <v>1</v>
      </c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326"/>
      <c r="C73" s="150"/>
      <c r="D73" s="151"/>
      <c r="E73" s="150">
        <v>1</v>
      </c>
      <c r="F73" s="151"/>
      <c r="G73" s="151"/>
      <c r="H73" s="150"/>
      <c r="I73" s="151"/>
      <c r="J73" s="152"/>
      <c r="K73" s="153">
        <v>1</v>
      </c>
      <c r="L73" s="154"/>
      <c r="M73" s="155"/>
      <c r="N73" s="156"/>
      <c r="O73" s="157"/>
      <c r="P73" s="158">
        <v>1</v>
      </c>
      <c r="Q73" s="115"/>
      <c r="R73" s="158"/>
      <c r="S73" s="158"/>
      <c r="T73" s="158">
        <v>1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39"/>
      <c r="D76" s="739"/>
      <c r="E76" s="739"/>
      <c r="F76" s="739"/>
      <c r="G76" s="162" t="s">
        <v>15</v>
      </c>
      <c r="H76" s="233" t="s">
        <v>140</v>
      </c>
      <c r="I76" s="233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326"/>
      <c r="F78" s="326"/>
      <c r="G78" s="326"/>
      <c r="H78" s="326"/>
      <c r="I78" s="299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166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4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4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4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42"/>
      <c r="B83" s="173" t="s">
        <v>149</v>
      </c>
      <c r="C83" s="169"/>
      <c r="D83" s="170"/>
      <c r="E83" s="30"/>
      <c r="F83" s="30"/>
      <c r="G83" s="30"/>
      <c r="H83" s="30"/>
      <c r="I83" s="29"/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42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43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303"/>
      <c r="E86" s="326"/>
      <c r="F86" s="326"/>
      <c r="G86" s="326"/>
      <c r="H86" s="326"/>
      <c r="I86" s="299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15</v>
      </c>
      <c r="E87" s="22">
        <v>0</v>
      </c>
      <c r="F87" s="22"/>
      <c r="G87" s="22"/>
      <c r="H87" s="22"/>
      <c r="I87" s="21">
        <v>15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>
        <v>16</v>
      </c>
      <c r="D88" s="178"/>
      <c r="E88" s="177">
        <v>152</v>
      </c>
      <c r="F88" s="177">
        <v>2</v>
      </c>
      <c r="G88" s="177"/>
      <c r="H88" s="177">
        <v>9</v>
      </c>
      <c r="I88" s="179">
        <v>161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328">
        <f>SUM(C77:C88)</f>
        <v>16</v>
      </c>
      <c r="D89" s="328">
        <f>SUM(D87)</f>
        <v>15</v>
      </c>
      <c r="E89" s="328">
        <f t="shared" ref="E89:I89" si="11">SUM(E77:E88)</f>
        <v>152</v>
      </c>
      <c r="F89" s="328">
        <f t="shared" si="11"/>
        <v>2</v>
      </c>
      <c r="G89" s="328">
        <f t="shared" si="11"/>
        <v>0</v>
      </c>
      <c r="H89" s="328">
        <f t="shared" si="11"/>
        <v>9</v>
      </c>
      <c r="I89" s="181">
        <f t="shared" si="11"/>
        <v>176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41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24"/>
      <c r="B93" s="587"/>
      <c r="C93" s="726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181</v>
      </c>
      <c r="D94" s="177">
        <v>0</v>
      </c>
      <c r="E94" s="177">
        <v>0</v>
      </c>
      <c r="F94" s="186">
        <v>1</v>
      </c>
      <c r="G94" s="186">
        <v>0</v>
      </c>
      <c r="H94" s="186">
        <v>11</v>
      </c>
      <c r="I94" s="186">
        <v>31</v>
      </c>
      <c r="J94" s="186">
        <v>121</v>
      </c>
      <c r="K94" s="187">
        <v>17</v>
      </c>
      <c r="L94" s="188">
        <v>5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254" t="s">
        <v>177</v>
      </c>
      <c r="D97" s="254" t="s">
        <v>178</v>
      </c>
      <c r="E97" s="254" t="s">
        <v>179</v>
      </c>
      <c r="F97" s="254" t="s">
        <v>180</v>
      </c>
      <c r="G97" s="254" t="s">
        <v>181</v>
      </c>
      <c r="H97" s="254" t="s">
        <v>182</v>
      </c>
      <c r="I97" s="193" t="s">
        <v>183</v>
      </c>
      <c r="J97" s="121" t="s">
        <v>184</v>
      </c>
      <c r="K97" s="745"/>
      <c r="L97" s="745"/>
      <c r="M97" s="730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172</v>
      </c>
      <c r="D98" s="195">
        <v>181</v>
      </c>
      <c r="E98" s="195">
        <v>4</v>
      </c>
      <c r="F98" s="195">
        <v>0</v>
      </c>
      <c r="G98" s="195">
        <v>4</v>
      </c>
      <c r="H98" s="195">
        <v>0</v>
      </c>
      <c r="I98" s="196">
        <v>3</v>
      </c>
      <c r="J98" s="195">
        <v>2</v>
      </c>
      <c r="K98" s="195">
        <v>4</v>
      </c>
      <c r="L98" s="195">
        <v>1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44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97"/>
      <c r="B101" s="691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9"/>
      <c r="L101" s="233" t="s">
        <v>188</v>
      </c>
      <c r="M101" s="197" t="s">
        <v>189</v>
      </c>
      <c r="N101" s="198" t="s">
        <v>190</v>
      </c>
      <c r="O101" s="198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18</v>
      </c>
      <c r="C102" s="22">
        <v>18</v>
      </c>
      <c r="D102" s="201"/>
      <c r="E102" s="201"/>
      <c r="F102" s="201"/>
      <c r="G102" s="201"/>
      <c r="H102" s="201"/>
      <c r="I102" s="201"/>
      <c r="J102" s="202"/>
      <c r="K102" s="26">
        <v>1</v>
      </c>
      <c r="L102" s="26">
        <v>15</v>
      </c>
      <c r="M102" s="26">
        <v>13</v>
      </c>
      <c r="N102" s="26">
        <v>16</v>
      </c>
      <c r="O102" s="26">
        <v>15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4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>
        <v>0</v>
      </c>
      <c r="E104" s="154">
        <v>0</v>
      </c>
      <c r="F104" s="154">
        <v>0</v>
      </c>
      <c r="G104" s="154">
        <v>0</v>
      </c>
      <c r="H104" s="154">
        <v>0</v>
      </c>
      <c r="I104" s="154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15">
        <v>0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210" t="s">
        <v>196</v>
      </c>
      <c r="B106" s="17" t="s">
        <v>197</v>
      </c>
      <c r="C106" s="211" t="s">
        <v>198</v>
      </c>
      <c r="D106" s="121" t="s">
        <v>12</v>
      </c>
      <c r="E106" s="17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/>
      <c r="C107" s="214"/>
      <c r="D107" s="215"/>
      <c r="E107" s="215"/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/>
      <c r="C108" s="218"/>
      <c r="D108" s="219"/>
      <c r="E108" s="219"/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/>
      <c r="C109" s="222"/>
      <c r="D109" s="223"/>
      <c r="E109" s="223"/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/>
      <c r="C110" s="222"/>
      <c r="D110" s="223"/>
      <c r="E110" s="223"/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06" t="s">
        <v>203</v>
      </c>
      <c r="B111" s="224"/>
      <c r="C111" s="225"/>
      <c r="D111" s="226"/>
      <c r="E111" s="226"/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228" t="s">
        <v>204</v>
      </c>
      <c r="B112" s="329">
        <f>SUM(B109:B111)+B107</f>
        <v>0</v>
      </c>
      <c r="C112" s="229">
        <f t="shared" ref="C112" si="12">SUM(C109:C111)+C107</f>
        <v>0</v>
      </c>
      <c r="D112" s="230">
        <f>SUM(D109:D111)+D107</f>
        <v>0</v>
      </c>
      <c r="E112" s="329">
        <f>SUM(E109:E111)+E107</f>
        <v>0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17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181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30" t="s">
        <v>210</v>
      </c>
      <c r="C117" s="331">
        <v>4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12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181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32" t="s">
        <v>215</v>
      </c>
      <c r="C121" s="333">
        <v>181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97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8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8</v>
      </c>
      <c r="C126" s="150"/>
      <c r="D126" s="151"/>
      <c r="E126" s="151">
        <v>2</v>
      </c>
      <c r="F126" s="151">
        <v>2</v>
      </c>
      <c r="G126" s="151">
        <v>3</v>
      </c>
      <c r="H126" s="151">
        <v>1</v>
      </c>
      <c r="I126" s="151"/>
      <c r="J126" s="151"/>
      <c r="K126" s="252"/>
      <c r="L126" s="150">
        <v>0</v>
      </c>
      <c r="M126" s="253">
        <v>0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254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46"/>
      <c r="B130" s="16" t="s">
        <v>230</v>
      </c>
      <c r="C130" s="122" t="s">
        <v>231</v>
      </c>
      <c r="D130" s="16" t="s">
        <v>232</v>
      </c>
      <c r="E130" s="121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178</v>
      </c>
      <c r="C131" s="186">
        <v>0</v>
      </c>
      <c r="D131" s="257">
        <v>7</v>
      </c>
      <c r="E131" s="188">
        <v>0</v>
      </c>
      <c r="F131" s="108"/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210" t="s">
        <v>237</v>
      </c>
      <c r="B133" s="17" t="s">
        <v>238</v>
      </c>
      <c r="C133" s="17" t="s">
        <v>239</v>
      </c>
      <c r="D133" s="211" t="s">
        <v>240</v>
      </c>
      <c r="E133" s="121" t="s">
        <v>12</v>
      </c>
    </row>
    <row r="134" spans="1:130" ht="22.15" customHeight="1" x14ac:dyDescent="0.2">
      <c r="A134" s="99" t="s">
        <v>241</v>
      </c>
      <c r="B134" s="213">
        <v>192</v>
      </c>
      <c r="C134" s="213"/>
      <c r="D134" s="214">
        <v>16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185</v>
      </c>
      <c r="C135" s="29"/>
      <c r="D135" s="260">
        <v>16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7</v>
      </c>
      <c r="C136" s="262">
        <v>1</v>
      </c>
      <c r="D136" s="263"/>
      <c r="E136" s="264"/>
      <c r="F136" s="258"/>
      <c r="CB136" s="5"/>
    </row>
    <row r="137" spans="1:130" ht="26.45" customHeight="1" thickTop="1" x14ac:dyDescent="0.2">
      <c r="A137" s="184" t="s">
        <v>244</v>
      </c>
      <c r="B137" s="194" t="s">
        <v>245</v>
      </c>
      <c r="C137" s="304" t="s">
        <v>246</v>
      </c>
      <c r="D137" s="268" t="s">
        <v>12</v>
      </c>
      <c r="CB137" s="5"/>
    </row>
    <row r="138" spans="1:130" ht="22.15" customHeight="1" x14ac:dyDescent="0.2">
      <c r="A138" s="99" t="s">
        <v>247</v>
      </c>
      <c r="B138" s="213">
        <v>58</v>
      </c>
      <c r="C138" s="214"/>
      <c r="D138" s="215"/>
      <c r="CB138" s="5"/>
    </row>
    <row r="139" spans="1:130" ht="19.899999999999999" customHeight="1" x14ac:dyDescent="0.2">
      <c r="A139" s="259" t="s">
        <v>248</v>
      </c>
      <c r="B139" s="29">
        <v>29</v>
      </c>
      <c r="C139" s="260">
        <v>2</v>
      </c>
      <c r="D139" s="32"/>
      <c r="CB139" s="5"/>
    </row>
    <row r="140" spans="1:130" ht="27" customHeight="1" x14ac:dyDescent="0.2">
      <c r="A140" s="269" t="s">
        <v>249</v>
      </c>
      <c r="B140" s="224">
        <v>105</v>
      </c>
      <c r="C140" s="225">
        <v>1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270" t="s">
        <v>244</v>
      </c>
      <c r="B142" s="271" t="s">
        <v>251</v>
      </c>
      <c r="C142" s="193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181</v>
      </c>
      <c r="C143" s="215">
        <v>0</v>
      </c>
      <c r="U143" s="3"/>
      <c r="BY143" s="4"/>
    </row>
    <row r="144" spans="1:130" ht="21.6" customHeight="1" x14ac:dyDescent="0.2">
      <c r="A144" s="334" t="s">
        <v>248</v>
      </c>
      <c r="B144" s="333">
        <v>40</v>
      </c>
      <c r="C144" s="274">
        <v>14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4089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opLeftCell="A94" workbookViewId="0">
      <selection activeCell="A118" sqref="A118:A121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",[3]NOMBRE!B2," - ","( ",[3]NOMBRE!C2,[3]NOMBRE!D2,[3]NOMBRE!E2,[3]NOMBRE!F2,[3]NOMBRE!G2,"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",[3]NOMBRE!B6," - ","( ",[3]NOMBRE!C6,[3]NOMBRE!D6," )")</f>
        <v>MES: FEBRERO - ( 02 )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",[3]NOMBRE!B7)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25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47"/>
      <c r="D11" s="748"/>
      <c r="E11" s="602"/>
      <c r="F11" s="602"/>
      <c r="G11" s="587"/>
      <c r="H11" s="749"/>
      <c r="I11" s="606"/>
      <c r="J11" s="606"/>
      <c r="K11" s="608"/>
      <c r="L11" s="597"/>
      <c r="M11" s="748"/>
      <c r="N11" s="616"/>
      <c r="O11" s="616"/>
      <c r="P11" s="616"/>
      <c r="Q11" s="616"/>
      <c r="R11" s="643"/>
      <c r="S11" s="14" t="s">
        <v>31</v>
      </c>
      <c r="T11" s="309" t="s">
        <v>32</v>
      </c>
      <c r="U11" s="16" t="s">
        <v>31</v>
      </c>
      <c r="V11" s="16" t="s">
        <v>32</v>
      </c>
      <c r="W11" s="750"/>
      <c r="X11" s="750"/>
      <c r="Y11" s="750"/>
      <c r="Z11" s="747"/>
      <c r="AA11" s="319" t="s">
        <v>33</v>
      </c>
      <c r="AB11" s="319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133</v>
      </c>
      <c r="D12" s="18">
        <f t="shared" ref="D12:AB12" si="0">SUM(D13:D16)</f>
        <v>0</v>
      </c>
      <c r="E12" s="18">
        <f t="shared" si="0"/>
        <v>7</v>
      </c>
      <c r="F12" s="18">
        <f t="shared" si="0"/>
        <v>99</v>
      </c>
      <c r="G12" s="18">
        <f t="shared" si="0"/>
        <v>27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9</v>
      </c>
      <c r="L12" s="18">
        <f t="shared" si="0"/>
        <v>133</v>
      </c>
      <c r="M12" s="18">
        <f t="shared" si="0"/>
        <v>111</v>
      </c>
      <c r="N12" s="18">
        <f t="shared" si="0"/>
        <v>0</v>
      </c>
      <c r="O12" s="18">
        <f t="shared" si="0"/>
        <v>1</v>
      </c>
      <c r="P12" s="18">
        <f t="shared" si="0"/>
        <v>1</v>
      </c>
      <c r="Q12" s="18">
        <f t="shared" si="0"/>
        <v>11</v>
      </c>
      <c r="R12" s="18">
        <f t="shared" si="0"/>
        <v>63</v>
      </c>
      <c r="S12" s="18">
        <f t="shared" si="0"/>
        <v>1</v>
      </c>
      <c r="T12" s="18">
        <f t="shared" si="0"/>
        <v>103</v>
      </c>
      <c r="U12" s="18">
        <f t="shared" si="0"/>
        <v>2</v>
      </c>
      <c r="V12" s="18">
        <f t="shared" si="0"/>
        <v>98</v>
      </c>
      <c r="W12" s="18">
        <f t="shared" si="0"/>
        <v>56</v>
      </c>
      <c r="X12" s="18">
        <f t="shared" si="0"/>
        <v>0</v>
      </c>
      <c r="Y12" s="18">
        <f t="shared" si="0"/>
        <v>0</v>
      </c>
      <c r="Z12" s="18">
        <f t="shared" si="0"/>
        <v>6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63</v>
      </c>
      <c r="D13" s="22"/>
      <c r="E13" s="23">
        <v>4</v>
      </c>
      <c r="F13" s="23">
        <v>48</v>
      </c>
      <c r="G13" s="24">
        <v>11</v>
      </c>
      <c r="H13" s="22"/>
      <c r="I13" s="25"/>
      <c r="J13" s="25"/>
      <c r="K13" s="24">
        <v>5</v>
      </c>
      <c r="L13" s="21">
        <v>63</v>
      </c>
      <c r="M13" s="25">
        <v>39</v>
      </c>
      <c r="N13" s="25"/>
      <c r="O13" s="25"/>
      <c r="P13" s="25"/>
      <c r="Q13" s="25">
        <v>11</v>
      </c>
      <c r="R13" s="26">
        <v>63</v>
      </c>
      <c r="S13" s="22"/>
      <c r="T13" s="26">
        <v>57</v>
      </c>
      <c r="U13" s="23">
        <v>1</v>
      </c>
      <c r="V13" s="24">
        <v>41</v>
      </c>
      <c r="W13" s="26">
        <v>56</v>
      </c>
      <c r="X13" s="26"/>
      <c r="Y13" s="26"/>
      <c r="Z13" s="26">
        <v>2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0</v>
      </c>
      <c r="D14" s="30"/>
      <c r="E14" s="31">
        <v>0</v>
      </c>
      <c r="F14" s="31"/>
      <c r="G14" s="32"/>
      <c r="H14" s="30"/>
      <c r="I14" s="33"/>
      <c r="J14" s="33"/>
      <c r="K14" s="32"/>
      <c r="L14" s="29"/>
      <c r="M14" s="33">
        <v>4</v>
      </c>
      <c r="N14" s="33"/>
      <c r="O14" s="33"/>
      <c r="P14" s="33"/>
      <c r="Q14" s="33"/>
      <c r="R14" s="34"/>
      <c r="S14" s="30"/>
      <c r="T14" s="34">
        <v>0</v>
      </c>
      <c r="U14" s="31"/>
      <c r="V14" s="32"/>
      <c r="W14" s="34"/>
      <c r="X14" s="34"/>
      <c r="Y14" s="34"/>
      <c r="Z14" s="34"/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46</v>
      </c>
      <c r="D15" s="30"/>
      <c r="E15" s="31">
        <v>3</v>
      </c>
      <c r="F15" s="31">
        <v>34</v>
      </c>
      <c r="G15" s="32">
        <v>8</v>
      </c>
      <c r="H15" s="30"/>
      <c r="I15" s="33"/>
      <c r="J15" s="33"/>
      <c r="K15" s="32">
        <v>1</v>
      </c>
      <c r="L15" s="29">
        <v>45</v>
      </c>
      <c r="M15" s="33">
        <v>44</v>
      </c>
      <c r="N15" s="33"/>
      <c r="O15" s="33"/>
      <c r="P15" s="33"/>
      <c r="Q15" s="33"/>
      <c r="R15" s="34"/>
      <c r="S15" s="30"/>
      <c r="T15" s="34">
        <v>37</v>
      </c>
      <c r="U15" s="31">
        <v>1</v>
      </c>
      <c r="V15" s="32">
        <v>39</v>
      </c>
      <c r="W15" s="34"/>
      <c r="X15" s="34"/>
      <c r="Y15" s="34"/>
      <c r="Z15" s="34">
        <v>3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24</v>
      </c>
      <c r="D16" s="36"/>
      <c r="E16" s="37">
        <v>0</v>
      </c>
      <c r="F16" s="37">
        <v>17</v>
      </c>
      <c r="G16" s="38">
        <v>8</v>
      </c>
      <c r="H16" s="36"/>
      <c r="I16" s="39"/>
      <c r="J16" s="39"/>
      <c r="K16" s="38">
        <v>3</v>
      </c>
      <c r="L16" s="35">
        <v>25</v>
      </c>
      <c r="M16" s="39">
        <v>24</v>
      </c>
      <c r="N16" s="39"/>
      <c r="O16" s="39">
        <v>1</v>
      </c>
      <c r="P16" s="39">
        <v>1</v>
      </c>
      <c r="Q16" s="39"/>
      <c r="R16" s="40"/>
      <c r="S16" s="36">
        <v>1</v>
      </c>
      <c r="T16" s="40">
        <v>9</v>
      </c>
      <c r="U16" s="37"/>
      <c r="V16" s="38">
        <v>18</v>
      </c>
      <c r="W16" s="40"/>
      <c r="X16" s="40"/>
      <c r="Y16" s="40"/>
      <c r="Z16" s="40">
        <v>1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/>
      <c r="E17" s="43">
        <v>0</v>
      </c>
      <c r="F17" s="43"/>
      <c r="G17" s="44"/>
      <c r="H17" s="42"/>
      <c r="I17" s="45"/>
      <c r="J17" s="45"/>
      <c r="K17" s="44"/>
      <c r="L17" s="41"/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/>
      <c r="E18" s="49">
        <v>0</v>
      </c>
      <c r="F18" s="49"/>
      <c r="G18" s="50"/>
      <c r="H18" s="48"/>
      <c r="I18" s="51"/>
      <c r="J18" s="51"/>
      <c r="K18" s="50"/>
      <c r="L18" s="47"/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2</v>
      </c>
      <c r="D19" s="53"/>
      <c r="E19" s="54">
        <v>0</v>
      </c>
      <c r="F19" s="54"/>
      <c r="G19" s="55"/>
      <c r="H19" s="53"/>
      <c r="I19" s="56"/>
      <c r="J19" s="56"/>
      <c r="K19" s="55"/>
      <c r="L19" s="295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/>
      <c r="E20" s="60">
        <v>0</v>
      </c>
      <c r="F20" s="60"/>
      <c r="G20" s="61"/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/>
      <c r="E21" s="67">
        <v>0</v>
      </c>
      <c r="F21" s="67"/>
      <c r="G21" s="68"/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/>
      <c r="E22" s="62">
        <v>0</v>
      </c>
      <c r="F22" s="62"/>
      <c r="G22" s="61"/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313" t="s">
        <v>4</v>
      </c>
      <c r="D25" s="305" t="s">
        <v>54</v>
      </c>
      <c r="E25" s="305" t="s">
        <v>55</v>
      </c>
      <c r="F25" s="305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44</v>
      </c>
      <c r="D26" s="88"/>
      <c r="E26" s="88">
        <v>10</v>
      </c>
      <c r="F26" s="88">
        <v>34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2</v>
      </c>
      <c r="D27" s="91"/>
      <c r="E27" s="91"/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52"/>
      <c r="B28" s="322" t="s">
        <v>61</v>
      </c>
      <c r="C28" s="93">
        <f t="shared" si="6"/>
        <v>17</v>
      </c>
      <c r="D28" s="285"/>
      <c r="E28" s="285">
        <v>2</v>
      </c>
      <c r="F28" s="285">
        <v>15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17</v>
      </c>
      <c r="D29" s="91"/>
      <c r="E29" s="91">
        <v>3</v>
      </c>
      <c r="F29" s="91">
        <v>14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58</v>
      </c>
      <c r="D30" s="95"/>
      <c r="E30" s="95">
        <v>10</v>
      </c>
      <c r="F30" s="95">
        <v>48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44</v>
      </c>
      <c r="D31" s="285"/>
      <c r="E31" s="285">
        <v>10</v>
      </c>
      <c r="F31" s="285">
        <v>34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54</v>
      </c>
      <c r="D32" s="91"/>
      <c r="E32" s="91">
        <v>14</v>
      </c>
      <c r="F32" s="91">
        <v>40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51"/>
      <c r="B33" s="316" t="s">
        <v>67</v>
      </c>
      <c r="C33" s="93">
        <f t="shared" si="6"/>
        <v>9</v>
      </c>
      <c r="D33" s="285"/>
      <c r="E33" s="285">
        <v>4</v>
      </c>
      <c r="F33" s="285">
        <v>5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7</v>
      </c>
      <c r="D34" s="88"/>
      <c r="E34" s="88"/>
      <c r="F34" s="88">
        <v>7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19</v>
      </c>
      <c r="D35" s="91"/>
      <c r="E35" s="91">
        <v>5</v>
      </c>
      <c r="F35" s="91">
        <v>14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51"/>
      <c r="B36" s="322" t="s">
        <v>71</v>
      </c>
      <c r="C36" s="93">
        <f t="shared" si="6"/>
        <v>4</v>
      </c>
      <c r="D36" s="285"/>
      <c r="E36" s="285">
        <v>1</v>
      </c>
      <c r="F36" s="285">
        <v>3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306" t="s">
        <v>75</v>
      </c>
      <c r="D39" s="306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3</v>
      </c>
      <c r="D40" s="108">
        <v>6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36" t="s">
        <v>78</v>
      </c>
      <c r="B41" s="298" t="s">
        <v>79</v>
      </c>
      <c r="C41" s="26">
        <v>8</v>
      </c>
      <c r="D41" s="26">
        <v>3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54"/>
      <c r="B42" s="110" t="s">
        <v>80</v>
      </c>
      <c r="C42" s="111">
        <v>8</v>
      </c>
      <c r="D42" s="111">
        <v>3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2</v>
      </c>
      <c r="D43" s="108">
        <v>7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54" t="s">
        <v>82</v>
      </c>
      <c r="B44" s="754"/>
      <c r="C44" s="286">
        <v>4</v>
      </c>
      <c r="D44" s="112">
        <v>1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16</v>
      </c>
      <c r="D45" s="26">
        <v>4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54"/>
      <c r="B46" s="323" t="s">
        <v>85</v>
      </c>
      <c r="C46" s="115">
        <v>8</v>
      </c>
      <c r="D46" s="111">
        <v>1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2</v>
      </c>
      <c r="D47" s="108"/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1</v>
      </c>
      <c r="D48" s="108">
        <v>2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/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1</v>
      </c>
      <c r="D50" s="108"/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/>
      <c r="D51" s="116"/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53" t="s">
        <v>91</v>
      </c>
      <c r="B52" s="753"/>
      <c r="C52" s="286">
        <v>46</v>
      </c>
      <c r="D52" s="112">
        <v>15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306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35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35"/>
      <c r="B56" s="119" t="s">
        <v>98</v>
      </c>
      <c r="C56" s="21">
        <v>0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35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35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52"/>
      <c r="B59" s="120" t="s">
        <v>101</v>
      </c>
      <c r="C59" s="286">
        <v>0</v>
      </c>
      <c r="D59" s="28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29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314" t="s">
        <v>124</v>
      </c>
      <c r="K69" s="16" t="s">
        <v>125</v>
      </c>
      <c r="L69" s="122" t="s">
        <v>126</v>
      </c>
      <c r="M69" s="124" t="s">
        <v>127</v>
      </c>
      <c r="N69" s="324" t="s">
        <v>128</v>
      </c>
      <c r="O69" s="126" t="s">
        <v>129</v>
      </c>
      <c r="P69" s="587"/>
      <c r="Q69" s="750"/>
      <c r="R69" s="677"/>
      <c r="S69" s="319" t="s">
        <v>33</v>
      </c>
      <c r="T69" s="319" t="s">
        <v>34</v>
      </c>
      <c r="U69" s="3"/>
      <c r="BY69" s="4"/>
      <c r="CA69" s="6"/>
      <c r="CZ69" s="7"/>
      <c r="DZ69" s="2"/>
    </row>
    <row r="70" spans="1:130" ht="15" customHeight="1" x14ac:dyDescent="0.2">
      <c r="A70" s="75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301">
        <f>SUM(N71:N72)</f>
        <v>0</v>
      </c>
      <c r="O70" s="133">
        <f>SUM(O71:O72)</f>
        <v>0</v>
      </c>
      <c r="P70" s="134">
        <f t="shared" ref="P70:T70" si="10">SUM(P71:P73)</f>
        <v>0</v>
      </c>
      <c r="Q70" s="302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28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55"/>
      <c r="D76" s="755"/>
      <c r="E76" s="755"/>
      <c r="F76" s="755"/>
      <c r="G76" s="162" t="s">
        <v>15</v>
      </c>
      <c r="H76" s="306" t="s">
        <v>140</v>
      </c>
      <c r="I76" s="306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287"/>
      <c r="F78" s="287"/>
      <c r="G78" s="287"/>
      <c r="H78" s="287"/>
      <c r="I78" s="28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315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4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4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4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42"/>
      <c r="B83" s="173" t="s">
        <v>149</v>
      </c>
      <c r="C83" s="169"/>
      <c r="D83" s="170"/>
      <c r="E83" s="30"/>
      <c r="F83" s="30"/>
      <c r="G83" s="30"/>
      <c r="H83" s="30"/>
      <c r="I83" s="29"/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42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58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288"/>
      <c r="E86" s="287"/>
      <c r="F86" s="287"/>
      <c r="G86" s="287"/>
      <c r="H86" s="287"/>
      <c r="I86" s="28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26</v>
      </c>
      <c r="E87" s="22">
        <v>1</v>
      </c>
      <c r="F87" s="22"/>
      <c r="G87" s="22"/>
      <c r="H87" s="22"/>
      <c r="I87" s="21">
        <v>27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/>
      <c r="F88" s="177"/>
      <c r="G88" s="177"/>
      <c r="H88" s="177"/>
      <c r="I88" s="179">
        <v>78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289">
        <f>SUM(C77:C88)</f>
        <v>0</v>
      </c>
      <c r="D89" s="289">
        <f>SUM(D87)</f>
        <v>26</v>
      </c>
      <c r="E89" s="289">
        <f t="shared" ref="E89:I89" si="11">SUM(E77:E88)</f>
        <v>1</v>
      </c>
      <c r="F89" s="289">
        <f t="shared" si="11"/>
        <v>0</v>
      </c>
      <c r="G89" s="289">
        <f t="shared" si="11"/>
        <v>0</v>
      </c>
      <c r="H89" s="289">
        <f t="shared" si="11"/>
        <v>0</v>
      </c>
      <c r="I89" s="181">
        <f t="shared" si="11"/>
        <v>105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56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57"/>
      <c r="B93" s="587"/>
      <c r="C93" s="726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134</v>
      </c>
      <c r="D94" s="177">
        <v>0</v>
      </c>
      <c r="E94" s="177">
        <v>0</v>
      </c>
      <c r="F94" s="186">
        <v>0</v>
      </c>
      <c r="G94" s="186">
        <v>0</v>
      </c>
      <c r="H94" s="186">
        <v>5</v>
      </c>
      <c r="I94" s="186">
        <v>30</v>
      </c>
      <c r="J94" s="186">
        <v>93</v>
      </c>
      <c r="K94" s="187">
        <v>6</v>
      </c>
      <c r="L94" s="188"/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305" t="s">
        <v>177</v>
      </c>
      <c r="D97" s="305" t="s">
        <v>178</v>
      </c>
      <c r="E97" s="305" t="s">
        <v>179</v>
      </c>
      <c r="F97" s="305" t="s">
        <v>180</v>
      </c>
      <c r="G97" s="305" t="s">
        <v>181</v>
      </c>
      <c r="H97" s="305" t="s">
        <v>182</v>
      </c>
      <c r="I97" s="307" t="s">
        <v>183</v>
      </c>
      <c r="J97" s="309" t="s">
        <v>184</v>
      </c>
      <c r="K97" s="745"/>
      <c r="L97" s="745"/>
      <c r="M97" s="730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134</v>
      </c>
      <c r="D98" s="195">
        <v>134</v>
      </c>
      <c r="E98" s="195">
        <v>0</v>
      </c>
      <c r="F98" s="195">
        <v>0</v>
      </c>
      <c r="G98" s="195">
        <v>0</v>
      </c>
      <c r="H98" s="195">
        <v>0</v>
      </c>
      <c r="I98" s="196">
        <v>0</v>
      </c>
      <c r="J98" s="195">
        <v>0</v>
      </c>
      <c r="K98" s="195">
        <v>0</v>
      </c>
      <c r="L98" s="195">
        <v>0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59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30"/>
      <c r="B101" s="726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45"/>
      <c r="L101" s="306" t="s">
        <v>188</v>
      </c>
      <c r="M101" s="197" t="s">
        <v>189</v>
      </c>
      <c r="N101" s="310" t="s">
        <v>190</v>
      </c>
      <c r="O101" s="310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17</v>
      </c>
      <c r="C102" s="22">
        <v>17</v>
      </c>
      <c r="D102" s="201"/>
      <c r="E102" s="201"/>
      <c r="F102" s="201"/>
      <c r="G102" s="201"/>
      <c r="H102" s="201"/>
      <c r="I102" s="201"/>
      <c r="J102" s="202"/>
      <c r="K102" s="26"/>
      <c r="L102" s="26">
        <v>16</v>
      </c>
      <c r="M102" s="26">
        <v>7</v>
      </c>
      <c r="N102" s="26">
        <v>17</v>
      </c>
      <c r="O102" s="26">
        <v>13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/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312" t="s">
        <v>196</v>
      </c>
      <c r="B106" s="319" t="s">
        <v>197</v>
      </c>
      <c r="C106" s="211" t="s">
        <v>198</v>
      </c>
      <c r="D106" s="309" t="s">
        <v>12</v>
      </c>
      <c r="E106" s="319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/>
      <c r="C107" s="214"/>
      <c r="D107" s="215"/>
      <c r="E107" s="215"/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/>
      <c r="C108" s="218"/>
      <c r="D108" s="219"/>
      <c r="E108" s="219"/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/>
      <c r="C109" s="222"/>
      <c r="D109" s="223"/>
      <c r="E109" s="223"/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/>
      <c r="C110" s="222"/>
      <c r="D110" s="223"/>
      <c r="E110" s="223"/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06" t="s">
        <v>203</v>
      </c>
      <c r="B111" s="224"/>
      <c r="C111" s="225"/>
      <c r="D111" s="226"/>
      <c r="E111" s="226"/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228" t="s">
        <v>204</v>
      </c>
      <c r="B112" s="355">
        <f>SUM(B109:B111)+B107</f>
        <v>0</v>
      </c>
      <c r="C112" s="229">
        <f t="shared" ref="C112" si="12">SUM(C109:C111)+C107</f>
        <v>0</v>
      </c>
      <c r="D112" s="230">
        <f>SUM(D109:D111)+D107</f>
        <v>0</v>
      </c>
      <c r="E112" s="355">
        <f>SUM(E109:E111)+E107</f>
        <v>0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319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127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56" t="s">
        <v>210</v>
      </c>
      <c r="C117" s="299">
        <v>10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/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127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/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57" t="s">
        <v>215</v>
      </c>
      <c r="C121" s="294">
        <v>127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30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9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9</v>
      </c>
      <c r="C126" s="150"/>
      <c r="D126" s="151">
        <v>1</v>
      </c>
      <c r="E126" s="151">
        <v>2</v>
      </c>
      <c r="F126" s="151">
        <v>4</v>
      </c>
      <c r="G126" s="151">
        <v>1</v>
      </c>
      <c r="H126" s="151">
        <v>0</v>
      </c>
      <c r="I126" s="151">
        <v>1</v>
      </c>
      <c r="J126" s="151">
        <v>0</v>
      </c>
      <c r="K126" s="252">
        <v>0</v>
      </c>
      <c r="L126" s="150">
        <v>0</v>
      </c>
      <c r="M126" s="253">
        <v>0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305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60"/>
      <c r="B130" s="16" t="s">
        <v>230</v>
      </c>
      <c r="C130" s="122" t="s">
        <v>231</v>
      </c>
      <c r="D130" s="16" t="s">
        <v>232</v>
      </c>
      <c r="E130" s="309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133</v>
      </c>
      <c r="C131" s="186">
        <v>1</v>
      </c>
      <c r="D131" s="257">
        <v>6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312" t="s">
        <v>237</v>
      </c>
      <c r="B133" s="319" t="s">
        <v>238</v>
      </c>
      <c r="C133" s="319" t="s">
        <v>239</v>
      </c>
      <c r="D133" s="211" t="s">
        <v>240</v>
      </c>
      <c r="E133" s="309" t="s">
        <v>12</v>
      </c>
    </row>
    <row r="134" spans="1:130" ht="22.15" customHeight="1" x14ac:dyDescent="0.2">
      <c r="A134" s="99" t="s">
        <v>241</v>
      </c>
      <c r="B134" s="213">
        <v>134</v>
      </c>
      <c r="C134" s="213"/>
      <c r="D134" s="214">
        <v>9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129</v>
      </c>
      <c r="C135" s="29"/>
      <c r="D135" s="260">
        <v>9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5</v>
      </c>
      <c r="C136" s="262">
        <v>1</v>
      </c>
      <c r="D136" s="263"/>
      <c r="E136" s="264"/>
      <c r="F136" s="258"/>
      <c r="CB136" s="5"/>
    </row>
    <row r="137" spans="1:130" ht="26.45" customHeight="1" thickTop="1" x14ac:dyDescent="0.2">
      <c r="A137" s="321" t="s">
        <v>244</v>
      </c>
      <c r="B137" s="320" t="s">
        <v>245</v>
      </c>
      <c r="C137" s="304" t="s">
        <v>246</v>
      </c>
      <c r="D137" s="311" t="s">
        <v>12</v>
      </c>
      <c r="CB137" s="5"/>
    </row>
    <row r="138" spans="1:130" ht="22.15" customHeight="1" x14ac:dyDescent="0.2">
      <c r="A138" s="99" t="s">
        <v>247</v>
      </c>
      <c r="B138" s="213">
        <v>45</v>
      </c>
      <c r="C138" s="214"/>
      <c r="D138" s="215"/>
      <c r="CB138" s="5"/>
    </row>
    <row r="139" spans="1:130" ht="19.899999999999999" customHeight="1" x14ac:dyDescent="0.2">
      <c r="A139" s="259" t="s">
        <v>248</v>
      </c>
      <c r="B139" s="29">
        <v>14</v>
      </c>
      <c r="C139" s="260">
        <v>1</v>
      </c>
      <c r="D139" s="32"/>
      <c r="CB139" s="5"/>
    </row>
    <row r="140" spans="1:130" ht="27" customHeight="1" x14ac:dyDescent="0.2">
      <c r="A140" s="269" t="s">
        <v>249</v>
      </c>
      <c r="B140" s="224">
        <v>73</v>
      </c>
      <c r="C140" s="225">
        <v>1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317" t="s">
        <v>244</v>
      </c>
      <c r="B142" s="308" t="s">
        <v>251</v>
      </c>
      <c r="C142" s="307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127</v>
      </c>
      <c r="C143" s="215">
        <v>0</v>
      </c>
      <c r="U143" s="3"/>
      <c r="BY143" s="4"/>
    </row>
    <row r="144" spans="1:130" ht="21.6" customHeight="1" x14ac:dyDescent="0.2">
      <c r="A144" s="293" t="s">
        <v>248</v>
      </c>
      <c r="B144" s="294">
        <v>4</v>
      </c>
      <c r="C144" s="274"/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2931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opLeftCell="A97" workbookViewId="0">
      <selection activeCell="B107" sqref="B107:E111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",[4]NOMBRE!B2," - ","( ",[4]NOMBRE!C2,[4]NOMBRE!D2,[4]NOMBRE!E2,[4]NOMBRE!F2,[4]NOMBRE!G2,"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",[4]NOMBRE!B6," - ","( ",[4]NOMBRE!C6,[4]NOMBRE!D6," )")</f>
        <v>MES: MARZO - ( 03 )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",[4]NOMBRE!B7)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25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47"/>
      <c r="D11" s="727"/>
      <c r="E11" s="602"/>
      <c r="F11" s="602"/>
      <c r="G11" s="587"/>
      <c r="H11" s="728"/>
      <c r="I11" s="606"/>
      <c r="J11" s="606"/>
      <c r="K11" s="608"/>
      <c r="L11" s="597"/>
      <c r="M11" s="727"/>
      <c r="N11" s="616"/>
      <c r="O11" s="616"/>
      <c r="P11" s="616"/>
      <c r="Q11" s="616"/>
      <c r="R11" s="643"/>
      <c r="S11" s="14" t="s">
        <v>31</v>
      </c>
      <c r="T11" s="343" t="s">
        <v>32</v>
      </c>
      <c r="U11" s="16" t="s">
        <v>31</v>
      </c>
      <c r="V11" s="16" t="s">
        <v>32</v>
      </c>
      <c r="W11" s="750"/>
      <c r="X11" s="750"/>
      <c r="Y11" s="750"/>
      <c r="Z11" s="747"/>
      <c r="AA11" s="337" t="s">
        <v>33</v>
      </c>
      <c r="AB11" s="337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167</v>
      </c>
      <c r="D12" s="18">
        <f t="shared" ref="D12:AB12" si="0">SUM(D13:D16)</f>
        <v>1</v>
      </c>
      <c r="E12" s="18">
        <f t="shared" si="0"/>
        <v>6</v>
      </c>
      <c r="F12" s="18">
        <f t="shared" si="0"/>
        <v>124</v>
      </c>
      <c r="G12" s="18">
        <f t="shared" si="0"/>
        <v>36</v>
      </c>
      <c r="H12" s="18">
        <f t="shared" si="0"/>
        <v>1</v>
      </c>
      <c r="I12" s="18">
        <f t="shared" si="0"/>
        <v>1</v>
      </c>
      <c r="J12" s="18">
        <f t="shared" si="0"/>
        <v>0</v>
      </c>
      <c r="K12" s="18">
        <f t="shared" si="0"/>
        <v>12</v>
      </c>
      <c r="L12" s="18">
        <f t="shared" si="0"/>
        <v>167</v>
      </c>
      <c r="M12" s="18">
        <f t="shared" si="0"/>
        <v>143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20</v>
      </c>
      <c r="R12" s="18">
        <f t="shared" si="0"/>
        <v>67</v>
      </c>
      <c r="S12" s="18">
        <f t="shared" si="0"/>
        <v>5</v>
      </c>
      <c r="T12" s="18">
        <f t="shared" si="0"/>
        <v>149</v>
      </c>
      <c r="U12" s="18">
        <f t="shared" si="0"/>
        <v>3</v>
      </c>
      <c r="V12" s="18">
        <f t="shared" si="0"/>
        <v>136</v>
      </c>
      <c r="W12" s="18">
        <f t="shared" si="0"/>
        <v>69</v>
      </c>
      <c r="X12" s="18">
        <f t="shared" si="0"/>
        <v>0</v>
      </c>
      <c r="Y12" s="18">
        <f t="shared" si="0"/>
        <v>0</v>
      </c>
      <c r="Z12" s="18">
        <f t="shared" si="0"/>
        <v>5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67</v>
      </c>
      <c r="D13" s="22"/>
      <c r="E13" s="23">
        <v>3</v>
      </c>
      <c r="F13" s="23">
        <v>50</v>
      </c>
      <c r="G13" s="24">
        <v>14</v>
      </c>
      <c r="H13" s="22">
        <v>1</v>
      </c>
      <c r="I13" s="25">
        <v>1</v>
      </c>
      <c r="J13" s="25"/>
      <c r="K13" s="24">
        <v>7</v>
      </c>
      <c r="L13" s="21">
        <v>67</v>
      </c>
      <c r="M13" s="25">
        <v>40</v>
      </c>
      <c r="N13" s="25"/>
      <c r="O13" s="25"/>
      <c r="P13" s="25"/>
      <c r="Q13" s="25">
        <v>20</v>
      </c>
      <c r="R13" s="26">
        <v>67</v>
      </c>
      <c r="S13" s="22">
        <v>4</v>
      </c>
      <c r="T13" s="26">
        <v>58</v>
      </c>
      <c r="U13" s="23">
        <v>2</v>
      </c>
      <c r="V13" s="24">
        <v>46</v>
      </c>
      <c r="W13" s="26">
        <v>69</v>
      </c>
      <c r="X13" s="26"/>
      <c r="Y13" s="26">
        <v>0</v>
      </c>
      <c r="Z13" s="26">
        <v>3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0</v>
      </c>
      <c r="D14" s="30">
        <v>0</v>
      </c>
      <c r="E14" s="31">
        <v>0</v>
      </c>
      <c r="F14" s="31">
        <v>0</v>
      </c>
      <c r="G14" s="32">
        <v>0</v>
      </c>
      <c r="H14" s="30"/>
      <c r="I14" s="33"/>
      <c r="J14" s="33"/>
      <c r="K14" s="32"/>
      <c r="L14" s="29">
        <v>0</v>
      </c>
      <c r="M14" s="33"/>
      <c r="N14" s="33"/>
      <c r="O14" s="33"/>
      <c r="P14" s="33"/>
      <c r="Q14" s="33"/>
      <c r="R14" s="34"/>
      <c r="S14" s="30"/>
      <c r="T14" s="34"/>
      <c r="U14" s="31"/>
      <c r="V14" s="32">
        <v>0</v>
      </c>
      <c r="W14" s="34"/>
      <c r="X14" s="34"/>
      <c r="Y14" s="34">
        <v>0</v>
      </c>
      <c r="Z14" s="34">
        <v>0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61</v>
      </c>
      <c r="D15" s="30">
        <v>0</v>
      </c>
      <c r="E15" s="31">
        <v>0</v>
      </c>
      <c r="F15" s="31">
        <v>46</v>
      </c>
      <c r="G15" s="32">
        <v>15</v>
      </c>
      <c r="H15" s="30"/>
      <c r="I15" s="33"/>
      <c r="J15" s="33"/>
      <c r="K15" s="32"/>
      <c r="L15" s="29">
        <v>61</v>
      </c>
      <c r="M15" s="33">
        <v>62</v>
      </c>
      <c r="N15" s="33"/>
      <c r="O15" s="33"/>
      <c r="P15" s="33"/>
      <c r="Q15" s="33"/>
      <c r="R15" s="34"/>
      <c r="S15" s="30"/>
      <c r="T15" s="34">
        <v>58</v>
      </c>
      <c r="U15" s="31">
        <v>1</v>
      </c>
      <c r="V15" s="32">
        <v>59</v>
      </c>
      <c r="W15" s="34"/>
      <c r="X15" s="34"/>
      <c r="Y15" s="34">
        <v>0</v>
      </c>
      <c r="Z15" s="34">
        <v>0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39</v>
      </c>
      <c r="D16" s="36">
        <v>1</v>
      </c>
      <c r="E16" s="37">
        <v>3</v>
      </c>
      <c r="F16" s="37">
        <v>28</v>
      </c>
      <c r="G16" s="38">
        <v>7</v>
      </c>
      <c r="H16" s="36"/>
      <c r="I16" s="39"/>
      <c r="J16" s="39"/>
      <c r="K16" s="38">
        <v>5</v>
      </c>
      <c r="L16" s="35">
        <v>39</v>
      </c>
      <c r="M16" s="39">
        <v>41</v>
      </c>
      <c r="N16" s="39"/>
      <c r="O16" s="39"/>
      <c r="P16" s="39"/>
      <c r="Q16" s="39"/>
      <c r="R16" s="40"/>
      <c r="S16" s="36">
        <v>1</v>
      </c>
      <c r="T16" s="40">
        <v>33</v>
      </c>
      <c r="U16" s="37"/>
      <c r="V16" s="38">
        <v>31</v>
      </c>
      <c r="W16" s="40"/>
      <c r="X16" s="40"/>
      <c r="Y16" s="40">
        <v>0</v>
      </c>
      <c r="Z16" s="40">
        <v>2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/>
      <c r="E17" s="43"/>
      <c r="F17" s="43"/>
      <c r="G17" s="44"/>
      <c r="H17" s="42"/>
      <c r="I17" s="45"/>
      <c r="J17" s="45"/>
      <c r="K17" s="44"/>
      <c r="L17" s="41">
        <v>1</v>
      </c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>
        <v>0</v>
      </c>
      <c r="Z17" s="46">
        <v>0</v>
      </c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/>
      <c r="E18" s="49"/>
      <c r="F18" s="49"/>
      <c r="G18" s="50"/>
      <c r="H18" s="48"/>
      <c r="I18" s="51"/>
      <c r="J18" s="51"/>
      <c r="K18" s="50"/>
      <c r="L18" s="47"/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>
        <v>0</v>
      </c>
      <c r="Z18" s="52">
        <v>0</v>
      </c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0</v>
      </c>
      <c r="D19" s="53"/>
      <c r="E19" s="54"/>
      <c r="F19" s="54"/>
      <c r="G19" s="55"/>
      <c r="H19" s="53"/>
      <c r="I19" s="56"/>
      <c r="J19" s="56"/>
      <c r="K19" s="55"/>
      <c r="L19" s="295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/>
      <c r="E20" s="60"/>
      <c r="F20" s="60"/>
      <c r="G20" s="61"/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/>
      <c r="E21" s="67"/>
      <c r="F21" s="67"/>
      <c r="G21" s="68"/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/>
      <c r="E22" s="62"/>
      <c r="F22" s="62"/>
      <c r="G22" s="61"/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347" t="s">
        <v>4</v>
      </c>
      <c r="D25" s="348" t="s">
        <v>54</v>
      </c>
      <c r="E25" s="348" t="s">
        <v>55</v>
      </c>
      <c r="F25" s="348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13</v>
      </c>
      <c r="D26" s="88">
        <v>1</v>
      </c>
      <c r="E26" s="88">
        <v>9</v>
      </c>
      <c r="F26" s="88">
        <v>3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2</v>
      </c>
      <c r="D27" s="91">
        <v>0</v>
      </c>
      <c r="E27" s="91">
        <v>0</v>
      </c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52"/>
      <c r="B28" s="353" t="s">
        <v>61</v>
      </c>
      <c r="C28" s="93">
        <f t="shared" si="6"/>
        <v>23</v>
      </c>
      <c r="D28" s="285">
        <v>1</v>
      </c>
      <c r="E28" s="285">
        <v>4</v>
      </c>
      <c r="F28" s="285">
        <v>18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29</v>
      </c>
      <c r="D29" s="91">
        <v>0</v>
      </c>
      <c r="E29" s="91">
        <v>1</v>
      </c>
      <c r="F29" s="91">
        <v>28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67</v>
      </c>
      <c r="D30" s="95">
        <v>2</v>
      </c>
      <c r="E30" s="95">
        <v>14</v>
      </c>
      <c r="F30" s="95">
        <v>51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67</v>
      </c>
      <c r="D31" s="285">
        <v>1</v>
      </c>
      <c r="E31" s="285">
        <v>14</v>
      </c>
      <c r="F31" s="285">
        <v>52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60</v>
      </c>
      <c r="D32" s="91">
        <v>2</v>
      </c>
      <c r="E32" s="91">
        <v>14</v>
      </c>
      <c r="F32" s="91">
        <v>44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51"/>
      <c r="B33" s="341" t="s">
        <v>67</v>
      </c>
      <c r="C33" s="93">
        <f t="shared" si="6"/>
        <v>7</v>
      </c>
      <c r="D33" s="285">
        <v>0</v>
      </c>
      <c r="E33" s="285">
        <v>0</v>
      </c>
      <c r="F33" s="285">
        <v>7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5</v>
      </c>
      <c r="D34" s="88">
        <v>0</v>
      </c>
      <c r="E34" s="88">
        <v>0</v>
      </c>
      <c r="F34" s="88">
        <v>5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41</v>
      </c>
      <c r="D35" s="91">
        <v>0</v>
      </c>
      <c r="E35" s="91">
        <v>3</v>
      </c>
      <c r="F35" s="91">
        <v>38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51"/>
      <c r="B36" s="353" t="s">
        <v>71</v>
      </c>
      <c r="C36" s="93">
        <f t="shared" si="6"/>
        <v>8</v>
      </c>
      <c r="D36" s="285">
        <v>0</v>
      </c>
      <c r="E36" s="285">
        <v>0</v>
      </c>
      <c r="F36" s="285">
        <v>8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349" t="s">
        <v>75</v>
      </c>
      <c r="D39" s="349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0</v>
      </c>
      <c r="D40" s="108">
        <v>14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36" t="s">
        <v>78</v>
      </c>
      <c r="B41" s="298" t="s">
        <v>79</v>
      </c>
      <c r="C41" s="26">
        <v>16</v>
      </c>
      <c r="D41" s="26">
        <v>0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54"/>
      <c r="B42" s="110" t="s">
        <v>80</v>
      </c>
      <c r="C42" s="111">
        <v>0</v>
      </c>
      <c r="D42" s="111">
        <v>4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6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54" t="s">
        <v>82</v>
      </c>
      <c r="B44" s="754"/>
      <c r="C44" s="286">
        <v>10</v>
      </c>
      <c r="D44" s="112">
        <v>1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22</v>
      </c>
      <c r="D45" s="26">
        <v>5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54"/>
      <c r="B46" s="354" t="s">
        <v>85</v>
      </c>
      <c r="C46" s="115">
        <v>8</v>
      </c>
      <c r="D46" s="111">
        <v>2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4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1</v>
      </c>
      <c r="D48" s="108">
        <v>3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0</v>
      </c>
      <c r="D49" s="108">
        <v>2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0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0</v>
      </c>
      <c r="D51" s="116">
        <v>2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53" t="s">
        <v>91</v>
      </c>
      <c r="B52" s="753"/>
      <c r="C52" s="286">
        <v>0</v>
      </c>
      <c r="D52" s="112">
        <v>0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349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35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35"/>
      <c r="B56" s="119" t="s">
        <v>98</v>
      </c>
      <c r="C56" s="21">
        <v>1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35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35"/>
      <c r="B58" s="119" t="s">
        <v>100</v>
      </c>
      <c r="C58" s="21">
        <v>1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52"/>
      <c r="B59" s="120" t="s">
        <v>101</v>
      </c>
      <c r="C59" s="286">
        <v>0</v>
      </c>
      <c r="D59" s="28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3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29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345" t="s">
        <v>124</v>
      </c>
      <c r="K69" s="16" t="s">
        <v>125</v>
      </c>
      <c r="L69" s="122" t="s">
        <v>126</v>
      </c>
      <c r="M69" s="124" t="s">
        <v>127</v>
      </c>
      <c r="N69" s="350" t="s">
        <v>128</v>
      </c>
      <c r="O69" s="126" t="s">
        <v>129</v>
      </c>
      <c r="P69" s="587"/>
      <c r="Q69" s="750"/>
      <c r="R69" s="677"/>
      <c r="S69" s="337" t="s">
        <v>33</v>
      </c>
      <c r="T69" s="337" t="s">
        <v>34</v>
      </c>
      <c r="U69" s="3"/>
      <c r="BY69" s="4"/>
      <c r="CA69" s="6"/>
      <c r="CZ69" s="7"/>
      <c r="DZ69" s="2"/>
    </row>
    <row r="70" spans="1:130" ht="15" customHeight="1" x14ac:dyDescent="0.2">
      <c r="A70" s="750"/>
      <c r="B70" s="127">
        <f t="shared" ref="B70:L70" si="9">SUM(B71:B73)</f>
        <v>0</v>
      </c>
      <c r="C70" s="128">
        <f t="shared" si="9"/>
        <v>0</v>
      </c>
      <c r="D70" s="128">
        <f t="shared" si="9"/>
        <v>1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1</v>
      </c>
      <c r="N70" s="301">
        <f>SUM(N71:N72)</f>
        <v>0</v>
      </c>
      <c r="O70" s="133">
        <f>SUM(O71:O72)</f>
        <v>0</v>
      </c>
      <c r="P70" s="134">
        <f t="shared" ref="P70:T70" si="10">SUM(P71:P73)</f>
        <v>1</v>
      </c>
      <c r="Q70" s="302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>
        <v>1</v>
      </c>
      <c r="E71" s="137"/>
      <c r="F71" s="138"/>
      <c r="G71" s="138"/>
      <c r="H71" s="137"/>
      <c r="I71" s="138"/>
      <c r="J71" s="139"/>
      <c r="K71" s="137"/>
      <c r="L71" s="138"/>
      <c r="M71" s="140">
        <v>1</v>
      </c>
      <c r="N71" s="71"/>
      <c r="O71" s="141"/>
      <c r="P71" s="142">
        <v>1</v>
      </c>
      <c r="Q71" s="143">
        <v>0</v>
      </c>
      <c r="R71" s="142">
        <v>0</v>
      </c>
      <c r="S71" s="142">
        <v>0</v>
      </c>
      <c r="T71" s="142">
        <v>0</v>
      </c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326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55"/>
      <c r="D76" s="755"/>
      <c r="E76" s="755"/>
      <c r="F76" s="755"/>
      <c r="G76" s="162" t="s">
        <v>15</v>
      </c>
      <c r="H76" s="349" t="s">
        <v>140</v>
      </c>
      <c r="I76" s="349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326"/>
      <c r="F78" s="326"/>
      <c r="G78" s="326"/>
      <c r="H78" s="326"/>
      <c r="I78" s="28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340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4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4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4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42"/>
      <c r="B83" s="173" t="s">
        <v>149</v>
      </c>
      <c r="C83" s="169"/>
      <c r="D83" s="170"/>
      <c r="E83" s="30"/>
      <c r="F83" s="30"/>
      <c r="G83" s="30"/>
      <c r="H83" s="30"/>
      <c r="I83" s="29"/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42"/>
      <c r="B84" s="173" t="s">
        <v>150</v>
      </c>
      <c r="C84" s="169"/>
      <c r="D84" s="170"/>
      <c r="E84" s="30">
        <v>3</v>
      </c>
      <c r="F84" s="30"/>
      <c r="G84" s="30"/>
      <c r="H84" s="30">
        <v>1</v>
      </c>
      <c r="I84" s="29">
        <v>2</v>
      </c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58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288"/>
      <c r="E86" s="326"/>
      <c r="F86" s="326"/>
      <c r="G86" s="326"/>
      <c r="H86" s="326"/>
      <c r="I86" s="28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>
        <v>2</v>
      </c>
      <c r="D87" s="22">
        <v>22</v>
      </c>
      <c r="E87" s="22"/>
      <c r="F87" s="22"/>
      <c r="G87" s="22"/>
      <c r="H87" s="22"/>
      <c r="I87" s="21">
        <v>24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>
        <v>15</v>
      </c>
      <c r="D88" s="178"/>
      <c r="E88" s="177">
        <v>142</v>
      </c>
      <c r="F88" s="177"/>
      <c r="G88" s="177"/>
      <c r="H88" s="177">
        <v>10</v>
      </c>
      <c r="I88" s="179">
        <v>147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328">
        <f>SUM(C77:C88)</f>
        <v>17</v>
      </c>
      <c r="D89" s="328">
        <f>SUM(D87)</f>
        <v>22</v>
      </c>
      <c r="E89" s="328">
        <f t="shared" ref="E89:I89" si="11">SUM(E77:E88)</f>
        <v>145</v>
      </c>
      <c r="F89" s="328">
        <f t="shared" si="11"/>
        <v>0</v>
      </c>
      <c r="G89" s="328">
        <f t="shared" si="11"/>
        <v>0</v>
      </c>
      <c r="H89" s="328">
        <f t="shared" si="11"/>
        <v>11</v>
      </c>
      <c r="I89" s="181">
        <f t="shared" si="11"/>
        <v>173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41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24"/>
      <c r="B93" s="587"/>
      <c r="C93" s="747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167</v>
      </c>
      <c r="D94" s="177">
        <v>0</v>
      </c>
      <c r="E94" s="177">
        <v>0</v>
      </c>
      <c r="F94" s="186">
        <v>1</v>
      </c>
      <c r="G94" s="186">
        <v>3</v>
      </c>
      <c r="H94" s="186">
        <v>5</v>
      </c>
      <c r="I94" s="186">
        <v>42</v>
      </c>
      <c r="J94" s="186">
        <v>104</v>
      </c>
      <c r="K94" s="187">
        <v>12</v>
      </c>
      <c r="L94" s="188"/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348" t="s">
        <v>177</v>
      </c>
      <c r="D97" s="348" t="s">
        <v>178</v>
      </c>
      <c r="E97" s="348" t="s">
        <v>179</v>
      </c>
      <c r="F97" s="348" t="s">
        <v>180</v>
      </c>
      <c r="G97" s="348" t="s">
        <v>181</v>
      </c>
      <c r="H97" s="348" t="s">
        <v>182</v>
      </c>
      <c r="I97" s="338" t="s">
        <v>183</v>
      </c>
      <c r="J97" s="343" t="s">
        <v>184</v>
      </c>
      <c r="K97" s="761"/>
      <c r="L97" s="761"/>
      <c r="M97" s="750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163</v>
      </c>
      <c r="D98" s="195">
        <v>167</v>
      </c>
      <c r="E98" s="195">
        <v>1</v>
      </c>
      <c r="F98" s="195"/>
      <c r="G98" s="195"/>
      <c r="H98" s="195"/>
      <c r="I98" s="196">
        <v>1</v>
      </c>
      <c r="J98" s="195">
        <v>0</v>
      </c>
      <c r="K98" s="195">
        <v>0</v>
      </c>
      <c r="L98" s="195">
        <v>2</v>
      </c>
      <c r="M98" s="195"/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44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50"/>
      <c r="B101" s="747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61"/>
      <c r="L101" s="349" t="s">
        <v>188</v>
      </c>
      <c r="M101" s="197" t="s">
        <v>189</v>
      </c>
      <c r="N101" s="339" t="s">
        <v>190</v>
      </c>
      <c r="O101" s="339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18</v>
      </c>
      <c r="C102" s="22">
        <v>18</v>
      </c>
      <c r="D102" s="201"/>
      <c r="E102" s="201"/>
      <c r="F102" s="201"/>
      <c r="G102" s="201"/>
      <c r="H102" s="201"/>
      <c r="I102" s="201"/>
      <c r="J102" s="202"/>
      <c r="K102" s="26">
        <v>1</v>
      </c>
      <c r="L102" s="26">
        <v>16</v>
      </c>
      <c r="M102" s="26">
        <v>13</v>
      </c>
      <c r="N102" s="26">
        <v>17</v>
      </c>
      <c r="O102" s="26">
        <v>13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3</v>
      </c>
      <c r="C104" s="156"/>
      <c r="D104" s="154">
        <v>2</v>
      </c>
      <c r="E104" s="154"/>
      <c r="F104" s="154">
        <v>1</v>
      </c>
      <c r="G104" s="154"/>
      <c r="H104" s="154"/>
      <c r="I104" s="154"/>
      <c r="J104" s="158"/>
      <c r="K104" s="158"/>
      <c r="L104" s="158">
        <v>1</v>
      </c>
      <c r="M104" s="158">
        <v>1</v>
      </c>
      <c r="N104" s="158">
        <v>1</v>
      </c>
      <c r="O104" s="115">
        <v>1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346" t="s">
        <v>196</v>
      </c>
      <c r="B106" s="337" t="s">
        <v>197</v>
      </c>
      <c r="C106" s="211" t="s">
        <v>198</v>
      </c>
      <c r="D106" s="343" t="s">
        <v>12</v>
      </c>
      <c r="E106" s="337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/>
      <c r="C107" s="214"/>
      <c r="D107" s="215"/>
      <c r="E107" s="215"/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/>
      <c r="C108" s="218"/>
      <c r="D108" s="219"/>
      <c r="E108" s="219"/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/>
      <c r="C109" s="222"/>
      <c r="D109" s="223"/>
      <c r="E109" s="223"/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/>
      <c r="C110" s="222"/>
      <c r="D110" s="223"/>
      <c r="E110" s="223"/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06" t="s">
        <v>203</v>
      </c>
      <c r="B111" s="224"/>
      <c r="C111" s="225"/>
      <c r="D111" s="226"/>
      <c r="E111" s="226"/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228" t="s">
        <v>204</v>
      </c>
      <c r="B112" s="290">
        <f>SUM(B109:B111)+B107</f>
        <v>0</v>
      </c>
      <c r="C112" s="229">
        <f t="shared" ref="C112" si="12">SUM(C109:C111)+C107</f>
        <v>0</v>
      </c>
      <c r="D112" s="230">
        <f>SUM(D109:D111)+D107</f>
        <v>0</v>
      </c>
      <c r="E112" s="290">
        <f>SUM(E109:E111)+E107</f>
        <v>0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337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216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291" t="s">
        <v>210</v>
      </c>
      <c r="C117" s="286">
        <v>12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4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8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292" t="s">
        <v>215</v>
      </c>
      <c r="C121" s="284">
        <v>155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50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7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7</v>
      </c>
      <c r="C126" s="150"/>
      <c r="D126" s="151">
        <v>1</v>
      </c>
      <c r="E126" s="151"/>
      <c r="F126" s="151">
        <v>2</v>
      </c>
      <c r="G126" s="151">
        <v>2</v>
      </c>
      <c r="H126" s="151">
        <v>1</v>
      </c>
      <c r="I126" s="151">
        <v>1</v>
      </c>
      <c r="J126" s="151"/>
      <c r="K126" s="252"/>
      <c r="L126" s="150">
        <v>0</v>
      </c>
      <c r="M126" s="253">
        <v>0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348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62"/>
      <c r="B130" s="16" t="s">
        <v>230</v>
      </c>
      <c r="C130" s="122" t="s">
        <v>231</v>
      </c>
      <c r="D130" s="16" t="s">
        <v>232</v>
      </c>
      <c r="E130" s="343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163</v>
      </c>
      <c r="C131" s="186">
        <v>1</v>
      </c>
      <c r="D131" s="257">
        <v>4</v>
      </c>
      <c r="E131" s="188">
        <v>0</v>
      </c>
      <c r="F131" s="108">
        <v>1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346" t="s">
        <v>237</v>
      </c>
      <c r="B133" s="337" t="s">
        <v>238</v>
      </c>
      <c r="C133" s="337" t="s">
        <v>239</v>
      </c>
      <c r="D133" s="211" t="s">
        <v>240</v>
      </c>
      <c r="E133" s="343" t="s">
        <v>12</v>
      </c>
    </row>
    <row r="134" spans="1:130" ht="22.15" customHeight="1" x14ac:dyDescent="0.2">
      <c r="A134" s="99" t="s">
        <v>241</v>
      </c>
      <c r="B134" s="213">
        <v>164</v>
      </c>
      <c r="C134" s="213"/>
      <c r="D134" s="214">
        <v>16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150</v>
      </c>
      <c r="C135" s="29"/>
      <c r="D135" s="260">
        <v>16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14</v>
      </c>
      <c r="C136" s="262">
        <v>0</v>
      </c>
      <c r="D136" s="263">
        <v>0</v>
      </c>
      <c r="E136" s="264"/>
      <c r="F136" s="258"/>
      <c r="CB136" s="5"/>
    </row>
    <row r="137" spans="1:130" ht="26.45" customHeight="1" thickTop="1" x14ac:dyDescent="0.2">
      <c r="A137" s="351" t="s">
        <v>244</v>
      </c>
      <c r="B137" s="352" t="s">
        <v>245</v>
      </c>
      <c r="C137" s="304" t="s">
        <v>246</v>
      </c>
      <c r="D137" s="336" t="s">
        <v>12</v>
      </c>
      <c r="CB137" s="5"/>
    </row>
    <row r="138" spans="1:130" ht="22.15" customHeight="1" x14ac:dyDescent="0.2">
      <c r="A138" s="99" t="s">
        <v>247</v>
      </c>
      <c r="B138" s="213">
        <v>62</v>
      </c>
      <c r="C138" s="214"/>
      <c r="D138" s="215"/>
      <c r="CB138" s="5"/>
    </row>
    <row r="139" spans="1:130" ht="19.899999999999999" customHeight="1" x14ac:dyDescent="0.2">
      <c r="A139" s="259" t="s">
        <v>248</v>
      </c>
      <c r="B139" s="29">
        <v>20</v>
      </c>
      <c r="C139" s="260">
        <v>1</v>
      </c>
      <c r="D139" s="32"/>
      <c r="CB139" s="5"/>
    </row>
    <row r="140" spans="1:130" ht="27" customHeight="1" x14ac:dyDescent="0.2">
      <c r="A140" s="269" t="s">
        <v>249</v>
      </c>
      <c r="B140" s="224">
        <v>78</v>
      </c>
      <c r="C140" s="225">
        <v>1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342" t="s">
        <v>244</v>
      </c>
      <c r="B142" s="344" t="s">
        <v>251</v>
      </c>
      <c r="C142" s="338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163</v>
      </c>
      <c r="C143" s="215">
        <v>5</v>
      </c>
      <c r="U143" s="3"/>
      <c r="BY143" s="4"/>
    </row>
    <row r="144" spans="1:130" ht="21.6" customHeight="1" x14ac:dyDescent="0.2">
      <c r="A144" s="283" t="s">
        <v>248</v>
      </c>
      <c r="B144" s="284">
        <v>8</v>
      </c>
      <c r="C144" s="274">
        <v>5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3712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topLeftCell="A91"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",[5]NOMBRE!B2," - ","( ",[5]NOMBRE!C2,[5]NOMBRE!D2,[5]NOMBRE!E2,[5]NOMBRE!F2,[5]NOMBRE!G2,"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",[5]NOMBRE!B6," - ","( ",[5]NOMBRE!C6,[5]NOMBRE!D6," )")</f>
        <v>MES: ABRIL - ( 04 )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",[5]NOMBRE!B7)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25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47"/>
      <c r="D11" s="748"/>
      <c r="E11" s="602"/>
      <c r="F11" s="602"/>
      <c r="G11" s="587"/>
      <c r="H11" s="749"/>
      <c r="I11" s="606"/>
      <c r="J11" s="606"/>
      <c r="K11" s="608"/>
      <c r="L11" s="597"/>
      <c r="M11" s="748"/>
      <c r="N11" s="616"/>
      <c r="O11" s="616"/>
      <c r="P11" s="616"/>
      <c r="Q11" s="616"/>
      <c r="R11" s="643"/>
      <c r="S11" s="14" t="s">
        <v>31</v>
      </c>
      <c r="T11" s="366" t="s">
        <v>32</v>
      </c>
      <c r="U11" s="16" t="s">
        <v>31</v>
      </c>
      <c r="V11" s="16" t="s">
        <v>32</v>
      </c>
      <c r="W11" s="750"/>
      <c r="X11" s="750"/>
      <c r="Y11" s="750"/>
      <c r="Z11" s="747"/>
      <c r="AA11" s="360" t="s">
        <v>33</v>
      </c>
      <c r="AB11" s="360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143</v>
      </c>
      <c r="D12" s="18">
        <f t="shared" ref="D12:AB12" si="0">SUM(D13:D16)</f>
        <v>0</v>
      </c>
      <c r="E12" s="18">
        <f t="shared" si="0"/>
        <v>4</v>
      </c>
      <c r="F12" s="18">
        <f t="shared" si="0"/>
        <v>107</v>
      </c>
      <c r="G12" s="18">
        <f t="shared" si="0"/>
        <v>32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5</v>
      </c>
      <c r="L12" s="18">
        <f t="shared" si="0"/>
        <v>13</v>
      </c>
      <c r="M12" s="18">
        <f t="shared" si="0"/>
        <v>127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9</v>
      </c>
      <c r="R12" s="18">
        <f t="shared" si="0"/>
        <v>20</v>
      </c>
      <c r="S12" s="18">
        <f t="shared" si="0"/>
        <v>5</v>
      </c>
      <c r="T12" s="18">
        <f t="shared" si="0"/>
        <v>130</v>
      </c>
      <c r="U12" s="18">
        <f t="shared" si="0"/>
        <v>4</v>
      </c>
      <c r="V12" s="18">
        <f t="shared" si="0"/>
        <v>111</v>
      </c>
      <c r="W12" s="18">
        <f t="shared" si="0"/>
        <v>52</v>
      </c>
      <c r="X12" s="18">
        <f t="shared" si="0"/>
        <v>0</v>
      </c>
      <c r="Y12" s="18">
        <f t="shared" si="0"/>
        <v>1</v>
      </c>
      <c r="Z12" s="18">
        <f t="shared" si="0"/>
        <v>2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52</v>
      </c>
      <c r="D13" s="22">
        <v>0</v>
      </c>
      <c r="E13" s="23">
        <v>3</v>
      </c>
      <c r="F13" s="23">
        <v>43</v>
      </c>
      <c r="G13" s="24">
        <v>6</v>
      </c>
      <c r="H13" s="22"/>
      <c r="I13" s="25"/>
      <c r="J13" s="25"/>
      <c r="K13" s="24">
        <v>4</v>
      </c>
      <c r="L13" s="21">
        <v>10</v>
      </c>
      <c r="M13" s="25">
        <v>37</v>
      </c>
      <c r="N13" s="25">
        <v>0</v>
      </c>
      <c r="O13" s="25">
        <v>0</v>
      </c>
      <c r="P13" s="25">
        <v>0</v>
      </c>
      <c r="Q13" s="25">
        <v>8</v>
      </c>
      <c r="R13" s="26">
        <v>15</v>
      </c>
      <c r="S13" s="22">
        <v>1</v>
      </c>
      <c r="T13" s="26">
        <v>50</v>
      </c>
      <c r="U13" s="23">
        <v>0</v>
      </c>
      <c r="V13" s="24">
        <v>40</v>
      </c>
      <c r="W13" s="26">
        <v>49</v>
      </c>
      <c r="X13" s="26"/>
      <c r="Y13" s="26">
        <v>1</v>
      </c>
      <c r="Z13" s="26">
        <v>2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3</v>
      </c>
      <c r="D14" s="30">
        <v>0</v>
      </c>
      <c r="E14" s="31">
        <v>0</v>
      </c>
      <c r="F14" s="31">
        <v>3</v>
      </c>
      <c r="G14" s="32">
        <v>0</v>
      </c>
      <c r="H14" s="30"/>
      <c r="I14" s="33"/>
      <c r="J14" s="33"/>
      <c r="K14" s="32"/>
      <c r="L14" s="29">
        <v>0</v>
      </c>
      <c r="M14" s="33">
        <v>2</v>
      </c>
      <c r="N14" s="33">
        <v>0</v>
      </c>
      <c r="O14" s="33">
        <v>0</v>
      </c>
      <c r="P14" s="33">
        <v>0</v>
      </c>
      <c r="Q14" s="33">
        <v>1</v>
      </c>
      <c r="R14" s="34">
        <v>0</v>
      </c>
      <c r="S14" s="30">
        <v>0</v>
      </c>
      <c r="T14" s="34">
        <v>1</v>
      </c>
      <c r="U14" s="31">
        <v>0</v>
      </c>
      <c r="V14" s="32">
        <v>2</v>
      </c>
      <c r="W14" s="34">
        <v>2</v>
      </c>
      <c r="X14" s="34"/>
      <c r="Y14" s="34"/>
      <c r="Z14" s="34"/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53</v>
      </c>
      <c r="D15" s="30">
        <v>0</v>
      </c>
      <c r="E15" s="31">
        <v>0</v>
      </c>
      <c r="F15" s="31">
        <v>33</v>
      </c>
      <c r="G15" s="32">
        <v>20</v>
      </c>
      <c r="H15" s="30"/>
      <c r="I15" s="33"/>
      <c r="J15" s="33"/>
      <c r="K15" s="32"/>
      <c r="L15" s="29">
        <v>0</v>
      </c>
      <c r="M15" s="33">
        <v>53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1</v>
      </c>
      <c r="T15" s="34">
        <v>30</v>
      </c>
      <c r="U15" s="31">
        <v>1</v>
      </c>
      <c r="V15" s="32">
        <v>23</v>
      </c>
      <c r="W15" s="34">
        <v>1</v>
      </c>
      <c r="X15" s="34"/>
      <c r="Y15" s="34"/>
      <c r="Z15" s="34"/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35</v>
      </c>
      <c r="D16" s="36">
        <v>0</v>
      </c>
      <c r="E16" s="37">
        <v>1</v>
      </c>
      <c r="F16" s="37">
        <v>28</v>
      </c>
      <c r="G16" s="38">
        <v>6</v>
      </c>
      <c r="H16" s="36"/>
      <c r="I16" s="39"/>
      <c r="J16" s="39"/>
      <c r="K16" s="38">
        <v>1</v>
      </c>
      <c r="L16" s="35">
        <v>3</v>
      </c>
      <c r="M16" s="39">
        <v>35</v>
      </c>
      <c r="N16" s="39">
        <v>0</v>
      </c>
      <c r="O16" s="39">
        <v>0</v>
      </c>
      <c r="P16" s="39">
        <v>0</v>
      </c>
      <c r="Q16" s="39">
        <v>0</v>
      </c>
      <c r="R16" s="40">
        <v>5</v>
      </c>
      <c r="S16" s="36">
        <v>3</v>
      </c>
      <c r="T16" s="40">
        <v>49</v>
      </c>
      <c r="U16" s="37">
        <v>3</v>
      </c>
      <c r="V16" s="38">
        <v>46</v>
      </c>
      <c r="W16" s="40">
        <v>0</v>
      </c>
      <c r="X16" s="40"/>
      <c r="Y16" s="40"/>
      <c r="Z16" s="40"/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/>
      <c r="I17" s="45"/>
      <c r="J17" s="45"/>
      <c r="K17" s="44"/>
      <c r="L17" s="41">
        <v>0</v>
      </c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/>
      <c r="I18" s="51"/>
      <c r="J18" s="51"/>
      <c r="K18" s="50"/>
      <c r="L18" s="47">
        <v>0</v>
      </c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1</v>
      </c>
      <c r="D19" s="53">
        <v>0</v>
      </c>
      <c r="E19" s="54">
        <v>0</v>
      </c>
      <c r="F19" s="54">
        <v>1</v>
      </c>
      <c r="G19" s="55">
        <v>0</v>
      </c>
      <c r="H19" s="53"/>
      <c r="I19" s="56"/>
      <c r="J19" s="56"/>
      <c r="K19" s="55"/>
      <c r="L19" s="295">
        <v>0</v>
      </c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>
        <v>0</v>
      </c>
      <c r="E20" s="60">
        <v>0</v>
      </c>
      <c r="F20" s="60">
        <v>0</v>
      </c>
      <c r="G20" s="61">
        <v>0</v>
      </c>
      <c r="H20" s="59"/>
      <c r="I20" s="62"/>
      <c r="J20" s="62"/>
      <c r="K20" s="61"/>
      <c r="L20" s="58">
        <v>0</v>
      </c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/>
      <c r="I21" s="69"/>
      <c r="J21" s="69"/>
      <c r="K21" s="68"/>
      <c r="L21" s="65">
        <v>0</v>
      </c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/>
      <c r="I22" s="62"/>
      <c r="J22" s="62"/>
      <c r="K22" s="61"/>
      <c r="L22" s="58">
        <v>0</v>
      </c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370" t="s">
        <v>4</v>
      </c>
      <c r="D25" s="371" t="s">
        <v>54</v>
      </c>
      <c r="E25" s="371" t="s">
        <v>55</v>
      </c>
      <c r="F25" s="371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9</v>
      </c>
      <c r="D26" s="88">
        <v>0</v>
      </c>
      <c r="E26" s="88">
        <v>2</v>
      </c>
      <c r="F26" s="88">
        <v>7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4</v>
      </c>
      <c r="D27" s="91">
        <v>0</v>
      </c>
      <c r="E27" s="91">
        <v>0</v>
      </c>
      <c r="F27" s="91">
        <v>4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52"/>
      <c r="B28" s="376" t="s">
        <v>61</v>
      </c>
      <c r="C28" s="93">
        <f t="shared" si="6"/>
        <v>42</v>
      </c>
      <c r="D28" s="285">
        <v>0</v>
      </c>
      <c r="E28" s="285">
        <v>6</v>
      </c>
      <c r="F28" s="285">
        <v>36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42</v>
      </c>
      <c r="D29" s="91">
        <v>0</v>
      </c>
      <c r="E29" s="91">
        <v>31</v>
      </c>
      <c r="F29" s="91">
        <v>11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45</v>
      </c>
      <c r="D30" s="95">
        <v>0</v>
      </c>
      <c r="E30" s="95">
        <v>0</v>
      </c>
      <c r="F30" s="95">
        <v>45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0</v>
      </c>
      <c r="D31" s="285">
        <v>0</v>
      </c>
      <c r="E31" s="285">
        <v>0</v>
      </c>
      <c r="F31" s="285">
        <v>0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48</v>
      </c>
      <c r="D32" s="91">
        <v>0</v>
      </c>
      <c r="E32" s="91">
        <v>7</v>
      </c>
      <c r="F32" s="91">
        <v>41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51"/>
      <c r="B33" s="364" t="s">
        <v>67</v>
      </c>
      <c r="C33" s="93">
        <f t="shared" si="6"/>
        <v>4</v>
      </c>
      <c r="D33" s="285">
        <v>0</v>
      </c>
      <c r="E33" s="285">
        <v>0</v>
      </c>
      <c r="F33" s="285">
        <v>4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15</v>
      </c>
      <c r="D34" s="88">
        <v>0</v>
      </c>
      <c r="E34" s="88">
        <v>0</v>
      </c>
      <c r="F34" s="88">
        <v>15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94</v>
      </c>
      <c r="D35" s="91">
        <v>0</v>
      </c>
      <c r="E35" s="91">
        <v>60</v>
      </c>
      <c r="F35" s="91">
        <v>34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51"/>
      <c r="B36" s="376" t="s">
        <v>71</v>
      </c>
      <c r="C36" s="93">
        <f t="shared" si="6"/>
        <v>70</v>
      </c>
      <c r="D36" s="285">
        <v>0</v>
      </c>
      <c r="E36" s="285">
        <v>18</v>
      </c>
      <c r="F36" s="285">
        <v>52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372" t="s">
        <v>75</v>
      </c>
      <c r="D39" s="372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0</v>
      </c>
      <c r="D40" s="108">
        <v>14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36" t="s">
        <v>78</v>
      </c>
      <c r="B41" s="298" t="s">
        <v>79</v>
      </c>
      <c r="C41" s="26">
        <v>17</v>
      </c>
      <c r="D41" s="26">
        <v>7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54"/>
      <c r="B42" s="110" t="s">
        <v>80</v>
      </c>
      <c r="C42" s="111">
        <v>0</v>
      </c>
      <c r="D42" s="111">
        <v>0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1</v>
      </c>
      <c r="D43" s="108">
        <v>9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54" t="s">
        <v>82</v>
      </c>
      <c r="B44" s="754"/>
      <c r="C44" s="286">
        <v>18</v>
      </c>
      <c r="D44" s="112">
        <v>0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13</v>
      </c>
      <c r="D45" s="26">
        <v>3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54"/>
      <c r="B46" s="377" t="s">
        <v>85</v>
      </c>
      <c r="C46" s="115">
        <v>4</v>
      </c>
      <c r="D46" s="111">
        <v>0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0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0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0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0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0</v>
      </c>
      <c r="D51" s="116">
        <v>2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53" t="s">
        <v>91</v>
      </c>
      <c r="B52" s="753"/>
      <c r="C52" s="286">
        <v>0</v>
      </c>
      <c r="D52" s="112">
        <v>0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372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35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35"/>
      <c r="B56" s="119" t="s">
        <v>98</v>
      </c>
      <c r="C56" s="21">
        <v>1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35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35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52"/>
      <c r="B59" s="120" t="s">
        <v>101</v>
      </c>
      <c r="C59" s="286">
        <v>0</v>
      </c>
      <c r="D59" s="28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0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29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368" t="s">
        <v>124</v>
      </c>
      <c r="K69" s="16" t="s">
        <v>125</v>
      </c>
      <c r="L69" s="122" t="s">
        <v>126</v>
      </c>
      <c r="M69" s="124" t="s">
        <v>127</v>
      </c>
      <c r="N69" s="373" t="s">
        <v>128</v>
      </c>
      <c r="O69" s="126" t="s">
        <v>129</v>
      </c>
      <c r="P69" s="587"/>
      <c r="Q69" s="750"/>
      <c r="R69" s="677"/>
      <c r="S69" s="360" t="s">
        <v>33</v>
      </c>
      <c r="T69" s="360" t="s">
        <v>34</v>
      </c>
      <c r="U69" s="3"/>
      <c r="BY69" s="4"/>
      <c r="CA69" s="6"/>
      <c r="CZ69" s="7"/>
      <c r="DZ69" s="2"/>
    </row>
    <row r="70" spans="1:130" ht="15" customHeight="1" x14ac:dyDescent="0.2">
      <c r="A70" s="75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301">
        <f>SUM(N71:N72)</f>
        <v>0</v>
      </c>
      <c r="O70" s="133">
        <f>SUM(O71:O72)</f>
        <v>0</v>
      </c>
      <c r="P70" s="134">
        <f t="shared" ref="P70:T70" si="10">SUM(P71:P73)</f>
        <v>0</v>
      </c>
      <c r="Q70" s="302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28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55"/>
      <c r="D76" s="755"/>
      <c r="E76" s="755"/>
      <c r="F76" s="755"/>
      <c r="G76" s="162" t="s">
        <v>15</v>
      </c>
      <c r="H76" s="372" t="s">
        <v>140</v>
      </c>
      <c r="I76" s="372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287"/>
      <c r="F78" s="287"/>
      <c r="G78" s="287"/>
      <c r="H78" s="287"/>
      <c r="I78" s="28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363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4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4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4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42"/>
      <c r="B83" s="173" t="s">
        <v>149</v>
      </c>
      <c r="C83" s="169"/>
      <c r="D83" s="170"/>
      <c r="E83" s="30">
        <v>1</v>
      </c>
      <c r="F83" s="30"/>
      <c r="G83" s="30"/>
      <c r="H83" s="30"/>
      <c r="I83" s="29">
        <v>1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42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58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288"/>
      <c r="E86" s="287"/>
      <c r="F86" s="287"/>
      <c r="G86" s="287"/>
      <c r="H86" s="287"/>
      <c r="I86" s="28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21</v>
      </c>
      <c r="E87" s="22"/>
      <c r="F87" s="22"/>
      <c r="G87" s="22"/>
      <c r="H87" s="22"/>
      <c r="I87" s="21">
        <v>21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57</v>
      </c>
      <c r="F88" s="177"/>
      <c r="G88" s="177"/>
      <c r="H88" s="177">
        <v>2</v>
      </c>
      <c r="I88" s="179">
        <v>55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289">
        <f>SUM(C77:C88)</f>
        <v>0</v>
      </c>
      <c r="D89" s="289">
        <f>SUM(D87)</f>
        <v>21</v>
      </c>
      <c r="E89" s="289">
        <f t="shared" ref="E89:I89" si="11">SUM(E77:E88)</f>
        <v>58</v>
      </c>
      <c r="F89" s="289">
        <f t="shared" si="11"/>
        <v>0</v>
      </c>
      <c r="G89" s="289">
        <f t="shared" si="11"/>
        <v>0</v>
      </c>
      <c r="H89" s="289">
        <f t="shared" si="11"/>
        <v>2</v>
      </c>
      <c r="I89" s="181">
        <f t="shared" si="11"/>
        <v>77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41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24"/>
      <c r="B93" s="587"/>
      <c r="C93" s="747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142</v>
      </c>
      <c r="D94" s="177">
        <v>0</v>
      </c>
      <c r="E94" s="177">
        <v>1</v>
      </c>
      <c r="F94" s="186">
        <v>0</v>
      </c>
      <c r="G94" s="186">
        <v>2</v>
      </c>
      <c r="H94" s="186">
        <v>7</v>
      </c>
      <c r="I94" s="186">
        <v>21</v>
      </c>
      <c r="J94" s="186">
        <v>96</v>
      </c>
      <c r="K94" s="187">
        <v>15</v>
      </c>
      <c r="L94" s="188">
        <v>4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371" t="s">
        <v>177</v>
      </c>
      <c r="D97" s="371" t="s">
        <v>178</v>
      </c>
      <c r="E97" s="371" t="s">
        <v>179</v>
      </c>
      <c r="F97" s="371" t="s">
        <v>180</v>
      </c>
      <c r="G97" s="371" t="s">
        <v>181</v>
      </c>
      <c r="H97" s="371" t="s">
        <v>182</v>
      </c>
      <c r="I97" s="361" t="s">
        <v>183</v>
      </c>
      <c r="J97" s="366" t="s">
        <v>184</v>
      </c>
      <c r="K97" s="761"/>
      <c r="L97" s="761"/>
      <c r="M97" s="750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142</v>
      </c>
      <c r="D98" s="195">
        <v>142</v>
      </c>
      <c r="E98" s="195">
        <v>0</v>
      </c>
      <c r="F98" s="195">
        <v>0</v>
      </c>
      <c r="G98" s="195">
        <v>0</v>
      </c>
      <c r="H98" s="195">
        <v>0</v>
      </c>
      <c r="I98" s="196">
        <v>2</v>
      </c>
      <c r="J98" s="195">
        <v>1</v>
      </c>
      <c r="K98" s="195">
        <v>4</v>
      </c>
      <c r="L98" s="195">
        <v>0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44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50"/>
      <c r="B101" s="747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61"/>
      <c r="L101" s="372" t="s">
        <v>188</v>
      </c>
      <c r="M101" s="197" t="s">
        <v>189</v>
      </c>
      <c r="N101" s="362" t="s">
        <v>190</v>
      </c>
      <c r="O101" s="362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10</v>
      </c>
      <c r="C102" s="22">
        <v>10</v>
      </c>
      <c r="D102" s="201"/>
      <c r="E102" s="201"/>
      <c r="F102" s="201"/>
      <c r="G102" s="201"/>
      <c r="H102" s="201"/>
      <c r="I102" s="201"/>
      <c r="J102" s="202"/>
      <c r="K102" s="26"/>
      <c r="L102" s="26">
        <v>10</v>
      </c>
      <c r="M102" s="26">
        <v>4</v>
      </c>
      <c r="N102" s="26">
        <v>10</v>
      </c>
      <c r="O102" s="26">
        <v>9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1</v>
      </c>
      <c r="C103" s="205"/>
      <c r="D103" s="25"/>
      <c r="E103" s="25"/>
      <c r="F103" s="25"/>
      <c r="G103" s="25"/>
      <c r="H103" s="25"/>
      <c r="I103" s="25">
        <v>1</v>
      </c>
      <c r="J103" s="24"/>
      <c r="K103" s="26"/>
      <c r="L103" s="26">
        <v>1</v>
      </c>
      <c r="M103" s="26">
        <v>1</v>
      </c>
      <c r="N103" s="26">
        <v>1</v>
      </c>
      <c r="O103" s="26">
        <v>1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/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369" t="s">
        <v>196</v>
      </c>
      <c r="B106" s="360" t="s">
        <v>197</v>
      </c>
      <c r="C106" s="211" t="s">
        <v>198</v>
      </c>
      <c r="D106" s="366" t="s">
        <v>12</v>
      </c>
      <c r="E106" s="360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497</v>
      </c>
      <c r="C107" s="214">
        <v>61</v>
      </c>
      <c r="D107" s="215">
        <v>3</v>
      </c>
      <c r="E107" s="215">
        <v>13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314</v>
      </c>
      <c r="C108" s="218">
        <v>8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>
        <v>0</v>
      </c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>
        <v>0</v>
      </c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>
        <v>0</v>
      </c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284">
        <v>517</v>
      </c>
      <c r="C112" s="379">
        <v>122</v>
      </c>
      <c r="D112" s="274">
        <v>3</v>
      </c>
      <c r="E112" s="274">
        <v>13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360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126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291" t="s">
        <v>210</v>
      </c>
      <c r="C117" s="286">
        <v>24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16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8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292" t="s">
        <v>215</v>
      </c>
      <c r="C121" s="284">
        <v>126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50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44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44</v>
      </c>
      <c r="C126" s="150"/>
      <c r="D126" s="151"/>
      <c r="E126" s="151">
        <v>10</v>
      </c>
      <c r="F126" s="151">
        <v>15</v>
      </c>
      <c r="G126" s="151">
        <v>8</v>
      </c>
      <c r="H126" s="151">
        <v>5</v>
      </c>
      <c r="I126" s="151">
        <v>6</v>
      </c>
      <c r="J126" s="151"/>
      <c r="K126" s="252"/>
      <c r="L126" s="150">
        <v>1</v>
      </c>
      <c r="M126" s="253">
        <v>4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371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62"/>
      <c r="B130" s="16" t="s">
        <v>230</v>
      </c>
      <c r="C130" s="122" t="s">
        <v>231</v>
      </c>
      <c r="D130" s="16" t="s">
        <v>232</v>
      </c>
      <c r="E130" s="366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139</v>
      </c>
      <c r="C131" s="186">
        <v>3</v>
      </c>
      <c r="D131" s="257">
        <v>2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369" t="s">
        <v>237</v>
      </c>
      <c r="B133" s="360" t="s">
        <v>238</v>
      </c>
      <c r="C133" s="360" t="s">
        <v>239</v>
      </c>
      <c r="D133" s="211" t="s">
        <v>240</v>
      </c>
      <c r="E133" s="366" t="s">
        <v>12</v>
      </c>
    </row>
    <row r="134" spans="1:130" ht="22.15" customHeight="1" x14ac:dyDescent="0.2">
      <c r="A134" s="99" t="s">
        <v>241</v>
      </c>
      <c r="B134" s="213">
        <v>170</v>
      </c>
      <c r="C134" s="213"/>
      <c r="D134" s="214">
        <v>15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162</v>
      </c>
      <c r="C135" s="29"/>
      <c r="D135" s="260">
        <v>15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8</v>
      </c>
      <c r="C136" s="262">
        <v>0</v>
      </c>
      <c r="D136" s="263">
        <v>0</v>
      </c>
      <c r="E136" s="264"/>
      <c r="F136" s="258"/>
      <c r="CB136" s="5"/>
    </row>
    <row r="137" spans="1:130" ht="26.45" customHeight="1" thickTop="1" x14ac:dyDescent="0.2">
      <c r="A137" s="374" t="s">
        <v>244</v>
      </c>
      <c r="B137" s="375" t="s">
        <v>245</v>
      </c>
      <c r="C137" s="282" t="s">
        <v>246</v>
      </c>
      <c r="D137" s="359" t="s">
        <v>12</v>
      </c>
      <c r="CB137" s="5"/>
    </row>
    <row r="138" spans="1:130" ht="22.15" customHeight="1" x14ac:dyDescent="0.2">
      <c r="A138" s="99" t="s">
        <v>247</v>
      </c>
      <c r="B138" s="213">
        <v>35</v>
      </c>
      <c r="C138" s="214"/>
      <c r="D138" s="215"/>
      <c r="CB138" s="5"/>
    </row>
    <row r="139" spans="1:130" ht="19.899999999999999" customHeight="1" x14ac:dyDescent="0.2">
      <c r="A139" s="259" t="s">
        <v>248</v>
      </c>
      <c r="B139" s="29">
        <v>32</v>
      </c>
      <c r="C139" s="260">
        <v>0</v>
      </c>
      <c r="D139" s="32"/>
      <c r="CB139" s="5"/>
    </row>
    <row r="140" spans="1:130" ht="27" customHeight="1" x14ac:dyDescent="0.2">
      <c r="A140" s="269" t="s">
        <v>249</v>
      </c>
      <c r="B140" s="224">
        <v>89</v>
      </c>
      <c r="C140" s="225">
        <v>7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365" t="s">
        <v>244</v>
      </c>
      <c r="B142" s="367" t="s">
        <v>251</v>
      </c>
      <c r="C142" s="361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141</v>
      </c>
      <c r="C143" s="215">
        <v>2</v>
      </c>
      <c r="U143" s="3"/>
      <c r="BY143" s="4"/>
    </row>
    <row r="144" spans="1:130" ht="21.6" customHeight="1" x14ac:dyDescent="0.2">
      <c r="A144" s="283" t="s">
        <v>248</v>
      </c>
      <c r="B144" s="284">
        <v>35</v>
      </c>
      <c r="C144" s="274">
        <v>17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3744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",[6]NOMBRE!B2," - ","( ",[6]NOMBRE!C2,[6]NOMBRE!D2,[6]NOMBRE!E2,[6]NOMBRE!F2,[6]NOMBRE!G2,"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",[6]NOMBRE!B6," - ","( ",[6]NOMBRE!C6,[6]NOMBRE!D6," )")</f>
        <v>MES: MAYO - ( 05 )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",[6]NOMBRE!B7)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6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65"/>
      <c r="X10" s="765"/>
      <c r="Y10" s="765"/>
      <c r="Z10" s="700"/>
      <c r="AA10" s="76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26"/>
      <c r="D11" s="727"/>
      <c r="E11" s="602"/>
      <c r="F11" s="602"/>
      <c r="G11" s="587"/>
      <c r="H11" s="728"/>
      <c r="I11" s="606"/>
      <c r="J11" s="606"/>
      <c r="K11" s="608"/>
      <c r="L11" s="597"/>
      <c r="M11" s="727"/>
      <c r="N11" s="616"/>
      <c r="O11" s="616"/>
      <c r="P11" s="616"/>
      <c r="Q11" s="616"/>
      <c r="R11" s="643"/>
      <c r="S11" s="14" t="s">
        <v>31</v>
      </c>
      <c r="T11" s="384" t="s">
        <v>32</v>
      </c>
      <c r="U11" s="16" t="s">
        <v>31</v>
      </c>
      <c r="V11" s="16" t="s">
        <v>32</v>
      </c>
      <c r="W11" s="730"/>
      <c r="X11" s="730"/>
      <c r="Y11" s="730"/>
      <c r="Z11" s="726"/>
      <c r="AA11" s="394" t="s">
        <v>33</v>
      </c>
      <c r="AB11" s="394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167</v>
      </c>
      <c r="D12" s="18">
        <f t="shared" ref="D12:AB12" si="0">SUM(D13:D16)</f>
        <v>0</v>
      </c>
      <c r="E12" s="18">
        <f t="shared" si="0"/>
        <v>6</v>
      </c>
      <c r="F12" s="18">
        <f t="shared" si="0"/>
        <v>129</v>
      </c>
      <c r="G12" s="18">
        <f t="shared" si="0"/>
        <v>32</v>
      </c>
      <c r="H12" s="18">
        <f t="shared" si="0"/>
        <v>1</v>
      </c>
      <c r="I12" s="18">
        <f t="shared" si="0"/>
        <v>1</v>
      </c>
      <c r="J12" s="18">
        <f t="shared" si="0"/>
        <v>1</v>
      </c>
      <c r="K12" s="18">
        <f t="shared" si="0"/>
        <v>13</v>
      </c>
      <c r="L12" s="18">
        <f t="shared" si="0"/>
        <v>167</v>
      </c>
      <c r="M12" s="18">
        <f t="shared" si="0"/>
        <v>136</v>
      </c>
      <c r="N12" s="18">
        <f t="shared" si="0"/>
        <v>1</v>
      </c>
      <c r="O12" s="18">
        <f t="shared" si="0"/>
        <v>0</v>
      </c>
      <c r="P12" s="18">
        <f t="shared" si="0"/>
        <v>5</v>
      </c>
      <c r="Q12" s="18">
        <f t="shared" si="0"/>
        <v>18</v>
      </c>
      <c r="R12" s="18">
        <f t="shared" si="0"/>
        <v>14</v>
      </c>
      <c r="S12" s="18">
        <f t="shared" si="0"/>
        <v>6</v>
      </c>
      <c r="T12" s="18">
        <f t="shared" si="0"/>
        <v>149</v>
      </c>
      <c r="U12" s="18">
        <f t="shared" si="0"/>
        <v>8</v>
      </c>
      <c r="V12" s="18">
        <f t="shared" si="0"/>
        <v>143</v>
      </c>
      <c r="W12" s="18">
        <f t="shared" si="0"/>
        <v>61</v>
      </c>
      <c r="X12" s="18">
        <f t="shared" si="0"/>
        <v>0</v>
      </c>
      <c r="Y12" s="18">
        <f t="shared" si="0"/>
        <v>0</v>
      </c>
      <c r="Z12" s="18">
        <f t="shared" si="0"/>
        <v>13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71</v>
      </c>
      <c r="D13" s="22">
        <v>0</v>
      </c>
      <c r="E13" s="23">
        <v>4</v>
      </c>
      <c r="F13" s="23">
        <v>53</v>
      </c>
      <c r="G13" s="24">
        <v>14</v>
      </c>
      <c r="H13" s="22">
        <v>1</v>
      </c>
      <c r="I13" s="25">
        <v>0</v>
      </c>
      <c r="J13" s="25">
        <v>0</v>
      </c>
      <c r="K13" s="24">
        <v>6</v>
      </c>
      <c r="L13" s="21">
        <v>71</v>
      </c>
      <c r="M13" s="25">
        <v>45</v>
      </c>
      <c r="N13" s="25">
        <v>1</v>
      </c>
      <c r="O13" s="25">
        <v>0</v>
      </c>
      <c r="P13" s="25">
        <v>0</v>
      </c>
      <c r="Q13" s="25">
        <v>18</v>
      </c>
      <c r="R13" s="26">
        <v>14</v>
      </c>
      <c r="S13" s="22">
        <v>3</v>
      </c>
      <c r="T13" s="26">
        <v>67</v>
      </c>
      <c r="U13" s="23">
        <v>2</v>
      </c>
      <c r="V13" s="24">
        <v>61</v>
      </c>
      <c r="W13" s="26">
        <v>60</v>
      </c>
      <c r="X13" s="26"/>
      <c r="Y13" s="26"/>
      <c r="Z13" s="26">
        <v>9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1</v>
      </c>
      <c r="D14" s="30">
        <v>0</v>
      </c>
      <c r="E14" s="31">
        <v>0</v>
      </c>
      <c r="F14" s="31">
        <v>1</v>
      </c>
      <c r="G14" s="32">
        <v>0</v>
      </c>
      <c r="H14" s="30">
        <v>0</v>
      </c>
      <c r="I14" s="33">
        <v>0</v>
      </c>
      <c r="J14" s="33">
        <v>0</v>
      </c>
      <c r="K14" s="32">
        <v>0</v>
      </c>
      <c r="L14" s="29">
        <v>1</v>
      </c>
      <c r="M14" s="33">
        <v>1</v>
      </c>
      <c r="N14" s="33">
        <v>0</v>
      </c>
      <c r="O14" s="33">
        <v>0</v>
      </c>
      <c r="P14" s="33">
        <v>0</v>
      </c>
      <c r="Q14" s="33">
        <v>0</v>
      </c>
      <c r="R14" s="34">
        <v>0</v>
      </c>
      <c r="S14" s="30">
        <v>0</v>
      </c>
      <c r="T14" s="34">
        <v>1</v>
      </c>
      <c r="U14" s="31">
        <v>0</v>
      </c>
      <c r="V14" s="32">
        <v>1</v>
      </c>
      <c r="W14" s="34">
        <v>1</v>
      </c>
      <c r="X14" s="34"/>
      <c r="Y14" s="34"/>
      <c r="Z14" s="34">
        <v>0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61</v>
      </c>
      <c r="D15" s="30">
        <v>0</v>
      </c>
      <c r="E15" s="31">
        <v>2</v>
      </c>
      <c r="F15" s="31">
        <v>47</v>
      </c>
      <c r="G15" s="32">
        <v>12</v>
      </c>
      <c r="H15" s="30">
        <v>0</v>
      </c>
      <c r="I15" s="33">
        <v>0</v>
      </c>
      <c r="J15" s="33">
        <v>0</v>
      </c>
      <c r="K15" s="32">
        <v>1</v>
      </c>
      <c r="L15" s="29">
        <v>61</v>
      </c>
      <c r="M15" s="33">
        <v>58</v>
      </c>
      <c r="N15" s="33">
        <v>0</v>
      </c>
      <c r="O15" s="33">
        <v>0</v>
      </c>
      <c r="P15" s="33">
        <v>2</v>
      </c>
      <c r="Q15" s="33">
        <v>0</v>
      </c>
      <c r="R15" s="34">
        <v>0</v>
      </c>
      <c r="S15" s="30">
        <v>1</v>
      </c>
      <c r="T15" s="34">
        <v>58</v>
      </c>
      <c r="U15" s="31">
        <v>3</v>
      </c>
      <c r="V15" s="32">
        <v>59</v>
      </c>
      <c r="W15" s="34">
        <v>0</v>
      </c>
      <c r="X15" s="34"/>
      <c r="Y15" s="34"/>
      <c r="Z15" s="34">
        <v>1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34</v>
      </c>
      <c r="D16" s="36">
        <v>0</v>
      </c>
      <c r="E16" s="37">
        <v>0</v>
      </c>
      <c r="F16" s="37">
        <v>28</v>
      </c>
      <c r="G16" s="38">
        <v>6</v>
      </c>
      <c r="H16" s="36">
        <v>0</v>
      </c>
      <c r="I16" s="39">
        <v>1</v>
      </c>
      <c r="J16" s="39">
        <v>1</v>
      </c>
      <c r="K16" s="38">
        <v>6</v>
      </c>
      <c r="L16" s="35">
        <v>34</v>
      </c>
      <c r="M16" s="39">
        <v>32</v>
      </c>
      <c r="N16" s="39">
        <v>0</v>
      </c>
      <c r="O16" s="39">
        <v>0</v>
      </c>
      <c r="P16" s="39">
        <v>3</v>
      </c>
      <c r="Q16" s="39">
        <v>0</v>
      </c>
      <c r="R16" s="40">
        <v>0</v>
      </c>
      <c r="S16" s="36">
        <v>2</v>
      </c>
      <c r="T16" s="40">
        <v>23</v>
      </c>
      <c r="U16" s="37">
        <v>3</v>
      </c>
      <c r="V16" s="38">
        <v>22</v>
      </c>
      <c r="W16" s="40">
        <v>0</v>
      </c>
      <c r="X16" s="40"/>
      <c r="Y16" s="40"/>
      <c r="Z16" s="40">
        <v>3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2"/>
      <c r="T17" s="46"/>
      <c r="U17" s="43"/>
      <c r="V17" s="44"/>
      <c r="W17" s="46"/>
      <c r="X17" s="46"/>
      <c r="Y17" s="46"/>
      <c r="Z17" s="46">
        <v>0</v>
      </c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48"/>
      <c r="T18" s="52"/>
      <c r="U18" s="49"/>
      <c r="V18" s="50"/>
      <c r="W18" s="52"/>
      <c r="X18" s="52"/>
      <c r="Y18" s="52"/>
      <c r="Z18" s="52">
        <v>0</v>
      </c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77"/>
      <c r="D19" s="53"/>
      <c r="E19" s="54"/>
      <c r="F19" s="54"/>
      <c r="G19" s="55"/>
      <c r="H19" s="53"/>
      <c r="I19" s="56"/>
      <c r="J19" s="56"/>
      <c r="K19" s="55"/>
      <c r="L19" s="277"/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/>
      <c r="D20" s="59"/>
      <c r="E20" s="60"/>
      <c r="F20" s="60"/>
      <c r="G20" s="61"/>
      <c r="H20" s="59"/>
      <c r="I20" s="62"/>
      <c r="J20" s="62"/>
      <c r="K20" s="61"/>
      <c r="L20" s="58"/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/>
      <c r="D21" s="66"/>
      <c r="E21" s="67"/>
      <c r="F21" s="67"/>
      <c r="G21" s="68"/>
      <c r="H21" s="66"/>
      <c r="I21" s="69"/>
      <c r="J21" s="69"/>
      <c r="K21" s="68"/>
      <c r="L21" s="65"/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/>
      <c r="D22" s="73"/>
      <c r="E22" s="62"/>
      <c r="F22" s="62"/>
      <c r="G22" s="61"/>
      <c r="H22" s="59"/>
      <c r="I22" s="62"/>
      <c r="J22" s="62"/>
      <c r="K22" s="61"/>
      <c r="L22" s="58"/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388" t="s">
        <v>4</v>
      </c>
      <c r="D25" s="380" t="s">
        <v>54</v>
      </c>
      <c r="E25" s="380" t="s">
        <v>55</v>
      </c>
      <c r="F25" s="380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49</v>
      </c>
      <c r="D26" s="88">
        <v>1</v>
      </c>
      <c r="E26" s="88">
        <v>7</v>
      </c>
      <c r="F26" s="88">
        <v>41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2</v>
      </c>
      <c r="D27" s="91"/>
      <c r="E27" s="91"/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33"/>
      <c r="B28" s="396" t="s">
        <v>61</v>
      </c>
      <c r="C28" s="93">
        <f t="shared" si="6"/>
        <v>20</v>
      </c>
      <c r="D28" s="297"/>
      <c r="E28" s="297">
        <v>5</v>
      </c>
      <c r="F28" s="297">
        <v>15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23</v>
      </c>
      <c r="D29" s="91"/>
      <c r="E29" s="91">
        <v>4</v>
      </c>
      <c r="F29" s="91">
        <v>19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70</v>
      </c>
      <c r="D30" s="95"/>
      <c r="E30" s="95">
        <v>16</v>
      </c>
      <c r="F30" s="95">
        <v>54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70</v>
      </c>
      <c r="D31" s="297"/>
      <c r="E31" s="297">
        <v>16</v>
      </c>
      <c r="F31" s="297">
        <v>54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0</v>
      </c>
      <c r="D32" s="91"/>
      <c r="E32" s="91">
        <v>0</v>
      </c>
      <c r="F32" s="91">
        <v>0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32"/>
      <c r="B33" s="391" t="s">
        <v>67</v>
      </c>
      <c r="C33" s="93">
        <f t="shared" si="6"/>
        <v>70</v>
      </c>
      <c r="D33" s="297"/>
      <c r="E33" s="297">
        <v>16</v>
      </c>
      <c r="F33" s="297">
        <v>54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7</v>
      </c>
      <c r="D34" s="88"/>
      <c r="E34" s="88">
        <v>0</v>
      </c>
      <c r="F34" s="88">
        <v>7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47</v>
      </c>
      <c r="D35" s="91">
        <v>1</v>
      </c>
      <c r="E35" s="91">
        <v>8</v>
      </c>
      <c r="F35" s="91">
        <v>38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32"/>
      <c r="B36" s="396" t="s">
        <v>71</v>
      </c>
      <c r="C36" s="93">
        <f t="shared" si="6"/>
        <v>16</v>
      </c>
      <c r="D36" s="297">
        <v>0</v>
      </c>
      <c r="E36" s="297">
        <v>5</v>
      </c>
      <c r="F36" s="297">
        <v>11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381" t="s">
        <v>75</v>
      </c>
      <c r="D39" s="381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/>
      <c r="D40" s="108">
        <v>3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67" t="s">
        <v>78</v>
      </c>
      <c r="B41" s="278" t="s">
        <v>79</v>
      </c>
      <c r="C41" s="26">
        <v>16</v>
      </c>
      <c r="D41" s="26">
        <v>6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37"/>
      <c r="B42" s="110" t="s">
        <v>80</v>
      </c>
      <c r="C42" s="111"/>
      <c r="D42" s="111"/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/>
      <c r="D43" s="108">
        <v>3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37" t="s">
        <v>82</v>
      </c>
      <c r="B44" s="737"/>
      <c r="C44" s="299">
        <v>20</v>
      </c>
      <c r="D44" s="112">
        <v>11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12</v>
      </c>
      <c r="D45" s="26">
        <v>5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37"/>
      <c r="B46" s="397" t="s">
        <v>85</v>
      </c>
      <c r="C46" s="115">
        <v>7</v>
      </c>
      <c r="D46" s="111">
        <v>1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2</v>
      </c>
      <c r="D47" s="108"/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2</v>
      </c>
      <c r="D48" s="108"/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2</v>
      </c>
      <c r="D49" s="108">
        <v>1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/>
      <c r="D50" s="108"/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/>
      <c r="D51" s="116">
        <v>4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34" t="s">
        <v>91</v>
      </c>
      <c r="B52" s="734"/>
      <c r="C52" s="299">
        <v>61</v>
      </c>
      <c r="D52" s="112">
        <v>23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381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66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66"/>
      <c r="B56" s="119" t="s">
        <v>98</v>
      </c>
      <c r="C56" s="21">
        <v>5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66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66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33"/>
      <c r="B59" s="120" t="s">
        <v>101</v>
      </c>
      <c r="C59" s="299">
        <v>0</v>
      </c>
      <c r="D59" s="299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5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65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389" t="s">
        <v>124</v>
      </c>
      <c r="K69" s="16" t="s">
        <v>125</v>
      </c>
      <c r="L69" s="122" t="s">
        <v>126</v>
      </c>
      <c r="M69" s="124" t="s">
        <v>127</v>
      </c>
      <c r="N69" s="395" t="s">
        <v>128</v>
      </c>
      <c r="O69" s="126" t="s">
        <v>129</v>
      </c>
      <c r="P69" s="587"/>
      <c r="Q69" s="730"/>
      <c r="R69" s="677"/>
      <c r="S69" s="394" t="s">
        <v>33</v>
      </c>
      <c r="T69" s="394" t="s">
        <v>34</v>
      </c>
      <c r="U69" s="3"/>
      <c r="BY69" s="4"/>
      <c r="CA69" s="6"/>
      <c r="CZ69" s="7"/>
      <c r="DZ69" s="2"/>
    </row>
    <row r="70" spans="1:130" ht="15" customHeight="1" x14ac:dyDescent="0.2">
      <c r="A70" s="73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279">
        <f>SUM(N71:N72)</f>
        <v>0</v>
      </c>
      <c r="O70" s="133">
        <f>SUM(O71:O72)</f>
        <v>0</v>
      </c>
      <c r="P70" s="134">
        <f t="shared" ref="P70:T70" si="10">SUM(P71:P73)</f>
        <v>0</v>
      </c>
      <c r="Q70" s="280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326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39"/>
      <c r="D76" s="739"/>
      <c r="E76" s="739"/>
      <c r="F76" s="739"/>
      <c r="G76" s="162" t="s">
        <v>15</v>
      </c>
      <c r="H76" s="381" t="s">
        <v>140</v>
      </c>
      <c r="I76" s="381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326"/>
      <c r="F78" s="326"/>
      <c r="G78" s="326"/>
      <c r="H78" s="326"/>
      <c r="I78" s="299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390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7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7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7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72"/>
      <c r="B83" s="173" t="s">
        <v>149</v>
      </c>
      <c r="C83" s="169"/>
      <c r="D83" s="170"/>
      <c r="E83" s="30"/>
      <c r="F83" s="30"/>
      <c r="G83" s="30"/>
      <c r="H83" s="30"/>
      <c r="I83" s="29"/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72"/>
      <c r="B84" s="173" t="s">
        <v>150</v>
      </c>
      <c r="C84" s="169"/>
      <c r="D84" s="170"/>
      <c r="E84" s="30">
        <v>1</v>
      </c>
      <c r="F84" s="30"/>
      <c r="G84" s="30"/>
      <c r="H84" s="30"/>
      <c r="I84" s="29">
        <v>1</v>
      </c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43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303"/>
      <c r="E86" s="326"/>
      <c r="F86" s="326"/>
      <c r="G86" s="326"/>
      <c r="H86" s="326"/>
      <c r="I86" s="299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26</v>
      </c>
      <c r="E87" s="22"/>
      <c r="F87" s="22"/>
      <c r="G87" s="22"/>
      <c r="H87" s="22"/>
      <c r="I87" s="21">
        <v>26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110</v>
      </c>
      <c r="F88" s="177"/>
      <c r="G88" s="177"/>
      <c r="H88" s="177">
        <v>10</v>
      </c>
      <c r="I88" s="179">
        <v>101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328">
        <f>SUM(C77:C88)</f>
        <v>0</v>
      </c>
      <c r="D89" s="328">
        <f>SUM(D87)</f>
        <v>26</v>
      </c>
      <c r="E89" s="328">
        <f t="shared" ref="E89:I89" si="11">SUM(E77:E88)</f>
        <v>111</v>
      </c>
      <c r="F89" s="328">
        <f t="shared" si="11"/>
        <v>0</v>
      </c>
      <c r="G89" s="328">
        <f t="shared" si="11"/>
        <v>0</v>
      </c>
      <c r="H89" s="328">
        <f t="shared" si="11"/>
        <v>10</v>
      </c>
      <c r="I89" s="181">
        <f t="shared" si="11"/>
        <v>128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68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6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0"/>
      <c r="B93" s="587"/>
      <c r="C93" s="771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168</v>
      </c>
      <c r="D94" s="177">
        <v>1</v>
      </c>
      <c r="E94" s="177">
        <v>0</v>
      </c>
      <c r="F94" s="186">
        <v>4</v>
      </c>
      <c r="G94" s="186">
        <v>2</v>
      </c>
      <c r="H94" s="186">
        <v>9</v>
      </c>
      <c r="I94" s="186">
        <v>31</v>
      </c>
      <c r="J94" s="186">
        <v>111</v>
      </c>
      <c r="K94" s="187">
        <v>10</v>
      </c>
      <c r="L94" s="188">
        <v>2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380" t="s">
        <v>177</v>
      </c>
      <c r="D97" s="380" t="s">
        <v>178</v>
      </c>
      <c r="E97" s="380" t="s">
        <v>179</v>
      </c>
      <c r="F97" s="380" t="s">
        <v>180</v>
      </c>
      <c r="G97" s="380" t="s">
        <v>181</v>
      </c>
      <c r="H97" s="380" t="s">
        <v>182</v>
      </c>
      <c r="I97" s="382" t="s">
        <v>183</v>
      </c>
      <c r="J97" s="384" t="s">
        <v>184</v>
      </c>
      <c r="K97" s="775"/>
      <c r="L97" s="775"/>
      <c r="M97" s="773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161</v>
      </c>
      <c r="D98" s="195">
        <v>168</v>
      </c>
      <c r="E98" s="195">
        <v>4</v>
      </c>
      <c r="F98" s="195">
        <v>0</v>
      </c>
      <c r="G98" s="195">
        <v>0</v>
      </c>
      <c r="H98" s="195">
        <v>0</v>
      </c>
      <c r="I98" s="196">
        <v>4</v>
      </c>
      <c r="J98" s="195">
        <v>3</v>
      </c>
      <c r="K98" s="195">
        <v>5</v>
      </c>
      <c r="L98" s="195">
        <v>2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74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30"/>
      <c r="B101" s="726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45"/>
      <c r="L101" s="381" t="s">
        <v>188</v>
      </c>
      <c r="M101" s="197" t="s">
        <v>189</v>
      </c>
      <c r="N101" s="385" t="s">
        <v>190</v>
      </c>
      <c r="O101" s="385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18</v>
      </c>
      <c r="C102" s="22">
        <v>18</v>
      </c>
      <c r="D102" s="201"/>
      <c r="E102" s="201"/>
      <c r="F102" s="201"/>
      <c r="G102" s="201"/>
      <c r="H102" s="201"/>
      <c r="I102" s="201"/>
      <c r="J102" s="202"/>
      <c r="K102" s="26"/>
      <c r="L102" s="26">
        <v>10</v>
      </c>
      <c r="M102" s="26">
        <v>5</v>
      </c>
      <c r="N102" s="26">
        <v>10</v>
      </c>
      <c r="O102" s="26">
        <v>9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2</v>
      </c>
      <c r="C103" s="205"/>
      <c r="D103" s="25"/>
      <c r="E103" s="25"/>
      <c r="F103" s="25">
        <v>1</v>
      </c>
      <c r="G103" s="25"/>
      <c r="H103" s="25"/>
      <c r="I103" s="25">
        <v>1</v>
      </c>
      <c r="J103" s="24"/>
      <c r="K103" s="26"/>
      <c r="L103" s="26">
        <v>2</v>
      </c>
      <c r="M103" s="26">
        <v>2</v>
      </c>
      <c r="N103" s="26">
        <v>2</v>
      </c>
      <c r="O103" s="26">
        <v>2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1</v>
      </c>
      <c r="C104" s="156"/>
      <c r="D104" s="154">
        <v>1</v>
      </c>
      <c r="E104" s="154"/>
      <c r="F104" s="154"/>
      <c r="G104" s="154"/>
      <c r="H104" s="154"/>
      <c r="I104" s="154"/>
      <c r="J104" s="158"/>
      <c r="K104" s="158"/>
      <c r="L104" s="158">
        <v>1</v>
      </c>
      <c r="M104" s="158">
        <v>1</v>
      </c>
      <c r="N104" s="158">
        <v>1</v>
      </c>
      <c r="O104" s="115">
        <v>1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387" t="s">
        <v>196</v>
      </c>
      <c r="B106" s="394" t="s">
        <v>197</v>
      </c>
      <c r="C106" s="211" t="s">
        <v>198</v>
      </c>
      <c r="D106" s="384" t="s">
        <v>12</v>
      </c>
      <c r="E106" s="394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134</v>
      </c>
      <c r="C107" s="214">
        <v>19</v>
      </c>
      <c r="D107" s="215">
        <v>1</v>
      </c>
      <c r="E107" s="215">
        <v>10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134</v>
      </c>
      <c r="C108" s="218">
        <v>52</v>
      </c>
      <c r="D108" s="219">
        <v>0</v>
      </c>
      <c r="E108" s="219">
        <v>2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/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/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294">
        <v>137</v>
      </c>
      <c r="C112" s="398">
        <v>71</v>
      </c>
      <c r="D112" s="274">
        <v>1</v>
      </c>
      <c r="E112" s="274">
        <v>10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394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146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99" t="s">
        <v>210</v>
      </c>
      <c r="C117" s="400">
        <v>10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10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146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401" t="s">
        <v>215</v>
      </c>
      <c r="C121" s="402">
        <v>146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73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84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84</v>
      </c>
      <c r="C126" s="150"/>
      <c r="D126" s="151">
        <v>2</v>
      </c>
      <c r="E126" s="151">
        <v>21</v>
      </c>
      <c r="F126" s="151">
        <v>24</v>
      </c>
      <c r="G126" s="151">
        <v>22</v>
      </c>
      <c r="H126" s="151">
        <v>10</v>
      </c>
      <c r="I126" s="151">
        <v>5</v>
      </c>
      <c r="J126" s="151">
        <v>0</v>
      </c>
      <c r="K126" s="252">
        <v>0</v>
      </c>
      <c r="L126" s="150">
        <v>4</v>
      </c>
      <c r="M126" s="253">
        <v>8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380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76"/>
      <c r="B130" s="16" t="s">
        <v>230</v>
      </c>
      <c r="C130" s="122" t="s">
        <v>231</v>
      </c>
      <c r="D130" s="16" t="s">
        <v>232</v>
      </c>
      <c r="E130" s="384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162</v>
      </c>
      <c r="C131" s="186">
        <v>2</v>
      </c>
      <c r="D131" s="257">
        <v>2</v>
      </c>
      <c r="E131" s="188">
        <v>2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387" t="s">
        <v>237</v>
      </c>
      <c r="B133" s="394" t="s">
        <v>238</v>
      </c>
      <c r="C133" s="394" t="s">
        <v>239</v>
      </c>
      <c r="D133" s="211" t="s">
        <v>240</v>
      </c>
      <c r="E133" s="384" t="s">
        <v>12</v>
      </c>
    </row>
    <row r="134" spans="1:130" ht="22.15" customHeight="1" x14ac:dyDescent="0.2">
      <c r="A134" s="99" t="s">
        <v>241</v>
      </c>
      <c r="B134" s="213">
        <v>179</v>
      </c>
      <c r="C134" s="213"/>
      <c r="D134" s="214">
        <v>18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188</v>
      </c>
      <c r="C135" s="29"/>
      <c r="D135" s="260">
        <v>18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11</v>
      </c>
      <c r="C136" s="262">
        <v>0</v>
      </c>
      <c r="D136" s="263">
        <v>0</v>
      </c>
      <c r="E136" s="264"/>
      <c r="F136" s="258"/>
      <c r="CB136" s="5"/>
    </row>
    <row r="137" spans="1:130" ht="26.45" customHeight="1" thickTop="1" x14ac:dyDescent="0.2">
      <c r="A137" s="403" t="s">
        <v>244</v>
      </c>
      <c r="B137" s="404" t="s">
        <v>245</v>
      </c>
      <c r="C137" s="405" t="s">
        <v>246</v>
      </c>
      <c r="D137" s="386" t="s">
        <v>12</v>
      </c>
      <c r="CB137" s="5"/>
    </row>
    <row r="138" spans="1:130" ht="22.15" customHeight="1" x14ac:dyDescent="0.2">
      <c r="A138" s="99" t="s">
        <v>247</v>
      </c>
      <c r="B138" s="213">
        <v>51</v>
      </c>
      <c r="C138" s="214">
        <v>9</v>
      </c>
      <c r="D138" s="215"/>
      <c r="CB138" s="5"/>
    </row>
    <row r="139" spans="1:130" ht="19.899999999999999" customHeight="1" x14ac:dyDescent="0.2">
      <c r="A139" s="259" t="s">
        <v>248</v>
      </c>
      <c r="B139" s="29">
        <v>27</v>
      </c>
      <c r="C139" s="260">
        <v>0</v>
      </c>
      <c r="D139" s="32"/>
      <c r="CB139" s="5"/>
    </row>
    <row r="140" spans="1:130" ht="27" customHeight="1" x14ac:dyDescent="0.2">
      <c r="A140" s="269" t="s">
        <v>249</v>
      </c>
      <c r="B140" s="224">
        <v>84</v>
      </c>
      <c r="C140" s="225">
        <v>2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392" t="s">
        <v>244</v>
      </c>
      <c r="B142" s="383" t="s">
        <v>251</v>
      </c>
      <c r="C142" s="382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162</v>
      </c>
      <c r="C143" s="215">
        <v>2</v>
      </c>
      <c r="U143" s="3"/>
      <c r="BY143" s="4"/>
    </row>
    <row r="144" spans="1:130" ht="21.6" customHeight="1" x14ac:dyDescent="0.2">
      <c r="A144" s="406" t="s">
        <v>248</v>
      </c>
      <c r="B144" s="402">
        <v>19</v>
      </c>
      <c r="C144" s="274">
        <v>0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4229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",[7]NOMBRE!B2," - ","( ",[7]NOMBRE!C2,[7]NOMBRE!D2,[7]NOMBRE!E2,[7]NOMBRE!F2,[7]NOMBRE!G2,"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",[7]NOMBRE!B6," - ","( ",[7]NOMBRE!C6,[7]NOMBRE!D6," )")</f>
        <v>MES: JUNIO - ( 06 )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",[7]NOMBRE!B7)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483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63"/>
      <c r="B10" s="585"/>
      <c r="C10" s="700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65"/>
      <c r="X10" s="765"/>
      <c r="Y10" s="765"/>
      <c r="Z10" s="700"/>
      <c r="AA10" s="76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7"/>
      <c r="B11" s="587"/>
      <c r="C11" s="778"/>
      <c r="D11" s="779"/>
      <c r="E11" s="602"/>
      <c r="F11" s="602"/>
      <c r="G11" s="587"/>
      <c r="H11" s="780"/>
      <c r="I11" s="606"/>
      <c r="J11" s="606"/>
      <c r="K11" s="608"/>
      <c r="L11" s="597"/>
      <c r="M11" s="779"/>
      <c r="N11" s="616"/>
      <c r="O11" s="616"/>
      <c r="P11" s="616"/>
      <c r="Q11" s="616"/>
      <c r="R11" s="643"/>
      <c r="S11" s="14" t="s">
        <v>31</v>
      </c>
      <c r="T11" s="440" t="s">
        <v>32</v>
      </c>
      <c r="U11" s="16" t="s">
        <v>31</v>
      </c>
      <c r="V11" s="16" t="s">
        <v>32</v>
      </c>
      <c r="W11" s="781"/>
      <c r="X11" s="781"/>
      <c r="Y11" s="781"/>
      <c r="Z11" s="778"/>
      <c r="AA11" s="450" t="s">
        <v>33</v>
      </c>
      <c r="AB11" s="450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130</v>
      </c>
      <c r="D12" s="18">
        <f t="shared" ref="D12:AB12" si="0">SUM(D13:D16)</f>
        <v>0</v>
      </c>
      <c r="E12" s="18">
        <f t="shared" si="0"/>
        <v>7</v>
      </c>
      <c r="F12" s="18">
        <f t="shared" si="0"/>
        <v>94</v>
      </c>
      <c r="G12" s="18">
        <f t="shared" si="0"/>
        <v>29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11</v>
      </c>
      <c r="L12" s="18">
        <f t="shared" si="0"/>
        <v>130</v>
      </c>
      <c r="M12" s="18">
        <f t="shared" si="0"/>
        <v>120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4</v>
      </c>
      <c r="R12" s="18">
        <f t="shared" si="0"/>
        <v>12</v>
      </c>
      <c r="S12" s="18">
        <f t="shared" si="0"/>
        <v>0</v>
      </c>
      <c r="T12" s="18">
        <f t="shared" si="0"/>
        <v>128</v>
      </c>
      <c r="U12" s="18">
        <f t="shared" si="0"/>
        <v>0</v>
      </c>
      <c r="V12" s="18">
        <f t="shared" si="0"/>
        <v>119</v>
      </c>
      <c r="W12" s="18">
        <f t="shared" si="0"/>
        <v>44</v>
      </c>
      <c r="X12" s="18">
        <f t="shared" si="0"/>
        <v>0</v>
      </c>
      <c r="Y12" s="18">
        <f t="shared" si="0"/>
        <v>1</v>
      </c>
      <c r="Z12" s="18">
        <f t="shared" si="0"/>
        <v>6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46</v>
      </c>
      <c r="D13" s="22">
        <v>0</v>
      </c>
      <c r="E13" s="23">
        <v>3</v>
      </c>
      <c r="F13" s="23">
        <v>38</v>
      </c>
      <c r="G13" s="24">
        <v>5</v>
      </c>
      <c r="H13" s="22">
        <v>0</v>
      </c>
      <c r="I13" s="25">
        <v>0</v>
      </c>
      <c r="J13" s="25">
        <v>0</v>
      </c>
      <c r="K13" s="24">
        <v>4</v>
      </c>
      <c r="L13" s="21">
        <v>46</v>
      </c>
      <c r="M13" s="25">
        <v>37</v>
      </c>
      <c r="N13" s="25">
        <v>0</v>
      </c>
      <c r="O13" s="25">
        <v>0</v>
      </c>
      <c r="P13" s="25">
        <v>0</v>
      </c>
      <c r="Q13" s="25">
        <v>3</v>
      </c>
      <c r="R13" s="26">
        <v>11</v>
      </c>
      <c r="S13" s="22">
        <v>0</v>
      </c>
      <c r="T13" s="26">
        <v>46</v>
      </c>
      <c r="U13" s="23">
        <v>0</v>
      </c>
      <c r="V13" s="24">
        <v>39</v>
      </c>
      <c r="W13" s="26">
        <v>43</v>
      </c>
      <c r="X13" s="26">
        <v>0</v>
      </c>
      <c r="Y13" s="26">
        <v>1</v>
      </c>
      <c r="Z13" s="26">
        <v>4</v>
      </c>
      <c r="AA13" s="26"/>
      <c r="AB13" s="2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2</v>
      </c>
      <c r="D14" s="30">
        <v>0</v>
      </c>
      <c r="E14" s="31">
        <v>0</v>
      </c>
      <c r="F14" s="31">
        <v>1</v>
      </c>
      <c r="G14" s="32">
        <v>1</v>
      </c>
      <c r="H14" s="30">
        <v>0</v>
      </c>
      <c r="I14" s="33">
        <v>0</v>
      </c>
      <c r="J14" s="33">
        <v>0</v>
      </c>
      <c r="K14" s="32">
        <v>0</v>
      </c>
      <c r="L14" s="29">
        <v>2</v>
      </c>
      <c r="M14" s="33">
        <v>1</v>
      </c>
      <c r="N14" s="33">
        <v>0</v>
      </c>
      <c r="O14" s="33">
        <v>0</v>
      </c>
      <c r="P14" s="33">
        <v>0</v>
      </c>
      <c r="Q14" s="33">
        <v>1</v>
      </c>
      <c r="R14" s="34">
        <v>1</v>
      </c>
      <c r="S14" s="30">
        <v>0</v>
      </c>
      <c r="T14" s="34">
        <v>2</v>
      </c>
      <c r="U14" s="31">
        <v>0</v>
      </c>
      <c r="V14" s="32">
        <v>2</v>
      </c>
      <c r="W14" s="34">
        <v>1</v>
      </c>
      <c r="X14" s="34">
        <v>0</v>
      </c>
      <c r="Y14" s="34">
        <v>0</v>
      </c>
      <c r="Z14" s="34">
        <v>0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54</v>
      </c>
      <c r="D15" s="30">
        <v>0</v>
      </c>
      <c r="E15" s="31">
        <v>1</v>
      </c>
      <c r="F15" s="31">
        <v>40</v>
      </c>
      <c r="G15" s="32">
        <v>13</v>
      </c>
      <c r="H15" s="30">
        <v>0</v>
      </c>
      <c r="I15" s="33">
        <v>0</v>
      </c>
      <c r="J15" s="33">
        <v>0</v>
      </c>
      <c r="K15" s="32">
        <v>1</v>
      </c>
      <c r="L15" s="29">
        <v>54</v>
      </c>
      <c r="M15" s="33">
        <v>54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0</v>
      </c>
      <c r="T15" s="34">
        <v>54</v>
      </c>
      <c r="U15" s="31">
        <v>0</v>
      </c>
      <c r="V15" s="32">
        <v>54</v>
      </c>
      <c r="W15" s="34">
        <v>0</v>
      </c>
      <c r="X15" s="34">
        <v>0</v>
      </c>
      <c r="Y15" s="34">
        <v>0</v>
      </c>
      <c r="Z15" s="34">
        <v>0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28</v>
      </c>
      <c r="D16" s="36">
        <v>0</v>
      </c>
      <c r="E16" s="37">
        <v>3</v>
      </c>
      <c r="F16" s="37">
        <v>15</v>
      </c>
      <c r="G16" s="38">
        <v>10</v>
      </c>
      <c r="H16" s="36">
        <v>0</v>
      </c>
      <c r="I16" s="39">
        <v>0</v>
      </c>
      <c r="J16" s="39">
        <v>0</v>
      </c>
      <c r="K16" s="38">
        <v>6</v>
      </c>
      <c r="L16" s="35">
        <v>28</v>
      </c>
      <c r="M16" s="39">
        <v>28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36">
        <v>0</v>
      </c>
      <c r="T16" s="40">
        <v>26</v>
      </c>
      <c r="U16" s="37">
        <v>0</v>
      </c>
      <c r="V16" s="38">
        <v>24</v>
      </c>
      <c r="W16" s="40">
        <v>0</v>
      </c>
      <c r="X16" s="40">
        <v>0</v>
      </c>
      <c r="Y16" s="40">
        <v>0</v>
      </c>
      <c r="Z16" s="40">
        <v>2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>
        <v>0</v>
      </c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>
        <v>0</v>
      </c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77">
        <v>0</v>
      </c>
      <c r="D19" s="53">
        <v>0</v>
      </c>
      <c r="E19" s="54">
        <v>0</v>
      </c>
      <c r="F19" s="54">
        <v>0</v>
      </c>
      <c r="G19" s="55">
        <v>0</v>
      </c>
      <c r="H19" s="53">
        <v>0</v>
      </c>
      <c r="I19" s="56">
        <v>0</v>
      </c>
      <c r="J19" s="56">
        <v>0</v>
      </c>
      <c r="K19" s="55">
        <v>0</v>
      </c>
      <c r="L19" s="277">
        <v>0</v>
      </c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>
        <v>0</v>
      </c>
      <c r="E20" s="60">
        <v>0</v>
      </c>
      <c r="F20" s="60">
        <v>0</v>
      </c>
      <c r="G20" s="61">
        <v>0</v>
      </c>
      <c r="H20" s="59">
        <v>0</v>
      </c>
      <c r="I20" s="62">
        <v>0</v>
      </c>
      <c r="J20" s="62">
        <v>0</v>
      </c>
      <c r="K20" s="61">
        <v>0</v>
      </c>
      <c r="L20" s="58">
        <v>0</v>
      </c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>
        <v>0</v>
      </c>
      <c r="I21" s="69">
        <v>0</v>
      </c>
      <c r="J21" s="69">
        <v>0</v>
      </c>
      <c r="K21" s="68">
        <v>0</v>
      </c>
      <c r="L21" s="65">
        <v>0</v>
      </c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>
        <v>0</v>
      </c>
      <c r="I22" s="62">
        <v>0</v>
      </c>
      <c r="J22" s="62">
        <v>0</v>
      </c>
      <c r="K22" s="61">
        <v>0</v>
      </c>
      <c r="L22" s="58">
        <v>0</v>
      </c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444" t="s">
        <v>4</v>
      </c>
      <c r="D25" s="436" t="s">
        <v>54</v>
      </c>
      <c r="E25" s="436" t="s">
        <v>55</v>
      </c>
      <c r="F25" s="436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15</v>
      </c>
      <c r="D26" s="88">
        <v>0</v>
      </c>
      <c r="E26" s="88">
        <v>1</v>
      </c>
      <c r="F26" s="88">
        <v>14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1</v>
      </c>
      <c r="D27" s="91">
        <v>0</v>
      </c>
      <c r="E27" s="91">
        <v>0</v>
      </c>
      <c r="F27" s="91">
        <v>1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84"/>
      <c r="B28" s="453" t="s">
        <v>61</v>
      </c>
      <c r="C28" s="93">
        <f t="shared" si="6"/>
        <v>11</v>
      </c>
      <c r="D28" s="454">
        <v>0</v>
      </c>
      <c r="E28" s="454">
        <v>1</v>
      </c>
      <c r="F28" s="454">
        <v>10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21</v>
      </c>
      <c r="D29" s="91">
        <v>0</v>
      </c>
      <c r="E29" s="91">
        <v>2</v>
      </c>
      <c r="F29" s="91">
        <v>19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0</v>
      </c>
      <c r="D30" s="95">
        <v>0</v>
      </c>
      <c r="E30" s="95">
        <v>0</v>
      </c>
      <c r="F30" s="95">
        <v>0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82" t="s">
        <v>64</v>
      </c>
      <c r="B31" s="627"/>
      <c r="C31" s="93">
        <f t="shared" si="6"/>
        <v>0</v>
      </c>
      <c r="D31" s="454">
        <v>0</v>
      </c>
      <c r="E31" s="454">
        <v>0</v>
      </c>
      <c r="F31" s="454">
        <v>0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6</v>
      </c>
      <c r="D32" s="91">
        <v>0</v>
      </c>
      <c r="E32" s="91">
        <v>1</v>
      </c>
      <c r="F32" s="91">
        <v>5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83"/>
      <c r="B33" s="447" t="s">
        <v>67</v>
      </c>
      <c r="C33" s="93">
        <f t="shared" si="6"/>
        <v>0</v>
      </c>
      <c r="D33" s="454">
        <v>0</v>
      </c>
      <c r="E33" s="454">
        <v>0</v>
      </c>
      <c r="F33" s="454">
        <v>0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4</v>
      </c>
      <c r="D34" s="88">
        <v>0</v>
      </c>
      <c r="E34" s="88">
        <v>0</v>
      </c>
      <c r="F34" s="88">
        <v>4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47</v>
      </c>
      <c r="D35" s="91">
        <v>0</v>
      </c>
      <c r="E35" s="91">
        <v>3</v>
      </c>
      <c r="F35" s="91">
        <v>44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83"/>
      <c r="B36" s="453" t="s">
        <v>71</v>
      </c>
      <c r="C36" s="93">
        <f t="shared" si="6"/>
        <v>67</v>
      </c>
      <c r="D36" s="454">
        <v>0</v>
      </c>
      <c r="E36" s="454">
        <v>53</v>
      </c>
      <c r="F36" s="454">
        <v>14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437" t="s">
        <v>75</v>
      </c>
      <c r="D39" s="437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12</v>
      </c>
      <c r="D40" s="108">
        <v>6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767" t="s">
        <v>78</v>
      </c>
      <c r="B41" s="278" t="s">
        <v>79</v>
      </c>
      <c r="C41" s="26"/>
      <c r="D41" s="26"/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86"/>
      <c r="B42" s="110" t="s">
        <v>80</v>
      </c>
      <c r="C42" s="111">
        <v>9</v>
      </c>
      <c r="D42" s="111">
        <v>3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1</v>
      </c>
      <c r="D43" s="108">
        <v>1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86" t="s">
        <v>82</v>
      </c>
      <c r="B44" s="786"/>
      <c r="C44" s="455">
        <v>5</v>
      </c>
      <c r="D44" s="112">
        <v>3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20</v>
      </c>
      <c r="D45" s="26">
        <v>7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86"/>
      <c r="B46" s="456" t="s">
        <v>85</v>
      </c>
      <c r="C46" s="115">
        <v>3</v>
      </c>
      <c r="D46" s="111">
        <v>2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0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2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0</v>
      </c>
      <c r="D49" s="108">
        <v>1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0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2</v>
      </c>
      <c r="D51" s="116">
        <v>5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85" t="s">
        <v>91</v>
      </c>
      <c r="B52" s="785"/>
      <c r="C52" s="455">
        <v>65</v>
      </c>
      <c r="D52" s="112">
        <v>15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437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66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66"/>
      <c r="B56" s="119" t="s">
        <v>98</v>
      </c>
      <c r="C56" s="21">
        <v>3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66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66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84"/>
      <c r="B59" s="120" t="s">
        <v>101</v>
      </c>
      <c r="C59" s="455">
        <v>0</v>
      </c>
      <c r="D59" s="455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4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765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445" t="s">
        <v>124</v>
      </c>
      <c r="K69" s="16" t="s">
        <v>125</v>
      </c>
      <c r="L69" s="122" t="s">
        <v>126</v>
      </c>
      <c r="M69" s="124" t="s">
        <v>127</v>
      </c>
      <c r="N69" s="461" t="s">
        <v>128</v>
      </c>
      <c r="O69" s="126" t="s">
        <v>129</v>
      </c>
      <c r="P69" s="587"/>
      <c r="Q69" s="781"/>
      <c r="R69" s="677"/>
      <c r="S69" s="450" t="s">
        <v>33</v>
      </c>
      <c r="T69" s="450" t="s">
        <v>34</v>
      </c>
      <c r="U69" s="3"/>
      <c r="BY69" s="4"/>
      <c r="CA69" s="6"/>
      <c r="CZ69" s="7"/>
      <c r="DZ69" s="2"/>
    </row>
    <row r="70" spans="1:130" ht="15" customHeight="1" x14ac:dyDescent="0.2">
      <c r="A70" s="781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279">
        <f>SUM(N71:N72)</f>
        <v>0</v>
      </c>
      <c r="O70" s="133">
        <f>SUM(O71:O72)</f>
        <v>0</v>
      </c>
      <c r="P70" s="134">
        <f t="shared" ref="P70:T70" si="10">SUM(P71:P73)</f>
        <v>0</v>
      </c>
      <c r="Q70" s="280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57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87"/>
      <c r="B76" s="681"/>
      <c r="C76" s="788"/>
      <c r="D76" s="788"/>
      <c r="E76" s="788"/>
      <c r="F76" s="788"/>
      <c r="G76" s="162" t="s">
        <v>15</v>
      </c>
      <c r="H76" s="437" t="s">
        <v>140</v>
      </c>
      <c r="I76" s="437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82" t="s">
        <v>143</v>
      </c>
      <c r="B78" s="627"/>
      <c r="C78" s="458"/>
      <c r="D78" s="165"/>
      <c r="E78" s="457"/>
      <c r="F78" s="457"/>
      <c r="G78" s="457"/>
      <c r="H78" s="457"/>
      <c r="I78" s="455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446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772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772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772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772"/>
      <c r="B83" s="173" t="s">
        <v>149</v>
      </c>
      <c r="C83" s="169"/>
      <c r="D83" s="170"/>
      <c r="E83" s="30">
        <v>3</v>
      </c>
      <c r="F83" s="30"/>
      <c r="G83" s="30"/>
      <c r="H83" s="30">
        <v>1</v>
      </c>
      <c r="I83" s="29">
        <v>2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772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90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82" t="s">
        <v>152</v>
      </c>
      <c r="B86" s="627"/>
      <c r="C86" s="458"/>
      <c r="D86" s="459"/>
      <c r="E86" s="457"/>
      <c r="F86" s="457"/>
      <c r="G86" s="457"/>
      <c r="H86" s="457"/>
      <c r="I86" s="455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21</v>
      </c>
      <c r="E87" s="22"/>
      <c r="F87" s="22"/>
      <c r="G87" s="22"/>
      <c r="H87" s="22"/>
      <c r="I87" s="21">
        <v>21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91</v>
      </c>
      <c r="F88" s="177"/>
      <c r="G88" s="177"/>
      <c r="H88" s="177">
        <v>18</v>
      </c>
      <c r="I88" s="179">
        <v>73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60">
        <f>SUM(C77:C88)</f>
        <v>0</v>
      </c>
      <c r="D89" s="460">
        <f>SUM(D87)</f>
        <v>21</v>
      </c>
      <c r="E89" s="460">
        <f t="shared" ref="E89:I89" si="11">SUM(E77:E88)</f>
        <v>94</v>
      </c>
      <c r="F89" s="460">
        <f t="shared" si="11"/>
        <v>0</v>
      </c>
      <c r="G89" s="460">
        <f t="shared" si="11"/>
        <v>0</v>
      </c>
      <c r="H89" s="460">
        <f t="shared" si="11"/>
        <v>19</v>
      </c>
      <c r="I89" s="181">
        <f t="shared" si="11"/>
        <v>96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8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778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131</v>
      </c>
      <c r="D94" s="177">
        <v>0</v>
      </c>
      <c r="E94" s="177">
        <v>0</v>
      </c>
      <c r="F94" s="186">
        <v>0</v>
      </c>
      <c r="G94" s="186">
        <v>1</v>
      </c>
      <c r="H94" s="186">
        <v>3</v>
      </c>
      <c r="I94" s="186">
        <v>28</v>
      </c>
      <c r="J94" s="186">
        <v>90</v>
      </c>
      <c r="K94" s="187">
        <v>9</v>
      </c>
      <c r="L94" s="188">
        <v>2</v>
      </c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436" t="s">
        <v>177</v>
      </c>
      <c r="D97" s="436" t="s">
        <v>178</v>
      </c>
      <c r="E97" s="436" t="s">
        <v>179</v>
      </c>
      <c r="F97" s="436" t="s">
        <v>180</v>
      </c>
      <c r="G97" s="436" t="s">
        <v>181</v>
      </c>
      <c r="H97" s="436" t="s">
        <v>182</v>
      </c>
      <c r="I97" s="438" t="s">
        <v>183</v>
      </c>
      <c r="J97" s="440" t="s">
        <v>184</v>
      </c>
      <c r="K97" s="792"/>
      <c r="L97" s="792"/>
      <c r="M97" s="781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129</v>
      </c>
      <c r="D98" s="195">
        <v>131</v>
      </c>
      <c r="E98" s="195">
        <v>1</v>
      </c>
      <c r="F98" s="195">
        <v>0</v>
      </c>
      <c r="G98" s="195">
        <v>0</v>
      </c>
      <c r="H98" s="195">
        <v>0</v>
      </c>
      <c r="I98" s="196">
        <v>0</v>
      </c>
      <c r="J98" s="195">
        <v>1</v>
      </c>
      <c r="K98" s="195">
        <v>3</v>
      </c>
      <c r="L98" s="195">
        <v>0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91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50"/>
      <c r="B101" s="747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61"/>
      <c r="L101" s="437" t="s">
        <v>188</v>
      </c>
      <c r="M101" s="197" t="s">
        <v>189</v>
      </c>
      <c r="N101" s="441" t="s">
        <v>190</v>
      </c>
      <c r="O101" s="441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17</v>
      </c>
      <c r="C102" s="22">
        <v>17</v>
      </c>
      <c r="D102" s="201"/>
      <c r="E102" s="201"/>
      <c r="F102" s="201"/>
      <c r="G102" s="201"/>
      <c r="H102" s="201"/>
      <c r="I102" s="201"/>
      <c r="J102" s="202"/>
      <c r="K102" s="26">
        <v>0</v>
      </c>
      <c r="L102" s="26">
        <v>17</v>
      </c>
      <c r="M102" s="26">
        <v>12</v>
      </c>
      <c r="N102" s="26">
        <v>17</v>
      </c>
      <c r="O102" s="26">
        <v>17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4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>
        <v>0</v>
      </c>
      <c r="E104" s="154">
        <v>0</v>
      </c>
      <c r="F104" s="154">
        <v>0</v>
      </c>
      <c r="G104" s="154">
        <v>0</v>
      </c>
      <c r="H104" s="154">
        <v>0</v>
      </c>
      <c r="I104" s="154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15">
        <v>0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443" t="s">
        <v>196</v>
      </c>
      <c r="B106" s="450" t="s">
        <v>197</v>
      </c>
      <c r="C106" s="211" t="s">
        <v>198</v>
      </c>
      <c r="D106" s="440" t="s">
        <v>12</v>
      </c>
      <c r="E106" s="450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110</v>
      </c>
      <c r="C107" s="214">
        <v>5</v>
      </c>
      <c r="D107" s="215">
        <v>2</v>
      </c>
      <c r="E107" s="215">
        <v>2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90</v>
      </c>
      <c r="C108" s="218">
        <v>24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/>
      <c r="E109" s="223"/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/>
      <c r="D110" s="223"/>
      <c r="E110" s="223"/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/>
      <c r="D111" s="223"/>
      <c r="E111" s="223"/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284">
        <v>115</v>
      </c>
      <c r="C112" s="379">
        <v>29</v>
      </c>
      <c r="D112" s="274">
        <v>2</v>
      </c>
      <c r="E112" s="274">
        <v>2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450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121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291" t="s">
        <v>210</v>
      </c>
      <c r="C117" s="286">
        <v>2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1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121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292" t="s">
        <v>215</v>
      </c>
      <c r="C121" s="284">
        <v>121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50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62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62</v>
      </c>
      <c r="C126" s="150">
        <v>0</v>
      </c>
      <c r="D126" s="151">
        <v>2</v>
      </c>
      <c r="E126" s="151">
        <v>15</v>
      </c>
      <c r="F126" s="151">
        <v>18</v>
      </c>
      <c r="G126" s="151">
        <v>20</v>
      </c>
      <c r="H126" s="151">
        <v>4</v>
      </c>
      <c r="I126" s="151">
        <v>3</v>
      </c>
      <c r="J126" s="151"/>
      <c r="K126" s="252"/>
      <c r="L126" s="150">
        <v>0</v>
      </c>
      <c r="M126" s="253">
        <v>5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436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62"/>
      <c r="B130" s="16" t="s">
        <v>230</v>
      </c>
      <c r="C130" s="122" t="s">
        <v>231</v>
      </c>
      <c r="D130" s="16" t="s">
        <v>232</v>
      </c>
      <c r="E130" s="440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130</v>
      </c>
      <c r="C131" s="186">
        <v>1</v>
      </c>
      <c r="D131" s="257">
        <v>6</v>
      </c>
      <c r="E131" s="188">
        <v>3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443" t="s">
        <v>237</v>
      </c>
      <c r="B133" s="450" t="s">
        <v>238</v>
      </c>
      <c r="C133" s="450" t="s">
        <v>239</v>
      </c>
      <c r="D133" s="211" t="s">
        <v>240</v>
      </c>
      <c r="E133" s="440" t="s">
        <v>12</v>
      </c>
    </row>
    <row r="134" spans="1:130" ht="22.15" customHeight="1" x14ac:dyDescent="0.2">
      <c r="A134" s="99" t="s">
        <v>241</v>
      </c>
      <c r="B134" s="213">
        <v>107</v>
      </c>
      <c r="C134" s="213"/>
      <c r="D134" s="214">
        <v>21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102</v>
      </c>
      <c r="C135" s="29"/>
      <c r="D135" s="260">
        <v>19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5</v>
      </c>
      <c r="C136" s="262">
        <v>0</v>
      </c>
      <c r="D136" s="263">
        <v>2</v>
      </c>
      <c r="E136" s="264"/>
      <c r="F136" s="258"/>
      <c r="CB136" s="5"/>
    </row>
    <row r="137" spans="1:130" ht="26.45" customHeight="1" thickTop="1" x14ac:dyDescent="0.2">
      <c r="A137" s="452" t="s">
        <v>244</v>
      </c>
      <c r="B137" s="451" t="s">
        <v>245</v>
      </c>
      <c r="C137" s="462" t="s">
        <v>246</v>
      </c>
      <c r="D137" s="442" t="s">
        <v>12</v>
      </c>
      <c r="CB137" s="5"/>
    </row>
    <row r="138" spans="1:130" ht="22.15" customHeight="1" x14ac:dyDescent="0.2">
      <c r="A138" s="99" t="s">
        <v>247</v>
      </c>
      <c r="B138" s="213">
        <v>28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21</v>
      </c>
      <c r="C139" s="260">
        <v>2</v>
      </c>
      <c r="D139" s="32"/>
      <c r="CB139" s="5"/>
    </row>
    <row r="140" spans="1:130" ht="27" customHeight="1" x14ac:dyDescent="0.2">
      <c r="A140" s="269" t="s">
        <v>249</v>
      </c>
      <c r="B140" s="224">
        <v>58</v>
      </c>
      <c r="C140" s="225">
        <v>1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448" t="s">
        <v>244</v>
      </c>
      <c r="B142" s="439" t="s">
        <v>251</v>
      </c>
      <c r="C142" s="438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130</v>
      </c>
      <c r="C143" s="215">
        <v>3</v>
      </c>
      <c r="U143" s="3"/>
      <c r="BY143" s="4"/>
    </row>
    <row r="144" spans="1:130" ht="21.6" customHeight="1" x14ac:dyDescent="0.2">
      <c r="A144" s="283" t="s">
        <v>248</v>
      </c>
      <c r="B144" s="284">
        <v>22</v>
      </c>
      <c r="C144" s="274">
        <v>9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3127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C22" sqref="C22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",[8]NOMBRE!B2," - ","( ",[8]NOMBRE!C2,[8]NOMBRE!D2,[8]NOMBRE!E2,[8]NOMBRE!F2,[8]NOMBRE!G2,"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",[8]NOMBRE!B6," - ","( ",[8]NOMBRE!C6,[8]NOMBRE!D6," )")</f>
        <v>MES: JULIO - ( 07 )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",[8]NOMBRE!B7)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70"/>
      <c r="B11" s="587"/>
      <c r="C11" s="771"/>
      <c r="D11" s="793"/>
      <c r="E11" s="602"/>
      <c r="F11" s="602"/>
      <c r="G11" s="587"/>
      <c r="H11" s="794"/>
      <c r="I11" s="606"/>
      <c r="J11" s="606"/>
      <c r="K11" s="608"/>
      <c r="L11" s="597"/>
      <c r="M11" s="793"/>
      <c r="N11" s="616"/>
      <c r="O11" s="616"/>
      <c r="P11" s="616"/>
      <c r="Q11" s="616"/>
      <c r="R11" s="643"/>
      <c r="S11" s="14" t="s">
        <v>31</v>
      </c>
      <c r="T11" s="412" t="s">
        <v>32</v>
      </c>
      <c r="U11" s="16" t="s">
        <v>31</v>
      </c>
      <c r="V11" s="16" t="s">
        <v>32</v>
      </c>
      <c r="W11" s="773"/>
      <c r="X11" s="773"/>
      <c r="Y11" s="773"/>
      <c r="Z11" s="771"/>
      <c r="AA11" s="423" t="s">
        <v>33</v>
      </c>
      <c r="AB11" s="423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160</v>
      </c>
      <c r="D12" s="18">
        <f t="shared" ref="D12:AB12" si="0">SUM(D13:D16)</f>
        <v>0</v>
      </c>
      <c r="E12" s="18">
        <f t="shared" si="0"/>
        <v>11</v>
      </c>
      <c r="F12" s="18">
        <f t="shared" si="0"/>
        <v>111</v>
      </c>
      <c r="G12" s="18">
        <f t="shared" si="0"/>
        <v>38</v>
      </c>
      <c r="H12" s="18">
        <f t="shared" si="0"/>
        <v>0</v>
      </c>
      <c r="I12" s="18">
        <f t="shared" si="0"/>
        <v>1</v>
      </c>
      <c r="J12" s="18">
        <f t="shared" si="0"/>
        <v>1</v>
      </c>
      <c r="K12" s="18">
        <f t="shared" si="0"/>
        <v>5</v>
      </c>
      <c r="L12" s="18">
        <f t="shared" si="0"/>
        <v>160</v>
      </c>
      <c r="M12" s="18">
        <f t="shared" si="0"/>
        <v>97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54</v>
      </c>
      <c r="R12" s="18">
        <f t="shared" si="0"/>
        <v>89</v>
      </c>
      <c r="S12" s="18">
        <f t="shared" si="0"/>
        <v>2</v>
      </c>
      <c r="T12" s="18">
        <f t="shared" si="0"/>
        <v>147</v>
      </c>
      <c r="U12" s="18">
        <f t="shared" si="0"/>
        <v>5</v>
      </c>
      <c r="V12" s="18">
        <f t="shared" si="0"/>
        <v>126</v>
      </c>
      <c r="W12" s="18">
        <f t="shared" si="0"/>
        <v>55</v>
      </c>
      <c r="X12" s="18">
        <f t="shared" si="0"/>
        <v>0</v>
      </c>
      <c r="Y12" s="18">
        <f t="shared" si="0"/>
        <v>0</v>
      </c>
      <c r="Z12" s="18">
        <f t="shared" si="0"/>
        <v>5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59</v>
      </c>
      <c r="D13" s="22">
        <v>0</v>
      </c>
      <c r="E13" s="23">
        <v>4</v>
      </c>
      <c r="F13" s="23">
        <v>45</v>
      </c>
      <c r="G13" s="24">
        <v>10</v>
      </c>
      <c r="H13" s="22">
        <v>0</v>
      </c>
      <c r="I13" s="25">
        <v>1</v>
      </c>
      <c r="J13" s="25">
        <v>0</v>
      </c>
      <c r="K13" s="24">
        <v>1</v>
      </c>
      <c r="L13" s="21">
        <v>59</v>
      </c>
      <c r="M13" s="25">
        <v>0</v>
      </c>
      <c r="N13" s="25">
        <v>0</v>
      </c>
      <c r="O13" s="25">
        <v>0</v>
      </c>
      <c r="P13" s="25">
        <v>0</v>
      </c>
      <c r="Q13" s="25">
        <v>50</v>
      </c>
      <c r="R13" s="26">
        <v>63</v>
      </c>
      <c r="S13" s="22">
        <v>0</v>
      </c>
      <c r="T13" s="26">
        <v>58</v>
      </c>
      <c r="U13" s="23">
        <v>0</v>
      </c>
      <c r="V13" s="24">
        <v>50</v>
      </c>
      <c r="W13" s="26">
        <v>53</v>
      </c>
      <c r="X13" s="26">
        <v>0</v>
      </c>
      <c r="Y13" s="26">
        <v>0</v>
      </c>
      <c r="Z13" s="26">
        <v>2</v>
      </c>
      <c r="AA13" s="26">
        <v>0</v>
      </c>
      <c r="AB13" s="26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4</v>
      </c>
      <c r="D14" s="30">
        <v>0</v>
      </c>
      <c r="E14" s="31">
        <v>0</v>
      </c>
      <c r="F14" s="31">
        <v>2</v>
      </c>
      <c r="G14" s="32">
        <v>2</v>
      </c>
      <c r="H14" s="30">
        <v>0</v>
      </c>
      <c r="I14" s="33">
        <v>0</v>
      </c>
      <c r="J14" s="33">
        <v>0</v>
      </c>
      <c r="K14" s="32">
        <v>0</v>
      </c>
      <c r="L14" s="29">
        <v>4</v>
      </c>
      <c r="M14" s="33">
        <v>0</v>
      </c>
      <c r="N14" s="33">
        <v>0</v>
      </c>
      <c r="O14" s="33">
        <v>0</v>
      </c>
      <c r="P14" s="33">
        <v>0</v>
      </c>
      <c r="Q14" s="33">
        <v>4</v>
      </c>
      <c r="R14" s="34">
        <v>4</v>
      </c>
      <c r="S14" s="30">
        <v>0</v>
      </c>
      <c r="T14" s="34">
        <v>2</v>
      </c>
      <c r="U14" s="31">
        <v>0</v>
      </c>
      <c r="V14" s="32">
        <v>1</v>
      </c>
      <c r="W14" s="34">
        <v>2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59</v>
      </c>
      <c r="D15" s="30">
        <v>0</v>
      </c>
      <c r="E15" s="31">
        <v>2</v>
      </c>
      <c r="F15" s="31">
        <v>40</v>
      </c>
      <c r="G15" s="32">
        <v>17</v>
      </c>
      <c r="H15" s="30">
        <v>0</v>
      </c>
      <c r="I15" s="33">
        <v>0</v>
      </c>
      <c r="J15" s="33">
        <v>0</v>
      </c>
      <c r="K15" s="32">
        <v>2</v>
      </c>
      <c r="L15" s="29">
        <v>59</v>
      </c>
      <c r="M15" s="33">
        <v>59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2</v>
      </c>
      <c r="T15" s="34">
        <v>59</v>
      </c>
      <c r="U15" s="31">
        <v>3</v>
      </c>
      <c r="V15" s="32">
        <v>48</v>
      </c>
      <c r="W15" s="34">
        <v>0</v>
      </c>
      <c r="X15" s="34">
        <v>0</v>
      </c>
      <c r="Y15" s="34">
        <v>0</v>
      </c>
      <c r="Z15" s="34">
        <v>1</v>
      </c>
      <c r="AA15" s="34">
        <v>0</v>
      </c>
      <c r="AB15" s="34">
        <v>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38</v>
      </c>
      <c r="D16" s="36">
        <v>0</v>
      </c>
      <c r="E16" s="37">
        <v>5</v>
      </c>
      <c r="F16" s="37">
        <v>24</v>
      </c>
      <c r="G16" s="38">
        <v>9</v>
      </c>
      <c r="H16" s="36">
        <v>0</v>
      </c>
      <c r="I16" s="39">
        <v>0</v>
      </c>
      <c r="J16" s="39">
        <v>1</v>
      </c>
      <c r="K16" s="38">
        <v>2</v>
      </c>
      <c r="L16" s="35">
        <v>38</v>
      </c>
      <c r="M16" s="39">
        <v>38</v>
      </c>
      <c r="N16" s="39">
        <v>0</v>
      </c>
      <c r="O16" s="39">
        <v>0</v>
      </c>
      <c r="P16" s="39">
        <v>0</v>
      </c>
      <c r="Q16" s="39">
        <v>0</v>
      </c>
      <c r="R16" s="40">
        <v>22</v>
      </c>
      <c r="S16" s="36">
        <v>0</v>
      </c>
      <c r="T16" s="40">
        <v>28</v>
      </c>
      <c r="U16" s="37">
        <v>2</v>
      </c>
      <c r="V16" s="38">
        <v>27</v>
      </c>
      <c r="W16" s="40">
        <v>0</v>
      </c>
      <c r="X16" s="40">
        <v>0</v>
      </c>
      <c r="Y16" s="40">
        <v>0</v>
      </c>
      <c r="Z16" s="40">
        <v>2</v>
      </c>
      <c r="AA16" s="40">
        <v>0</v>
      </c>
      <c r="AB16" s="40">
        <v>0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/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2">
        <v>0</v>
      </c>
      <c r="T17" s="46">
        <v>0</v>
      </c>
      <c r="U17" s="43">
        <v>0</v>
      </c>
      <c r="V17" s="44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/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48">
        <v>0</v>
      </c>
      <c r="T18" s="52">
        <v>0</v>
      </c>
      <c r="U18" s="49">
        <v>0</v>
      </c>
      <c r="V18" s="50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0</v>
      </c>
      <c r="D19" s="53">
        <v>0</v>
      </c>
      <c r="E19" s="54">
        <v>0</v>
      </c>
      <c r="F19" s="54">
        <v>0</v>
      </c>
      <c r="G19" s="55">
        <v>0</v>
      </c>
      <c r="H19" s="53">
        <v>0</v>
      </c>
      <c r="I19" s="56">
        <v>0</v>
      </c>
      <c r="J19" s="56">
        <v>0</v>
      </c>
      <c r="K19" s="55">
        <v>0</v>
      </c>
      <c r="L19" s="425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7">
        <v>0</v>
      </c>
      <c r="S19" s="53">
        <v>0</v>
      </c>
      <c r="T19" s="57">
        <v>0</v>
      </c>
      <c r="U19" s="54">
        <v>0</v>
      </c>
      <c r="V19" s="55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1</v>
      </c>
      <c r="D20" s="59">
        <v>0</v>
      </c>
      <c r="E20" s="60">
        <v>0</v>
      </c>
      <c r="F20" s="60">
        <v>1</v>
      </c>
      <c r="G20" s="61">
        <v>0</v>
      </c>
      <c r="H20" s="59">
        <v>0</v>
      </c>
      <c r="I20" s="62">
        <v>0</v>
      </c>
      <c r="J20" s="62">
        <v>0</v>
      </c>
      <c r="K20" s="61">
        <v>0</v>
      </c>
      <c r="L20" s="58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3">
        <v>0</v>
      </c>
      <c r="S20" s="59">
        <v>0</v>
      </c>
      <c r="T20" s="63">
        <v>0</v>
      </c>
      <c r="U20" s="60">
        <v>0</v>
      </c>
      <c r="V20" s="61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>
        <v>0</v>
      </c>
      <c r="I21" s="69">
        <v>0</v>
      </c>
      <c r="J21" s="69">
        <v>0</v>
      </c>
      <c r="K21" s="68">
        <v>0</v>
      </c>
      <c r="L21" s="65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0">
        <v>0</v>
      </c>
      <c r="S21" s="71">
        <v>0</v>
      </c>
      <c r="T21" s="46">
        <v>0</v>
      </c>
      <c r="U21" s="67">
        <v>0</v>
      </c>
      <c r="V21" s="68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>
        <v>0</v>
      </c>
      <c r="I22" s="62">
        <v>0</v>
      </c>
      <c r="J22" s="62">
        <v>0</v>
      </c>
      <c r="K22" s="61">
        <v>0</v>
      </c>
      <c r="L22" s="58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3">
        <v>0</v>
      </c>
      <c r="S22" s="59">
        <v>0</v>
      </c>
      <c r="T22" s="63">
        <v>0</v>
      </c>
      <c r="U22" s="60">
        <v>0</v>
      </c>
      <c r="V22" s="61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416" t="s">
        <v>4</v>
      </c>
      <c r="D25" s="407" t="s">
        <v>54</v>
      </c>
      <c r="E25" s="407" t="s">
        <v>55</v>
      </c>
      <c r="F25" s="407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15</v>
      </c>
      <c r="D26" s="88">
        <v>1</v>
      </c>
      <c r="E26" s="88">
        <v>3</v>
      </c>
      <c r="F26" s="88">
        <v>11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2</v>
      </c>
      <c r="D27" s="91">
        <v>0</v>
      </c>
      <c r="E27" s="91">
        <v>0</v>
      </c>
      <c r="F27" s="91">
        <v>2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97"/>
      <c r="B28" s="429" t="s">
        <v>61</v>
      </c>
      <c r="C28" s="93">
        <f t="shared" si="6"/>
        <v>25</v>
      </c>
      <c r="D28" s="430">
        <v>0</v>
      </c>
      <c r="E28" s="430">
        <v>9</v>
      </c>
      <c r="F28" s="430">
        <v>16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21</v>
      </c>
      <c r="D29" s="91">
        <v>0</v>
      </c>
      <c r="E29" s="91">
        <v>8</v>
      </c>
      <c r="F29" s="91">
        <v>13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62</v>
      </c>
      <c r="D30" s="95">
        <v>0</v>
      </c>
      <c r="E30" s="95">
        <v>20</v>
      </c>
      <c r="F30" s="95">
        <v>42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95" t="s">
        <v>64</v>
      </c>
      <c r="B31" s="627"/>
      <c r="C31" s="93">
        <f t="shared" si="6"/>
        <v>63</v>
      </c>
      <c r="D31" s="430">
        <v>1</v>
      </c>
      <c r="E31" s="430">
        <v>20</v>
      </c>
      <c r="F31" s="430">
        <v>42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61</v>
      </c>
      <c r="D32" s="91">
        <v>1</v>
      </c>
      <c r="E32" s="91">
        <v>20</v>
      </c>
      <c r="F32" s="91">
        <v>40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96"/>
      <c r="B33" s="420" t="s">
        <v>67</v>
      </c>
      <c r="C33" s="93">
        <f t="shared" si="6"/>
        <v>2</v>
      </c>
      <c r="D33" s="430">
        <v>0</v>
      </c>
      <c r="E33" s="430">
        <v>0</v>
      </c>
      <c r="F33" s="430">
        <v>2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11</v>
      </c>
      <c r="D34" s="88">
        <v>0</v>
      </c>
      <c r="E34" s="88">
        <v>3</v>
      </c>
      <c r="F34" s="88">
        <v>8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48</v>
      </c>
      <c r="D35" s="91">
        <v>0</v>
      </c>
      <c r="E35" s="91">
        <v>9</v>
      </c>
      <c r="F35" s="91">
        <v>39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96"/>
      <c r="B36" s="429" t="s">
        <v>71</v>
      </c>
      <c r="C36" s="93">
        <f t="shared" si="6"/>
        <v>6</v>
      </c>
      <c r="D36" s="430">
        <v>0</v>
      </c>
      <c r="E36" s="430">
        <v>2</v>
      </c>
      <c r="F36" s="430">
        <v>4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408" t="s">
        <v>75</v>
      </c>
      <c r="D39" s="408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11</v>
      </c>
      <c r="D40" s="108">
        <v>15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>
        <v>11</v>
      </c>
      <c r="D41" s="26">
        <v>8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801"/>
      <c r="B42" s="110" t="s">
        <v>80</v>
      </c>
      <c r="C42" s="111">
        <v>11</v>
      </c>
      <c r="D42" s="111">
        <v>8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0</v>
      </c>
      <c r="D43" s="108">
        <v>5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801" t="s">
        <v>82</v>
      </c>
      <c r="B44" s="801"/>
      <c r="C44" s="400">
        <v>5</v>
      </c>
      <c r="D44" s="112">
        <v>0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13</v>
      </c>
      <c r="D45" s="26">
        <v>8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801"/>
      <c r="B46" s="431" t="s">
        <v>85</v>
      </c>
      <c r="C46" s="115">
        <v>10</v>
      </c>
      <c r="D46" s="111">
        <v>1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2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4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1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1</v>
      </c>
      <c r="D51" s="116">
        <v>1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98" t="s">
        <v>91</v>
      </c>
      <c r="B52" s="798"/>
      <c r="C52" s="400">
        <v>59</v>
      </c>
      <c r="D52" s="112">
        <v>10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408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>
        <v>2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>
        <v>0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97"/>
      <c r="B59" s="120" t="s">
        <v>101</v>
      </c>
      <c r="C59" s="400">
        <v>0</v>
      </c>
      <c r="D59" s="400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2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418" t="s">
        <v>124</v>
      </c>
      <c r="K69" s="16" t="s">
        <v>125</v>
      </c>
      <c r="L69" s="122" t="s">
        <v>126</v>
      </c>
      <c r="M69" s="124" t="s">
        <v>127</v>
      </c>
      <c r="N69" s="424" t="s">
        <v>128</v>
      </c>
      <c r="O69" s="126" t="s">
        <v>129</v>
      </c>
      <c r="P69" s="587"/>
      <c r="Q69" s="773"/>
      <c r="R69" s="677"/>
      <c r="S69" s="423" t="s">
        <v>33</v>
      </c>
      <c r="T69" s="423" t="s">
        <v>34</v>
      </c>
      <c r="U69" s="3"/>
      <c r="BY69" s="4"/>
      <c r="CA69" s="6"/>
      <c r="CZ69" s="7"/>
      <c r="DZ69" s="2"/>
    </row>
    <row r="70" spans="1:130" ht="15" customHeight="1" x14ac:dyDescent="0.2">
      <c r="A70" s="773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0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427">
        <f>SUM(N71:N72)</f>
        <v>0</v>
      </c>
      <c r="O70" s="133">
        <f>SUM(O71:O72)</f>
        <v>0</v>
      </c>
      <c r="P70" s="134">
        <f t="shared" ref="P70:T70" si="10">SUM(P71:P73)</f>
        <v>0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/>
      <c r="G72" s="25"/>
      <c r="H72" s="23"/>
      <c r="I72" s="25"/>
      <c r="J72" s="146"/>
      <c r="K72" s="147"/>
      <c r="L72" s="25"/>
      <c r="M72" s="26"/>
      <c r="N72" s="22"/>
      <c r="O72" s="148"/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32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803"/>
      <c r="B76" s="681"/>
      <c r="C76" s="804"/>
      <c r="D76" s="804"/>
      <c r="E76" s="804"/>
      <c r="F76" s="804"/>
      <c r="G76" s="162" t="s">
        <v>15</v>
      </c>
      <c r="H76" s="408" t="s">
        <v>140</v>
      </c>
      <c r="I76" s="408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95" t="s">
        <v>143</v>
      </c>
      <c r="B78" s="627"/>
      <c r="C78" s="433"/>
      <c r="D78" s="165"/>
      <c r="E78" s="432"/>
      <c r="F78" s="432"/>
      <c r="G78" s="432"/>
      <c r="H78" s="432"/>
      <c r="I78" s="400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419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1</v>
      </c>
      <c r="F83" s="30"/>
      <c r="G83" s="30"/>
      <c r="H83" s="30"/>
      <c r="I83" s="29">
        <v>1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806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95" t="s">
        <v>152</v>
      </c>
      <c r="B86" s="627"/>
      <c r="C86" s="433"/>
      <c r="D86" s="434"/>
      <c r="E86" s="432"/>
      <c r="F86" s="432"/>
      <c r="G86" s="432"/>
      <c r="H86" s="432"/>
      <c r="I86" s="400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23</v>
      </c>
      <c r="E87" s="22">
        <v>1</v>
      </c>
      <c r="F87" s="22"/>
      <c r="G87" s="22"/>
      <c r="H87" s="22"/>
      <c r="I87" s="21">
        <v>24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>
        <v>21</v>
      </c>
      <c r="D88" s="178"/>
      <c r="E88" s="177">
        <v>112</v>
      </c>
      <c r="F88" s="177"/>
      <c r="G88" s="177"/>
      <c r="H88" s="177">
        <v>11</v>
      </c>
      <c r="I88" s="179">
        <v>122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35">
        <f>SUM(C77:C88)</f>
        <v>21</v>
      </c>
      <c r="D89" s="435">
        <f>SUM(D87)</f>
        <v>23</v>
      </c>
      <c r="E89" s="435">
        <f t="shared" ref="E89:I89" si="11">SUM(E77:E88)</f>
        <v>114</v>
      </c>
      <c r="F89" s="435">
        <f t="shared" si="11"/>
        <v>0</v>
      </c>
      <c r="G89" s="435">
        <f t="shared" si="11"/>
        <v>0</v>
      </c>
      <c r="H89" s="435">
        <f t="shared" si="11"/>
        <v>11</v>
      </c>
      <c r="I89" s="181">
        <f t="shared" si="11"/>
        <v>147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8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0"/>
      <c r="B93" s="587"/>
      <c r="C93" s="771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161</v>
      </c>
      <c r="D94" s="177">
        <v>0</v>
      </c>
      <c r="E94" s="177">
        <v>0</v>
      </c>
      <c r="F94" s="186">
        <v>1</v>
      </c>
      <c r="G94" s="186">
        <v>0</v>
      </c>
      <c r="H94" s="186">
        <v>8</v>
      </c>
      <c r="I94" s="186">
        <v>22</v>
      </c>
      <c r="J94" s="186">
        <v>116</v>
      </c>
      <c r="K94" s="187">
        <v>14</v>
      </c>
      <c r="L94" s="188"/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407" t="s">
        <v>177</v>
      </c>
      <c r="D97" s="407" t="s">
        <v>178</v>
      </c>
      <c r="E97" s="407" t="s">
        <v>179</v>
      </c>
      <c r="F97" s="407" t="s">
        <v>180</v>
      </c>
      <c r="G97" s="407" t="s">
        <v>181</v>
      </c>
      <c r="H97" s="407" t="s">
        <v>182</v>
      </c>
      <c r="I97" s="409" t="s">
        <v>183</v>
      </c>
      <c r="J97" s="412" t="s">
        <v>184</v>
      </c>
      <c r="K97" s="775"/>
      <c r="L97" s="775"/>
      <c r="M97" s="773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162</v>
      </c>
      <c r="D98" s="195">
        <v>161</v>
      </c>
      <c r="E98" s="195">
        <v>1</v>
      </c>
      <c r="F98" s="195">
        <v>0</v>
      </c>
      <c r="G98" s="195">
        <v>0</v>
      </c>
      <c r="H98" s="195">
        <v>0</v>
      </c>
      <c r="I98" s="196">
        <v>1</v>
      </c>
      <c r="J98" s="195">
        <v>2</v>
      </c>
      <c r="K98" s="195">
        <v>6</v>
      </c>
      <c r="L98" s="195">
        <v>4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59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697"/>
      <c r="B101" s="691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09"/>
      <c r="L101" s="408" t="s">
        <v>188</v>
      </c>
      <c r="M101" s="197" t="s">
        <v>189</v>
      </c>
      <c r="N101" s="413" t="s">
        <v>190</v>
      </c>
      <c r="O101" s="413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21</v>
      </c>
      <c r="C102" s="22">
        <v>21</v>
      </c>
      <c r="D102" s="201"/>
      <c r="E102" s="201"/>
      <c r="F102" s="201"/>
      <c r="G102" s="201"/>
      <c r="H102" s="201"/>
      <c r="I102" s="201"/>
      <c r="J102" s="202"/>
      <c r="K102" s="26">
        <v>0</v>
      </c>
      <c r="L102" s="26">
        <v>17</v>
      </c>
      <c r="M102" s="26">
        <v>11</v>
      </c>
      <c r="N102" s="26">
        <v>17</v>
      </c>
      <c r="O102" s="26">
        <v>17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0</v>
      </c>
      <c r="C104" s="156"/>
      <c r="D104" s="154"/>
      <c r="E104" s="154"/>
      <c r="F104" s="154"/>
      <c r="G104" s="154"/>
      <c r="H104" s="154"/>
      <c r="I104" s="154"/>
      <c r="J104" s="158"/>
      <c r="K104" s="158"/>
      <c r="L104" s="158"/>
      <c r="M104" s="158"/>
      <c r="N104" s="158"/>
      <c r="O104" s="115"/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415" t="s">
        <v>196</v>
      </c>
      <c r="B106" s="423" t="s">
        <v>197</v>
      </c>
      <c r="C106" s="211" t="s">
        <v>198</v>
      </c>
      <c r="D106" s="412" t="s">
        <v>12</v>
      </c>
      <c r="E106" s="423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132</v>
      </c>
      <c r="C107" s="214">
        <v>12</v>
      </c>
      <c r="D107" s="215">
        <v>4</v>
      </c>
      <c r="E107" s="215">
        <v>6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106</v>
      </c>
      <c r="C108" s="218">
        <v>0</v>
      </c>
      <c r="D108" s="219">
        <v>4</v>
      </c>
      <c r="E108" s="219">
        <v>5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>
        <v>0</v>
      </c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>
        <v>0</v>
      </c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>
        <v>0</v>
      </c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333">
        <v>136</v>
      </c>
      <c r="C112" s="398">
        <v>12</v>
      </c>
      <c r="D112" s="274">
        <v>4</v>
      </c>
      <c r="E112" s="274">
        <v>6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423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144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330" t="s">
        <v>210</v>
      </c>
      <c r="C117" s="331">
        <v>13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0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144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332" t="s">
        <v>215</v>
      </c>
      <c r="C121" s="333">
        <v>144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697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76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76</v>
      </c>
      <c r="C126" s="150">
        <v>0</v>
      </c>
      <c r="D126" s="151">
        <v>4</v>
      </c>
      <c r="E126" s="151">
        <v>21</v>
      </c>
      <c r="F126" s="151">
        <v>18</v>
      </c>
      <c r="G126" s="151">
        <v>23</v>
      </c>
      <c r="H126" s="151">
        <v>6</v>
      </c>
      <c r="I126" s="151">
        <v>4</v>
      </c>
      <c r="J126" s="151">
        <v>0</v>
      </c>
      <c r="K126" s="252">
        <v>0</v>
      </c>
      <c r="L126" s="150">
        <v>0</v>
      </c>
      <c r="M126" s="253">
        <v>4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407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746"/>
      <c r="B130" s="16" t="s">
        <v>230</v>
      </c>
      <c r="C130" s="122" t="s">
        <v>231</v>
      </c>
      <c r="D130" s="16" t="s">
        <v>232</v>
      </c>
      <c r="E130" s="412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151</v>
      </c>
      <c r="C131" s="186">
        <v>1</v>
      </c>
      <c r="D131" s="257">
        <v>3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415" t="s">
        <v>237</v>
      </c>
      <c r="B133" s="423" t="s">
        <v>238</v>
      </c>
      <c r="C133" s="423" t="s">
        <v>239</v>
      </c>
      <c r="D133" s="211" t="s">
        <v>240</v>
      </c>
      <c r="E133" s="412" t="s">
        <v>12</v>
      </c>
    </row>
    <row r="134" spans="1:130" ht="22.15" customHeight="1" x14ac:dyDescent="0.2">
      <c r="A134" s="99" t="s">
        <v>241</v>
      </c>
      <c r="B134" s="213">
        <v>168</v>
      </c>
      <c r="C134" s="213"/>
      <c r="D134" s="214">
        <v>11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158</v>
      </c>
      <c r="C135" s="29"/>
      <c r="D135" s="260">
        <v>11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10</v>
      </c>
      <c r="C136" s="262">
        <v>0</v>
      </c>
      <c r="D136" s="263">
        <v>0</v>
      </c>
      <c r="E136" s="264"/>
      <c r="F136" s="258"/>
      <c r="CB136" s="5"/>
    </row>
    <row r="137" spans="1:130" ht="26.45" customHeight="1" thickTop="1" x14ac:dyDescent="0.2">
      <c r="A137" s="417" t="s">
        <v>244</v>
      </c>
      <c r="B137" s="410" t="s">
        <v>245</v>
      </c>
      <c r="C137" s="405" t="s">
        <v>246</v>
      </c>
      <c r="D137" s="414" t="s">
        <v>12</v>
      </c>
      <c r="CB137" s="5"/>
    </row>
    <row r="138" spans="1:130" ht="22.15" customHeight="1" x14ac:dyDescent="0.2">
      <c r="A138" s="99" t="s">
        <v>247</v>
      </c>
      <c r="B138" s="213">
        <v>61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31</v>
      </c>
      <c r="C139" s="260">
        <v>0</v>
      </c>
      <c r="D139" s="32"/>
      <c r="CB139" s="5"/>
    </row>
    <row r="140" spans="1:130" ht="27" customHeight="1" x14ac:dyDescent="0.2">
      <c r="A140" s="269" t="s">
        <v>249</v>
      </c>
      <c r="B140" s="224">
        <v>76</v>
      </c>
      <c r="C140" s="225">
        <v>0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421" t="s">
        <v>244</v>
      </c>
      <c r="B142" s="411" t="s">
        <v>251</v>
      </c>
      <c r="C142" s="409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152</v>
      </c>
      <c r="C143" s="215">
        <v>4</v>
      </c>
      <c r="U143" s="3"/>
      <c r="BY143" s="4"/>
    </row>
    <row r="144" spans="1:130" ht="21.6" customHeight="1" x14ac:dyDescent="0.2">
      <c r="A144" s="334" t="s">
        <v>248</v>
      </c>
      <c r="B144" s="333">
        <v>12</v>
      </c>
      <c r="C144" s="274">
        <v>12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4023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6"/>
  <sheetViews>
    <sheetView workbookViewId="0">
      <selection activeCell="A6" sqref="A6:L6"/>
    </sheetView>
  </sheetViews>
  <sheetFormatPr baseColWidth="10" defaultColWidth="11.42578125" defaultRowHeight="14.25" x14ac:dyDescent="0.2"/>
  <cols>
    <col min="1" max="1" width="53.5703125" style="2" customWidth="1"/>
    <col min="2" max="2" width="23.42578125" style="2" bestFit="1" customWidth="1"/>
    <col min="3" max="7" width="14" style="2" customWidth="1"/>
    <col min="8" max="8" width="15" style="2" customWidth="1"/>
    <col min="9" max="13" width="14" style="2" customWidth="1"/>
    <col min="14" max="14" width="15.28515625" style="2" customWidth="1"/>
    <col min="15" max="15" width="13" style="2" customWidth="1"/>
    <col min="16" max="16" width="12" style="2" customWidth="1"/>
    <col min="17" max="18" width="13.42578125" style="2" customWidth="1"/>
    <col min="19" max="19" width="11.28515625" style="2" customWidth="1"/>
    <col min="20" max="20" width="12.42578125" style="2" customWidth="1"/>
    <col min="21" max="21" width="11.42578125" style="2"/>
    <col min="22" max="22" width="12.85546875" style="3" customWidth="1"/>
    <col min="23" max="77" width="11.28515625" style="3" customWidth="1"/>
    <col min="78" max="78" width="11.28515625" style="4" customWidth="1"/>
    <col min="79" max="79" width="11.28515625" style="5" hidden="1" customWidth="1"/>
    <col min="80" max="104" width="11.28515625" style="6" hidden="1" customWidth="1"/>
    <col min="105" max="107" width="11.28515625" style="7" hidden="1" customWidth="1"/>
    <col min="108" max="130" width="11.42578125" style="7" hidden="1" customWidth="1"/>
    <col min="131" max="16384" width="11.42578125" style="2"/>
  </cols>
  <sheetData>
    <row r="1" spans="1:113" s="2" customFormat="1" x14ac:dyDescent="0.2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5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7"/>
      <c r="DB1" s="7"/>
      <c r="DC1" s="7"/>
      <c r="DD1" s="7"/>
      <c r="DE1" s="7"/>
      <c r="DF1" s="7"/>
      <c r="DG1" s="7"/>
      <c r="DH1" s="7"/>
      <c r="DI1" s="7"/>
    </row>
    <row r="2" spans="1:113" s="2" customFormat="1" x14ac:dyDescent="0.2">
      <c r="A2" s="1" t="str">
        <f>CONCATENATE("COMUNA: ",[9]NOMBRE!B2," - ","( ",[9]NOMBRE!C2,[9]NOMBRE!D2,[9]NOMBRE!E2,[9]NOMBRE!F2,[9]NOMBRE!G2," )")</f>
        <v>COMUNA: LINARES - ( 07401 )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4"/>
      <c r="CA3" s="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x14ac:dyDescent="0.2">
      <c r="A4" s="1" t="str">
        <f>CONCATENATE("MES: ",[9]NOMBRE!B6," - ","( ",[9]NOMBRE!C6,[9]NOMBRE!D6," )")</f>
        <v>MES: AGOSTO - ( 08 )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  <c r="CA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x14ac:dyDescent="0.2">
      <c r="A5" s="1" t="str">
        <f>CONCATENATE("AÑO: ",[9]NOMBRE!B7)</f>
        <v>AÑO: 2023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  <c r="CA5" s="5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8"/>
      <c r="N6" s="1"/>
      <c r="O6" s="9"/>
      <c r="P6" s="9"/>
      <c r="Q6" s="9"/>
      <c r="R6" s="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4"/>
      <c r="CA6" s="5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x14ac:dyDescent="0.2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8"/>
      <c r="N7" s="1"/>
      <c r="O7" s="9"/>
      <c r="P7" s="9"/>
      <c r="Q7" s="9"/>
      <c r="R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"/>
      <c r="CA7" s="5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x14ac:dyDescent="0.2">
      <c r="A8" s="32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9"/>
      <c r="Q8" s="9"/>
      <c r="R8" s="9"/>
      <c r="S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4"/>
      <c r="CA8" s="5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7"/>
      <c r="DB8" s="7"/>
      <c r="DC8" s="7"/>
      <c r="DD8" s="7"/>
      <c r="DE8" s="7"/>
      <c r="DF8" s="7"/>
      <c r="DG8" s="7"/>
      <c r="DH8" s="7"/>
      <c r="DI8" s="7"/>
    </row>
    <row r="9" spans="1:113" s="2" customFormat="1" ht="14.25" customHeight="1" x14ac:dyDescent="0.2">
      <c r="A9" s="582" t="s">
        <v>3</v>
      </c>
      <c r="B9" s="583"/>
      <c r="C9" s="588" t="s">
        <v>4</v>
      </c>
      <c r="D9" s="591" t="s">
        <v>5</v>
      </c>
      <c r="E9" s="592"/>
      <c r="F9" s="592"/>
      <c r="G9" s="593"/>
      <c r="H9" s="594" t="s">
        <v>6</v>
      </c>
      <c r="I9" s="595"/>
      <c r="J9" s="595"/>
      <c r="K9" s="596"/>
      <c r="L9" s="597" t="s">
        <v>7</v>
      </c>
      <c r="M9" s="594" t="s">
        <v>8</v>
      </c>
      <c r="N9" s="595"/>
      <c r="O9" s="595"/>
      <c r="P9" s="595"/>
      <c r="Q9" s="595"/>
      <c r="R9" s="596"/>
      <c r="S9" s="609" t="s">
        <v>9</v>
      </c>
      <c r="T9" s="610"/>
      <c r="U9" s="610"/>
      <c r="V9" s="611"/>
      <c r="W9" s="612" t="s">
        <v>10</v>
      </c>
      <c r="X9" s="612" t="s">
        <v>11</v>
      </c>
      <c r="Y9" s="612" t="s">
        <v>12</v>
      </c>
      <c r="Z9" s="588" t="s">
        <v>13</v>
      </c>
      <c r="AA9" s="582" t="s">
        <v>14</v>
      </c>
      <c r="AB9" s="58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7"/>
      <c r="DC9" s="7"/>
      <c r="DD9" s="7"/>
      <c r="DE9" s="7"/>
      <c r="DF9" s="7"/>
      <c r="DG9" s="7"/>
      <c r="DH9" s="7"/>
      <c r="DI9" s="7"/>
    </row>
    <row r="10" spans="1:113" s="2" customFormat="1" ht="14.25" customHeight="1" x14ac:dyDescent="0.2">
      <c r="A10" s="723"/>
      <c r="B10" s="585"/>
      <c r="C10" s="764"/>
      <c r="D10" s="599" t="s">
        <v>15</v>
      </c>
      <c r="E10" s="601" t="s">
        <v>16</v>
      </c>
      <c r="F10" s="601" t="s">
        <v>17</v>
      </c>
      <c r="G10" s="583" t="s">
        <v>18</v>
      </c>
      <c r="H10" s="603" t="s">
        <v>19</v>
      </c>
      <c r="I10" s="605" t="s">
        <v>20</v>
      </c>
      <c r="J10" s="605" t="s">
        <v>21</v>
      </c>
      <c r="K10" s="607" t="s">
        <v>22</v>
      </c>
      <c r="L10" s="597"/>
      <c r="M10" s="599" t="s">
        <v>23</v>
      </c>
      <c r="N10" s="615" t="s">
        <v>24</v>
      </c>
      <c r="O10" s="615" t="s">
        <v>25</v>
      </c>
      <c r="P10" s="615" t="s">
        <v>26</v>
      </c>
      <c r="Q10" s="615" t="s">
        <v>27</v>
      </c>
      <c r="R10" s="642" t="s">
        <v>28</v>
      </c>
      <c r="S10" s="617" t="s">
        <v>29</v>
      </c>
      <c r="T10" s="618"/>
      <c r="U10" s="619" t="s">
        <v>30</v>
      </c>
      <c r="V10" s="618"/>
      <c r="W10" s="729"/>
      <c r="X10" s="729"/>
      <c r="Y10" s="729"/>
      <c r="Z10" s="725"/>
      <c r="AA10" s="723"/>
      <c r="AB10" s="58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/>
      <c r="CB10" s="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  <c r="DC10" s="7"/>
      <c r="DD10" s="7"/>
      <c r="DE10" s="7"/>
      <c r="DF10" s="7"/>
      <c r="DG10" s="7"/>
      <c r="DH10" s="7"/>
      <c r="DI10" s="7"/>
    </row>
    <row r="11" spans="1:113" s="2" customFormat="1" ht="42" x14ac:dyDescent="0.2">
      <c r="A11" s="724"/>
      <c r="B11" s="587"/>
      <c r="C11" s="747"/>
      <c r="D11" s="793"/>
      <c r="E11" s="602"/>
      <c r="F11" s="602"/>
      <c r="G11" s="587"/>
      <c r="H11" s="794"/>
      <c r="I11" s="606"/>
      <c r="J11" s="606"/>
      <c r="K11" s="608"/>
      <c r="L11" s="597"/>
      <c r="M11" s="793"/>
      <c r="N11" s="616"/>
      <c r="O11" s="616"/>
      <c r="P11" s="616"/>
      <c r="Q11" s="616"/>
      <c r="R11" s="643"/>
      <c r="S11" s="14" t="s">
        <v>31</v>
      </c>
      <c r="T11" s="471" t="s">
        <v>32</v>
      </c>
      <c r="U11" s="16" t="s">
        <v>31</v>
      </c>
      <c r="V11" s="16" t="s">
        <v>32</v>
      </c>
      <c r="W11" s="750"/>
      <c r="X11" s="750"/>
      <c r="Y11" s="750"/>
      <c r="Z11" s="747"/>
      <c r="AA11" s="465" t="s">
        <v>33</v>
      </c>
      <c r="AB11" s="465" t="s">
        <v>34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/>
      <c r="CB11" s="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7"/>
      <c r="DC11" s="7"/>
      <c r="DD11" s="7"/>
      <c r="DE11" s="7"/>
      <c r="DF11" s="7"/>
      <c r="DG11" s="7"/>
      <c r="DH11" s="7"/>
      <c r="DI11" s="7"/>
    </row>
    <row r="12" spans="1:113" s="2" customFormat="1" ht="17.25" x14ac:dyDescent="0.2">
      <c r="A12" s="620" t="s">
        <v>35</v>
      </c>
      <c r="B12" s="621"/>
      <c r="C12" s="18">
        <f>SUM(C13:C16)</f>
        <v>149</v>
      </c>
      <c r="D12" s="18">
        <f t="shared" ref="D12:AB12" si="0">SUM(D13:D16)</f>
        <v>0</v>
      </c>
      <c r="E12" s="18">
        <f t="shared" si="0"/>
        <v>11</v>
      </c>
      <c r="F12" s="18">
        <f t="shared" si="0"/>
        <v>102</v>
      </c>
      <c r="G12" s="18">
        <f t="shared" si="0"/>
        <v>36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11</v>
      </c>
      <c r="L12" s="18">
        <f t="shared" si="0"/>
        <v>149</v>
      </c>
      <c r="M12" s="18">
        <f t="shared" si="0"/>
        <v>122</v>
      </c>
      <c r="N12" s="18">
        <f t="shared" si="0"/>
        <v>2</v>
      </c>
      <c r="O12" s="18">
        <f t="shared" si="0"/>
        <v>0</v>
      </c>
      <c r="P12" s="18">
        <f t="shared" si="0"/>
        <v>0</v>
      </c>
      <c r="Q12" s="18">
        <f t="shared" si="0"/>
        <v>28</v>
      </c>
      <c r="R12" s="18">
        <f t="shared" si="0"/>
        <v>56</v>
      </c>
      <c r="S12" s="18">
        <f t="shared" si="0"/>
        <v>4</v>
      </c>
      <c r="T12" s="18">
        <f t="shared" si="0"/>
        <v>95</v>
      </c>
      <c r="U12" s="18">
        <f t="shared" si="0"/>
        <v>8</v>
      </c>
      <c r="V12" s="18">
        <f t="shared" si="0"/>
        <v>116</v>
      </c>
      <c r="W12" s="18">
        <f t="shared" si="0"/>
        <v>50</v>
      </c>
      <c r="X12" s="18">
        <f t="shared" si="0"/>
        <v>0</v>
      </c>
      <c r="Y12" s="18">
        <f t="shared" si="0"/>
        <v>0</v>
      </c>
      <c r="Z12" s="18">
        <f t="shared" si="0"/>
        <v>5</v>
      </c>
      <c r="AA12" s="18">
        <f t="shared" si="0"/>
        <v>0</v>
      </c>
      <c r="AB12" s="18">
        <f t="shared" si="0"/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/>
      <c r="CB12" s="5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19" t="s">
        <v>36</v>
      </c>
      <c r="DC12" s="19" t="s">
        <v>37</v>
      </c>
      <c r="DD12" s="20" t="s">
        <v>38</v>
      </c>
      <c r="DE12" s="20" t="s">
        <v>39</v>
      </c>
      <c r="DF12" s="20" t="s">
        <v>40</v>
      </c>
      <c r="DG12" s="20"/>
      <c r="DH12" s="7"/>
      <c r="DI12" s="20"/>
    </row>
    <row r="13" spans="1:113" s="2" customFormat="1" x14ac:dyDescent="0.2">
      <c r="A13" s="622" t="s">
        <v>41</v>
      </c>
      <c r="B13" s="623"/>
      <c r="C13" s="21">
        <v>56</v>
      </c>
      <c r="D13" s="22">
        <v>0</v>
      </c>
      <c r="E13" s="23">
        <v>7</v>
      </c>
      <c r="F13" s="23">
        <v>38</v>
      </c>
      <c r="G13" s="24">
        <v>11</v>
      </c>
      <c r="H13" s="22">
        <v>0</v>
      </c>
      <c r="I13" s="25">
        <v>0</v>
      </c>
      <c r="J13" s="25">
        <v>0</v>
      </c>
      <c r="K13" s="24">
        <v>5</v>
      </c>
      <c r="L13" s="21">
        <v>56</v>
      </c>
      <c r="M13" s="25">
        <v>31</v>
      </c>
      <c r="N13" s="25">
        <v>2</v>
      </c>
      <c r="O13" s="25">
        <v>0</v>
      </c>
      <c r="P13" s="25">
        <v>0</v>
      </c>
      <c r="Q13" s="25">
        <v>28</v>
      </c>
      <c r="R13" s="26">
        <v>53</v>
      </c>
      <c r="S13" s="22">
        <v>1</v>
      </c>
      <c r="T13" s="26">
        <v>31</v>
      </c>
      <c r="U13" s="23">
        <v>3</v>
      </c>
      <c r="V13" s="24">
        <v>40</v>
      </c>
      <c r="W13" s="26">
        <v>49</v>
      </c>
      <c r="X13" s="26">
        <v>0</v>
      </c>
      <c r="Y13" s="26">
        <v>0</v>
      </c>
      <c r="Z13" s="26">
        <v>2</v>
      </c>
      <c r="AA13" s="26">
        <v>0</v>
      </c>
      <c r="AB13" s="26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CB13" s="27" t="str">
        <f>IF(DB13=1," * El Total de partos por edad no puede ser mayor al Total de Partos registrado. ","")</f>
        <v/>
      </c>
      <c r="CC13" s="27" t="str">
        <f>IF(DC13=1," * El Total de partos prematuros no puede ser mayor al Total de Partos registrado. ","")</f>
        <v/>
      </c>
      <c r="CD13" s="27" t="str">
        <f>IF(DD13=1," * El Total de partos de personas pertenecientes a pueblos originarios no puede ser mayor al Total de Partos registrado. ","")</f>
        <v/>
      </c>
      <c r="CE13" s="27" t="str">
        <f>IF(DE13=1," * El Total de partos de Personas Migrantes no puede ser mayor al Total de Partos registrado. ","")</f>
        <v/>
      </c>
      <c r="CF13" s="27" t="str">
        <f>IF(DF13=1," * El Total de partos de Personas Trans no puede ser mayor al Total de Partos registrado. ","")</f>
        <v/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28"/>
      <c r="DC13" s="28"/>
      <c r="DD13" s="28"/>
      <c r="DE13" s="28"/>
      <c r="DF13" s="28"/>
      <c r="DG13" s="7"/>
      <c r="DH13" s="7"/>
      <c r="DI13" s="7"/>
    </row>
    <row r="14" spans="1:113" s="2" customFormat="1" x14ac:dyDescent="0.2">
      <c r="A14" s="624" t="s">
        <v>42</v>
      </c>
      <c r="B14" s="625"/>
      <c r="C14" s="29">
        <v>4</v>
      </c>
      <c r="D14" s="30">
        <v>0</v>
      </c>
      <c r="E14" s="31">
        <v>1</v>
      </c>
      <c r="F14" s="31">
        <v>3</v>
      </c>
      <c r="G14" s="32">
        <v>0</v>
      </c>
      <c r="H14" s="30">
        <v>0</v>
      </c>
      <c r="I14" s="33">
        <v>0</v>
      </c>
      <c r="J14" s="33">
        <v>0</v>
      </c>
      <c r="K14" s="32">
        <v>2</v>
      </c>
      <c r="L14" s="29">
        <v>4</v>
      </c>
      <c r="M14" s="33">
        <v>3</v>
      </c>
      <c r="N14" s="33">
        <v>0</v>
      </c>
      <c r="O14" s="33">
        <v>0</v>
      </c>
      <c r="P14" s="33">
        <v>0</v>
      </c>
      <c r="Q14" s="33">
        <v>0</v>
      </c>
      <c r="R14" s="34">
        <v>3</v>
      </c>
      <c r="S14" s="30">
        <v>1</v>
      </c>
      <c r="T14" s="34">
        <v>1</v>
      </c>
      <c r="U14" s="31">
        <v>1</v>
      </c>
      <c r="V14" s="32">
        <v>12</v>
      </c>
      <c r="W14" s="34">
        <v>1</v>
      </c>
      <c r="X14" s="34">
        <v>0</v>
      </c>
      <c r="Y14" s="34">
        <v>0</v>
      </c>
      <c r="Z14" s="34">
        <v>0</v>
      </c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4"/>
      <c r="CB14" s="27" t="str">
        <f t="shared" ref="CB14:CB22" si="1">IF(DB14=1," * El Total de partos por edad no puede ser mayor al Total de Partos registrado. ","")</f>
        <v/>
      </c>
      <c r="CC14" s="27" t="str">
        <f t="shared" ref="CC14:CC22" si="2">IF(DC14=1," * El Total de partos prematuros no puede ser mayor al Total de Partos registrado. ","")</f>
        <v/>
      </c>
      <c r="CD14" s="27" t="str">
        <f t="shared" ref="CD14:CD22" si="3">IF(DD14=1," * El Total de partos de personas pertenecientes a pueblos originarios no puede ser mayor al Total de Partos registrado. ","")</f>
        <v/>
      </c>
      <c r="CE14" s="27" t="str">
        <f t="shared" ref="CE14:CE22" si="4">IF(DE14=1," * El Total de partos de Personas Migrantes no puede ser mayor al Total de Partos registrado. ","")</f>
        <v/>
      </c>
      <c r="CF14" s="27" t="str">
        <f t="shared" ref="CF14:CF22" si="5">IF(DF14=1," * El Total de partos de Personas Trans no puede ser mayor al Total de Partos registrado. ","")</f>
        <v/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28"/>
      <c r="DC14" s="28"/>
      <c r="DD14" s="28"/>
      <c r="DE14" s="28"/>
      <c r="DF14" s="28"/>
      <c r="DG14" s="7"/>
      <c r="DH14" s="7"/>
      <c r="DI14" s="7"/>
    </row>
    <row r="15" spans="1:113" s="2" customFormat="1" x14ac:dyDescent="0.2">
      <c r="A15" s="624" t="s">
        <v>43</v>
      </c>
      <c r="B15" s="625"/>
      <c r="C15" s="29">
        <v>52</v>
      </c>
      <c r="D15" s="30">
        <v>0</v>
      </c>
      <c r="E15" s="31">
        <v>1</v>
      </c>
      <c r="F15" s="31">
        <v>40</v>
      </c>
      <c r="G15" s="32">
        <v>11</v>
      </c>
      <c r="H15" s="30">
        <v>0</v>
      </c>
      <c r="I15" s="33">
        <v>0</v>
      </c>
      <c r="J15" s="33">
        <v>0</v>
      </c>
      <c r="K15" s="32">
        <v>1</v>
      </c>
      <c r="L15" s="29">
        <v>51</v>
      </c>
      <c r="M15" s="33">
        <v>52</v>
      </c>
      <c r="N15" s="33">
        <v>0</v>
      </c>
      <c r="O15" s="33">
        <v>0</v>
      </c>
      <c r="P15" s="33">
        <v>0</v>
      </c>
      <c r="Q15" s="33">
        <v>0</v>
      </c>
      <c r="R15" s="34">
        <v>0</v>
      </c>
      <c r="S15" s="30">
        <v>1</v>
      </c>
      <c r="T15" s="34">
        <v>32</v>
      </c>
      <c r="U15" s="31">
        <v>2</v>
      </c>
      <c r="V15" s="32">
        <v>30</v>
      </c>
      <c r="W15" s="34">
        <v>0</v>
      </c>
      <c r="X15" s="34">
        <v>0</v>
      </c>
      <c r="Y15" s="34">
        <v>0</v>
      </c>
      <c r="Z15" s="34">
        <v>0</v>
      </c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/>
      <c r="CB15" s="27" t="str">
        <f t="shared" si="1"/>
        <v/>
      </c>
      <c r="CC15" s="27" t="str">
        <f t="shared" si="2"/>
        <v/>
      </c>
      <c r="CD15" s="27" t="str">
        <f t="shared" si="3"/>
        <v/>
      </c>
      <c r="CE15" s="27" t="str">
        <f t="shared" si="4"/>
        <v/>
      </c>
      <c r="CF15" s="27" t="str">
        <f t="shared" si="5"/>
        <v/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8"/>
      <c r="DC15" s="28"/>
      <c r="DD15" s="28"/>
      <c r="DE15" s="28"/>
      <c r="DF15" s="28"/>
      <c r="DG15" s="7"/>
      <c r="DH15" s="7"/>
      <c r="DI15" s="7"/>
    </row>
    <row r="16" spans="1:113" s="2" customFormat="1" ht="15" thickBot="1" x14ac:dyDescent="0.25">
      <c r="A16" s="632" t="s">
        <v>44</v>
      </c>
      <c r="B16" s="633"/>
      <c r="C16" s="35">
        <v>37</v>
      </c>
      <c r="D16" s="36">
        <v>0</v>
      </c>
      <c r="E16" s="37">
        <v>2</v>
      </c>
      <c r="F16" s="37">
        <v>21</v>
      </c>
      <c r="G16" s="38">
        <v>14</v>
      </c>
      <c r="H16" s="36">
        <v>0</v>
      </c>
      <c r="I16" s="39">
        <v>0</v>
      </c>
      <c r="J16" s="39">
        <v>0</v>
      </c>
      <c r="K16" s="38">
        <v>3</v>
      </c>
      <c r="L16" s="35">
        <v>38</v>
      </c>
      <c r="M16" s="39">
        <v>36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36">
        <v>1</v>
      </c>
      <c r="T16" s="40">
        <v>31</v>
      </c>
      <c r="U16" s="37">
        <v>2</v>
      </c>
      <c r="V16" s="38">
        <v>34</v>
      </c>
      <c r="W16" s="40">
        <v>0</v>
      </c>
      <c r="X16" s="40">
        <v>0</v>
      </c>
      <c r="Y16" s="40">
        <v>0</v>
      </c>
      <c r="Z16" s="40">
        <v>3</v>
      </c>
      <c r="AA16" s="40"/>
      <c r="AB16" s="4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/>
      <c r="CB16" s="27" t="str">
        <f t="shared" si="1"/>
        <v/>
      </c>
      <c r="CC16" s="27" t="str">
        <f t="shared" si="2"/>
        <v/>
      </c>
      <c r="CD16" s="27" t="str">
        <f t="shared" si="3"/>
        <v/>
      </c>
      <c r="CE16" s="27" t="str">
        <f t="shared" si="4"/>
        <v/>
      </c>
      <c r="CF16" s="27" t="str">
        <f t="shared" si="5"/>
        <v/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28"/>
      <c r="DC16" s="28"/>
      <c r="DD16" s="28"/>
      <c r="DE16" s="28"/>
      <c r="DF16" s="28"/>
      <c r="DG16" s="7"/>
      <c r="DH16" s="7"/>
      <c r="DI16" s="7"/>
    </row>
    <row r="17" spans="1:110" s="2" customFormat="1" ht="15" customHeight="1" thickTop="1" x14ac:dyDescent="0.2">
      <c r="A17" s="634" t="s">
        <v>45</v>
      </c>
      <c r="B17" s="635"/>
      <c r="C17" s="41">
        <v>0</v>
      </c>
      <c r="D17" s="42">
        <v>0</v>
      </c>
      <c r="E17" s="43">
        <v>0</v>
      </c>
      <c r="F17" s="43">
        <v>0</v>
      </c>
      <c r="G17" s="44">
        <v>0</v>
      </c>
      <c r="H17" s="42">
        <v>0</v>
      </c>
      <c r="I17" s="45">
        <v>0</v>
      </c>
      <c r="J17" s="45">
        <v>0</v>
      </c>
      <c r="K17" s="44">
        <v>0</v>
      </c>
      <c r="L17" s="41">
        <v>0</v>
      </c>
      <c r="M17" s="45"/>
      <c r="N17" s="45"/>
      <c r="O17" s="45"/>
      <c r="P17" s="45"/>
      <c r="Q17" s="45"/>
      <c r="R17" s="46"/>
      <c r="S17" s="42"/>
      <c r="T17" s="46"/>
      <c r="U17" s="43"/>
      <c r="V17" s="44"/>
      <c r="W17" s="46"/>
      <c r="X17" s="46"/>
      <c r="Y17" s="46"/>
      <c r="Z17" s="46"/>
      <c r="AA17" s="46"/>
      <c r="AB17" s="4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/>
      <c r="CB17" s="27" t="str">
        <f t="shared" si="1"/>
        <v/>
      </c>
      <c r="CC17" s="27" t="str">
        <f t="shared" si="2"/>
        <v/>
      </c>
      <c r="CD17" s="27" t="str">
        <f t="shared" si="3"/>
        <v/>
      </c>
      <c r="CE17" s="27" t="str">
        <f t="shared" si="4"/>
        <v/>
      </c>
      <c r="CF17" s="27" t="str">
        <f t="shared" si="5"/>
        <v/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28"/>
      <c r="DC17" s="28"/>
      <c r="DD17" s="28"/>
      <c r="DE17" s="28"/>
      <c r="DF17" s="28"/>
    </row>
    <row r="18" spans="1:110" s="2" customFormat="1" ht="15" thickBot="1" x14ac:dyDescent="0.25">
      <c r="A18" s="636" t="s">
        <v>46</v>
      </c>
      <c r="B18" s="637"/>
      <c r="C18" s="47">
        <v>0</v>
      </c>
      <c r="D18" s="48">
        <v>0</v>
      </c>
      <c r="E18" s="49">
        <v>0</v>
      </c>
      <c r="F18" s="49">
        <v>0</v>
      </c>
      <c r="G18" s="50">
        <v>0</v>
      </c>
      <c r="H18" s="48">
        <v>0</v>
      </c>
      <c r="I18" s="51">
        <v>0</v>
      </c>
      <c r="J18" s="51">
        <v>0</v>
      </c>
      <c r="K18" s="50">
        <v>0</v>
      </c>
      <c r="L18" s="47">
        <v>0</v>
      </c>
      <c r="M18" s="51"/>
      <c r="N18" s="51"/>
      <c r="O18" s="51"/>
      <c r="P18" s="51"/>
      <c r="Q18" s="51"/>
      <c r="R18" s="52"/>
      <c r="S18" s="48"/>
      <c r="T18" s="52"/>
      <c r="U18" s="49"/>
      <c r="V18" s="50"/>
      <c r="W18" s="52"/>
      <c r="X18" s="52"/>
      <c r="Y18" s="52"/>
      <c r="Z18" s="52"/>
      <c r="AA18" s="52"/>
      <c r="AB18" s="5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/>
      <c r="CB18" s="27" t="str">
        <f t="shared" si="1"/>
        <v/>
      </c>
      <c r="CC18" s="27" t="str">
        <f t="shared" si="2"/>
        <v/>
      </c>
      <c r="CD18" s="27" t="str">
        <f t="shared" si="3"/>
        <v/>
      </c>
      <c r="CE18" s="27" t="str">
        <f t="shared" si="4"/>
        <v/>
      </c>
      <c r="CF18" s="27" t="str">
        <f t="shared" si="5"/>
        <v/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28"/>
      <c r="DC18" s="28"/>
      <c r="DD18" s="28"/>
      <c r="DE18" s="28"/>
      <c r="DF18" s="28"/>
    </row>
    <row r="19" spans="1:110" s="2" customFormat="1" ht="15" thickTop="1" x14ac:dyDescent="0.2">
      <c r="A19" s="638" t="s">
        <v>47</v>
      </c>
      <c r="B19" s="639"/>
      <c r="C19" s="295">
        <v>0</v>
      </c>
      <c r="D19" s="53">
        <v>0</v>
      </c>
      <c r="E19" s="54">
        <v>0</v>
      </c>
      <c r="F19" s="54">
        <v>0</v>
      </c>
      <c r="G19" s="55">
        <v>0</v>
      </c>
      <c r="H19" s="53">
        <v>0</v>
      </c>
      <c r="I19" s="56">
        <v>0</v>
      </c>
      <c r="J19" s="56">
        <v>0</v>
      </c>
      <c r="K19" s="55">
        <v>0</v>
      </c>
      <c r="L19" s="425">
        <v>0</v>
      </c>
      <c r="M19" s="56"/>
      <c r="N19" s="56"/>
      <c r="O19" s="56"/>
      <c r="P19" s="56"/>
      <c r="Q19" s="56"/>
      <c r="R19" s="57"/>
      <c r="S19" s="53"/>
      <c r="T19" s="57"/>
      <c r="U19" s="54"/>
      <c r="V19" s="55"/>
      <c r="W19" s="57"/>
      <c r="X19" s="57"/>
      <c r="Y19" s="57"/>
      <c r="Z19" s="57"/>
      <c r="AA19" s="57"/>
      <c r="AB19" s="5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/>
      <c r="CB19" s="27" t="str">
        <f t="shared" si="1"/>
        <v/>
      </c>
      <c r="CC19" s="27" t="str">
        <f t="shared" si="2"/>
        <v/>
      </c>
      <c r="CD19" s="27" t="str">
        <f t="shared" si="3"/>
        <v/>
      </c>
      <c r="CE19" s="27" t="str">
        <f t="shared" si="4"/>
        <v/>
      </c>
      <c r="CF19" s="27" t="str">
        <f t="shared" si="5"/>
        <v/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28"/>
      <c r="DC19" s="28"/>
      <c r="DD19" s="28"/>
      <c r="DE19" s="28"/>
      <c r="DF19" s="28"/>
    </row>
    <row r="20" spans="1:110" s="2" customFormat="1" ht="15" thickBot="1" x14ac:dyDescent="0.25">
      <c r="A20" s="640" t="s">
        <v>48</v>
      </c>
      <c r="B20" s="641"/>
      <c r="C20" s="58">
        <v>0</v>
      </c>
      <c r="D20" s="59">
        <v>0</v>
      </c>
      <c r="E20" s="60">
        <v>0</v>
      </c>
      <c r="F20" s="60">
        <v>0</v>
      </c>
      <c r="G20" s="61">
        <v>0</v>
      </c>
      <c r="H20" s="59">
        <v>0</v>
      </c>
      <c r="I20" s="62">
        <v>0</v>
      </c>
      <c r="J20" s="62">
        <v>0</v>
      </c>
      <c r="K20" s="61">
        <v>0</v>
      </c>
      <c r="L20" s="58">
        <v>0</v>
      </c>
      <c r="M20" s="62"/>
      <c r="N20" s="62"/>
      <c r="O20" s="62"/>
      <c r="P20" s="62"/>
      <c r="Q20" s="62"/>
      <c r="R20" s="63"/>
      <c r="S20" s="59"/>
      <c r="T20" s="63"/>
      <c r="U20" s="60"/>
      <c r="V20" s="61"/>
      <c r="W20" s="63"/>
      <c r="X20" s="63"/>
      <c r="Y20" s="63"/>
      <c r="Z20" s="63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/>
      <c r="CB20" s="27" t="str">
        <f t="shared" si="1"/>
        <v/>
      </c>
      <c r="CC20" s="27" t="str">
        <f t="shared" si="2"/>
        <v/>
      </c>
      <c r="CD20" s="27" t="str">
        <f t="shared" si="3"/>
        <v/>
      </c>
      <c r="CE20" s="27" t="str">
        <f t="shared" si="4"/>
        <v/>
      </c>
      <c r="CF20" s="27" t="str">
        <f t="shared" si="5"/>
        <v/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28"/>
      <c r="DC20" s="28"/>
      <c r="DD20" s="28"/>
      <c r="DE20" s="28"/>
      <c r="DF20" s="28"/>
    </row>
    <row r="21" spans="1:110" s="2" customFormat="1" ht="21.75" thickTop="1" x14ac:dyDescent="0.2">
      <c r="A21" s="648" t="s">
        <v>49</v>
      </c>
      <c r="B21" s="64" t="s">
        <v>50</v>
      </c>
      <c r="C21" s="65">
        <v>0</v>
      </c>
      <c r="D21" s="66">
        <v>0</v>
      </c>
      <c r="E21" s="67">
        <v>0</v>
      </c>
      <c r="F21" s="67">
        <v>0</v>
      </c>
      <c r="G21" s="68">
        <v>0</v>
      </c>
      <c r="H21" s="66">
        <v>0</v>
      </c>
      <c r="I21" s="69">
        <v>0</v>
      </c>
      <c r="J21" s="69">
        <v>0</v>
      </c>
      <c r="K21" s="68">
        <v>0</v>
      </c>
      <c r="L21" s="65">
        <v>0</v>
      </c>
      <c r="M21" s="69"/>
      <c r="N21" s="69"/>
      <c r="O21" s="69"/>
      <c r="P21" s="69"/>
      <c r="Q21" s="69"/>
      <c r="R21" s="70"/>
      <c r="S21" s="71"/>
      <c r="T21" s="46"/>
      <c r="U21" s="67"/>
      <c r="V21" s="68"/>
      <c r="W21" s="70"/>
      <c r="X21" s="70"/>
      <c r="Y21" s="70"/>
      <c r="Z21" s="70"/>
      <c r="AA21" s="70"/>
      <c r="AB21" s="7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  <c r="CB21" s="27" t="str">
        <f t="shared" si="1"/>
        <v/>
      </c>
      <c r="CC21" s="27" t="str">
        <f t="shared" si="2"/>
        <v/>
      </c>
      <c r="CD21" s="27" t="str">
        <f t="shared" si="3"/>
        <v/>
      </c>
      <c r="CE21" s="27" t="str">
        <f t="shared" si="4"/>
        <v/>
      </c>
      <c r="CF21" s="27" t="str">
        <f t="shared" si="5"/>
        <v/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28"/>
      <c r="DC21" s="28"/>
      <c r="DD21" s="28"/>
      <c r="DE21" s="28"/>
      <c r="DF21" s="28"/>
    </row>
    <row r="22" spans="1:110" s="2" customFormat="1" ht="21.75" thickBot="1" x14ac:dyDescent="0.25">
      <c r="A22" s="649"/>
      <c r="B22" s="72" t="s">
        <v>51</v>
      </c>
      <c r="C22" s="58">
        <v>0</v>
      </c>
      <c r="D22" s="73">
        <v>0</v>
      </c>
      <c r="E22" s="62">
        <v>0</v>
      </c>
      <c r="F22" s="62">
        <v>0</v>
      </c>
      <c r="G22" s="61">
        <v>0</v>
      </c>
      <c r="H22" s="59">
        <v>0</v>
      </c>
      <c r="I22" s="62">
        <v>0</v>
      </c>
      <c r="J22" s="62">
        <v>0</v>
      </c>
      <c r="K22" s="61">
        <v>0</v>
      </c>
      <c r="L22" s="58">
        <v>0</v>
      </c>
      <c r="M22" s="62"/>
      <c r="N22" s="62"/>
      <c r="O22" s="62"/>
      <c r="P22" s="62"/>
      <c r="Q22" s="62"/>
      <c r="R22" s="63"/>
      <c r="S22" s="59"/>
      <c r="T22" s="63"/>
      <c r="U22" s="60"/>
      <c r="V22" s="61"/>
      <c r="W22" s="63"/>
      <c r="X22" s="63"/>
      <c r="Y22" s="63"/>
      <c r="Z22" s="63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/>
      <c r="CB22" s="27" t="str">
        <f t="shared" si="1"/>
        <v/>
      </c>
      <c r="CC22" s="27" t="str">
        <f t="shared" si="2"/>
        <v/>
      </c>
      <c r="CD22" s="27" t="str">
        <f t="shared" si="3"/>
        <v/>
      </c>
      <c r="CE22" s="27" t="str">
        <f t="shared" si="4"/>
        <v/>
      </c>
      <c r="CF22" s="27" t="str">
        <f t="shared" si="5"/>
        <v/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28"/>
      <c r="DC22" s="28"/>
      <c r="DD22" s="28"/>
      <c r="DE22" s="28"/>
      <c r="DF22" s="28"/>
    </row>
    <row r="23" spans="1:110" s="2" customFormat="1" ht="15" thickTop="1" x14ac:dyDescent="0.2">
      <c r="A23" s="74"/>
      <c r="B23" s="75"/>
      <c r="C23" s="74"/>
      <c r="D23" s="76"/>
      <c r="E23" s="77"/>
      <c r="F23" s="76"/>
      <c r="G23" s="76"/>
      <c r="H23" s="76"/>
      <c r="I23" s="76"/>
      <c r="J23" s="77"/>
      <c r="K23" s="76"/>
      <c r="L23" s="76"/>
      <c r="M23" s="78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4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  <c r="DB23" s="7"/>
      <c r="DC23" s="7"/>
      <c r="DD23" s="7"/>
      <c r="DE23" s="7"/>
      <c r="DF23" s="7"/>
    </row>
    <row r="24" spans="1:110" s="2" customFormat="1" x14ac:dyDescent="0.2">
      <c r="A24" s="12" t="s">
        <v>52</v>
      </c>
      <c r="B24" s="12"/>
      <c r="C24" s="81"/>
      <c r="D24" s="74"/>
      <c r="E24" s="74"/>
      <c r="F24" s="82"/>
      <c r="G24" s="74"/>
      <c r="H24" s="74"/>
      <c r="I24" s="74"/>
      <c r="J24" s="82"/>
      <c r="K24" s="74"/>
      <c r="L24" s="74"/>
      <c r="M24" s="83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  <c r="DB24" s="7"/>
      <c r="DC24" s="7"/>
      <c r="DD24" s="7"/>
      <c r="DE24" s="7"/>
      <c r="DF24" s="7"/>
    </row>
    <row r="25" spans="1:110" s="2" customFormat="1" ht="25.5" x14ac:dyDescent="0.2">
      <c r="A25" s="650" t="s">
        <v>53</v>
      </c>
      <c r="B25" s="651"/>
      <c r="C25" s="475" t="s">
        <v>4</v>
      </c>
      <c r="D25" s="476" t="s">
        <v>54</v>
      </c>
      <c r="E25" s="476" t="s">
        <v>55</v>
      </c>
      <c r="F25" s="476" t="s">
        <v>56</v>
      </c>
      <c r="G25" s="74"/>
      <c r="H25" s="74"/>
      <c r="I25" s="74"/>
      <c r="J25" s="82"/>
      <c r="K25" s="74"/>
      <c r="L25" s="74"/>
      <c r="M25" s="83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4"/>
      <c r="CA25" s="5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86" t="s">
        <v>57</v>
      </c>
      <c r="DB25" s="7"/>
      <c r="DC25" s="7"/>
      <c r="DD25" s="7"/>
      <c r="DE25" s="7"/>
      <c r="DF25" s="7"/>
    </row>
    <row r="26" spans="1:110" s="2" customFormat="1" x14ac:dyDescent="0.2">
      <c r="A26" s="652" t="s">
        <v>58</v>
      </c>
      <c r="B26" s="653"/>
      <c r="C26" s="87">
        <f t="shared" ref="C26:C36" si="6">SUM(D26:F26)</f>
        <v>19</v>
      </c>
      <c r="D26" s="88">
        <v>0</v>
      </c>
      <c r="E26" s="88">
        <v>2</v>
      </c>
      <c r="F26" s="88">
        <v>17</v>
      </c>
      <c r="G26" s="3" t="str">
        <f>CA26&amp;CB26&amp;CC26&amp;CD26&amp;CE26</f>
        <v/>
      </c>
      <c r="H26" s="74"/>
      <c r="I26" s="74"/>
      <c r="J26" s="82"/>
      <c r="K26" s="74"/>
      <c r="L26" s="74"/>
      <c r="M26" s="83"/>
      <c r="N26" s="9"/>
      <c r="O26" s="9"/>
      <c r="P26" s="9"/>
      <c r="Q26" s="9"/>
      <c r="R26" s="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4"/>
      <c r="CA26" s="27" t="str">
        <f>IF(DA26=1," * El Total de partos por cantidad de semanas no puede ser mayor al Total de Partos vaginales registrado. ","")</f>
        <v/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8"/>
      <c r="DB26" s="7"/>
      <c r="DC26" s="7"/>
      <c r="DD26" s="7"/>
      <c r="DE26" s="7"/>
      <c r="DF26" s="7"/>
    </row>
    <row r="27" spans="1:110" s="2" customFormat="1" x14ac:dyDescent="0.2">
      <c r="A27" s="654" t="s">
        <v>59</v>
      </c>
      <c r="B27" s="89" t="s">
        <v>60</v>
      </c>
      <c r="C27" s="90">
        <f t="shared" si="6"/>
        <v>1</v>
      </c>
      <c r="D27" s="91">
        <v>0</v>
      </c>
      <c r="E27" s="91">
        <v>0</v>
      </c>
      <c r="F27" s="91">
        <v>1</v>
      </c>
      <c r="G27" s="3" t="str">
        <f t="shared" ref="G27:G36" si="7">CA27&amp;CB27&amp;CC27&amp;CD27&amp;CE27</f>
        <v/>
      </c>
      <c r="H27" s="74"/>
      <c r="I27" s="74"/>
      <c r="J27" s="82"/>
      <c r="K27" s="74"/>
      <c r="L27" s="74"/>
      <c r="M27" s="83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4"/>
      <c r="CA27" s="27" t="str">
        <f t="shared" ref="CA27:CA36" si="8">IF(DA27=1," * El Total de partos por cantidad de semanas no puede ser mayor al Total de Partos vaginales registrado. ","")</f>
        <v/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8"/>
      <c r="DB27" s="7"/>
      <c r="DC27" s="7"/>
      <c r="DD27" s="7"/>
      <c r="DE27" s="7"/>
      <c r="DF27" s="7"/>
    </row>
    <row r="28" spans="1:110" s="2" customFormat="1" x14ac:dyDescent="0.2">
      <c r="A28" s="752"/>
      <c r="B28" s="479" t="s">
        <v>61</v>
      </c>
      <c r="C28" s="93">
        <f t="shared" si="6"/>
        <v>12</v>
      </c>
      <c r="D28" s="285">
        <v>0</v>
      </c>
      <c r="E28" s="285">
        <v>3</v>
      </c>
      <c r="F28" s="285">
        <v>9</v>
      </c>
      <c r="G28" s="3" t="str">
        <f t="shared" si="7"/>
        <v/>
      </c>
      <c r="H28" s="74"/>
      <c r="I28" s="74"/>
      <c r="J28" s="82"/>
      <c r="K28" s="74"/>
      <c r="L28" s="74"/>
      <c r="M28" s="83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4"/>
      <c r="CA28" s="27" t="str">
        <f t="shared" si="8"/>
        <v/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8"/>
      <c r="DB28" s="7"/>
      <c r="DC28" s="7"/>
      <c r="DD28" s="7"/>
      <c r="DE28" s="7"/>
      <c r="DF28" s="7"/>
    </row>
    <row r="29" spans="1:110" s="2" customFormat="1" x14ac:dyDescent="0.2">
      <c r="A29" s="622" t="s">
        <v>62</v>
      </c>
      <c r="B29" s="623"/>
      <c r="C29" s="90">
        <f t="shared" si="6"/>
        <v>24</v>
      </c>
      <c r="D29" s="91">
        <v>0</v>
      </c>
      <c r="E29" s="91">
        <v>2</v>
      </c>
      <c r="F29" s="91">
        <v>22</v>
      </c>
      <c r="G29" s="3" t="str">
        <f t="shared" si="7"/>
        <v/>
      </c>
      <c r="H29" s="74"/>
      <c r="I29" s="74"/>
      <c r="J29" s="82"/>
      <c r="K29" s="74"/>
      <c r="L29" s="74"/>
      <c r="M29" s="83"/>
      <c r="N29" s="9"/>
      <c r="O29" s="9"/>
      <c r="P29" s="9"/>
      <c r="Q29" s="9"/>
      <c r="R29" s="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4"/>
      <c r="CA29" s="27" t="str">
        <f t="shared" si="8"/>
        <v/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8"/>
      <c r="DB29" s="7"/>
      <c r="DC29" s="7"/>
      <c r="DD29" s="7"/>
      <c r="DE29" s="7"/>
      <c r="DF29" s="7"/>
    </row>
    <row r="30" spans="1:110" s="2" customFormat="1" x14ac:dyDescent="0.2">
      <c r="A30" s="624" t="s">
        <v>63</v>
      </c>
      <c r="B30" s="625"/>
      <c r="C30" s="94">
        <f t="shared" si="6"/>
        <v>51</v>
      </c>
      <c r="D30" s="95">
        <v>0</v>
      </c>
      <c r="E30" s="95">
        <v>7</v>
      </c>
      <c r="F30" s="95">
        <v>44</v>
      </c>
      <c r="G30" s="3" t="str">
        <f t="shared" si="7"/>
        <v/>
      </c>
      <c r="H30" s="74"/>
      <c r="I30" s="74"/>
      <c r="J30" s="82"/>
      <c r="K30" s="74"/>
      <c r="L30" s="74"/>
      <c r="M30" s="83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4"/>
      <c r="CA30" s="27" t="str">
        <f t="shared" si="8"/>
        <v/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8"/>
      <c r="DB30" s="7"/>
      <c r="DC30" s="7"/>
      <c r="DD30" s="7"/>
      <c r="DE30" s="7"/>
      <c r="DF30" s="7"/>
    </row>
    <row r="31" spans="1:110" s="2" customFormat="1" x14ac:dyDescent="0.2">
      <c r="A31" s="731" t="s">
        <v>64</v>
      </c>
      <c r="B31" s="627"/>
      <c r="C31" s="93">
        <f t="shared" si="6"/>
        <v>0</v>
      </c>
      <c r="D31" s="285">
        <v>0</v>
      </c>
      <c r="E31" s="285">
        <v>0</v>
      </c>
      <c r="F31" s="285">
        <v>0</v>
      </c>
      <c r="G31" s="3" t="str">
        <f t="shared" si="7"/>
        <v/>
      </c>
      <c r="H31" s="74"/>
      <c r="I31" s="74"/>
      <c r="J31" s="82"/>
      <c r="K31" s="74"/>
      <c r="L31" s="74"/>
      <c r="M31" s="83"/>
      <c r="N31" s="9"/>
      <c r="O31" s="9"/>
      <c r="P31" s="9"/>
      <c r="Q31" s="9"/>
      <c r="R31" s="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4"/>
      <c r="CA31" s="27" t="str">
        <f t="shared" si="8"/>
        <v/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8"/>
      <c r="DB31" s="7"/>
      <c r="DC31" s="7"/>
      <c r="DD31" s="7"/>
      <c r="DE31" s="7"/>
      <c r="DF31" s="7"/>
    </row>
    <row r="32" spans="1:110" s="2" customFormat="1" x14ac:dyDescent="0.2">
      <c r="A32" s="628" t="s">
        <v>65</v>
      </c>
      <c r="B32" s="96" t="s">
        <v>66</v>
      </c>
      <c r="C32" s="90">
        <f t="shared" si="6"/>
        <v>54</v>
      </c>
      <c r="D32" s="91">
        <v>0</v>
      </c>
      <c r="E32" s="91">
        <v>8</v>
      </c>
      <c r="F32" s="91">
        <v>46</v>
      </c>
      <c r="G32" s="3" t="str">
        <f t="shared" si="7"/>
        <v/>
      </c>
      <c r="H32" s="74"/>
      <c r="I32" s="74"/>
      <c r="J32" s="82"/>
      <c r="K32" s="74"/>
      <c r="L32" s="74"/>
      <c r="M32" s="83"/>
      <c r="N32" s="9"/>
      <c r="O32" s="9"/>
      <c r="P32" s="9"/>
      <c r="Q32" s="9"/>
      <c r="R32" s="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4"/>
      <c r="CA32" s="27" t="str">
        <f t="shared" si="8"/>
        <v/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8"/>
      <c r="DB32" s="7"/>
      <c r="DC32" s="7"/>
      <c r="DD32" s="7"/>
      <c r="DE32" s="7"/>
      <c r="DF32" s="7"/>
    </row>
    <row r="33" spans="1:105" s="2" customFormat="1" x14ac:dyDescent="0.2">
      <c r="A33" s="751"/>
      <c r="B33" s="469" t="s">
        <v>67</v>
      </c>
      <c r="C33" s="93">
        <f t="shared" si="6"/>
        <v>0</v>
      </c>
      <c r="D33" s="285">
        <v>0</v>
      </c>
      <c r="E33" s="285">
        <v>0</v>
      </c>
      <c r="F33" s="285">
        <v>0</v>
      </c>
      <c r="G33" s="3" t="str">
        <f t="shared" si="7"/>
        <v/>
      </c>
      <c r="H33" s="74"/>
      <c r="I33" s="74"/>
      <c r="J33" s="82"/>
      <c r="K33" s="74"/>
      <c r="L33" s="74"/>
      <c r="M33" s="83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4"/>
      <c r="CA33" s="27" t="str">
        <f t="shared" si="8"/>
        <v/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8"/>
    </row>
    <row r="34" spans="1:105" s="2" customFormat="1" x14ac:dyDescent="0.2">
      <c r="A34" s="630" t="s">
        <v>68</v>
      </c>
      <c r="B34" s="631"/>
      <c r="C34" s="98">
        <f t="shared" si="6"/>
        <v>7</v>
      </c>
      <c r="D34" s="88">
        <v>0</v>
      </c>
      <c r="E34" s="88">
        <v>3</v>
      </c>
      <c r="F34" s="88">
        <v>4</v>
      </c>
      <c r="G34" s="3" t="str">
        <f t="shared" si="7"/>
        <v/>
      </c>
      <c r="H34" s="74"/>
      <c r="I34" s="74"/>
      <c r="J34" s="82"/>
      <c r="K34" s="74"/>
      <c r="L34" s="74"/>
      <c r="M34" s="83"/>
      <c r="N34" s="9"/>
      <c r="O34" s="9"/>
      <c r="P34" s="9"/>
      <c r="Q34" s="9"/>
      <c r="R34" s="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4"/>
      <c r="CA34" s="27" t="str">
        <f t="shared" si="8"/>
        <v/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8"/>
    </row>
    <row r="35" spans="1:105" s="2" customFormat="1" ht="21" x14ac:dyDescent="0.2">
      <c r="A35" s="628" t="s">
        <v>69</v>
      </c>
      <c r="B35" s="99" t="s">
        <v>70</v>
      </c>
      <c r="C35" s="100">
        <f t="shared" si="6"/>
        <v>43</v>
      </c>
      <c r="D35" s="91">
        <v>0</v>
      </c>
      <c r="E35" s="91">
        <v>5</v>
      </c>
      <c r="F35" s="91">
        <v>38</v>
      </c>
      <c r="G35" s="3" t="str">
        <f t="shared" si="7"/>
        <v/>
      </c>
      <c r="H35" s="74"/>
      <c r="I35" s="74"/>
      <c r="J35" s="82"/>
      <c r="K35" s="74"/>
      <c r="L35" s="74"/>
      <c r="M35" s="83"/>
      <c r="N35" s="9"/>
      <c r="O35" s="9"/>
      <c r="P35" s="9"/>
      <c r="Q35" s="9"/>
      <c r="R35" s="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4"/>
      <c r="CA35" s="27" t="str">
        <f t="shared" si="8"/>
        <v/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8"/>
    </row>
    <row r="36" spans="1:105" s="2" customFormat="1" x14ac:dyDescent="0.2">
      <c r="A36" s="751"/>
      <c r="B36" s="479" t="s">
        <v>71</v>
      </c>
      <c r="C36" s="93">
        <f t="shared" si="6"/>
        <v>0</v>
      </c>
      <c r="D36" s="285">
        <v>0</v>
      </c>
      <c r="E36" s="285">
        <v>0</v>
      </c>
      <c r="F36" s="285">
        <v>0</v>
      </c>
      <c r="G36" s="3" t="str">
        <f t="shared" si="7"/>
        <v/>
      </c>
      <c r="H36" s="74"/>
      <c r="I36" s="74"/>
      <c r="J36" s="82"/>
      <c r="K36" s="74"/>
      <c r="L36" s="74"/>
      <c r="M36" s="83"/>
      <c r="N36" s="9"/>
      <c r="O36" s="9"/>
      <c r="P36" s="9"/>
      <c r="Q36" s="9"/>
      <c r="R36" s="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4"/>
      <c r="CA36" s="27" t="str">
        <f t="shared" si="8"/>
        <v/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8"/>
    </row>
    <row r="37" spans="1:105" s="2" customFormat="1" x14ac:dyDescent="0.2">
      <c r="A37" s="101" t="s">
        <v>72</v>
      </c>
      <c r="B37" s="74"/>
      <c r="C37" s="74"/>
      <c r="D37" s="74"/>
      <c r="E37" s="74"/>
      <c r="F37" s="74"/>
      <c r="G37" s="74"/>
      <c r="H37" s="74"/>
      <c r="I37" s="74"/>
      <c r="J37" s="82"/>
      <c r="K37" s="74"/>
      <c r="L37" s="74"/>
      <c r="M37" s="83"/>
      <c r="N37" s="9"/>
      <c r="O37" s="9"/>
      <c r="P37" s="9"/>
      <c r="Q37" s="9"/>
      <c r="R37" s="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4"/>
      <c r="CA37" s="5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7"/>
    </row>
    <row r="38" spans="1:105" s="2" customFormat="1" x14ac:dyDescent="0.2">
      <c r="A38" s="102" t="s">
        <v>73</v>
      </c>
      <c r="B38" s="103"/>
      <c r="C38" s="104"/>
      <c r="D38" s="105"/>
      <c r="E38" s="106"/>
      <c r="F38" s="105"/>
      <c r="G38" s="105"/>
      <c r="H38" s="74"/>
      <c r="I38" s="74"/>
      <c r="J38" s="82"/>
      <c r="K38" s="74"/>
      <c r="L38" s="74"/>
      <c r="M38" s="83"/>
      <c r="N38" s="9"/>
      <c r="O38" s="9"/>
      <c r="P38" s="9"/>
      <c r="Q38" s="9"/>
      <c r="R38" s="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4"/>
      <c r="CA38" s="5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7"/>
    </row>
    <row r="39" spans="1:105" s="2" customFormat="1" x14ac:dyDescent="0.2">
      <c r="A39" s="644" t="s">
        <v>74</v>
      </c>
      <c r="B39" s="645"/>
      <c r="C39" s="477" t="s">
        <v>75</v>
      </c>
      <c r="D39" s="477" t="s">
        <v>76</v>
      </c>
      <c r="E39" s="82"/>
      <c r="F39" s="74"/>
      <c r="G39" s="74"/>
      <c r="H39" s="74"/>
      <c r="I39" s="74"/>
      <c r="J39" s="82"/>
      <c r="K39" s="74"/>
      <c r="L39" s="74"/>
      <c r="M39" s="83"/>
      <c r="N39" s="9"/>
      <c r="O39" s="9"/>
      <c r="P39" s="9"/>
      <c r="Q39" s="9"/>
      <c r="R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4"/>
      <c r="CA39" s="5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7"/>
    </row>
    <row r="40" spans="1:105" s="2" customFormat="1" ht="14.25" customHeight="1" x14ac:dyDescent="0.2">
      <c r="A40" s="646" t="s">
        <v>77</v>
      </c>
      <c r="B40" s="647"/>
      <c r="C40" s="108">
        <v>13</v>
      </c>
      <c r="D40" s="108">
        <v>12</v>
      </c>
      <c r="E40" s="82"/>
      <c r="F40" s="74"/>
      <c r="G40" s="74"/>
      <c r="H40" s="74"/>
      <c r="I40" s="74"/>
      <c r="J40" s="82"/>
      <c r="K40" s="74"/>
      <c r="L40" s="74"/>
      <c r="M40" s="83"/>
      <c r="N40" s="9"/>
      <c r="O40" s="9"/>
      <c r="P40" s="9"/>
      <c r="Q40" s="9"/>
      <c r="R40" s="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4"/>
      <c r="CA40" s="5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7"/>
    </row>
    <row r="41" spans="1:105" s="2" customFormat="1" ht="14.25" customHeight="1" x14ac:dyDescent="0.2">
      <c r="A41" s="800" t="s">
        <v>78</v>
      </c>
      <c r="B41" s="426" t="s">
        <v>79</v>
      </c>
      <c r="C41" s="26">
        <v>13</v>
      </c>
      <c r="D41" s="26">
        <v>9</v>
      </c>
      <c r="E41" s="82"/>
      <c r="F41" s="74"/>
      <c r="G41" s="74"/>
      <c r="H41" s="74"/>
      <c r="I41" s="74"/>
      <c r="J41" s="82"/>
      <c r="K41" s="74"/>
      <c r="L41" s="74"/>
      <c r="M41" s="83"/>
      <c r="N41" s="9"/>
      <c r="O41" s="9"/>
      <c r="P41" s="9"/>
      <c r="Q41" s="9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  <c r="CA41" s="5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" customFormat="1" x14ac:dyDescent="0.2">
      <c r="A42" s="754"/>
      <c r="B42" s="110" t="s">
        <v>80</v>
      </c>
      <c r="C42" s="111">
        <v>13</v>
      </c>
      <c r="D42" s="111">
        <v>9</v>
      </c>
      <c r="E42" s="82"/>
      <c r="F42" s="74"/>
      <c r="G42" s="74"/>
      <c r="H42" s="74"/>
      <c r="I42" s="74"/>
      <c r="J42" s="82"/>
      <c r="K42" s="74"/>
      <c r="L42" s="74"/>
      <c r="M42" s="83"/>
      <c r="N42" s="9"/>
      <c r="O42" s="9"/>
      <c r="P42" s="9"/>
      <c r="Q42" s="9"/>
      <c r="R42" s="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4"/>
      <c r="CA42" s="5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7"/>
    </row>
    <row r="43" spans="1:105" s="2" customFormat="1" ht="14.25" customHeight="1" x14ac:dyDescent="0.2">
      <c r="A43" s="662" t="s">
        <v>81</v>
      </c>
      <c r="B43" s="662"/>
      <c r="C43" s="108">
        <v>3</v>
      </c>
      <c r="D43" s="108">
        <v>1</v>
      </c>
      <c r="E43" s="82"/>
      <c r="F43" s="74"/>
      <c r="G43" s="74"/>
      <c r="H43" s="74"/>
      <c r="I43" s="74"/>
      <c r="J43" s="82"/>
      <c r="K43" s="74"/>
      <c r="L43" s="74"/>
      <c r="M43" s="83"/>
      <c r="N43" s="9"/>
      <c r="O43" s="9"/>
      <c r="P43" s="9"/>
      <c r="Q43" s="9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4"/>
      <c r="CA43" s="5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7"/>
    </row>
    <row r="44" spans="1:105" s="2" customFormat="1" ht="14.25" customHeight="1" x14ac:dyDescent="0.2">
      <c r="A44" s="754" t="s">
        <v>82</v>
      </c>
      <c r="B44" s="754"/>
      <c r="C44" s="286">
        <v>1</v>
      </c>
      <c r="D44" s="112">
        <v>5</v>
      </c>
      <c r="E44" s="82"/>
      <c r="F44" s="74"/>
      <c r="G44" s="74"/>
      <c r="H44" s="74"/>
      <c r="I44" s="74"/>
      <c r="J44" s="82"/>
      <c r="K44" s="74"/>
      <c r="L44" s="74"/>
      <c r="M44" s="83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4"/>
      <c r="CA44" s="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7"/>
    </row>
    <row r="45" spans="1:105" s="2" customFormat="1" ht="14.25" customHeight="1" x14ac:dyDescent="0.2">
      <c r="A45" s="663" t="s">
        <v>83</v>
      </c>
      <c r="B45" s="113" t="s">
        <v>84</v>
      </c>
      <c r="C45" s="26">
        <v>15</v>
      </c>
      <c r="D45" s="26">
        <v>3</v>
      </c>
      <c r="E45" s="82"/>
      <c r="F45" s="74"/>
      <c r="G45" s="74"/>
      <c r="H45" s="74"/>
      <c r="I45" s="74"/>
      <c r="J45" s="82"/>
      <c r="K45" s="74"/>
      <c r="L45" s="74"/>
      <c r="M45" s="83"/>
      <c r="N45" s="9"/>
      <c r="O45" s="9"/>
      <c r="P45" s="9"/>
      <c r="Q45" s="9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4"/>
      <c r="CA45" s="5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" customFormat="1" ht="21" x14ac:dyDescent="0.2">
      <c r="A46" s="754"/>
      <c r="B46" s="480" t="s">
        <v>85</v>
      </c>
      <c r="C46" s="115">
        <v>0</v>
      </c>
      <c r="D46" s="111">
        <v>5</v>
      </c>
      <c r="E46" s="82"/>
      <c r="F46" s="74"/>
      <c r="G46" s="74"/>
      <c r="H46" s="74"/>
      <c r="I46" s="74"/>
      <c r="J46" s="82"/>
      <c r="K46" s="74"/>
      <c r="L46" s="74"/>
      <c r="M46" s="83"/>
      <c r="N46" s="9"/>
      <c r="O46" s="9"/>
      <c r="P46" s="9"/>
      <c r="Q46" s="9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4"/>
      <c r="CA46" s="5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</row>
    <row r="47" spans="1:105" s="2" customFormat="1" x14ac:dyDescent="0.2">
      <c r="A47" s="646" t="s">
        <v>86</v>
      </c>
      <c r="B47" s="647"/>
      <c r="C47" s="108">
        <v>0</v>
      </c>
      <c r="D47" s="108">
        <v>0</v>
      </c>
      <c r="E47" s="82"/>
      <c r="F47" s="74"/>
      <c r="G47" s="74"/>
      <c r="H47" s="74"/>
      <c r="I47" s="74"/>
      <c r="J47" s="82"/>
      <c r="K47" s="74"/>
      <c r="L47" s="74"/>
      <c r="M47" s="83"/>
      <c r="N47" s="9"/>
      <c r="O47" s="9"/>
      <c r="P47" s="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4"/>
      <c r="CA47" s="5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7"/>
    </row>
    <row r="48" spans="1:105" s="2" customFormat="1" ht="14.25" customHeight="1" x14ac:dyDescent="0.2">
      <c r="A48" s="646" t="s">
        <v>87</v>
      </c>
      <c r="B48" s="647"/>
      <c r="C48" s="108">
        <v>2</v>
      </c>
      <c r="D48" s="108">
        <v>0</v>
      </c>
      <c r="E48" s="82"/>
      <c r="F48" s="74"/>
      <c r="G48" s="74"/>
      <c r="H48" s="74"/>
      <c r="I48" s="74"/>
      <c r="J48" s="82"/>
      <c r="K48" s="74"/>
      <c r="L48" s="74"/>
      <c r="M48" s="83"/>
      <c r="N48" s="9"/>
      <c r="O48" s="9"/>
      <c r="P48" s="9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4"/>
      <c r="CA48" s="5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7"/>
    </row>
    <row r="49" spans="1:21" s="2" customFormat="1" ht="14.25" customHeight="1" x14ac:dyDescent="0.2">
      <c r="A49" s="646" t="s">
        <v>88</v>
      </c>
      <c r="B49" s="647"/>
      <c r="C49" s="108">
        <v>1</v>
      </c>
      <c r="D49" s="108">
        <v>0</v>
      </c>
      <c r="E49" s="82"/>
      <c r="F49" s="74"/>
      <c r="G49" s="74"/>
      <c r="H49" s="74"/>
      <c r="I49" s="74"/>
      <c r="J49" s="82"/>
      <c r="K49" s="74"/>
      <c r="L49" s="74"/>
      <c r="M49" s="83"/>
      <c r="N49" s="9"/>
      <c r="O49" s="9"/>
      <c r="P49" s="9"/>
      <c r="Q49" s="9"/>
      <c r="R49" s="9"/>
      <c r="S49" s="3"/>
      <c r="T49" s="3"/>
      <c r="U49" s="3"/>
    </row>
    <row r="50" spans="1:21" s="2" customFormat="1" ht="14.25" customHeight="1" x14ac:dyDescent="0.2">
      <c r="A50" s="646" t="s">
        <v>89</v>
      </c>
      <c r="B50" s="647"/>
      <c r="C50" s="108">
        <v>1</v>
      </c>
      <c r="D50" s="108">
        <v>0</v>
      </c>
      <c r="E50" s="82"/>
      <c r="F50" s="74"/>
      <c r="G50" s="74"/>
      <c r="H50" s="74"/>
      <c r="I50" s="74"/>
      <c r="J50" s="82"/>
      <c r="K50" s="74"/>
      <c r="L50" s="74"/>
      <c r="M50" s="83"/>
      <c r="N50" s="9"/>
      <c r="O50" s="9"/>
      <c r="P50" s="9"/>
      <c r="Q50" s="9"/>
      <c r="R50" s="9"/>
      <c r="S50" s="3"/>
      <c r="T50" s="3"/>
      <c r="U50" s="3"/>
    </row>
    <row r="51" spans="1:21" s="2" customFormat="1" ht="15" customHeight="1" thickBot="1" x14ac:dyDescent="0.25">
      <c r="A51" s="656" t="s">
        <v>90</v>
      </c>
      <c r="B51" s="657"/>
      <c r="C51" s="116">
        <v>3</v>
      </c>
      <c r="D51" s="116">
        <v>2</v>
      </c>
      <c r="E51" s="82"/>
      <c r="F51" s="74"/>
      <c r="G51" s="74"/>
      <c r="H51" s="74"/>
      <c r="I51" s="74"/>
      <c r="J51" s="82"/>
      <c r="K51" s="74"/>
      <c r="L51" s="74"/>
      <c r="M51" s="83"/>
      <c r="N51" s="9"/>
      <c r="O51" s="9"/>
      <c r="P51" s="9"/>
      <c r="Q51" s="9"/>
      <c r="R51" s="9"/>
      <c r="S51" s="3"/>
      <c r="T51" s="3"/>
      <c r="U51" s="3"/>
    </row>
    <row r="52" spans="1:21" s="2" customFormat="1" ht="15" thickTop="1" x14ac:dyDescent="0.2">
      <c r="A52" s="753" t="s">
        <v>91</v>
      </c>
      <c r="B52" s="753"/>
      <c r="C52" s="286">
        <v>44</v>
      </c>
      <c r="D52" s="112">
        <v>12</v>
      </c>
      <c r="E52" s="82"/>
      <c r="F52" s="74"/>
      <c r="G52" s="74"/>
      <c r="H52" s="74"/>
      <c r="I52" s="74"/>
      <c r="J52" s="82"/>
      <c r="K52" s="74"/>
      <c r="L52" s="74"/>
      <c r="M52" s="83"/>
      <c r="N52" s="9"/>
      <c r="O52" s="9"/>
      <c r="P52" s="9"/>
      <c r="Q52" s="9"/>
      <c r="R52" s="9"/>
      <c r="S52" s="3"/>
      <c r="T52" s="3"/>
      <c r="U52" s="3"/>
    </row>
    <row r="53" spans="1:21" s="2" customFormat="1" x14ac:dyDescent="0.2">
      <c r="A53" s="102" t="s">
        <v>92</v>
      </c>
      <c r="B53" s="103"/>
      <c r="C53" s="104"/>
      <c r="D53" s="105"/>
      <c r="E53" s="82"/>
      <c r="F53" s="74"/>
      <c r="G53" s="74"/>
      <c r="H53" s="74"/>
      <c r="I53" s="74"/>
      <c r="J53" s="82"/>
      <c r="K53" s="74"/>
      <c r="L53" s="74"/>
      <c r="M53" s="83"/>
      <c r="N53" s="9"/>
      <c r="O53" s="9"/>
      <c r="P53" s="9"/>
      <c r="Q53" s="9"/>
      <c r="R53" s="9"/>
      <c r="S53" s="3"/>
      <c r="T53" s="3"/>
      <c r="U53" s="3"/>
    </row>
    <row r="54" spans="1:21" s="2" customFormat="1" ht="21" x14ac:dyDescent="0.2">
      <c r="A54" s="644" t="s">
        <v>93</v>
      </c>
      <c r="B54" s="645"/>
      <c r="C54" s="477" t="s">
        <v>94</v>
      </c>
      <c r="D54" s="117" t="s">
        <v>95</v>
      </c>
      <c r="E54" s="82"/>
      <c r="F54" s="74"/>
      <c r="G54" s="74"/>
      <c r="H54" s="74"/>
      <c r="I54" s="74"/>
      <c r="J54" s="82"/>
      <c r="K54" s="74"/>
      <c r="L54" s="74"/>
      <c r="M54" s="83"/>
      <c r="N54" s="9"/>
      <c r="O54" s="9"/>
      <c r="P54" s="9"/>
      <c r="Q54" s="9"/>
      <c r="R54" s="9"/>
      <c r="S54" s="3"/>
      <c r="T54" s="3"/>
      <c r="U54" s="3"/>
    </row>
    <row r="55" spans="1:21" s="2" customFormat="1" x14ac:dyDescent="0.2">
      <c r="A55" s="799" t="s">
        <v>96</v>
      </c>
      <c r="B55" s="118" t="s">
        <v>97</v>
      </c>
      <c r="C55" s="21">
        <v>0</v>
      </c>
      <c r="D55" s="21">
        <v>0</v>
      </c>
      <c r="E55" s="82"/>
      <c r="F55" s="74"/>
      <c r="G55" s="74"/>
      <c r="H55" s="74"/>
      <c r="I55" s="74"/>
      <c r="J55" s="82"/>
      <c r="K55" s="74"/>
      <c r="L55" s="74"/>
      <c r="M55" s="83"/>
      <c r="N55" s="9"/>
      <c r="O55" s="9"/>
      <c r="P55" s="9"/>
      <c r="Q55" s="9"/>
      <c r="R55" s="9"/>
      <c r="S55" s="3"/>
      <c r="T55" s="3"/>
      <c r="U55" s="3"/>
    </row>
    <row r="56" spans="1:21" s="2" customFormat="1" x14ac:dyDescent="0.2">
      <c r="A56" s="799"/>
      <c r="B56" s="119" t="s">
        <v>98</v>
      </c>
      <c r="C56" s="21">
        <v>4</v>
      </c>
      <c r="D56" s="21">
        <v>0</v>
      </c>
      <c r="E56" s="82"/>
      <c r="F56" s="74"/>
      <c r="G56" s="74"/>
      <c r="H56" s="74"/>
      <c r="I56" s="74"/>
      <c r="J56" s="82"/>
      <c r="K56" s="74"/>
      <c r="L56" s="74"/>
      <c r="M56" s="83"/>
      <c r="N56" s="9"/>
      <c r="O56" s="9"/>
      <c r="P56" s="9"/>
      <c r="Q56" s="9"/>
      <c r="R56" s="9"/>
      <c r="S56" s="3"/>
      <c r="T56" s="3"/>
      <c r="U56" s="3"/>
    </row>
    <row r="57" spans="1:21" s="2" customFormat="1" x14ac:dyDescent="0.2">
      <c r="A57" s="799"/>
      <c r="B57" s="119" t="s">
        <v>99</v>
      </c>
      <c r="C57" s="21">
        <v>0</v>
      </c>
      <c r="D57" s="21">
        <v>0</v>
      </c>
      <c r="E57" s="82"/>
      <c r="F57" s="74"/>
      <c r="G57" s="74"/>
      <c r="H57" s="74"/>
      <c r="I57" s="74"/>
      <c r="J57" s="82"/>
      <c r="K57" s="74"/>
      <c r="L57" s="74"/>
      <c r="M57" s="83"/>
      <c r="N57" s="9"/>
      <c r="O57" s="9"/>
      <c r="P57" s="9"/>
      <c r="Q57" s="9"/>
      <c r="R57" s="9"/>
      <c r="S57" s="3"/>
      <c r="T57" s="3"/>
      <c r="U57" s="3"/>
    </row>
    <row r="58" spans="1:21" s="2" customFormat="1" x14ac:dyDescent="0.2">
      <c r="A58" s="799"/>
      <c r="B58" s="119" t="s">
        <v>100</v>
      </c>
      <c r="C58" s="21">
        <v>1</v>
      </c>
      <c r="D58" s="21">
        <v>0</v>
      </c>
      <c r="E58" s="82"/>
      <c r="F58" s="74"/>
      <c r="G58" s="74"/>
      <c r="H58" s="74"/>
      <c r="I58" s="74"/>
      <c r="J58" s="82"/>
      <c r="K58" s="74"/>
      <c r="L58" s="74"/>
      <c r="M58" s="83"/>
      <c r="N58" s="9"/>
      <c r="O58" s="9"/>
      <c r="P58" s="9"/>
      <c r="Q58" s="9"/>
      <c r="R58" s="9"/>
      <c r="S58" s="3"/>
      <c r="T58" s="3"/>
      <c r="U58" s="3"/>
    </row>
    <row r="59" spans="1:21" s="2" customFormat="1" ht="21" x14ac:dyDescent="0.2">
      <c r="A59" s="752"/>
      <c r="B59" s="120" t="s">
        <v>101</v>
      </c>
      <c r="C59" s="286">
        <v>0</v>
      </c>
      <c r="D59" s="286">
        <v>0</v>
      </c>
      <c r="E59" s="82"/>
      <c r="F59" s="74"/>
      <c r="G59" s="74"/>
      <c r="H59" s="74"/>
      <c r="I59" s="74"/>
      <c r="J59" s="82"/>
      <c r="K59" s="74"/>
      <c r="L59" s="74"/>
      <c r="M59" s="83"/>
      <c r="N59" s="9"/>
      <c r="O59" s="9"/>
      <c r="P59" s="9"/>
      <c r="Q59" s="9"/>
      <c r="R59" s="9"/>
      <c r="S59" s="3"/>
      <c r="T59" s="3"/>
      <c r="U59" s="3"/>
    </row>
    <row r="60" spans="1:21" s="2" customFormat="1" x14ac:dyDescent="0.2">
      <c r="A60" s="638" t="s">
        <v>102</v>
      </c>
      <c r="B60" s="639"/>
      <c r="C60" s="21">
        <v>1</v>
      </c>
      <c r="D60" s="21">
        <v>0</v>
      </c>
      <c r="E60" s="82"/>
      <c r="F60" s="74"/>
      <c r="G60" s="74"/>
      <c r="H60" s="74"/>
      <c r="I60" s="74"/>
      <c r="J60" s="82"/>
      <c r="K60" s="74"/>
      <c r="L60" s="74"/>
      <c r="M60" s="83"/>
      <c r="N60" s="9"/>
      <c r="O60" s="9"/>
      <c r="P60" s="9"/>
      <c r="Q60" s="9"/>
      <c r="R60" s="9"/>
      <c r="S60" s="3"/>
      <c r="T60" s="3"/>
      <c r="U60" s="3"/>
    </row>
    <row r="61" spans="1:21" s="2" customFormat="1" x14ac:dyDescent="0.2">
      <c r="A61" s="624" t="s">
        <v>103</v>
      </c>
      <c r="B61" s="625"/>
      <c r="C61" s="21">
        <v>0</v>
      </c>
      <c r="D61" s="21">
        <v>0</v>
      </c>
      <c r="E61" s="82"/>
      <c r="F61" s="74"/>
      <c r="G61" s="74"/>
      <c r="H61" s="74"/>
      <c r="I61" s="74"/>
      <c r="J61" s="82"/>
      <c r="K61" s="74"/>
      <c r="L61" s="74"/>
      <c r="M61" s="83"/>
      <c r="N61" s="9"/>
      <c r="O61" s="9"/>
      <c r="P61" s="9"/>
      <c r="Q61" s="9"/>
      <c r="R61" s="9"/>
      <c r="S61" s="3"/>
      <c r="T61" s="3"/>
      <c r="U61" s="3"/>
    </row>
    <row r="62" spans="1:21" s="2" customFormat="1" x14ac:dyDescent="0.2">
      <c r="A62" s="624" t="s">
        <v>104</v>
      </c>
      <c r="B62" s="625"/>
      <c r="C62" s="21">
        <v>0</v>
      </c>
      <c r="D62" s="21">
        <v>0</v>
      </c>
      <c r="E62" s="82"/>
      <c r="F62" s="74"/>
      <c r="G62" s="74"/>
      <c r="H62" s="74"/>
      <c r="I62" s="74"/>
      <c r="J62" s="82"/>
      <c r="K62" s="74"/>
      <c r="L62" s="74"/>
      <c r="M62" s="83"/>
      <c r="N62" s="9"/>
      <c r="O62" s="9"/>
      <c r="P62" s="9"/>
      <c r="Q62" s="9"/>
      <c r="R62" s="9"/>
      <c r="S62" s="3"/>
      <c r="T62" s="3"/>
      <c r="U62" s="3"/>
    </row>
    <row r="63" spans="1:21" s="2" customFormat="1" ht="15" thickBot="1" x14ac:dyDescent="0.25">
      <c r="A63" s="674" t="s">
        <v>105</v>
      </c>
      <c r="B63" s="675"/>
      <c r="C63" s="58">
        <v>0</v>
      </c>
      <c r="D63" s="58">
        <v>0</v>
      </c>
      <c r="E63" s="82"/>
      <c r="F63" s="74"/>
      <c r="G63" s="74"/>
      <c r="H63" s="74"/>
      <c r="I63" s="74"/>
      <c r="J63" s="82"/>
      <c r="K63" s="74"/>
      <c r="L63" s="74"/>
      <c r="M63" s="83"/>
      <c r="N63" s="9"/>
      <c r="O63" s="9"/>
      <c r="P63" s="9"/>
      <c r="Q63" s="9"/>
      <c r="R63" s="9"/>
      <c r="S63" s="3"/>
      <c r="T63" s="3"/>
      <c r="U63" s="3"/>
    </row>
    <row r="64" spans="1:21" s="2" customFormat="1" ht="15" thickTop="1" x14ac:dyDescent="0.2">
      <c r="A64" s="624" t="s">
        <v>106</v>
      </c>
      <c r="B64" s="625"/>
      <c r="C64" s="21">
        <v>0</v>
      </c>
      <c r="D64" s="21">
        <v>0</v>
      </c>
      <c r="E64" s="82"/>
      <c r="F64" s="74"/>
      <c r="G64" s="74"/>
      <c r="H64" s="74"/>
      <c r="I64" s="74"/>
      <c r="J64" s="82"/>
      <c r="K64" s="74"/>
      <c r="L64" s="74"/>
      <c r="M64" s="83"/>
      <c r="N64" s="9"/>
      <c r="O64" s="9"/>
      <c r="P64" s="9"/>
      <c r="Q64" s="9"/>
      <c r="R64" s="9"/>
      <c r="S64" s="3"/>
      <c r="T64" s="3"/>
      <c r="U64" s="3"/>
    </row>
    <row r="65" spans="1:130" ht="15" customHeight="1" x14ac:dyDescent="0.2">
      <c r="A65" s="624" t="s">
        <v>107</v>
      </c>
      <c r="B65" s="625"/>
      <c r="C65" s="21">
        <v>0</v>
      </c>
      <c r="D65" s="21">
        <v>0</v>
      </c>
      <c r="E65" s="82"/>
      <c r="F65" s="74"/>
      <c r="G65" s="74"/>
      <c r="H65" s="74"/>
      <c r="I65" s="74"/>
      <c r="J65" s="82"/>
      <c r="K65" s="74"/>
      <c r="L65" s="74"/>
      <c r="M65" s="83"/>
      <c r="N65" s="9"/>
      <c r="O65" s="9"/>
      <c r="P65" s="9"/>
      <c r="Q65" s="9"/>
      <c r="R65" s="9"/>
      <c r="S65" s="3"/>
      <c r="T65" s="3"/>
      <c r="U65" s="3"/>
    </row>
    <row r="66" spans="1:130" ht="15" customHeight="1" x14ac:dyDescent="0.2">
      <c r="A66" s="664" t="s">
        <v>108</v>
      </c>
      <c r="B66" s="665"/>
      <c r="C66" s="115">
        <v>0</v>
      </c>
      <c r="D66" s="115">
        <v>0</v>
      </c>
      <c r="E66" s="82"/>
      <c r="F66" s="74"/>
      <c r="G66" s="74"/>
      <c r="H66" s="74"/>
      <c r="I66" s="74"/>
      <c r="J66" s="82"/>
      <c r="K66" s="74"/>
      <c r="L66" s="74"/>
      <c r="M66" s="83"/>
      <c r="N66" s="9"/>
      <c r="O66" s="9"/>
      <c r="P66" s="9"/>
      <c r="Q66" s="9"/>
      <c r="R66" s="9"/>
      <c r="S66" s="3"/>
      <c r="T66" s="3"/>
      <c r="U66" s="3"/>
    </row>
    <row r="67" spans="1:130" ht="24.75" customHeight="1" x14ac:dyDescent="0.2">
      <c r="A67" s="103" t="s">
        <v>109</v>
      </c>
      <c r="B67" s="81"/>
      <c r="C67" s="74"/>
      <c r="D67" s="74"/>
      <c r="E67" s="82"/>
      <c r="F67" s="74"/>
      <c r="G67" s="74"/>
      <c r="H67" s="74"/>
      <c r="I67" s="74"/>
      <c r="J67" s="82"/>
      <c r="K67" s="74"/>
      <c r="L67" s="74"/>
      <c r="M67" s="83"/>
      <c r="N67" s="9"/>
      <c r="O67" s="9"/>
      <c r="P67" s="9"/>
      <c r="Q67" s="9"/>
      <c r="R67" s="9"/>
    </row>
    <row r="68" spans="1:130" ht="19.5" customHeight="1" x14ac:dyDescent="0.2">
      <c r="A68" s="612" t="s">
        <v>110</v>
      </c>
      <c r="B68" s="667" t="s">
        <v>111</v>
      </c>
      <c r="C68" s="668"/>
      <c r="D68" s="668"/>
      <c r="E68" s="668"/>
      <c r="F68" s="668"/>
      <c r="G68" s="668"/>
      <c r="H68" s="668"/>
      <c r="I68" s="668"/>
      <c r="J68" s="669"/>
      <c r="K68" s="670" t="s">
        <v>112</v>
      </c>
      <c r="L68" s="670"/>
      <c r="M68" s="671"/>
      <c r="N68" s="672" t="s">
        <v>113</v>
      </c>
      <c r="O68" s="673"/>
      <c r="P68" s="583" t="s">
        <v>114</v>
      </c>
      <c r="Q68" s="612" t="s">
        <v>12</v>
      </c>
      <c r="R68" s="676" t="s">
        <v>13</v>
      </c>
      <c r="S68" s="672" t="s">
        <v>115</v>
      </c>
      <c r="T68" s="673" t="s">
        <v>115</v>
      </c>
      <c r="U68" s="3"/>
      <c r="BY68" s="4"/>
      <c r="CA68" s="6"/>
      <c r="CZ68" s="7"/>
      <c r="DZ68" s="2"/>
    </row>
    <row r="69" spans="1:130" ht="50.1" customHeight="1" x14ac:dyDescent="0.2">
      <c r="A69" s="802"/>
      <c r="B69" s="14" t="s">
        <v>116</v>
      </c>
      <c r="C69" s="122" t="s">
        <v>117</v>
      </c>
      <c r="D69" s="122" t="s">
        <v>118</v>
      </c>
      <c r="E69" s="16" t="s">
        <v>119</v>
      </c>
      <c r="F69" s="122" t="s">
        <v>120</v>
      </c>
      <c r="G69" s="122" t="s">
        <v>121</v>
      </c>
      <c r="H69" s="16" t="s">
        <v>122</v>
      </c>
      <c r="I69" s="122" t="s">
        <v>123</v>
      </c>
      <c r="J69" s="473" t="s">
        <v>124</v>
      </c>
      <c r="K69" s="16" t="s">
        <v>125</v>
      </c>
      <c r="L69" s="122" t="s">
        <v>126</v>
      </c>
      <c r="M69" s="124" t="s">
        <v>127</v>
      </c>
      <c r="N69" s="478" t="s">
        <v>128</v>
      </c>
      <c r="O69" s="126" t="s">
        <v>129</v>
      </c>
      <c r="P69" s="587"/>
      <c r="Q69" s="750"/>
      <c r="R69" s="677"/>
      <c r="S69" s="465" t="s">
        <v>33</v>
      </c>
      <c r="T69" s="465" t="s">
        <v>34</v>
      </c>
      <c r="U69" s="3"/>
      <c r="BY69" s="4"/>
      <c r="CA69" s="6"/>
      <c r="CZ69" s="7"/>
      <c r="DZ69" s="2"/>
    </row>
    <row r="70" spans="1:130" ht="15" customHeight="1" x14ac:dyDescent="0.2">
      <c r="A70" s="750"/>
      <c r="B70" s="127">
        <f t="shared" ref="B70:L70" si="9">SUM(B71:B73)</f>
        <v>0</v>
      </c>
      <c r="C70" s="128">
        <f t="shared" si="9"/>
        <v>0</v>
      </c>
      <c r="D70" s="128">
        <f t="shared" si="9"/>
        <v>0</v>
      </c>
      <c r="E70" s="128">
        <f t="shared" si="9"/>
        <v>0</v>
      </c>
      <c r="F70" s="128">
        <f t="shared" si="9"/>
        <v>1</v>
      </c>
      <c r="G70" s="128">
        <f t="shared" si="9"/>
        <v>0</v>
      </c>
      <c r="H70" s="128">
        <f t="shared" si="9"/>
        <v>0</v>
      </c>
      <c r="I70" s="128">
        <f t="shared" si="9"/>
        <v>0</v>
      </c>
      <c r="J70" s="129">
        <f t="shared" si="9"/>
        <v>0</v>
      </c>
      <c r="K70" s="130">
        <f t="shared" si="9"/>
        <v>0</v>
      </c>
      <c r="L70" s="128">
        <f t="shared" si="9"/>
        <v>0</v>
      </c>
      <c r="M70" s="131">
        <f>SUM(M71:M72)</f>
        <v>0</v>
      </c>
      <c r="N70" s="427">
        <f>SUM(N71:N72)</f>
        <v>0</v>
      </c>
      <c r="O70" s="133">
        <f>SUM(O71:O72)</f>
        <v>1</v>
      </c>
      <c r="P70" s="134">
        <f t="shared" ref="P70:T70" si="10">SUM(P71:P73)</f>
        <v>0</v>
      </c>
      <c r="Q70" s="428">
        <f t="shared" si="10"/>
        <v>0</v>
      </c>
      <c r="R70" s="136">
        <f t="shared" si="10"/>
        <v>0</v>
      </c>
      <c r="S70" s="136">
        <f t="shared" si="10"/>
        <v>0</v>
      </c>
      <c r="T70" s="136">
        <f t="shared" si="10"/>
        <v>0</v>
      </c>
      <c r="U70" s="3"/>
      <c r="BY70" s="4"/>
      <c r="CA70" s="6"/>
      <c r="CZ70" s="7"/>
      <c r="DZ70" s="2"/>
    </row>
    <row r="71" spans="1:130" ht="16.899999999999999" customHeight="1" x14ac:dyDescent="0.2">
      <c r="A71" s="89" t="s">
        <v>130</v>
      </c>
      <c r="B71" s="71"/>
      <c r="C71" s="137"/>
      <c r="D71" s="138"/>
      <c r="E71" s="137"/>
      <c r="F71" s="138"/>
      <c r="G71" s="138"/>
      <c r="H71" s="137"/>
      <c r="I71" s="138"/>
      <c r="J71" s="139"/>
      <c r="K71" s="137"/>
      <c r="L71" s="138"/>
      <c r="M71" s="140"/>
      <c r="N71" s="71"/>
      <c r="O71" s="141"/>
      <c r="P71" s="142"/>
      <c r="Q71" s="143"/>
      <c r="R71" s="142"/>
      <c r="S71" s="142"/>
      <c r="T71" s="142"/>
      <c r="U71" s="144"/>
      <c r="V71" s="144"/>
      <c r="W71" s="144"/>
      <c r="X71" s="144"/>
      <c r="Y71" s="144"/>
      <c r="AA71" s="144"/>
      <c r="AB71" s="144"/>
      <c r="AC71" s="144"/>
      <c r="AD71" s="144"/>
      <c r="BY71" s="4"/>
      <c r="BZ71" s="4" t="str">
        <f>IF(CZ71=1,"* La suma de los Abortos y Partos DEBE ser igual al Total de IVE realizada según causal. ","")</f>
        <v/>
      </c>
      <c r="CA71" s="27" t="str">
        <f>IF(DA71=1,"* No olvide digitar los campos Beneficiarios y/o Pueblo Originario y/o Migrantes y/o Personas Trans (Digite CEROS si no tiene). ","")</f>
        <v/>
      </c>
      <c r="CB71" s="27" t="str">
        <f>IF(DB71=1,"* Beneficiarias NO DEBEN ser Mayor al Total. ","")</f>
        <v/>
      </c>
      <c r="CC71" s="27" t="str">
        <f>IF(DC71=1,"* Pueblos Originarios NO DEBEN ser Mayor al Total. ","")</f>
        <v/>
      </c>
      <c r="CD71" s="27" t="str">
        <f>IF(DD71=1,"* Migrantes NO DEBEN ser Mayor al Total. ","")</f>
        <v/>
      </c>
      <c r="CE71" s="27" t="str">
        <f>IF(DE71=1,"* Personas Trans NO DEBEN ser Mayor al Total. ","")</f>
        <v/>
      </c>
      <c r="CZ71" s="28"/>
      <c r="DA71" s="28"/>
      <c r="DB71" s="28"/>
      <c r="DC71" s="28"/>
      <c r="DD71" s="28"/>
      <c r="DE71" s="28"/>
      <c r="DZ71" s="2"/>
    </row>
    <row r="72" spans="1:130" ht="16.899999999999999" customHeight="1" x14ac:dyDescent="0.2">
      <c r="A72" s="145" t="s">
        <v>131</v>
      </c>
      <c r="B72" s="22"/>
      <c r="C72" s="23"/>
      <c r="D72" s="25"/>
      <c r="E72" s="23"/>
      <c r="F72" s="25">
        <v>1</v>
      </c>
      <c r="G72" s="25"/>
      <c r="H72" s="23"/>
      <c r="I72" s="25"/>
      <c r="J72" s="146"/>
      <c r="K72" s="147"/>
      <c r="L72" s="25"/>
      <c r="M72" s="26"/>
      <c r="N72" s="22"/>
      <c r="O72" s="148">
        <v>1</v>
      </c>
      <c r="P72" s="24"/>
      <c r="Q72" s="21"/>
      <c r="R72" s="24"/>
      <c r="S72" s="24"/>
      <c r="T72" s="2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BY72" s="4"/>
      <c r="BZ72" s="4" t="str">
        <f>IF(CZ72=1,"* La suma de los Abortos y Partos DEBE ser igual al Total de IVE realizada según causal. ","")</f>
        <v/>
      </c>
      <c r="CA72" s="27" t="str">
        <f>IF(DA72=1,"* No olvide digitar los campos Beneficiarios y/o Pueblo Originario y/o Migrantes y/o Personas Trans (Digite CEROS si no tiene). ","")</f>
        <v/>
      </c>
      <c r="CB72" s="27" t="str">
        <f>IF(DB72=1,"* Beneficiarias NO DEBEN ser Mayor al Total. ","")</f>
        <v/>
      </c>
      <c r="CC72" s="27" t="str">
        <f>IF(DC72=1,"* Pueblos Originarios NO DEBEN ser Mayor al Total. ","")</f>
        <v/>
      </c>
      <c r="CD72" s="27" t="str">
        <f>IF(DD72=1,"* Migrantes NO DEBEN ser Mayor al Total. ","")</f>
        <v/>
      </c>
      <c r="CE72" s="27" t="str">
        <f>IF(DE72=1,"* Personas Trans NO DEBEN ser Mayor al Total. ","")</f>
        <v/>
      </c>
      <c r="CZ72" s="28"/>
      <c r="DA72" s="28"/>
      <c r="DB72" s="28"/>
      <c r="DC72" s="28"/>
      <c r="DD72" s="28"/>
      <c r="DE72" s="28"/>
      <c r="DZ72" s="2"/>
    </row>
    <row r="73" spans="1:130" ht="16.899999999999999" customHeight="1" x14ac:dyDescent="0.2">
      <c r="A73" s="149" t="s">
        <v>132</v>
      </c>
      <c r="B73" s="432"/>
      <c r="C73" s="150"/>
      <c r="D73" s="151"/>
      <c r="E73" s="150"/>
      <c r="F73" s="151"/>
      <c r="G73" s="151"/>
      <c r="H73" s="150"/>
      <c r="I73" s="151"/>
      <c r="J73" s="152"/>
      <c r="K73" s="153"/>
      <c r="L73" s="154"/>
      <c r="M73" s="155"/>
      <c r="N73" s="156"/>
      <c r="O73" s="157"/>
      <c r="P73" s="158"/>
      <c r="Q73" s="115"/>
      <c r="R73" s="158"/>
      <c r="S73" s="158"/>
      <c r="T73" s="158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BY73" s="4"/>
      <c r="BZ73" s="4" t="str">
        <f>IF(CZ73=1,"* La suma de los Abortos y Partos DEBE ser igual al Total de IVE realizada según causal. ","")</f>
        <v/>
      </c>
      <c r="CA73" s="27" t="str">
        <f>IF(DA73=1,"* No olvide digitar los campos Beneficiarios y/o Pueblo Originario y/o Migrantes y/o Personas Trans (Digite CEROS si no tiene). ","")</f>
        <v/>
      </c>
      <c r="CB73" s="27" t="str">
        <f>IF(DB73=1,"* Beneficiarias NO DEBEN ser Mayor al Total. ","")</f>
        <v/>
      </c>
      <c r="CC73" s="27" t="str">
        <f>IF(DC73=1,"* Pueblos Originarios NO DEBEN ser Mayor al Total. ","")</f>
        <v/>
      </c>
      <c r="CD73" s="27" t="str">
        <f>IF(DD73=1,"* Migrantes NO DEBEN ser Mayor al Total. ","")</f>
        <v/>
      </c>
      <c r="CE73" s="27" t="str">
        <f>IF(DE73=1,"* Personas Trans NO DEBEN ser Mayor al Total. ","")</f>
        <v/>
      </c>
      <c r="CZ73" s="28"/>
      <c r="DA73" s="28"/>
      <c r="DB73" s="28"/>
      <c r="DC73" s="28"/>
      <c r="DD73" s="28"/>
      <c r="DE73" s="28"/>
      <c r="DZ73" s="2"/>
    </row>
    <row r="74" spans="1:130" ht="19.5" customHeight="1" x14ac:dyDescent="0.2">
      <c r="A74" s="102" t="s">
        <v>133</v>
      </c>
      <c r="B74" s="103"/>
      <c r="C74" s="3"/>
      <c r="D74" s="3"/>
      <c r="E74" s="3"/>
      <c r="F74" s="159"/>
      <c r="G74" s="160"/>
      <c r="H74" s="161"/>
      <c r="I74" s="144"/>
      <c r="J74" s="144"/>
      <c r="K74" s="144"/>
      <c r="L74" s="144"/>
      <c r="M74" s="144"/>
      <c r="N74" s="144"/>
      <c r="O74" s="144"/>
      <c r="P74" s="161"/>
      <c r="Q74" s="9"/>
      <c r="R74" s="9"/>
    </row>
    <row r="75" spans="1:130" ht="19.5" customHeight="1" x14ac:dyDescent="0.2">
      <c r="A75" s="678" t="s">
        <v>134</v>
      </c>
      <c r="B75" s="679"/>
      <c r="C75" s="682" t="s">
        <v>135</v>
      </c>
      <c r="D75" s="682" t="s">
        <v>136</v>
      </c>
      <c r="E75" s="682" t="s">
        <v>137</v>
      </c>
      <c r="F75" s="682" t="s">
        <v>138</v>
      </c>
      <c r="G75" s="617" t="s">
        <v>139</v>
      </c>
      <c r="H75" s="619"/>
      <c r="I75" s="618"/>
      <c r="J75" s="144"/>
      <c r="K75" s="144"/>
      <c r="L75" s="144"/>
      <c r="M75" s="144"/>
      <c r="N75" s="144"/>
      <c r="O75" s="144"/>
      <c r="P75" s="144"/>
      <c r="Q75" s="161"/>
      <c r="R75" s="9"/>
      <c r="S75" s="9"/>
      <c r="V75" s="2"/>
      <c r="BZ75" s="3"/>
      <c r="CA75" s="4"/>
      <c r="CB75" s="5"/>
      <c r="DA75" s="6"/>
    </row>
    <row r="76" spans="1:130" ht="19.5" customHeight="1" x14ac:dyDescent="0.2">
      <c r="A76" s="738"/>
      <c r="B76" s="681"/>
      <c r="C76" s="755"/>
      <c r="D76" s="755"/>
      <c r="E76" s="755"/>
      <c r="F76" s="755"/>
      <c r="G76" s="162" t="s">
        <v>15</v>
      </c>
      <c r="H76" s="477" t="s">
        <v>140</v>
      </c>
      <c r="I76" s="477" t="s">
        <v>141</v>
      </c>
      <c r="J76" s="144"/>
      <c r="K76" s="144"/>
      <c r="L76" s="144"/>
      <c r="M76" s="144"/>
      <c r="N76" s="144"/>
      <c r="O76" s="144"/>
      <c r="P76" s="161"/>
      <c r="Q76" s="9"/>
      <c r="R76" s="9"/>
      <c r="DZ76" s="2"/>
    </row>
    <row r="77" spans="1:130" ht="19.5" customHeight="1" x14ac:dyDescent="0.2">
      <c r="A77" s="622" t="s">
        <v>142</v>
      </c>
      <c r="B77" s="623"/>
      <c r="C77" s="163"/>
      <c r="D77" s="164"/>
      <c r="E77" s="71"/>
      <c r="F77" s="71"/>
      <c r="G77" s="71"/>
      <c r="H77" s="71"/>
      <c r="I77" s="71"/>
      <c r="J77" s="144"/>
      <c r="K77" s="144"/>
      <c r="L77" s="144"/>
      <c r="M77" s="144"/>
      <c r="N77" s="144"/>
      <c r="O77" s="144"/>
      <c r="P77" s="161"/>
      <c r="Q77" s="9"/>
      <c r="R77" s="9"/>
      <c r="DZ77" s="2"/>
    </row>
    <row r="78" spans="1:130" ht="19.5" customHeight="1" x14ac:dyDescent="0.2">
      <c r="A78" s="731" t="s">
        <v>143</v>
      </c>
      <c r="B78" s="627"/>
      <c r="C78" s="327"/>
      <c r="D78" s="165"/>
      <c r="E78" s="432"/>
      <c r="F78" s="432"/>
      <c r="G78" s="432"/>
      <c r="H78" s="432"/>
      <c r="I78" s="286"/>
      <c r="J78" s="144"/>
      <c r="K78" s="144"/>
      <c r="L78" s="144"/>
      <c r="M78" s="144"/>
      <c r="N78" s="144"/>
      <c r="O78" s="144"/>
      <c r="P78" s="144"/>
      <c r="Q78" s="161"/>
      <c r="R78" s="9"/>
      <c r="S78" s="9"/>
      <c r="V78" s="2"/>
      <c r="BZ78" s="3"/>
      <c r="CA78" s="4"/>
      <c r="CB78" s="5"/>
      <c r="DA78" s="6"/>
    </row>
    <row r="79" spans="1:130" ht="19.5" customHeight="1" x14ac:dyDescent="0.2">
      <c r="A79" s="692" t="s">
        <v>144</v>
      </c>
      <c r="B79" s="468" t="s">
        <v>145</v>
      </c>
      <c r="C79" s="167"/>
      <c r="D79" s="168"/>
      <c r="E79" s="22"/>
      <c r="F79" s="22"/>
      <c r="G79" s="22"/>
      <c r="H79" s="22"/>
      <c r="I79" s="21"/>
      <c r="J79" s="144"/>
      <c r="K79" s="144"/>
      <c r="L79" s="144"/>
      <c r="M79" s="144"/>
      <c r="N79" s="144"/>
      <c r="O79" s="144"/>
      <c r="P79" s="144"/>
      <c r="Q79" s="161"/>
      <c r="R79" s="9"/>
      <c r="S79" s="9"/>
      <c r="V79" s="2"/>
      <c r="BZ79" s="3"/>
      <c r="CA79" s="4"/>
      <c r="CB79" s="5"/>
      <c r="DA79" s="6"/>
    </row>
    <row r="80" spans="1:130" ht="19.5" customHeight="1" x14ac:dyDescent="0.2">
      <c r="A80" s="805"/>
      <c r="B80" s="118" t="s">
        <v>146</v>
      </c>
      <c r="C80" s="169"/>
      <c r="D80" s="170"/>
      <c r="E80" s="30"/>
      <c r="F80" s="30"/>
      <c r="G80" s="30"/>
      <c r="H80" s="30"/>
      <c r="I80" s="29"/>
      <c r="J80" s="144"/>
      <c r="K80" s="144"/>
      <c r="L80" s="144"/>
      <c r="M80" s="144"/>
      <c r="N80" s="144"/>
      <c r="O80" s="144"/>
      <c r="P80" s="144"/>
      <c r="Q80" s="161"/>
      <c r="R80" s="9"/>
      <c r="S80" s="9"/>
      <c r="V80" s="2"/>
      <c r="BZ80" s="3"/>
      <c r="CA80" s="4"/>
      <c r="CB80" s="5"/>
      <c r="DA80" s="6"/>
    </row>
    <row r="81" spans="1:105" s="2" customFormat="1" x14ac:dyDescent="0.2">
      <c r="A81" s="805"/>
      <c r="B81" s="171" t="s">
        <v>147</v>
      </c>
      <c r="C81" s="169"/>
      <c r="D81" s="170"/>
      <c r="E81" s="30"/>
      <c r="F81" s="30"/>
      <c r="G81" s="30"/>
      <c r="H81" s="30"/>
      <c r="I81" s="29"/>
      <c r="J81" s="144"/>
      <c r="K81" s="144"/>
      <c r="L81" s="144"/>
      <c r="M81" s="144"/>
      <c r="N81" s="144"/>
      <c r="O81" s="144"/>
      <c r="P81" s="144"/>
      <c r="Q81" s="161"/>
      <c r="R81" s="9"/>
      <c r="S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  <c r="CB81" s="5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2" customFormat="1" x14ac:dyDescent="0.2">
      <c r="A82" s="805"/>
      <c r="B82" s="172" t="s">
        <v>148</v>
      </c>
      <c r="C82" s="169"/>
      <c r="D82" s="170"/>
      <c r="E82" s="30"/>
      <c r="F82" s="30"/>
      <c r="G82" s="30"/>
      <c r="H82" s="30"/>
      <c r="I82" s="29"/>
      <c r="J82" s="144"/>
      <c r="K82" s="144"/>
      <c r="L82" s="144"/>
      <c r="M82" s="144"/>
      <c r="N82" s="144"/>
      <c r="O82" s="144"/>
      <c r="P82" s="144"/>
      <c r="Q82" s="161"/>
      <c r="R82" s="9"/>
      <c r="S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/>
      <c r="CB82" s="5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2" customFormat="1" ht="21" x14ac:dyDescent="0.2">
      <c r="A83" s="805"/>
      <c r="B83" s="173" t="s">
        <v>149</v>
      </c>
      <c r="C83" s="169"/>
      <c r="D83" s="170"/>
      <c r="E83" s="30">
        <v>4</v>
      </c>
      <c r="F83" s="30"/>
      <c r="G83" s="30"/>
      <c r="H83" s="30">
        <v>3</v>
      </c>
      <c r="I83" s="29">
        <v>1</v>
      </c>
      <c r="J83" s="144"/>
      <c r="K83" s="144"/>
      <c r="L83" s="144"/>
      <c r="M83" s="144"/>
      <c r="N83" s="144"/>
      <c r="O83" s="144"/>
      <c r="P83" s="144"/>
      <c r="Q83" s="161"/>
      <c r="R83" s="9"/>
      <c r="S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/>
      <c r="CB83" s="5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2" customFormat="1" ht="21" x14ac:dyDescent="0.2">
      <c r="A84" s="805"/>
      <c r="B84" s="173" t="s">
        <v>150</v>
      </c>
      <c r="C84" s="169"/>
      <c r="D84" s="170"/>
      <c r="E84" s="30"/>
      <c r="F84" s="30"/>
      <c r="G84" s="30"/>
      <c r="H84" s="30"/>
      <c r="I84" s="29"/>
      <c r="J84" s="144"/>
      <c r="K84" s="144"/>
      <c r="L84" s="144"/>
      <c r="M84" s="144"/>
      <c r="N84" s="144"/>
      <c r="O84" s="144"/>
      <c r="P84" s="144"/>
      <c r="Q84" s="161"/>
      <c r="R84" s="9"/>
      <c r="S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/>
      <c r="CB84" s="5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2" customFormat="1" x14ac:dyDescent="0.2">
      <c r="A85" s="758"/>
      <c r="B85" s="174" t="s">
        <v>151</v>
      </c>
      <c r="C85" s="175"/>
      <c r="D85" s="165"/>
      <c r="E85" s="176"/>
      <c r="F85" s="176"/>
      <c r="G85" s="176"/>
      <c r="H85" s="176"/>
      <c r="I85" s="115"/>
      <c r="J85" s="144"/>
      <c r="K85" s="144"/>
      <c r="L85" s="144"/>
      <c r="M85" s="144"/>
      <c r="N85" s="144"/>
      <c r="O85" s="144"/>
      <c r="P85" s="144"/>
      <c r="Q85" s="161"/>
      <c r="R85" s="9"/>
      <c r="S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/>
      <c r="CB85" s="5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2" customFormat="1" x14ac:dyDescent="0.2">
      <c r="A86" s="731" t="s">
        <v>152</v>
      </c>
      <c r="B86" s="627"/>
      <c r="C86" s="327"/>
      <c r="D86" s="288"/>
      <c r="E86" s="432"/>
      <c r="F86" s="432"/>
      <c r="G86" s="432"/>
      <c r="H86" s="432"/>
      <c r="I86" s="286"/>
      <c r="J86" s="144"/>
      <c r="K86" s="144"/>
      <c r="L86" s="144"/>
      <c r="M86" s="144"/>
      <c r="N86" s="144"/>
      <c r="O86" s="144"/>
      <c r="P86" s="144"/>
      <c r="Q86" s="161"/>
      <c r="R86" s="9"/>
      <c r="S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/>
      <c r="CB86" s="5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2" customFormat="1" x14ac:dyDescent="0.2">
      <c r="A87" s="695" t="s">
        <v>153</v>
      </c>
      <c r="B87" s="696"/>
      <c r="C87" s="22"/>
      <c r="D87" s="22">
        <v>17</v>
      </c>
      <c r="E87" s="22">
        <v>1</v>
      </c>
      <c r="F87" s="22"/>
      <c r="G87" s="22"/>
      <c r="H87" s="22"/>
      <c r="I87" s="21">
        <v>18</v>
      </c>
      <c r="J87" s="144"/>
      <c r="K87" s="144"/>
      <c r="L87" s="144"/>
      <c r="M87" s="144"/>
      <c r="N87" s="144"/>
      <c r="O87" s="144"/>
      <c r="P87" s="144"/>
      <c r="Q87" s="161"/>
      <c r="R87" s="9"/>
      <c r="S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/>
      <c r="CB87" s="5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2" customFormat="1" x14ac:dyDescent="0.2">
      <c r="A88" s="695" t="s">
        <v>154</v>
      </c>
      <c r="B88" s="696"/>
      <c r="C88" s="177"/>
      <c r="D88" s="178"/>
      <c r="E88" s="177">
        <v>108</v>
      </c>
      <c r="F88" s="177"/>
      <c r="G88" s="177"/>
      <c r="H88" s="177">
        <v>9</v>
      </c>
      <c r="I88" s="179">
        <v>99</v>
      </c>
      <c r="J88" s="144"/>
      <c r="K88" s="144"/>
      <c r="L88" s="144"/>
      <c r="M88" s="144"/>
      <c r="N88" s="144"/>
      <c r="O88" s="144"/>
      <c r="P88" s="144"/>
      <c r="Q88" s="161"/>
      <c r="R88" s="9"/>
      <c r="S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/>
      <c r="CB88" s="5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2" customFormat="1" x14ac:dyDescent="0.2">
      <c r="A89" s="684" t="s">
        <v>155</v>
      </c>
      <c r="B89" s="685"/>
      <c r="C89" s="435">
        <f>SUM(C77:C88)</f>
        <v>0</v>
      </c>
      <c r="D89" s="435">
        <f>SUM(D87)</f>
        <v>17</v>
      </c>
      <c r="E89" s="435">
        <f t="shared" ref="E89:I89" si="11">SUM(E77:E88)</f>
        <v>113</v>
      </c>
      <c r="F89" s="435">
        <f t="shared" si="11"/>
        <v>0</v>
      </c>
      <c r="G89" s="435">
        <f t="shared" si="11"/>
        <v>0</v>
      </c>
      <c r="H89" s="435">
        <f t="shared" si="11"/>
        <v>12</v>
      </c>
      <c r="I89" s="181">
        <f t="shared" si="11"/>
        <v>118</v>
      </c>
      <c r="J89" s="144"/>
      <c r="K89" s="144"/>
      <c r="L89" s="144"/>
      <c r="M89" s="144"/>
      <c r="N89" s="144"/>
      <c r="O89" s="144"/>
      <c r="P89" s="144"/>
      <c r="Q89" s="161"/>
      <c r="R89" s="9"/>
      <c r="S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/>
      <c r="CB89" s="5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2" customFormat="1" ht="14.25" customHeight="1" x14ac:dyDescent="0.2">
      <c r="A90" s="740" t="s">
        <v>156</v>
      </c>
      <c r="B90" s="687"/>
      <c r="C90" s="687"/>
      <c r="D90" s="687"/>
      <c r="E90" s="687"/>
      <c r="F90" s="687"/>
      <c r="G90" s="687"/>
      <c r="H90" s="182"/>
      <c r="I90" s="182"/>
      <c r="J90" s="182"/>
      <c r="K90" s="182"/>
      <c r="L90" s="183"/>
      <c r="M90" s="161"/>
      <c r="N90" s="161"/>
      <c r="O90" s="161"/>
      <c r="P90" s="161"/>
      <c r="Q90" s="161"/>
      <c r="R90" s="16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4"/>
      <c r="CA90" s="5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7"/>
    </row>
    <row r="91" spans="1:105" s="2" customFormat="1" ht="14.25" customHeight="1" x14ac:dyDescent="0.2">
      <c r="A91" s="789" t="s">
        <v>157</v>
      </c>
      <c r="B91" s="689"/>
      <c r="C91" s="689"/>
      <c r="D91" s="689"/>
      <c r="E91" s="689"/>
      <c r="F91" s="689"/>
      <c r="G91" s="689"/>
      <c r="M91" s="9"/>
      <c r="N91" s="9"/>
      <c r="O91" s="9"/>
      <c r="P91" s="9"/>
      <c r="Q91" s="9"/>
      <c r="R91" s="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4"/>
      <c r="CA91" s="5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7"/>
    </row>
    <row r="92" spans="1:105" s="2" customFormat="1" ht="14.25" customHeight="1" x14ac:dyDescent="0.2">
      <c r="A92" s="582" t="s">
        <v>158</v>
      </c>
      <c r="B92" s="583"/>
      <c r="C92" s="588" t="s">
        <v>4</v>
      </c>
      <c r="D92" s="672" t="s">
        <v>159</v>
      </c>
      <c r="E92" s="670"/>
      <c r="F92" s="670"/>
      <c r="G92" s="670"/>
      <c r="H92" s="670"/>
      <c r="I92" s="670"/>
      <c r="J92" s="670"/>
      <c r="K92" s="673"/>
      <c r="L92" s="583" t="s">
        <v>160</v>
      </c>
      <c r="M92" s="3"/>
      <c r="N92" s="3"/>
      <c r="O92" s="161"/>
      <c r="P92" s="9"/>
      <c r="Q92" s="9"/>
      <c r="R92" s="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4"/>
      <c r="CA92" s="5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7"/>
    </row>
    <row r="93" spans="1:105" s="2" customFormat="1" ht="21" x14ac:dyDescent="0.2">
      <c r="A93" s="777"/>
      <c r="B93" s="587"/>
      <c r="C93" s="778"/>
      <c r="D93" s="14" t="s">
        <v>161</v>
      </c>
      <c r="E93" s="14" t="s">
        <v>162</v>
      </c>
      <c r="F93" s="122" t="s">
        <v>163</v>
      </c>
      <c r="G93" s="122" t="s">
        <v>164</v>
      </c>
      <c r="H93" s="122" t="s">
        <v>165</v>
      </c>
      <c r="I93" s="122" t="s">
        <v>166</v>
      </c>
      <c r="J93" s="122" t="s">
        <v>167</v>
      </c>
      <c r="K93" s="185" t="s">
        <v>168</v>
      </c>
      <c r="L93" s="587"/>
      <c r="M93" s="144"/>
      <c r="N93" s="144"/>
      <c r="O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4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7"/>
    </row>
    <row r="94" spans="1:105" s="2" customFormat="1" x14ac:dyDescent="0.2">
      <c r="A94" s="703" t="s">
        <v>169</v>
      </c>
      <c r="B94" s="704"/>
      <c r="C94" s="18">
        <f>SUM(D94:K94)</f>
        <v>149</v>
      </c>
      <c r="D94" s="177">
        <v>0</v>
      </c>
      <c r="E94" s="177">
        <v>0</v>
      </c>
      <c r="F94" s="186">
        <v>0</v>
      </c>
      <c r="G94" s="186">
        <v>2</v>
      </c>
      <c r="H94" s="186">
        <v>10</v>
      </c>
      <c r="I94" s="186">
        <v>23</v>
      </c>
      <c r="J94" s="186">
        <v>99</v>
      </c>
      <c r="K94" s="187">
        <v>15</v>
      </c>
      <c r="L94" s="188"/>
      <c r="M94" s="189" t="str">
        <f>CA94</f>
        <v/>
      </c>
      <c r="N94" s="189"/>
      <c r="O94" s="161"/>
      <c r="P94" s="9"/>
      <c r="Q94" s="9"/>
      <c r="R94" s="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/>
      <c r="CA94" s="27" t="str">
        <f>IF(DA94=1,"* Total Nacidos Vivos con Anomalía Congénita NO DEBE ser MAYOR a Nacidos Vivos según peso al Nacer. ","")</f>
        <v/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8"/>
    </row>
    <row r="95" spans="1:105" s="2" customFormat="1" x14ac:dyDescent="0.2">
      <c r="A95" s="12" t="s">
        <v>170</v>
      </c>
      <c r="B95" s="12"/>
      <c r="E95" s="9"/>
      <c r="F95" s="9"/>
      <c r="G95" s="190"/>
      <c r="H95" s="9"/>
      <c r="I95" s="9"/>
      <c r="J95" s="9"/>
      <c r="K95" s="9"/>
      <c r="L95" s="191"/>
      <c r="M95" s="9"/>
      <c r="N95" s="9"/>
      <c r="O95" s="9"/>
      <c r="P95" s="9"/>
      <c r="Q95" s="9"/>
      <c r="R95" s="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4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7"/>
    </row>
    <row r="96" spans="1:105" s="2" customFormat="1" ht="14.25" customHeight="1" x14ac:dyDescent="0.2">
      <c r="A96" s="705" t="s">
        <v>158</v>
      </c>
      <c r="B96" s="705"/>
      <c r="C96" s="706" t="s">
        <v>171</v>
      </c>
      <c r="D96" s="707"/>
      <c r="E96" s="672" t="s">
        <v>172</v>
      </c>
      <c r="F96" s="670"/>
      <c r="G96" s="670"/>
      <c r="H96" s="671"/>
      <c r="I96" s="708" t="s">
        <v>173</v>
      </c>
      <c r="J96" s="708"/>
      <c r="K96" s="701" t="s">
        <v>174</v>
      </c>
      <c r="L96" s="701" t="s">
        <v>175</v>
      </c>
      <c r="M96" s="612" t="s">
        <v>176</v>
      </c>
      <c r="N96" s="9"/>
      <c r="O96" s="9"/>
      <c r="P96" s="9"/>
      <c r="Q96" s="9"/>
      <c r="R96" s="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4"/>
      <c r="CA96" s="5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7"/>
    </row>
    <row r="97" spans="1:108" s="2" customFormat="1" ht="31.5" x14ac:dyDescent="0.2">
      <c r="A97" s="705"/>
      <c r="B97" s="705"/>
      <c r="C97" s="476" t="s">
        <v>177</v>
      </c>
      <c r="D97" s="476" t="s">
        <v>178</v>
      </c>
      <c r="E97" s="476" t="s">
        <v>179</v>
      </c>
      <c r="F97" s="476" t="s">
        <v>180</v>
      </c>
      <c r="G97" s="476" t="s">
        <v>181</v>
      </c>
      <c r="H97" s="476" t="s">
        <v>182</v>
      </c>
      <c r="I97" s="466" t="s">
        <v>183</v>
      </c>
      <c r="J97" s="471" t="s">
        <v>184</v>
      </c>
      <c r="K97" s="792"/>
      <c r="L97" s="792"/>
      <c r="M97" s="781"/>
      <c r="N97" s="1"/>
      <c r="O97" s="9"/>
      <c r="P97" s="9"/>
      <c r="Q97" s="9"/>
      <c r="R97" s="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4"/>
      <c r="CA97" s="5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7"/>
      <c r="DB97" s="7"/>
      <c r="DC97" s="7"/>
      <c r="DD97" s="7"/>
    </row>
    <row r="98" spans="1:108" s="2" customFormat="1" x14ac:dyDescent="0.2">
      <c r="A98" s="672" t="s">
        <v>169</v>
      </c>
      <c r="B98" s="671"/>
      <c r="C98" s="195">
        <v>149</v>
      </c>
      <c r="D98" s="195">
        <v>149</v>
      </c>
      <c r="E98" s="195">
        <v>1</v>
      </c>
      <c r="F98" s="195">
        <v>0</v>
      </c>
      <c r="G98" s="195">
        <v>0</v>
      </c>
      <c r="H98" s="195">
        <v>0</v>
      </c>
      <c r="I98" s="196">
        <v>2</v>
      </c>
      <c r="J98" s="195">
        <v>1</v>
      </c>
      <c r="K98" s="195">
        <v>8</v>
      </c>
      <c r="L98" s="195">
        <v>0</v>
      </c>
      <c r="M98" s="195">
        <v>0</v>
      </c>
      <c r="N98" s="1"/>
      <c r="O98" s="9"/>
      <c r="P98" s="9"/>
      <c r="Q98" s="9"/>
      <c r="R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4"/>
      <c r="CA98" s="5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7"/>
      <c r="DB98" s="7"/>
      <c r="DC98" s="7"/>
      <c r="DD98" s="7"/>
    </row>
    <row r="99" spans="1:108" s="2" customFormat="1" x14ac:dyDescent="0.2">
      <c r="A99" s="791" t="s">
        <v>185</v>
      </c>
      <c r="B99" s="699"/>
      <c r="C99" s="699"/>
      <c r="D99" s="699"/>
      <c r="E99" s="699"/>
      <c r="F99" s="699"/>
      <c r="G99" s="699"/>
      <c r="M99" s="9"/>
      <c r="N99" s="9"/>
      <c r="O99" s="9"/>
      <c r="P99" s="9"/>
      <c r="Q99" s="9"/>
      <c r="R99" s="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4"/>
      <c r="CA99" s="5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7"/>
      <c r="DB99" s="7"/>
      <c r="DC99" s="7"/>
      <c r="DD99" s="7"/>
    </row>
    <row r="100" spans="1:108" s="2" customFormat="1" ht="14.25" customHeight="1" x14ac:dyDescent="0.2">
      <c r="A100" s="612" t="s">
        <v>158</v>
      </c>
      <c r="B100" s="700" t="s">
        <v>4</v>
      </c>
      <c r="C100" s="672" t="s">
        <v>159</v>
      </c>
      <c r="D100" s="670"/>
      <c r="E100" s="670"/>
      <c r="F100" s="670"/>
      <c r="G100" s="670"/>
      <c r="H100" s="670"/>
      <c r="I100" s="670"/>
      <c r="J100" s="671"/>
      <c r="K100" s="701" t="s">
        <v>186</v>
      </c>
      <c r="L100" s="617" t="s">
        <v>187</v>
      </c>
      <c r="M100" s="619"/>
      <c r="N100" s="619"/>
      <c r="O100" s="618"/>
      <c r="P100" s="9"/>
      <c r="Q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4"/>
      <c r="CA100" s="5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7"/>
      <c r="DB100" s="7"/>
      <c r="DC100" s="7"/>
      <c r="DD100" s="7"/>
    </row>
    <row r="101" spans="1:108" s="2" customFormat="1" ht="42" x14ac:dyDescent="0.2">
      <c r="A101" s="781"/>
      <c r="B101" s="778"/>
      <c r="C101" s="14" t="s">
        <v>161</v>
      </c>
      <c r="D101" s="16" t="s">
        <v>162</v>
      </c>
      <c r="E101" s="122" t="s">
        <v>163</v>
      </c>
      <c r="F101" s="122" t="s">
        <v>164</v>
      </c>
      <c r="G101" s="122" t="s">
        <v>165</v>
      </c>
      <c r="H101" s="122" t="s">
        <v>166</v>
      </c>
      <c r="I101" s="122" t="s">
        <v>167</v>
      </c>
      <c r="J101" s="124" t="s">
        <v>168</v>
      </c>
      <c r="K101" s="792"/>
      <c r="L101" s="477" t="s">
        <v>188</v>
      </c>
      <c r="M101" s="197" t="s">
        <v>189</v>
      </c>
      <c r="N101" s="467" t="s">
        <v>190</v>
      </c>
      <c r="O101" s="467" t="s">
        <v>191</v>
      </c>
      <c r="P101" s="9"/>
      <c r="Q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4"/>
      <c r="CA101" s="5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7"/>
      <c r="DB101" s="7"/>
      <c r="DC101" s="7"/>
      <c r="DD101" s="7"/>
    </row>
    <row r="102" spans="1:108" s="2" customFormat="1" x14ac:dyDescent="0.2">
      <c r="A102" s="199" t="s">
        <v>192</v>
      </c>
      <c r="B102" s="200">
        <f>SUM(C102:J102)</f>
        <v>20</v>
      </c>
      <c r="C102" s="22">
        <v>20</v>
      </c>
      <c r="D102" s="201"/>
      <c r="E102" s="201"/>
      <c r="F102" s="201"/>
      <c r="G102" s="201"/>
      <c r="H102" s="201"/>
      <c r="I102" s="201"/>
      <c r="J102" s="202"/>
      <c r="K102" s="26"/>
      <c r="L102" s="26">
        <v>10</v>
      </c>
      <c r="M102" s="26">
        <v>8</v>
      </c>
      <c r="N102" s="26">
        <v>9</v>
      </c>
      <c r="O102" s="26">
        <v>10</v>
      </c>
      <c r="P102" s="9" t="str">
        <f>CA102</f>
        <v/>
      </c>
      <c r="Q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4"/>
      <c r="CA102" s="27" t="str">
        <f>IF(DA102=1,"* Total Nacidos Fallecidos con Anomalía Congénita NO DEBE ser MAYOR a Nacidos fallecidos según peso al Nacer. ","")</f>
        <v/>
      </c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8"/>
      <c r="DB102" s="7"/>
      <c r="DC102" s="7"/>
      <c r="DD102" s="7"/>
    </row>
    <row r="103" spans="1:108" s="2" customFormat="1" x14ac:dyDescent="0.2">
      <c r="A103" s="203" t="s">
        <v>193</v>
      </c>
      <c r="B103" s="204">
        <f>SUM(C103:J103)</f>
        <v>0</v>
      </c>
      <c r="C103" s="205"/>
      <c r="D103" s="25"/>
      <c r="E103" s="25"/>
      <c r="F103" s="25"/>
      <c r="G103" s="25"/>
      <c r="H103" s="25"/>
      <c r="I103" s="25"/>
      <c r="J103" s="24"/>
      <c r="K103" s="26"/>
      <c r="L103" s="26"/>
      <c r="M103" s="26"/>
      <c r="N103" s="26"/>
      <c r="O103" s="26"/>
      <c r="P103" s="9" t="str">
        <f>CA103</f>
        <v/>
      </c>
      <c r="Q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4"/>
      <c r="CA103" s="27" t="str">
        <f>IF(DA103=1,"* Total Nacidos Fallecidos con Anomalía Congénita NO DEBE ser MAYOR a Nacidos fallecidos según peso al Nacer. ","")</f>
        <v/>
      </c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8"/>
      <c r="DB103" s="7"/>
      <c r="DC103" s="7"/>
      <c r="DD103" s="7"/>
    </row>
    <row r="104" spans="1:108" s="2" customFormat="1" x14ac:dyDescent="0.2">
      <c r="A104" s="206" t="s">
        <v>194</v>
      </c>
      <c r="B104" s="207">
        <f>SUM(C104:J104)</f>
        <v>1</v>
      </c>
      <c r="C104" s="156"/>
      <c r="D104" s="154"/>
      <c r="E104" s="154"/>
      <c r="F104" s="154"/>
      <c r="G104" s="154">
        <v>1</v>
      </c>
      <c r="H104" s="154"/>
      <c r="I104" s="154"/>
      <c r="J104" s="158"/>
      <c r="K104" s="158">
        <v>1</v>
      </c>
      <c r="L104" s="158">
        <v>1</v>
      </c>
      <c r="M104" s="158">
        <v>1</v>
      </c>
      <c r="N104" s="158">
        <v>1</v>
      </c>
      <c r="O104" s="115">
        <v>1</v>
      </c>
      <c r="P104" s="9" t="str">
        <f>CA104</f>
        <v/>
      </c>
      <c r="Q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4"/>
      <c r="CA104" s="27" t="str">
        <f>IF(DA104=1,"* Total Nacidos Fallecidos con Anomalía Congénita NO DEBE ser MAYOR a Nacidos fallecidos según peso al Nacer. ","")</f>
        <v/>
      </c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8"/>
      <c r="DB104" s="7"/>
      <c r="DC104" s="7"/>
      <c r="DD104" s="7"/>
    </row>
    <row r="105" spans="1:108" s="2" customFormat="1" x14ac:dyDescent="0.2">
      <c r="A105" s="208" t="s">
        <v>195</v>
      </c>
      <c r="D105" s="209"/>
      <c r="E105" s="20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4"/>
      <c r="CA105" s="5"/>
      <c r="CB105" s="5"/>
      <c r="CC105" s="5"/>
      <c r="CD105" s="5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7"/>
      <c r="DB105" s="7"/>
      <c r="DC105" s="7"/>
      <c r="DD105" s="7"/>
    </row>
    <row r="106" spans="1:108" s="2" customFormat="1" ht="21" x14ac:dyDescent="0.2">
      <c r="A106" s="474" t="s">
        <v>196</v>
      </c>
      <c r="B106" s="465" t="s">
        <v>197</v>
      </c>
      <c r="C106" s="211" t="s">
        <v>198</v>
      </c>
      <c r="D106" s="471" t="s">
        <v>12</v>
      </c>
      <c r="E106" s="465" t="s">
        <v>13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4"/>
      <c r="CA106" s="4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7"/>
      <c r="DC106" s="7"/>
      <c r="DD106" s="7"/>
    </row>
    <row r="107" spans="1:108" s="2" customFormat="1" x14ac:dyDescent="0.2">
      <c r="A107" s="212" t="s">
        <v>199</v>
      </c>
      <c r="B107" s="213">
        <v>116</v>
      </c>
      <c r="C107" s="214">
        <v>17</v>
      </c>
      <c r="D107" s="215">
        <v>0</v>
      </c>
      <c r="E107" s="215">
        <v>5</v>
      </c>
      <c r="F107" s="209" t="str">
        <f>CB107&amp;CC107&amp;CD107</f>
        <v/>
      </c>
      <c r="G107" s="209"/>
      <c r="H107" s="209"/>
      <c r="I107" s="209"/>
      <c r="J107" s="209"/>
      <c r="K107" s="209"/>
      <c r="L107" s="209"/>
      <c r="M107" s="9"/>
      <c r="N107" s="9"/>
      <c r="O107" s="9"/>
      <c r="P107" s="9"/>
      <c r="Q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/>
      <c r="CB107" s="27" t="str">
        <f>IF(DB107=1,"* Recuerde digitar los campos Pueblo Originario y/o Migrantes (Digite Cero si no tiene). ","")</f>
        <v/>
      </c>
      <c r="CC107" s="27" t="str">
        <f>IF(DC107=1,"* Pueblos Originarios NO DEBEN ser Mayor al Total. ","")</f>
        <v/>
      </c>
      <c r="CD107" s="27" t="str">
        <f>IF(DD107=1,"* Migrantes NO DEBEN ser Mayor al Total. ","")</f>
        <v/>
      </c>
      <c r="CE107" s="6"/>
      <c r="CF107" s="6"/>
      <c r="CG107" s="6"/>
      <c r="CH107" s="6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28"/>
      <c r="DC107" s="28"/>
      <c r="DD107" s="28"/>
    </row>
    <row r="108" spans="1:108" s="2" customFormat="1" ht="21.75" x14ac:dyDescent="0.2">
      <c r="A108" s="216" t="s">
        <v>200</v>
      </c>
      <c r="B108" s="217">
        <v>101</v>
      </c>
      <c r="C108" s="218">
        <v>24</v>
      </c>
      <c r="D108" s="219">
        <v>0</v>
      </c>
      <c r="E108" s="219">
        <v>0</v>
      </c>
      <c r="F108" s="209" t="str">
        <f>CB108&amp;CC108&amp;CD108</f>
        <v/>
      </c>
      <c r="G108" s="209"/>
      <c r="H108" s="209"/>
      <c r="I108" s="209"/>
      <c r="J108" s="209"/>
      <c r="K108" s="209"/>
      <c r="L108" s="209"/>
      <c r="M108" s="9"/>
      <c r="N108" s="9"/>
      <c r="O108" s="9"/>
      <c r="P108" s="9"/>
      <c r="Q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/>
      <c r="CB108" s="27" t="str">
        <f>IF(DB108=1,"* Recuerde digitar los campos Pueblo Originario y/o Migrantes (Digite Cero si no tiene). ","")</f>
        <v/>
      </c>
      <c r="CC108" s="27" t="str">
        <f>IF(DC108=1,"* Pueblos Originarios NO DEBEN ser Mayor al Total. ","")</f>
        <v/>
      </c>
      <c r="CD108" s="27" t="str">
        <f>IF(DD108=1,"* Migrantes NO DEBEN ser Mayor al Total. ","")</f>
        <v/>
      </c>
      <c r="CE108" s="6"/>
      <c r="CF108" s="6"/>
      <c r="CG108" s="6"/>
      <c r="CH108" s="6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28"/>
      <c r="DC108" s="28"/>
      <c r="DD108" s="28"/>
    </row>
    <row r="109" spans="1:108" s="2" customFormat="1" x14ac:dyDescent="0.2">
      <c r="A109" s="220" t="s">
        <v>201</v>
      </c>
      <c r="B109" s="221">
        <v>0</v>
      </c>
      <c r="C109" s="222"/>
      <c r="D109" s="223">
        <v>0</v>
      </c>
      <c r="E109" s="223">
        <v>0</v>
      </c>
      <c r="F109" s="209" t="str">
        <f>CB109&amp;CC109&amp;CD109</f>
        <v/>
      </c>
      <c r="G109" s="209"/>
      <c r="H109" s="209"/>
      <c r="I109" s="209"/>
      <c r="J109" s="209"/>
      <c r="K109" s="209"/>
      <c r="L109" s="209"/>
      <c r="M109" s="9"/>
      <c r="N109" s="9"/>
      <c r="O109" s="9"/>
      <c r="P109" s="9"/>
      <c r="Q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/>
      <c r="CB109" s="27" t="str">
        <f>IF(DB109=1,"* Recuerde digitar los campos Pueblo Originario y/o Migrantes (Digite Cero si no tiene). ","")</f>
        <v/>
      </c>
      <c r="CC109" s="27" t="str">
        <f>IF(DC109=1,"* Pueblos Originarios NO DEBEN ser Mayor al Total. ","")</f>
        <v/>
      </c>
      <c r="CD109" s="27" t="str">
        <f>IF(DD109=1,"* Migrantes NO DEBEN ser Mayor al Total. ","")</f>
        <v/>
      </c>
      <c r="CE109" s="6"/>
      <c r="CF109" s="6"/>
      <c r="CG109" s="6"/>
      <c r="CH109" s="6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28"/>
      <c r="DC109" s="28"/>
      <c r="DD109" s="28"/>
    </row>
    <row r="110" spans="1:108" s="2" customFormat="1" x14ac:dyDescent="0.2">
      <c r="A110" s="220" t="s">
        <v>202</v>
      </c>
      <c r="B110" s="221">
        <v>0</v>
      </c>
      <c r="C110" s="222"/>
      <c r="D110" s="223">
        <v>0</v>
      </c>
      <c r="E110" s="223">
        <v>0</v>
      </c>
      <c r="F110" s="209" t="str">
        <f>CB110&amp;CC110&amp;CD110</f>
        <v/>
      </c>
      <c r="G110" s="209"/>
      <c r="H110" s="209"/>
      <c r="I110" s="209"/>
      <c r="J110" s="209"/>
      <c r="K110" s="209"/>
      <c r="L110" s="209"/>
      <c r="M110" s="9"/>
      <c r="N110" s="9"/>
      <c r="O110" s="9"/>
      <c r="P110" s="9"/>
      <c r="Q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/>
      <c r="CB110" s="27" t="str">
        <f>IF(DB110=1,"* Recuerde digitar los campos Pueblo Originario y/o Migrantes (Digite Cero si no tiene). ","")</f>
        <v/>
      </c>
      <c r="CC110" s="27" t="str">
        <f>IF(DC110=1,"* Pueblos Originarios NO DEBEN ser Mayor al Total. ","")</f>
        <v/>
      </c>
      <c r="CD110" s="27" t="str">
        <f>IF(DD110=1,"* Migrantes NO DEBEN ser Mayor al Total. ","")</f>
        <v/>
      </c>
      <c r="CE110" s="6"/>
      <c r="CF110" s="6"/>
      <c r="CG110" s="6"/>
      <c r="CH110" s="6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28"/>
      <c r="DC110" s="28"/>
      <c r="DD110" s="28"/>
    </row>
    <row r="111" spans="1:108" s="2" customFormat="1" ht="21.75" x14ac:dyDescent="0.2">
      <c r="A111" s="220" t="s">
        <v>203</v>
      </c>
      <c r="B111" s="221">
        <v>0</v>
      </c>
      <c r="C111" s="222"/>
      <c r="D111" s="223">
        <v>0</v>
      </c>
      <c r="E111" s="223">
        <v>0</v>
      </c>
      <c r="F111" s="209" t="str">
        <f>CB111&amp;CC111&amp;CD111</f>
        <v/>
      </c>
      <c r="G111" s="209"/>
      <c r="H111" s="209"/>
      <c r="I111" s="209"/>
      <c r="J111" s="209"/>
      <c r="K111" s="209"/>
      <c r="L111" s="209"/>
      <c r="M111" s="9"/>
      <c r="N111" s="9"/>
      <c r="O111" s="9"/>
      <c r="P111" s="9"/>
      <c r="Q111" s="9"/>
      <c r="T111" s="227" t="str">
        <f>CC111&amp;CD111</f>
        <v/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/>
      <c r="CB111" s="27" t="str">
        <f>IF(DB111=1,"* Recuerde digitar los campos Pueblo Originario y/o Migrantes (Digite Cero si no tiene). ","")</f>
        <v/>
      </c>
      <c r="CC111" s="27" t="str">
        <f>IF(DC111=1,"* Pueblos Originarios NO DEBEN ser Mayor al Total. ","")</f>
        <v/>
      </c>
      <c r="CD111" s="27" t="str">
        <f>IF(DD111=1,"* Migrantes NO DEBEN ser Mayor al Total. ","")</f>
        <v/>
      </c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28"/>
      <c r="DC111" s="28"/>
      <c r="DD111" s="28"/>
    </row>
    <row r="112" spans="1:108" s="2" customFormat="1" x14ac:dyDescent="0.2">
      <c r="A112" s="378" t="s">
        <v>204</v>
      </c>
      <c r="B112" s="484">
        <v>121</v>
      </c>
      <c r="C112" s="485">
        <v>29</v>
      </c>
      <c r="D112" s="274">
        <v>0</v>
      </c>
      <c r="E112" s="274">
        <v>5</v>
      </c>
      <c r="F112" s="209" t="str">
        <f>CB106&amp;CC106&amp;CD106&amp;CE106&amp;CF106&amp;CG106</f>
        <v/>
      </c>
      <c r="O112" s="9"/>
      <c r="P112" s="9"/>
      <c r="Q112" s="9"/>
      <c r="T112" s="227" t="str">
        <f>CC112&amp;CD112</f>
        <v/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/>
      <c r="CB112" s="5"/>
      <c r="CC112" s="5"/>
      <c r="CD112" s="5" t="str">
        <f>IF(CJ112=1,"* Pueblo Originario y/o Migrante NO DEBE ser mayor al Total. ","")</f>
        <v/>
      </c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7"/>
      <c r="DC112" s="7"/>
      <c r="DD112" s="7"/>
    </row>
    <row r="113" spans="1:107" s="2" customFormat="1" ht="21.75" x14ac:dyDescent="0.2">
      <c r="A113" s="231" t="s">
        <v>205</v>
      </c>
      <c r="B113" s="232"/>
      <c r="C113" s="232"/>
      <c r="D113" s="232"/>
      <c r="E113" s="209"/>
      <c r="N113" s="9"/>
      <c r="O113" s="9"/>
      <c r="P113" s="9"/>
      <c r="S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4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7"/>
      <c r="DB113" s="7"/>
      <c r="DC113" s="7"/>
    </row>
    <row r="114" spans="1:107" s="2" customFormat="1" x14ac:dyDescent="0.2">
      <c r="A114" s="183" t="s">
        <v>206</v>
      </c>
      <c r="B114" s="183"/>
      <c r="C114" s="183"/>
      <c r="D114" s="183"/>
      <c r="E114" s="183"/>
      <c r="F114" s="183"/>
      <c r="G114" s="183"/>
      <c r="N114" s="9"/>
      <c r="O114" s="9"/>
      <c r="P114" s="9"/>
      <c r="S114" s="22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4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7"/>
      <c r="DB114" s="7"/>
      <c r="DC114" s="7"/>
    </row>
    <row r="115" spans="1:107" s="2" customFormat="1" x14ac:dyDescent="0.2">
      <c r="A115" s="717" t="s">
        <v>207</v>
      </c>
      <c r="B115" s="717"/>
      <c r="C115" s="465" t="s">
        <v>4</v>
      </c>
      <c r="J115" s="9"/>
      <c r="K115" s="9"/>
      <c r="L115" s="9"/>
      <c r="O115" s="22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3"/>
      <c r="BX115" s="3"/>
      <c r="BY115" s="3"/>
      <c r="BZ115" s="4"/>
      <c r="CA115" s="5"/>
      <c r="CB115" s="5"/>
      <c r="CC115" s="5"/>
      <c r="CD115" s="5"/>
      <c r="CE115" s="5"/>
      <c r="CF115" s="5"/>
      <c r="CG115" s="5"/>
      <c r="CH115" s="5"/>
      <c r="CI115" s="5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7"/>
      <c r="DB115" s="7"/>
      <c r="DC115" s="7"/>
    </row>
    <row r="116" spans="1:107" s="2" customFormat="1" ht="32.25" x14ac:dyDescent="0.2">
      <c r="A116" s="718" t="s">
        <v>208</v>
      </c>
      <c r="B116" s="234" t="s">
        <v>209</v>
      </c>
      <c r="C116" s="213">
        <v>128</v>
      </c>
      <c r="D116" s="235"/>
      <c r="J116" s="9"/>
      <c r="K116" s="9"/>
      <c r="L116" s="9"/>
      <c r="O116" s="22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4"/>
      <c r="BW116" s="4"/>
      <c r="BX116" s="3"/>
      <c r="BY116" s="3"/>
      <c r="BZ116" s="4"/>
      <c r="CA116" s="5"/>
      <c r="CB116" s="5"/>
      <c r="CC116" s="5"/>
      <c r="CD116" s="5"/>
      <c r="CE116" s="5"/>
      <c r="CF116" s="5"/>
      <c r="CG116" s="5"/>
      <c r="CH116" s="5"/>
      <c r="CI116" s="5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7"/>
      <c r="DB116" s="7"/>
      <c r="DC116" s="7"/>
    </row>
    <row r="117" spans="1:107" s="2" customFormat="1" ht="21.75" x14ac:dyDescent="0.2">
      <c r="A117" s="718"/>
      <c r="B117" s="486" t="s">
        <v>210</v>
      </c>
      <c r="C117" s="455">
        <v>13</v>
      </c>
      <c r="D117" s="235"/>
      <c r="J117" s="9"/>
      <c r="K117" s="9"/>
      <c r="L117" s="9"/>
      <c r="O117" s="22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4"/>
      <c r="BW117" s="4"/>
      <c r="BX117" s="3"/>
      <c r="BY117" s="3"/>
      <c r="BZ117" s="4"/>
      <c r="CA117" s="5"/>
      <c r="CB117" s="5"/>
      <c r="CC117" s="5"/>
      <c r="CD117" s="5"/>
      <c r="CE117" s="5"/>
      <c r="CF117" s="5"/>
      <c r="CG117" s="5"/>
      <c r="CH117" s="5"/>
      <c r="CI117" s="5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7"/>
      <c r="DB117" s="7"/>
      <c r="DC117" s="7"/>
    </row>
    <row r="118" spans="1:107" s="2" customFormat="1" x14ac:dyDescent="0.2">
      <c r="A118" s="718" t="s">
        <v>211</v>
      </c>
      <c r="B118" s="237" t="s">
        <v>212</v>
      </c>
      <c r="C118" s="143">
        <v>6</v>
      </c>
      <c r="D118" s="235"/>
      <c r="J118" s="9"/>
      <c r="K118" s="9"/>
      <c r="L118" s="9"/>
      <c r="O118" s="22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4"/>
      <c r="BW118" s="4"/>
      <c r="BX118" s="3"/>
      <c r="BY118" s="3"/>
      <c r="BZ118" s="4"/>
      <c r="CA118" s="5"/>
      <c r="CB118" s="5"/>
      <c r="CC118" s="5"/>
      <c r="CD118" s="5"/>
      <c r="CE118" s="5"/>
      <c r="CF118" s="5"/>
      <c r="CG118" s="5"/>
      <c r="CH118" s="5"/>
      <c r="CI118" s="5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7"/>
      <c r="DB118" s="7"/>
      <c r="DC118" s="7"/>
    </row>
    <row r="119" spans="1:107" s="2" customFormat="1" x14ac:dyDescent="0.2">
      <c r="A119" s="718"/>
      <c r="B119" s="238" t="s">
        <v>213</v>
      </c>
      <c r="C119" s="29">
        <v>128</v>
      </c>
      <c r="D119" s="235"/>
      <c r="J119" s="9"/>
      <c r="K119" s="9"/>
      <c r="L119" s="9"/>
      <c r="O119" s="22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4"/>
      <c r="BW119" s="4"/>
      <c r="BX119" s="3"/>
      <c r="BY119" s="3"/>
      <c r="BZ119" s="4"/>
      <c r="CA119" s="5"/>
      <c r="CB119" s="5"/>
      <c r="CC119" s="5"/>
      <c r="CD119" s="5"/>
      <c r="CE119" s="5"/>
      <c r="CF119" s="5"/>
      <c r="CG119" s="5"/>
      <c r="CH119" s="5"/>
      <c r="CI119" s="5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7"/>
      <c r="DB119" s="7"/>
      <c r="DC119" s="7"/>
    </row>
    <row r="120" spans="1:107" s="2" customFormat="1" x14ac:dyDescent="0.2">
      <c r="A120" s="718"/>
      <c r="B120" s="238" t="s">
        <v>214</v>
      </c>
      <c r="C120" s="29">
        <v>0</v>
      </c>
      <c r="D120" s="235"/>
      <c r="J120" s="9"/>
      <c r="K120" s="9"/>
      <c r="L120" s="9"/>
      <c r="O120" s="22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4"/>
      <c r="BW120" s="4"/>
      <c r="BX120" s="3"/>
      <c r="BY120" s="3"/>
      <c r="BZ120" s="4"/>
      <c r="CA120" s="5"/>
      <c r="CB120" s="5"/>
      <c r="CC120" s="5"/>
      <c r="CD120" s="5"/>
      <c r="CE120" s="5"/>
      <c r="CF120" s="5"/>
      <c r="CG120" s="5"/>
      <c r="CH120" s="5"/>
      <c r="CI120" s="5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7"/>
      <c r="DB120" s="7"/>
      <c r="DC120" s="7"/>
    </row>
    <row r="121" spans="1:107" s="2" customFormat="1" x14ac:dyDescent="0.2">
      <c r="A121" s="718"/>
      <c r="B121" s="487" t="s">
        <v>215</v>
      </c>
      <c r="C121" s="484">
        <v>128</v>
      </c>
      <c r="D121" s="240"/>
      <c r="J121" s="9"/>
      <c r="K121" s="9"/>
      <c r="L121" s="9"/>
      <c r="O121" s="22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4"/>
      <c r="BW121" s="4"/>
      <c r="BX121" s="3"/>
      <c r="BY121" s="3"/>
      <c r="BZ121" s="4"/>
      <c r="CA121" s="5"/>
      <c r="CB121" s="5"/>
      <c r="CC121" s="5"/>
      <c r="CD121" s="5"/>
      <c r="CE121" s="5"/>
      <c r="CF121" s="5"/>
      <c r="CG121" s="5"/>
      <c r="CH121" s="5"/>
      <c r="CI121" s="5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7"/>
      <c r="DB121" s="7"/>
      <c r="DC121" s="7"/>
    </row>
    <row r="122" spans="1:107" s="2" customFormat="1" ht="15" x14ac:dyDescent="0.25">
      <c r="A122" s="241" t="s">
        <v>216</v>
      </c>
      <c r="B122" s="242"/>
      <c r="C122" s="242"/>
      <c r="D122" s="208"/>
      <c r="E122" s="243"/>
      <c r="F122" s="243"/>
      <c r="G122" s="243"/>
      <c r="H122" s="243"/>
      <c r="I122" s="243"/>
      <c r="J122" s="243"/>
      <c r="K122" s="243"/>
      <c r="L122" s="243"/>
      <c r="M122" s="24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4"/>
      <c r="BZ122" s="4"/>
      <c r="CA122" s="5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7"/>
      <c r="DB122" s="7"/>
      <c r="DC122" s="7"/>
    </row>
    <row r="123" spans="1:107" s="2" customFormat="1" ht="14.25" customHeight="1" x14ac:dyDescent="0.2">
      <c r="A123" s="676" t="s">
        <v>217</v>
      </c>
      <c r="B123" s="612" t="s">
        <v>218</v>
      </c>
      <c r="C123" s="720" t="s">
        <v>219</v>
      </c>
      <c r="D123" s="721"/>
      <c r="E123" s="721"/>
      <c r="F123" s="721"/>
      <c r="G123" s="721"/>
      <c r="H123" s="721"/>
      <c r="I123" s="721"/>
      <c r="J123" s="721"/>
      <c r="K123" s="722"/>
      <c r="L123" s="710" t="s">
        <v>12</v>
      </c>
      <c r="M123" s="712" t="s">
        <v>13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4"/>
      <c r="BZ123" s="4"/>
      <c r="CA123" s="5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7"/>
      <c r="DB123" s="7"/>
      <c r="DC123" s="7"/>
    </row>
    <row r="124" spans="1:107" s="2" customFormat="1" x14ac:dyDescent="0.2">
      <c r="A124" s="719"/>
      <c r="B124" s="781"/>
      <c r="C124" s="244" t="s">
        <v>220</v>
      </c>
      <c r="D124" s="245" t="s">
        <v>221</v>
      </c>
      <c r="E124" s="245" t="s">
        <v>118</v>
      </c>
      <c r="F124" s="245" t="s">
        <v>119</v>
      </c>
      <c r="G124" s="245" t="s">
        <v>120</v>
      </c>
      <c r="H124" s="245" t="s">
        <v>121</v>
      </c>
      <c r="I124" s="245" t="s">
        <v>122</v>
      </c>
      <c r="J124" s="245" t="s">
        <v>123</v>
      </c>
      <c r="K124" s="246" t="s">
        <v>222</v>
      </c>
      <c r="L124" s="711"/>
      <c r="M124" s="71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4"/>
      <c r="BZ124" s="4"/>
      <c r="CA124" s="5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7"/>
      <c r="DB124" s="7"/>
      <c r="DC124" s="7"/>
    </row>
    <row r="125" spans="1:107" s="2" customFormat="1" ht="21" x14ac:dyDescent="0.2">
      <c r="A125" s="247" t="s">
        <v>223</v>
      </c>
      <c r="B125" s="150">
        <v>59</v>
      </c>
      <c r="C125" s="248"/>
      <c r="D125" s="249"/>
      <c r="E125" s="249"/>
      <c r="F125" s="249"/>
      <c r="G125" s="249"/>
      <c r="H125" s="249"/>
      <c r="I125" s="249"/>
      <c r="J125" s="249"/>
      <c r="K125" s="250"/>
      <c r="L125" s="248"/>
      <c r="M125" s="2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4"/>
      <c r="CA125" s="27" t="str">
        <f>IF(DA125=1,"* Recuerde digitar los campos Pueblo Originario y/o Migrantes (Digite Cero si no tiene). ","")</f>
        <v/>
      </c>
      <c r="CB125" s="27" t="str">
        <f>IF(DB125=1,"* Pueblos Originarios NO DEBEN ser Mayor al Total. ","")</f>
        <v/>
      </c>
      <c r="CC125" s="27" t="str">
        <f>IF(DC125=1,"* Migrantes NO DEBEN ser Mayor al Total. ","")</f>
        <v/>
      </c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7"/>
      <c r="DB125" s="7"/>
      <c r="DC125" s="7"/>
    </row>
    <row r="126" spans="1:107" s="2" customFormat="1" ht="21" x14ac:dyDescent="0.2">
      <c r="A126" s="174" t="s">
        <v>224</v>
      </c>
      <c r="B126" s="98">
        <f>SUM(C126:K126)</f>
        <v>59</v>
      </c>
      <c r="C126" s="150"/>
      <c r="D126" s="151">
        <v>5</v>
      </c>
      <c r="E126" s="151">
        <v>12</v>
      </c>
      <c r="F126" s="151">
        <v>20</v>
      </c>
      <c r="G126" s="151">
        <v>18</v>
      </c>
      <c r="H126" s="151">
        <v>3</v>
      </c>
      <c r="I126" s="151">
        <v>1</v>
      </c>
      <c r="J126" s="151">
        <v>0</v>
      </c>
      <c r="K126" s="252">
        <v>0</v>
      </c>
      <c r="L126" s="150">
        <v>0</v>
      </c>
      <c r="M126" s="253">
        <v>2</v>
      </c>
      <c r="N126" s="2" t="str">
        <f>CA126&amp;CB126&amp;CC126</f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4"/>
      <c r="CA126" s="27" t="str">
        <f>IF(DA126=1,"* Recuerde digitar los campos Pueblo Originario y/o Migrantes (Digite Cero si no tiene). ","")</f>
        <v/>
      </c>
      <c r="CB126" s="27" t="str">
        <f>IF(DB126=1,"* Pueblos Originarios NO DEBEN ser Mayor al Total. ","")</f>
        <v/>
      </c>
      <c r="CC126" s="27" t="str">
        <f>IF(DC126=1,"* Migrantes NO DEBEN ser Mayor al Total. ","")</f>
        <v/>
      </c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28"/>
      <c r="DB126" s="28"/>
      <c r="DC126" s="28"/>
    </row>
    <row r="127" spans="1:107" s="2" customFormat="1" x14ac:dyDescent="0.2">
      <c r="A127" s="183" t="s">
        <v>225</v>
      </c>
      <c r="B127" s="18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4"/>
      <c r="CA127" s="5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7"/>
      <c r="DB127" s="7"/>
      <c r="DC127" s="7"/>
    </row>
    <row r="128" spans="1:107" s="2" customFormat="1" x14ac:dyDescent="0.2">
      <c r="A128" s="183" t="s">
        <v>226</v>
      </c>
      <c r="B128" s="18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4"/>
      <c r="CA128" s="5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7"/>
      <c r="DB128" s="7"/>
      <c r="DC128" s="7"/>
    </row>
    <row r="129" spans="1:130" ht="21" x14ac:dyDescent="0.2">
      <c r="A129" s="714" t="s">
        <v>227</v>
      </c>
      <c r="B129" s="707" t="s">
        <v>228</v>
      </c>
      <c r="C129" s="716"/>
      <c r="D129" s="716"/>
      <c r="E129" s="716"/>
      <c r="F129" s="476" t="s">
        <v>229</v>
      </c>
      <c r="T129" s="3"/>
      <c r="U129" s="3"/>
      <c r="BX129" s="4"/>
      <c r="BY129" s="4"/>
      <c r="CA129" s="6"/>
      <c r="CZ129" s="7"/>
      <c r="DZ129" s="2"/>
    </row>
    <row r="130" spans="1:130" ht="24" customHeight="1" x14ac:dyDescent="0.2">
      <c r="A130" s="807"/>
      <c r="B130" s="16" t="s">
        <v>230</v>
      </c>
      <c r="C130" s="122" t="s">
        <v>231</v>
      </c>
      <c r="D130" s="16" t="s">
        <v>232</v>
      </c>
      <c r="E130" s="471" t="s">
        <v>233</v>
      </c>
      <c r="F130" s="255" t="s">
        <v>234</v>
      </c>
      <c r="T130" s="3"/>
      <c r="U130" s="3"/>
      <c r="BX130" s="4"/>
      <c r="BY130" s="4"/>
      <c r="CA130" s="6"/>
      <c r="CZ130" s="7"/>
      <c r="DZ130" s="2"/>
    </row>
    <row r="131" spans="1:130" ht="24.6" customHeight="1" x14ac:dyDescent="0.2">
      <c r="A131" s="256" t="s">
        <v>235</v>
      </c>
      <c r="B131" s="257">
        <v>142</v>
      </c>
      <c r="C131" s="186">
        <v>0</v>
      </c>
      <c r="D131" s="257">
        <v>6</v>
      </c>
      <c r="E131" s="188">
        <v>0</v>
      </c>
      <c r="F131" s="108">
        <v>0</v>
      </c>
      <c r="T131" s="3"/>
      <c r="U131" s="3"/>
      <c r="BX131" s="4"/>
      <c r="BY131" s="4"/>
      <c r="CA131" s="6"/>
      <c r="CZ131" s="7"/>
      <c r="DZ131" s="2"/>
    </row>
    <row r="132" spans="1:130" ht="32.450000000000003" customHeight="1" x14ac:dyDescent="0.2">
      <c r="A132" s="183" t="s">
        <v>236</v>
      </c>
    </row>
    <row r="133" spans="1:130" ht="30" customHeight="1" x14ac:dyDescent="0.2">
      <c r="A133" s="474" t="s">
        <v>237</v>
      </c>
      <c r="B133" s="465" t="s">
        <v>238</v>
      </c>
      <c r="C133" s="465" t="s">
        <v>239</v>
      </c>
      <c r="D133" s="211" t="s">
        <v>240</v>
      </c>
      <c r="E133" s="471" t="s">
        <v>12</v>
      </c>
    </row>
    <row r="134" spans="1:130" ht="22.15" customHeight="1" x14ac:dyDescent="0.2">
      <c r="A134" s="99" t="s">
        <v>241</v>
      </c>
      <c r="B134" s="213">
        <v>160</v>
      </c>
      <c r="C134" s="213"/>
      <c r="D134" s="214">
        <v>21</v>
      </c>
      <c r="E134" s="215"/>
      <c r="F134" s="258"/>
      <c r="CB134" s="5"/>
    </row>
    <row r="135" spans="1:130" ht="24" customHeight="1" x14ac:dyDescent="0.2">
      <c r="A135" s="259" t="s">
        <v>242</v>
      </c>
      <c r="B135" s="29">
        <v>147</v>
      </c>
      <c r="C135" s="29"/>
      <c r="D135" s="260">
        <v>21</v>
      </c>
      <c r="E135" s="32"/>
      <c r="F135" s="258"/>
      <c r="CB135" s="5"/>
    </row>
    <row r="136" spans="1:130" ht="22.15" customHeight="1" thickBot="1" x14ac:dyDescent="0.25">
      <c r="A136" s="261" t="s">
        <v>243</v>
      </c>
      <c r="B136" s="262">
        <v>13</v>
      </c>
      <c r="C136" s="262">
        <v>0</v>
      </c>
      <c r="D136" s="263">
        <v>0</v>
      </c>
      <c r="E136" s="264"/>
      <c r="F136" s="258"/>
      <c r="CB136" s="5"/>
    </row>
    <row r="137" spans="1:130" ht="26.45" customHeight="1" thickTop="1" x14ac:dyDescent="0.2">
      <c r="A137" s="482" t="s">
        <v>244</v>
      </c>
      <c r="B137" s="481" t="s">
        <v>245</v>
      </c>
      <c r="C137" s="462" t="s">
        <v>246</v>
      </c>
      <c r="D137" s="464" t="s">
        <v>12</v>
      </c>
      <c r="CB137" s="5"/>
    </row>
    <row r="138" spans="1:130" ht="22.15" customHeight="1" x14ac:dyDescent="0.2">
      <c r="A138" s="99" t="s">
        <v>247</v>
      </c>
      <c r="B138" s="213">
        <v>45</v>
      </c>
      <c r="C138" s="214">
        <v>0</v>
      </c>
      <c r="D138" s="215"/>
      <c r="CB138" s="5"/>
    </row>
    <row r="139" spans="1:130" ht="19.899999999999999" customHeight="1" x14ac:dyDescent="0.2">
      <c r="A139" s="259" t="s">
        <v>248</v>
      </c>
      <c r="B139" s="29">
        <v>34</v>
      </c>
      <c r="C139" s="260">
        <v>0</v>
      </c>
      <c r="D139" s="32"/>
      <c r="CB139" s="5"/>
    </row>
    <row r="140" spans="1:130" ht="27" customHeight="1" x14ac:dyDescent="0.2">
      <c r="A140" s="269" t="s">
        <v>249</v>
      </c>
      <c r="B140" s="224">
        <v>81</v>
      </c>
      <c r="C140" s="225">
        <v>0</v>
      </c>
      <c r="D140" s="226"/>
      <c r="CB140" s="5"/>
    </row>
    <row r="141" spans="1:130" ht="29.45" customHeight="1" x14ac:dyDescent="0.2">
      <c r="A141" s="183" t="s">
        <v>250</v>
      </c>
      <c r="B141" s="183"/>
    </row>
    <row r="142" spans="1:130" ht="43.9" customHeight="1" x14ac:dyDescent="0.2">
      <c r="A142" s="470" t="s">
        <v>244</v>
      </c>
      <c r="B142" s="472" t="s">
        <v>251</v>
      </c>
      <c r="C142" s="466" t="s">
        <v>252</v>
      </c>
      <c r="U142" s="3"/>
      <c r="BY142" s="4"/>
    </row>
    <row r="143" spans="1:130" ht="20.45" customHeight="1" x14ac:dyDescent="0.2">
      <c r="A143" s="272" t="s">
        <v>247</v>
      </c>
      <c r="B143" s="213">
        <v>142</v>
      </c>
      <c r="C143" s="215">
        <v>2</v>
      </c>
      <c r="U143" s="3"/>
      <c r="BY143" s="4"/>
    </row>
    <row r="144" spans="1:130" ht="21.6" customHeight="1" x14ac:dyDescent="0.2">
      <c r="A144" s="488" t="s">
        <v>248</v>
      </c>
      <c r="B144" s="484">
        <v>13</v>
      </c>
      <c r="C144" s="274">
        <v>0</v>
      </c>
      <c r="U144" s="3"/>
      <c r="BY144" s="4"/>
    </row>
    <row r="249" spans="1:130" ht="12" customHeight="1" x14ac:dyDescent="0.2"/>
    <row r="250" spans="1:130" s="275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BZ250" s="276"/>
      <c r="CA250" s="5"/>
      <c r="CB250" s="276"/>
      <c r="CC250" s="276"/>
      <c r="CD250" s="276"/>
      <c r="CE250" s="276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5" spans="1:13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13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13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6" spans="1:130" hidden="1" x14ac:dyDescent="0.2">
      <c r="A266" s="275">
        <f>SUM(C12:G12,H12:AB12,C26:C36,C40:D52,C55:D66,B70:O70,C89:I89,C94,C98:M98,B102:B104,B112:E112,C116:C121,B125:B126,B131:F131,B134:D136,B138:C140,B143:C144)</f>
        <v>3573</v>
      </c>
      <c r="B266" s="275">
        <f>SUM(DA12:DZ144)</f>
        <v>0</v>
      </c>
      <c r="C266" s="275"/>
      <c r="D266" s="275"/>
      <c r="E266" s="275"/>
      <c r="F266" s="275"/>
      <c r="G266" s="275"/>
      <c r="H266" s="27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</sheetData>
  <mergeCells count="121">
    <mergeCell ref="L123:L124"/>
    <mergeCell ref="M123:M124"/>
    <mergeCell ref="A129:A130"/>
    <mergeCell ref="B129:E129"/>
    <mergeCell ref="A115:B115"/>
    <mergeCell ref="A116:A117"/>
    <mergeCell ref="A118:A121"/>
    <mergeCell ref="A123:A124"/>
    <mergeCell ref="B123:B124"/>
    <mergeCell ref="C123:K123"/>
    <mergeCell ref="M96:M97"/>
    <mergeCell ref="A98:B98"/>
    <mergeCell ref="A99:G99"/>
    <mergeCell ref="A100:A101"/>
    <mergeCell ref="B100:B101"/>
    <mergeCell ref="C100:J100"/>
    <mergeCell ref="K100:K101"/>
    <mergeCell ref="L100:O100"/>
    <mergeCell ref="L92:L93"/>
    <mergeCell ref="A94:B94"/>
    <mergeCell ref="A96:B97"/>
    <mergeCell ref="C96:D96"/>
    <mergeCell ref="E96:H96"/>
    <mergeCell ref="I96:J96"/>
    <mergeCell ref="K96:K97"/>
    <mergeCell ref="L96:L97"/>
    <mergeCell ref="A89:B89"/>
    <mergeCell ref="A90:G90"/>
    <mergeCell ref="A91:G91"/>
    <mergeCell ref="A92:B93"/>
    <mergeCell ref="C92:C93"/>
    <mergeCell ref="D92:K92"/>
    <mergeCell ref="A77:B77"/>
    <mergeCell ref="A78:B78"/>
    <mergeCell ref="A79:A85"/>
    <mergeCell ref="A86:B86"/>
    <mergeCell ref="A87:B87"/>
    <mergeCell ref="A88:B88"/>
    <mergeCell ref="Q68:Q69"/>
    <mergeCell ref="R68:R69"/>
    <mergeCell ref="S68:T68"/>
    <mergeCell ref="A75:B76"/>
    <mergeCell ref="C75:C76"/>
    <mergeCell ref="D75:D76"/>
    <mergeCell ref="E75:E76"/>
    <mergeCell ref="F75:F76"/>
    <mergeCell ref="G75:I75"/>
    <mergeCell ref="A66:B66"/>
    <mergeCell ref="A68:A70"/>
    <mergeCell ref="B68:J68"/>
    <mergeCell ref="K68:M68"/>
    <mergeCell ref="N68:O68"/>
    <mergeCell ref="P68:P6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4:B54"/>
    <mergeCell ref="A55:A59"/>
    <mergeCell ref="A41:A42"/>
    <mergeCell ref="A43:B43"/>
    <mergeCell ref="A44:B44"/>
    <mergeCell ref="A45:A46"/>
    <mergeCell ref="A47:B47"/>
    <mergeCell ref="A48:B48"/>
    <mergeCell ref="A39:B39"/>
    <mergeCell ref="A40:B40"/>
    <mergeCell ref="A21:A22"/>
    <mergeCell ref="A25:B25"/>
    <mergeCell ref="A26:B26"/>
    <mergeCell ref="A27:A28"/>
    <mergeCell ref="A29:B29"/>
    <mergeCell ref="A30:B30"/>
    <mergeCell ref="A49:B49"/>
    <mergeCell ref="S10:T10"/>
    <mergeCell ref="U10:V10"/>
    <mergeCell ref="A12:B12"/>
    <mergeCell ref="A13:B13"/>
    <mergeCell ref="A14:B14"/>
    <mergeCell ref="A31:B31"/>
    <mergeCell ref="A32:A33"/>
    <mergeCell ref="A34:B34"/>
    <mergeCell ref="A35:A36"/>
    <mergeCell ref="P10:P11"/>
    <mergeCell ref="Q10:Q11"/>
    <mergeCell ref="A15:B15"/>
    <mergeCell ref="A16:B16"/>
    <mergeCell ref="A17:B17"/>
    <mergeCell ref="A18:B18"/>
    <mergeCell ref="A19:B19"/>
    <mergeCell ref="A20:B20"/>
    <mergeCell ref="R10:R11"/>
    <mergeCell ref="A6:L6"/>
    <mergeCell ref="A9:B11"/>
    <mergeCell ref="C9:C11"/>
    <mergeCell ref="D9:G9"/>
    <mergeCell ref="H9:K9"/>
    <mergeCell ref="L9:L11"/>
    <mergeCell ref="AA9:AB10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M9:R9"/>
    <mergeCell ref="S9:V9"/>
    <mergeCell ref="W9:W11"/>
    <mergeCell ref="X9:X11"/>
    <mergeCell ref="Y9:Y11"/>
    <mergeCell ref="Z9:Z11"/>
    <mergeCell ref="N10:N11"/>
    <mergeCell ref="O10:O11"/>
  </mergeCells>
  <dataValidations count="1">
    <dataValidation allowBlank="1" showInputMessage="1" showErrorMessage="1" error="Valor no Permitido" sqref="C130:E131 D122:M122 A122:A125 M101:N104 B99:P99 K100 A94:A100 L100:L104 C100:J101 C103:O104 C102:K104 B100:B104 A103:A104 O101:O102 N122:P126 B95:M95 K96:M96 E96 C98:H98 I96:J98 K98:M98 B90:L91 L92 L94 C92:K94 A77:A79 A86:A92 D142:XFD144 A145:XFD1048576 Q122:XFD128 B129:B131 A127:P128 CI94:XFD94 C26:E37 A43:A45 A40:A41 B45:B46 A47:A55 B53 A60:A75 A27 B27:B28 A34:A35 F25:F37 A29:A32 A38:D38 B35:B37 P100:XFD104 C9:C10 T11:T12 A9:A10 A12:A21 S9:S10 U10 G75 W9:W10 M9 M10:R10 H9 H10:K10 H76:I76 D125:M126 D124:K124 L123:M123 D115:L121 N115:XFD121 A132:XFD141 G23:S37 AC12:DF22 DG12 DI12:XFD22 AB26:CA26 U26:Z26 U23:CA25 U71:Y71 AA71:BX71 B122:C126 Q95:XFD99 Q93:CA94 CC93:XFD93 CC94:CG94 C12:C22 J75:XFD77 G78:XFD89 U68:BX70 X9:AA9 AC9:XFD11 A1:XFD8 D13:AB22 A106:Q112 F129:XFD131 H113:P114 R106:XFD107 S108:XFD112 R113:XFD114 A105:XFD105 A113:G113 A23:F24 N90:P98 Q90:XFD92 M90:M94 CB23:XFD67 CI71:XFD73 CA71:CE73 U72:BX73 E38:S67 F74:XFD74 B67:B74 C40:D67 C69:J73 C74:E89 BZ68:BZ73 U27:CA67 K68:S73 T23:T73 CA68:XFD70 F75:F89 V11:V12 D12:S12 U12 W12:AB1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2023-04-21T12:28:11Z</dcterms:created>
  <dcterms:modified xsi:type="dcterms:W3CDTF">2024-01-17T19:47:15Z</dcterms:modified>
</cp:coreProperties>
</file>