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 tabRatio="812"/>
  </bookViews>
  <sheets>
    <sheet name="CONSOLIDAD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/>
</workbook>
</file>

<file path=xl/calcChain.xml><?xml version="1.0" encoding="utf-8"?>
<calcChain xmlns="http://schemas.openxmlformats.org/spreadsheetml/2006/main">
  <c r="CG107" i="12" l="1"/>
  <c r="CA107" i="12"/>
  <c r="B107" i="12"/>
  <c r="CH107" i="12" s="1"/>
  <c r="CB107" i="12" s="1"/>
  <c r="B106" i="12"/>
  <c r="CJ106" i="12" s="1"/>
  <c r="CD106" i="12" s="1"/>
  <c r="G102" i="12"/>
  <c r="F102" i="12"/>
  <c r="E102" i="12"/>
  <c r="D102" i="12"/>
  <c r="C102" i="12"/>
  <c r="CH101" i="12"/>
  <c r="CA101" i="12" s="1"/>
  <c r="H101" i="12" s="1"/>
  <c r="B101" i="12"/>
  <c r="CH100" i="12"/>
  <c r="CA100" i="12" s="1"/>
  <c r="H100" i="12" s="1"/>
  <c r="B100" i="12"/>
  <c r="CH99" i="12"/>
  <c r="CA99" i="12" s="1"/>
  <c r="H99" i="12" s="1"/>
  <c r="B99" i="12"/>
  <c r="CH98" i="12"/>
  <c r="CA98" i="12" s="1"/>
  <c r="H98" i="12" s="1"/>
  <c r="B98" i="12"/>
  <c r="CH97" i="12"/>
  <c r="CA97" i="12" s="1"/>
  <c r="H97" i="12" s="1"/>
  <c r="B97" i="12"/>
  <c r="CH96" i="12"/>
  <c r="CA96" i="12" s="1"/>
  <c r="H96" i="12" s="1"/>
  <c r="B96" i="12"/>
  <c r="CH95" i="12"/>
  <c r="CA95" i="12" s="1"/>
  <c r="H95" i="12" s="1"/>
  <c r="B95" i="12"/>
  <c r="B102" i="12" s="1"/>
  <c r="CG102" i="12" s="1"/>
  <c r="CA102" i="12" s="1"/>
  <c r="H102" i="12" s="1"/>
  <c r="I91" i="12"/>
  <c r="H91" i="12"/>
  <c r="G91" i="12"/>
  <c r="F91" i="12"/>
  <c r="E91" i="12"/>
  <c r="D91" i="12"/>
  <c r="C91" i="12"/>
  <c r="B91" i="12"/>
  <c r="CG89" i="12"/>
  <c r="CA89" i="12" s="1"/>
  <c r="J89" i="12" s="1"/>
  <c r="CG88" i="12"/>
  <c r="CA88" i="12"/>
  <c r="J88" i="12" s="1"/>
  <c r="CG87" i="12"/>
  <c r="CA87" i="12" s="1"/>
  <c r="J87" i="12" s="1"/>
  <c r="CG86" i="12"/>
  <c r="CA86" i="12"/>
  <c r="J86" i="12" s="1"/>
  <c r="CG85" i="12"/>
  <c r="CA85" i="12" s="1"/>
  <c r="J85" i="12" s="1"/>
  <c r="CG84" i="12"/>
  <c r="CA84" i="12"/>
  <c r="J84" i="12" s="1"/>
  <c r="CG83" i="12"/>
  <c r="CA83" i="12" s="1"/>
  <c r="J83" i="12" s="1"/>
  <c r="CG82" i="12"/>
  <c r="CA82" i="12"/>
  <c r="J82" i="12" s="1"/>
  <c r="CG81" i="12"/>
  <c r="CA81" i="12" s="1"/>
  <c r="J81" i="12" s="1"/>
  <c r="CG80" i="12"/>
  <c r="CA80" i="12"/>
  <c r="J80" i="12" s="1"/>
  <c r="CG79" i="12"/>
  <c r="CA79" i="12" s="1"/>
  <c r="J79" i="12" s="1"/>
  <c r="CG78" i="12"/>
  <c r="CA78" i="12"/>
  <c r="J78" i="12" s="1"/>
  <c r="J73" i="12"/>
  <c r="C73" i="12"/>
  <c r="J72" i="12"/>
  <c r="C72" i="12"/>
  <c r="J71" i="12"/>
  <c r="C71" i="12"/>
  <c r="J70" i="12"/>
  <c r="C70" i="12"/>
  <c r="CL69" i="12"/>
  <c r="CK69" i="12"/>
  <c r="CJ69" i="12"/>
  <c r="CI69" i="12"/>
  <c r="CH69" i="12"/>
  <c r="CG69" i="12"/>
  <c r="CF69" i="12"/>
  <c r="CE69" i="12"/>
  <c r="CD69" i="12"/>
  <c r="CC69" i="12"/>
  <c r="CB69" i="12"/>
  <c r="J69" i="12" s="1"/>
  <c r="CA69" i="12"/>
  <c r="C69" i="12"/>
  <c r="E66" i="12"/>
  <c r="D66" i="12"/>
  <c r="C66" i="12"/>
  <c r="B66" i="12"/>
  <c r="B57" i="12"/>
  <c r="B56" i="12"/>
  <c r="B55" i="12"/>
  <c r="B52" i="12"/>
  <c r="B51" i="12"/>
  <c r="B50" i="12"/>
  <c r="CG36" i="12"/>
  <c r="CA36" i="12" s="1"/>
  <c r="M36" i="12" s="1"/>
  <c r="C36" i="12"/>
  <c r="CG35" i="12"/>
  <c r="CA35" i="12" s="1"/>
  <c r="M35" i="12" s="1"/>
  <c r="C35" i="12"/>
  <c r="CG34" i="12"/>
  <c r="CA34" i="12" s="1"/>
  <c r="M34" i="12" s="1"/>
  <c r="C34" i="12"/>
  <c r="CG33" i="12"/>
  <c r="CA33" i="12" s="1"/>
  <c r="M33" i="12" s="1"/>
  <c r="C33" i="12"/>
  <c r="CG32" i="12"/>
  <c r="CA32" i="12" s="1"/>
  <c r="M32" i="12" s="1"/>
  <c r="C32" i="12"/>
  <c r="CG31" i="12"/>
  <c r="CA31" i="12" s="1"/>
  <c r="M31" i="12" s="1"/>
  <c r="C31" i="12"/>
  <c r="CG30" i="12"/>
  <c r="B162" i="12" s="1"/>
  <c r="C30" i="12"/>
  <c r="B25" i="12"/>
  <c r="B24" i="12"/>
  <c r="B23" i="12"/>
  <c r="B22" i="12"/>
  <c r="B21" i="12"/>
  <c r="AC17" i="12"/>
  <c r="Z17" i="12"/>
  <c r="U17" i="12"/>
  <c r="P17" i="12"/>
  <c r="K17" i="12"/>
  <c r="G17" i="12"/>
  <c r="AC16" i="12"/>
  <c r="Z16" i="12"/>
  <c r="U16" i="12"/>
  <c r="P16" i="12"/>
  <c r="K16" i="12"/>
  <c r="G16" i="12"/>
  <c r="AC15" i="12"/>
  <c r="AC13" i="12" s="1"/>
  <c r="Z15" i="12"/>
  <c r="U15" i="12"/>
  <c r="P15" i="12"/>
  <c r="K15" i="12"/>
  <c r="G15" i="12"/>
  <c r="AC14" i="12"/>
  <c r="Z14" i="12"/>
  <c r="U14" i="12"/>
  <c r="U13" i="12" s="1"/>
  <c r="P14" i="12"/>
  <c r="P13" i="12" s="1"/>
  <c r="K14" i="12"/>
  <c r="G14" i="12"/>
  <c r="G13" i="12" s="1"/>
  <c r="AE13" i="12"/>
  <c r="AD13" i="12"/>
  <c r="AB13" i="12"/>
  <c r="AA13" i="12"/>
  <c r="Z13" i="12"/>
  <c r="Y13" i="12"/>
  <c r="X13" i="12"/>
  <c r="W13" i="12"/>
  <c r="V13" i="12"/>
  <c r="T13" i="12"/>
  <c r="S13" i="12"/>
  <c r="R13" i="12"/>
  <c r="Q13" i="12"/>
  <c r="O13" i="12"/>
  <c r="N13" i="12"/>
  <c r="M13" i="12"/>
  <c r="L13" i="12"/>
  <c r="K13" i="12"/>
  <c r="J13" i="12"/>
  <c r="I13" i="12"/>
  <c r="H13" i="12"/>
  <c r="F13" i="12"/>
  <c r="E13" i="12"/>
  <c r="D13" i="12"/>
  <c r="C13" i="12"/>
  <c r="B13" i="12"/>
  <c r="A5" i="12"/>
  <c r="A4" i="12"/>
  <c r="A3" i="12"/>
  <c r="A2" i="12"/>
  <c r="A162" i="12" l="1"/>
  <c r="CG106" i="12"/>
  <c r="CA106" i="12" s="1"/>
  <c r="CI107" i="12"/>
  <c r="CC107" i="12" s="1"/>
  <c r="H107" i="12" s="1"/>
  <c r="CH106" i="12"/>
  <c r="CB106" i="12" s="1"/>
  <c r="CJ107" i="12"/>
  <c r="CD107" i="12" s="1"/>
  <c r="CI106" i="12"/>
  <c r="CC106" i="12" s="1"/>
  <c r="CA30" i="12"/>
  <c r="M30" i="12" s="1"/>
  <c r="H106" i="12" l="1"/>
  <c r="B107" i="11" l="1"/>
  <c r="CH107" i="11" s="1"/>
  <c r="CB107" i="11" s="1"/>
  <c r="CJ106" i="11"/>
  <c r="CH106" i="11"/>
  <c r="CG106" i="11"/>
  <c r="CA106" i="11" s="1"/>
  <c r="H106" i="11" s="1"/>
  <c r="CD106" i="11"/>
  <c r="CB106" i="11"/>
  <c r="B106" i="11"/>
  <c r="CI106" i="11" s="1"/>
  <c r="CC106" i="11" s="1"/>
  <c r="G102" i="11"/>
  <c r="F102" i="11"/>
  <c r="E102" i="11"/>
  <c r="D102" i="11"/>
  <c r="C102" i="11"/>
  <c r="CH101" i="11"/>
  <c r="CA101" i="11" s="1"/>
  <c r="H101" i="11" s="1"/>
  <c r="B101" i="11"/>
  <c r="CH100" i="11"/>
  <c r="CA100" i="11" s="1"/>
  <c r="H100" i="11" s="1"/>
  <c r="B100" i="11"/>
  <c r="CH99" i="11"/>
  <c r="CA99" i="11" s="1"/>
  <c r="H99" i="11" s="1"/>
  <c r="B99" i="11"/>
  <c r="CH98" i="11"/>
  <c r="CA98" i="11" s="1"/>
  <c r="H98" i="11" s="1"/>
  <c r="B98" i="11"/>
  <c r="CH97" i="11"/>
  <c r="CA97" i="11" s="1"/>
  <c r="H97" i="11" s="1"/>
  <c r="B97" i="11"/>
  <c r="CH96" i="11"/>
  <c r="CA96" i="11" s="1"/>
  <c r="H96" i="11" s="1"/>
  <c r="B96" i="11"/>
  <c r="CH95" i="11"/>
  <c r="CA95" i="11" s="1"/>
  <c r="H95" i="11" s="1"/>
  <c r="B95" i="11"/>
  <c r="B102" i="11" s="1"/>
  <c r="CG102" i="11" s="1"/>
  <c r="CA102" i="11" s="1"/>
  <c r="H102" i="11" s="1"/>
  <c r="I91" i="11"/>
  <c r="H91" i="11"/>
  <c r="G91" i="11"/>
  <c r="F91" i="11"/>
  <c r="E91" i="11"/>
  <c r="D91" i="11"/>
  <c r="C91" i="11"/>
  <c r="B91" i="11"/>
  <c r="CG89" i="11"/>
  <c r="CA89" i="11" s="1"/>
  <c r="J89" i="11" s="1"/>
  <c r="CG88" i="11"/>
  <c r="CA88" i="11"/>
  <c r="J88" i="11" s="1"/>
  <c r="CG87" i="11"/>
  <c r="CA87" i="11"/>
  <c r="J87" i="11"/>
  <c r="CG86" i="11"/>
  <c r="CA86" i="11" s="1"/>
  <c r="J86" i="11" s="1"/>
  <c r="CG85" i="11"/>
  <c r="CA85" i="11" s="1"/>
  <c r="J85" i="11" s="1"/>
  <c r="CG84" i="11"/>
  <c r="CA84" i="11"/>
  <c r="J84" i="11" s="1"/>
  <c r="CG83" i="11"/>
  <c r="CA83" i="11"/>
  <c r="J83" i="11"/>
  <c r="CG82" i="11"/>
  <c r="CA82" i="11" s="1"/>
  <c r="J82" i="11" s="1"/>
  <c r="CG81" i="11"/>
  <c r="CA81" i="11" s="1"/>
  <c r="J81" i="11" s="1"/>
  <c r="CG80" i="11"/>
  <c r="CA80" i="11"/>
  <c r="J80" i="11" s="1"/>
  <c r="CG79" i="11"/>
  <c r="CA79" i="11"/>
  <c r="J79" i="11"/>
  <c r="CG78" i="11"/>
  <c r="CA78" i="11" s="1"/>
  <c r="J78" i="11" s="1"/>
  <c r="J73" i="11"/>
  <c r="C73" i="11"/>
  <c r="J72" i="11"/>
  <c r="C72" i="11"/>
  <c r="J71" i="11"/>
  <c r="C71" i="11"/>
  <c r="J70" i="11"/>
  <c r="C70" i="11"/>
  <c r="CL69" i="11"/>
  <c r="CK69" i="11"/>
  <c r="CJ69" i="11"/>
  <c r="CI69" i="11"/>
  <c r="CH69" i="11"/>
  <c r="CG69" i="11"/>
  <c r="CF69" i="11"/>
  <c r="CE69" i="11"/>
  <c r="CD69" i="11"/>
  <c r="J69" i="11" s="1"/>
  <c r="CC69" i="11"/>
  <c r="CB69" i="11"/>
  <c r="CA69" i="11"/>
  <c r="C69" i="11"/>
  <c r="E66" i="11"/>
  <c r="D66" i="11"/>
  <c r="C66" i="11"/>
  <c r="B66" i="11"/>
  <c r="B57" i="11"/>
  <c r="B56" i="11"/>
  <c r="B55" i="11"/>
  <c r="B52" i="11"/>
  <c r="B51" i="11"/>
  <c r="B50" i="11"/>
  <c r="CG36" i="11"/>
  <c r="CA36" i="11" s="1"/>
  <c r="M36" i="11" s="1"/>
  <c r="C36" i="11"/>
  <c r="CG35" i="11"/>
  <c r="CA35" i="11" s="1"/>
  <c r="M35" i="11" s="1"/>
  <c r="C35" i="11"/>
  <c r="CG34" i="11"/>
  <c r="CA34" i="11" s="1"/>
  <c r="M34" i="11" s="1"/>
  <c r="C34" i="11"/>
  <c r="CG33" i="11"/>
  <c r="CA33" i="11" s="1"/>
  <c r="M33" i="11" s="1"/>
  <c r="C33" i="11"/>
  <c r="CG32" i="11"/>
  <c r="CA32" i="11" s="1"/>
  <c r="M32" i="11" s="1"/>
  <c r="C32" i="11"/>
  <c r="CG31" i="11"/>
  <c r="CA31" i="11" s="1"/>
  <c r="M31" i="11" s="1"/>
  <c r="C31" i="11"/>
  <c r="CG30" i="11"/>
  <c r="B162" i="11" s="1"/>
  <c r="C30" i="11"/>
  <c r="B25" i="11"/>
  <c r="B24" i="11"/>
  <c r="B23" i="11"/>
  <c r="B22" i="11"/>
  <c r="B21" i="11"/>
  <c r="AC17" i="11"/>
  <c r="Z17" i="11"/>
  <c r="U17" i="11"/>
  <c r="P17" i="11"/>
  <c r="K17" i="11"/>
  <c r="G17" i="11"/>
  <c r="AC16" i="11"/>
  <c r="Z16" i="11"/>
  <c r="U16" i="11"/>
  <c r="P16" i="11"/>
  <c r="K16" i="11"/>
  <c r="G16" i="11"/>
  <c r="AC15" i="11"/>
  <c r="Z15" i="11"/>
  <c r="U15" i="11"/>
  <c r="P15" i="11"/>
  <c r="K15" i="11"/>
  <c r="G15" i="11"/>
  <c r="AC14" i="11"/>
  <c r="Z14" i="11"/>
  <c r="Z13" i="11" s="1"/>
  <c r="U14" i="11"/>
  <c r="P14" i="11"/>
  <c r="K14" i="11"/>
  <c r="K13" i="11" s="1"/>
  <c r="G14" i="11"/>
  <c r="G13" i="11" s="1"/>
  <c r="AE13" i="11"/>
  <c r="AD13" i="11"/>
  <c r="AC13" i="11"/>
  <c r="AB13" i="11"/>
  <c r="AA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J13" i="11"/>
  <c r="I13" i="11"/>
  <c r="H13" i="11"/>
  <c r="F13" i="11"/>
  <c r="E13" i="11"/>
  <c r="D13" i="11"/>
  <c r="C13" i="11"/>
  <c r="B13" i="11"/>
  <c r="A5" i="11"/>
  <c r="A4" i="11"/>
  <c r="A3" i="11"/>
  <c r="A2" i="11"/>
  <c r="A162" i="11" l="1"/>
  <c r="CJ107" i="11"/>
  <c r="CD107" i="11" s="1"/>
  <c r="CG107" i="11"/>
  <c r="CA107" i="11" s="1"/>
  <c r="CI107" i="11"/>
  <c r="CC107" i="11" s="1"/>
  <c r="CA30" i="11"/>
  <c r="M30" i="11" s="1"/>
  <c r="H107" i="11" l="1"/>
  <c r="B107" i="10" l="1"/>
  <c r="CH107" i="10" s="1"/>
  <c r="CB107" i="10" s="1"/>
  <c r="CJ106" i="10"/>
  <c r="CH106" i="10"/>
  <c r="CG106" i="10"/>
  <c r="CA106" i="10" s="1"/>
  <c r="H106" i="10" s="1"/>
  <c r="CD106" i="10"/>
  <c r="CB106" i="10"/>
  <c r="B106" i="10"/>
  <c r="CI106" i="10" s="1"/>
  <c r="CC106" i="10" s="1"/>
  <c r="G102" i="10"/>
  <c r="F102" i="10"/>
  <c r="E102" i="10"/>
  <c r="D102" i="10"/>
  <c r="C102" i="10"/>
  <c r="CH101" i="10"/>
  <c r="CA101" i="10" s="1"/>
  <c r="H101" i="10" s="1"/>
  <c r="B101" i="10"/>
  <c r="CH100" i="10"/>
  <c r="CA100" i="10" s="1"/>
  <c r="H100" i="10" s="1"/>
  <c r="B100" i="10"/>
  <c r="CH99" i="10"/>
  <c r="CA99" i="10" s="1"/>
  <c r="H99" i="10" s="1"/>
  <c r="B99" i="10"/>
  <c r="CH98" i="10"/>
  <c r="CA98" i="10" s="1"/>
  <c r="H98" i="10" s="1"/>
  <c r="B98" i="10"/>
  <c r="CH97" i="10"/>
  <c r="CA97" i="10" s="1"/>
  <c r="H97" i="10" s="1"/>
  <c r="B97" i="10"/>
  <c r="CH96" i="10"/>
  <c r="CA96" i="10" s="1"/>
  <c r="H96" i="10" s="1"/>
  <c r="B96" i="10"/>
  <c r="CH95" i="10"/>
  <c r="CA95" i="10" s="1"/>
  <c r="H95" i="10" s="1"/>
  <c r="B95" i="10"/>
  <c r="B102" i="10" s="1"/>
  <c r="CG102" i="10" s="1"/>
  <c r="CA102" i="10" s="1"/>
  <c r="H102" i="10" s="1"/>
  <c r="I91" i="10"/>
  <c r="H91" i="10"/>
  <c r="G91" i="10"/>
  <c r="F91" i="10"/>
  <c r="E91" i="10"/>
  <c r="D91" i="10"/>
  <c r="C91" i="10"/>
  <c r="B91" i="10"/>
  <c r="CG89" i="10"/>
  <c r="CA89" i="10" s="1"/>
  <c r="J89" i="10" s="1"/>
  <c r="CG88" i="10"/>
  <c r="CA88" i="10"/>
  <c r="J88" i="10" s="1"/>
  <c r="CG87" i="10"/>
  <c r="CA87" i="10"/>
  <c r="J87" i="10"/>
  <c r="CG86" i="10"/>
  <c r="CA86" i="10" s="1"/>
  <c r="J86" i="10" s="1"/>
  <c r="CG85" i="10"/>
  <c r="CA85" i="10" s="1"/>
  <c r="J85" i="10" s="1"/>
  <c r="CG84" i="10"/>
  <c r="CA84" i="10"/>
  <c r="J84" i="10" s="1"/>
  <c r="CG83" i="10"/>
  <c r="CA83" i="10"/>
  <c r="J83" i="10"/>
  <c r="CG82" i="10"/>
  <c r="CA82" i="10" s="1"/>
  <c r="J82" i="10" s="1"/>
  <c r="CG81" i="10"/>
  <c r="CA81" i="10" s="1"/>
  <c r="J81" i="10" s="1"/>
  <c r="CG80" i="10"/>
  <c r="CA80" i="10"/>
  <c r="J80" i="10" s="1"/>
  <c r="CG79" i="10"/>
  <c r="CA79" i="10"/>
  <c r="J79" i="10"/>
  <c r="CG78" i="10"/>
  <c r="CA78" i="10" s="1"/>
  <c r="J78" i="10" s="1"/>
  <c r="J73" i="10"/>
  <c r="C73" i="10"/>
  <c r="J72" i="10"/>
  <c r="C72" i="10"/>
  <c r="J71" i="10"/>
  <c r="C71" i="10"/>
  <c r="J70" i="10"/>
  <c r="C70" i="10"/>
  <c r="CL69" i="10"/>
  <c r="CK69" i="10"/>
  <c r="CJ69" i="10"/>
  <c r="CI69" i="10"/>
  <c r="CH69" i="10"/>
  <c r="CG69" i="10"/>
  <c r="CF69" i="10"/>
  <c r="CE69" i="10"/>
  <c r="CD69" i="10"/>
  <c r="J69" i="10" s="1"/>
  <c r="CC69" i="10"/>
  <c r="CB69" i="10"/>
  <c r="CA69" i="10"/>
  <c r="C69" i="10"/>
  <c r="E66" i="10"/>
  <c r="D66" i="10"/>
  <c r="C66" i="10"/>
  <c r="B66" i="10"/>
  <c r="B57" i="10"/>
  <c r="B56" i="10"/>
  <c r="B55" i="10"/>
  <c r="B52" i="10"/>
  <c r="B51" i="10"/>
  <c r="B50" i="10"/>
  <c r="CG36" i="10"/>
  <c r="CA36" i="10" s="1"/>
  <c r="M36" i="10" s="1"/>
  <c r="C36" i="10"/>
  <c r="CG35" i="10"/>
  <c r="CA35" i="10" s="1"/>
  <c r="M35" i="10" s="1"/>
  <c r="C35" i="10"/>
  <c r="CG34" i="10"/>
  <c r="CA34" i="10" s="1"/>
  <c r="M34" i="10" s="1"/>
  <c r="C34" i="10"/>
  <c r="CG33" i="10"/>
  <c r="CA33" i="10" s="1"/>
  <c r="M33" i="10" s="1"/>
  <c r="C33" i="10"/>
  <c r="CG32" i="10"/>
  <c r="CA32" i="10" s="1"/>
  <c r="M32" i="10" s="1"/>
  <c r="C32" i="10"/>
  <c r="CG31" i="10"/>
  <c r="CA31" i="10" s="1"/>
  <c r="M31" i="10" s="1"/>
  <c r="C31" i="10"/>
  <c r="CG30" i="10"/>
  <c r="B162" i="10" s="1"/>
  <c r="C30" i="10"/>
  <c r="B25" i="10"/>
  <c r="B24" i="10"/>
  <c r="B23" i="10"/>
  <c r="B22" i="10"/>
  <c r="B21" i="10"/>
  <c r="AC17" i="10"/>
  <c r="Z17" i="10"/>
  <c r="U17" i="10"/>
  <c r="P17" i="10"/>
  <c r="K17" i="10"/>
  <c r="G17" i="10"/>
  <c r="AC16" i="10"/>
  <c r="Z16" i="10"/>
  <c r="U16" i="10"/>
  <c r="P16" i="10"/>
  <c r="K16" i="10"/>
  <c r="G16" i="10"/>
  <c r="AC15" i="10"/>
  <c r="Z15" i="10"/>
  <c r="U15" i="10"/>
  <c r="P15" i="10"/>
  <c r="K15" i="10"/>
  <c r="G15" i="10"/>
  <c r="AC14" i="10"/>
  <c r="Z14" i="10"/>
  <c r="Z13" i="10" s="1"/>
  <c r="U14" i="10"/>
  <c r="P14" i="10"/>
  <c r="K14" i="10"/>
  <c r="K13" i="10" s="1"/>
  <c r="G14" i="10"/>
  <c r="G13" i="10" s="1"/>
  <c r="AE13" i="10"/>
  <c r="AD13" i="10"/>
  <c r="AC13" i="10"/>
  <c r="AB13" i="10"/>
  <c r="AA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J13" i="10"/>
  <c r="I13" i="10"/>
  <c r="H13" i="10"/>
  <c r="F13" i="10"/>
  <c r="E13" i="10"/>
  <c r="D13" i="10"/>
  <c r="C13" i="10"/>
  <c r="B13" i="10"/>
  <c r="A162" i="10" s="1"/>
  <c r="A5" i="10"/>
  <c r="A4" i="10"/>
  <c r="A3" i="10"/>
  <c r="A2" i="10"/>
  <c r="CJ107" i="10" l="1"/>
  <c r="CD107" i="10" s="1"/>
  <c r="CG107" i="10"/>
  <c r="CA107" i="10" s="1"/>
  <c r="CI107" i="10"/>
  <c r="CC107" i="10" s="1"/>
  <c r="CA30" i="10"/>
  <c r="M30" i="10" s="1"/>
  <c r="H107" i="10" l="1"/>
  <c r="CG107" i="9" l="1"/>
  <c r="CA107" i="9" s="1"/>
  <c r="B107" i="9"/>
  <c r="CH107" i="9" s="1"/>
  <c r="CB107" i="9" s="1"/>
  <c r="B106" i="9"/>
  <c r="CJ106" i="9" s="1"/>
  <c r="CD106" i="9" s="1"/>
  <c r="G102" i="9"/>
  <c r="F102" i="9"/>
  <c r="E102" i="9"/>
  <c r="D102" i="9"/>
  <c r="C102" i="9"/>
  <c r="CH101" i="9"/>
  <c r="CA101" i="9" s="1"/>
  <c r="H101" i="9" s="1"/>
  <c r="B101" i="9"/>
  <c r="CH100" i="9"/>
  <c r="CA100" i="9" s="1"/>
  <c r="H100" i="9" s="1"/>
  <c r="B100" i="9"/>
  <c r="CH99" i="9"/>
  <c r="CA99" i="9" s="1"/>
  <c r="H99" i="9" s="1"/>
  <c r="B99" i="9"/>
  <c r="CH98" i="9"/>
  <c r="CA98" i="9" s="1"/>
  <c r="H98" i="9" s="1"/>
  <c r="B98" i="9"/>
  <c r="CH97" i="9"/>
  <c r="CA97" i="9" s="1"/>
  <c r="H97" i="9" s="1"/>
  <c r="B97" i="9"/>
  <c r="CH96" i="9"/>
  <c r="CA96" i="9" s="1"/>
  <c r="H96" i="9" s="1"/>
  <c r="B96" i="9"/>
  <c r="CH95" i="9"/>
  <c r="CA95" i="9" s="1"/>
  <c r="H95" i="9" s="1"/>
  <c r="B95" i="9"/>
  <c r="B102" i="9" s="1"/>
  <c r="CG102" i="9" s="1"/>
  <c r="CA102" i="9" s="1"/>
  <c r="H102" i="9" s="1"/>
  <c r="I91" i="9"/>
  <c r="H91" i="9"/>
  <c r="G91" i="9"/>
  <c r="F91" i="9"/>
  <c r="E91" i="9"/>
  <c r="D91" i="9"/>
  <c r="C91" i="9"/>
  <c r="B91" i="9"/>
  <c r="CG89" i="9"/>
  <c r="CA89" i="9" s="1"/>
  <c r="J89" i="9" s="1"/>
  <c r="CG88" i="9"/>
  <c r="CA88" i="9"/>
  <c r="J88" i="9" s="1"/>
  <c r="CG87" i="9"/>
  <c r="CA87" i="9" s="1"/>
  <c r="J87" i="9" s="1"/>
  <c r="CG86" i="9"/>
  <c r="CA86" i="9"/>
  <c r="J86" i="9" s="1"/>
  <c r="CG85" i="9"/>
  <c r="CA85" i="9" s="1"/>
  <c r="J85" i="9" s="1"/>
  <c r="CG84" i="9"/>
  <c r="CA84" i="9"/>
  <c r="J84" i="9" s="1"/>
  <c r="CG83" i="9"/>
  <c r="CA83" i="9" s="1"/>
  <c r="J83" i="9" s="1"/>
  <c r="CG82" i="9"/>
  <c r="CA82" i="9"/>
  <c r="J82" i="9" s="1"/>
  <c r="CG81" i="9"/>
  <c r="CA81" i="9" s="1"/>
  <c r="J81" i="9" s="1"/>
  <c r="CG80" i="9"/>
  <c r="CA80" i="9"/>
  <c r="J80" i="9" s="1"/>
  <c r="CG79" i="9"/>
  <c r="CA79" i="9" s="1"/>
  <c r="J79" i="9" s="1"/>
  <c r="CG78" i="9"/>
  <c r="CA78" i="9"/>
  <c r="J78" i="9" s="1"/>
  <c r="J73" i="9"/>
  <c r="C73" i="9"/>
  <c r="J72" i="9"/>
  <c r="C72" i="9"/>
  <c r="J71" i="9"/>
  <c r="C71" i="9"/>
  <c r="J70" i="9"/>
  <c r="C70" i="9"/>
  <c r="CL69" i="9"/>
  <c r="CK69" i="9"/>
  <c r="CJ69" i="9"/>
  <c r="CI69" i="9"/>
  <c r="CH69" i="9"/>
  <c r="CG69" i="9"/>
  <c r="CF69" i="9"/>
  <c r="CE69" i="9"/>
  <c r="CD69" i="9"/>
  <c r="CC69" i="9"/>
  <c r="CB69" i="9"/>
  <c r="J69" i="9" s="1"/>
  <c r="CA69" i="9"/>
  <c r="C69" i="9"/>
  <c r="E66" i="9"/>
  <c r="D66" i="9"/>
  <c r="C66" i="9"/>
  <c r="B66" i="9"/>
  <c r="B57" i="9"/>
  <c r="B56" i="9"/>
  <c r="B55" i="9"/>
  <c r="B52" i="9"/>
  <c r="B51" i="9"/>
  <c r="B50" i="9"/>
  <c r="CG36" i="9"/>
  <c r="CA36" i="9" s="1"/>
  <c r="M36" i="9" s="1"/>
  <c r="C36" i="9"/>
  <c r="CG35" i="9"/>
  <c r="CA35" i="9" s="1"/>
  <c r="M35" i="9" s="1"/>
  <c r="C35" i="9"/>
  <c r="CG34" i="9"/>
  <c r="CA34" i="9" s="1"/>
  <c r="M34" i="9" s="1"/>
  <c r="C34" i="9"/>
  <c r="CG33" i="9"/>
  <c r="CA33" i="9" s="1"/>
  <c r="M33" i="9" s="1"/>
  <c r="C33" i="9"/>
  <c r="CG32" i="9"/>
  <c r="CA32" i="9" s="1"/>
  <c r="M32" i="9" s="1"/>
  <c r="C32" i="9"/>
  <c r="CG31" i="9"/>
  <c r="CA31" i="9" s="1"/>
  <c r="M31" i="9" s="1"/>
  <c r="C31" i="9"/>
  <c r="CG30" i="9"/>
  <c r="B162" i="9" s="1"/>
  <c r="C30" i="9"/>
  <c r="B25" i="9"/>
  <c r="B24" i="9"/>
  <c r="B23" i="9"/>
  <c r="B22" i="9"/>
  <c r="B21" i="9"/>
  <c r="AC17" i="9"/>
  <c r="Z17" i="9"/>
  <c r="U17" i="9"/>
  <c r="P17" i="9"/>
  <c r="K17" i="9"/>
  <c r="G17" i="9"/>
  <c r="AC16" i="9"/>
  <c r="Z16" i="9"/>
  <c r="U16" i="9"/>
  <c r="P16" i="9"/>
  <c r="K16" i="9"/>
  <c r="G16" i="9"/>
  <c r="AC15" i="9"/>
  <c r="AC13" i="9" s="1"/>
  <c r="Z15" i="9"/>
  <c r="U15" i="9"/>
  <c r="P15" i="9"/>
  <c r="K15" i="9"/>
  <c r="G15" i="9"/>
  <c r="AC14" i="9"/>
  <c r="Z14" i="9"/>
  <c r="U14" i="9"/>
  <c r="U13" i="9" s="1"/>
  <c r="P14" i="9"/>
  <c r="P13" i="9" s="1"/>
  <c r="K14" i="9"/>
  <c r="G14" i="9"/>
  <c r="G13" i="9" s="1"/>
  <c r="AE13" i="9"/>
  <c r="AD13" i="9"/>
  <c r="AB13" i="9"/>
  <c r="AA13" i="9"/>
  <c r="Z13" i="9"/>
  <c r="Y13" i="9"/>
  <c r="X13" i="9"/>
  <c r="W13" i="9"/>
  <c r="V13" i="9"/>
  <c r="T13" i="9"/>
  <c r="S13" i="9"/>
  <c r="R13" i="9"/>
  <c r="Q13" i="9"/>
  <c r="O13" i="9"/>
  <c r="N13" i="9"/>
  <c r="M13" i="9"/>
  <c r="L13" i="9"/>
  <c r="K13" i="9"/>
  <c r="J13" i="9"/>
  <c r="I13" i="9"/>
  <c r="H13" i="9"/>
  <c r="F13" i="9"/>
  <c r="E13" i="9"/>
  <c r="D13" i="9"/>
  <c r="C13" i="9"/>
  <c r="B13" i="9"/>
  <c r="A5" i="9"/>
  <c r="A4" i="9"/>
  <c r="A3" i="9"/>
  <c r="A2" i="9"/>
  <c r="A162" i="9" l="1"/>
  <c r="CI106" i="9"/>
  <c r="CC106" i="9" s="1"/>
  <c r="CG106" i="9"/>
  <c r="CA106" i="9" s="1"/>
  <c r="H106" i="9" s="1"/>
  <c r="CI107" i="9"/>
  <c r="CC107" i="9" s="1"/>
  <c r="H107" i="9" s="1"/>
  <c r="CH106" i="9"/>
  <c r="CB106" i="9" s="1"/>
  <c r="CJ107" i="9"/>
  <c r="CD107" i="9" s="1"/>
  <c r="CA30" i="9"/>
  <c r="M30" i="9" s="1"/>
  <c r="B107" i="8" l="1"/>
  <c r="CH107" i="8" s="1"/>
  <c r="CB107" i="8" s="1"/>
  <c r="CH106" i="8"/>
  <c r="CB106" i="8" s="1"/>
  <c r="CG106" i="8"/>
  <c r="CA106" i="8"/>
  <c r="B106" i="8"/>
  <c r="CJ106" i="8" s="1"/>
  <c r="CD106" i="8" s="1"/>
  <c r="G102" i="8"/>
  <c r="F102" i="8"/>
  <c r="E102" i="8"/>
  <c r="D102" i="8"/>
  <c r="C102" i="8"/>
  <c r="CH101" i="8"/>
  <c r="CA101" i="8" s="1"/>
  <c r="H101" i="8" s="1"/>
  <c r="B101" i="8"/>
  <c r="CH100" i="8"/>
  <c r="CA100" i="8" s="1"/>
  <c r="H100" i="8" s="1"/>
  <c r="B100" i="8"/>
  <c r="CH99" i="8"/>
  <c r="CA99" i="8" s="1"/>
  <c r="H99" i="8" s="1"/>
  <c r="B99" i="8"/>
  <c r="CH98" i="8"/>
  <c r="CA98" i="8" s="1"/>
  <c r="H98" i="8" s="1"/>
  <c r="B98" i="8"/>
  <c r="CH97" i="8"/>
  <c r="CA97" i="8" s="1"/>
  <c r="H97" i="8" s="1"/>
  <c r="B97" i="8"/>
  <c r="CH96" i="8"/>
  <c r="CA96" i="8" s="1"/>
  <c r="H96" i="8" s="1"/>
  <c r="B96" i="8"/>
  <c r="CH95" i="8"/>
  <c r="CA95" i="8" s="1"/>
  <c r="H95" i="8" s="1"/>
  <c r="B95" i="8"/>
  <c r="B102" i="8" s="1"/>
  <c r="CG102" i="8" s="1"/>
  <c r="CA102" i="8" s="1"/>
  <c r="H102" i="8" s="1"/>
  <c r="I91" i="8"/>
  <c r="H91" i="8"/>
  <c r="G91" i="8"/>
  <c r="F91" i="8"/>
  <c r="E91" i="8"/>
  <c r="D91" i="8"/>
  <c r="C91" i="8"/>
  <c r="B91" i="8"/>
  <c r="CG89" i="8"/>
  <c r="CA89" i="8" s="1"/>
  <c r="J89" i="8" s="1"/>
  <c r="CG88" i="8"/>
  <c r="CA88" i="8"/>
  <c r="J88" i="8" s="1"/>
  <c r="CG87" i="8"/>
  <c r="CA87" i="8"/>
  <c r="J87" i="8"/>
  <c r="CG86" i="8"/>
  <c r="CA86" i="8"/>
  <c r="J86" i="8"/>
  <c r="CG85" i="8"/>
  <c r="CA85" i="8" s="1"/>
  <c r="J85" i="8" s="1"/>
  <c r="CG84" i="8"/>
  <c r="CA84" i="8"/>
  <c r="J84" i="8" s="1"/>
  <c r="CG83" i="8"/>
  <c r="CA83" i="8"/>
  <c r="J83" i="8"/>
  <c r="CG82" i="8"/>
  <c r="CA82" i="8"/>
  <c r="J82" i="8"/>
  <c r="CG81" i="8"/>
  <c r="CA81" i="8" s="1"/>
  <c r="J81" i="8" s="1"/>
  <c r="CG80" i="8"/>
  <c r="CA80" i="8"/>
  <c r="J80" i="8" s="1"/>
  <c r="CG79" i="8"/>
  <c r="CA79" i="8"/>
  <c r="J79" i="8"/>
  <c r="CG78" i="8"/>
  <c r="CA78" i="8"/>
  <c r="J78" i="8"/>
  <c r="J73" i="8"/>
  <c r="C73" i="8"/>
  <c r="J72" i="8"/>
  <c r="C72" i="8"/>
  <c r="J71" i="8"/>
  <c r="C71" i="8"/>
  <c r="J70" i="8"/>
  <c r="C70" i="8"/>
  <c r="CL69" i="8"/>
  <c r="CK69" i="8"/>
  <c r="CJ69" i="8"/>
  <c r="CI69" i="8"/>
  <c r="CH69" i="8"/>
  <c r="CG69" i="8"/>
  <c r="CF69" i="8"/>
  <c r="CE69" i="8"/>
  <c r="CD69" i="8"/>
  <c r="J69" i="8" s="1"/>
  <c r="CC69" i="8"/>
  <c r="CB69" i="8"/>
  <c r="CA69" i="8"/>
  <c r="C69" i="8"/>
  <c r="E66" i="8"/>
  <c r="D66" i="8"/>
  <c r="C66" i="8"/>
  <c r="B66" i="8"/>
  <c r="B57" i="8"/>
  <c r="B56" i="8"/>
  <c r="B55" i="8"/>
  <c r="B52" i="8"/>
  <c r="B51" i="8"/>
  <c r="B50" i="8"/>
  <c r="CG36" i="8"/>
  <c r="CA36" i="8" s="1"/>
  <c r="M36" i="8" s="1"/>
  <c r="C36" i="8"/>
  <c r="CG35" i="8"/>
  <c r="CA35" i="8" s="1"/>
  <c r="M35" i="8" s="1"/>
  <c r="C35" i="8"/>
  <c r="CG34" i="8"/>
  <c r="CA34" i="8" s="1"/>
  <c r="M34" i="8" s="1"/>
  <c r="C34" i="8"/>
  <c r="CG33" i="8"/>
  <c r="CA33" i="8" s="1"/>
  <c r="M33" i="8" s="1"/>
  <c r="C33" i="8"/>
  <c r="CG32" i="8"/>
  <c r="CA32" i="8" s="1"/>
  <c r="M32" i="8" s="1"/>
  <c r="C32" i="8"/>
  <c r="CG31" i="8"/>
  <c r="CA31" i="8" s="1"/>
  <c r="M31" i="8" s="1"/>
  <c r="C31" i="8"/>
  <c r="CG30" i="8"/>
  <c r="B162" i="8" s="1"/>
  <c r="C30" i="8"/>
  <c r="B25" i="8"/>
  <c r="B24" i="8"/>
  <c r="B23" i="8"/>
  <c r="B22" i="8"/>
  <c r="B21" i="8"/>
  <c r="AC17" i="8"/>
  <c r="Z17" i="8"/>
  <c r="U17" i="8"/>
  <c r="P17" i="8"/>
  <c r="K17" i="8"/>
  <c r="G17" i="8"/>
  <c r="AC16" i="8"/>
  <c r="Z16" i="8"/>
  <c r="U16" i="8"/>
  <c r="P16" i="8"/>
  <c r="K16" i="8"/>
  <c r="G16" i="8"/>
  <c r="AC15" i="8"/>
  <c r="Z15" i="8"/>
  <c r="U15" i="8"/>
  <c r="P15" i="8"/>
  <c r="K15" i="8"/>
  <c r="G15" i="8"/>
  <c r="AC14" i="8"/>
  <c r="Z14" i="8"/>
  <c r="Z13" i="8" s="1"/>
  <c r="U14" i="8"/>
  <c r="P14" i="8"/>
  <c r="K14" i="8"/>
  <c r="K13" i="8" s="1"/>
  <c r="G14" i="8"/>
  <c r="G13" i="8" s="1"/>
  <c r="AE13" i="8"/>
  <c r="AD13" i="8"/>
  <c r="AC13" i="8"/>
  <c r="AB13" i="8"/>
  <c r="AA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J13" i="8"/>
  <c r="I13" i="8"/>
  <c r="H13" i="8"/>
  <c r="F13" i="8"/>
  <c r="E13" i="8"/>
  <c r="D13" i="8"/>
  <c r="C13" i="8"/>
  <c r="B13" i="8"/>
  <c r="A5" i="8"/>
  <c r="A4" i="8"/>
  <c r="A3" i="8"/>
  <c r="A2" i="8"/>
  <c r="A162" i="8" l="1"/>
  <c r="CI106" i="8"/>
  <c r="CC106" i="8" s="1"/>
  <c r="H106" i="8" s="1"/>
  <c r="CG107" i="8"/>
  <c r="CA107" i="8" s="1"/>
  <c r="CI107" i="8"/>
  <c r="CC107" i="8" s="1"/>
  <c r="CJ107" i="8"/>
  <c r="CD107" i="8" s="1"/>
  <c r="CA30" i="8"/>
  <c r="M30" i="8" s="1"/>
  <c r="H107" i="8" l="1"/>
  <c r="CG107" i="7" l="1"/>
  <c r="CA107" i="7"/>
  <c r="B107" i="7"/>
  <c r="CH107" i="7" s="1"/>
  <c r="CB107" i="7" s="1"/>
  <c r="B106" i="7"/>
  <c r="CJ106" i="7" s="1"/>
  <c r="CD106" i="7" s="1"/>
  <c r="G102" i="7"/>
  <c r="F102" i="7"/>
  <c r="E102" i="7"/>
  <c r="D102" i="7"/>
  <c r="C102" i="7"/>
  <c r="CH101" i="7"/>
  <c r="CA101" i="7" s="1"/>
  <c r="H101" i="7" s="1"/>
  <c r="B101" i="7"/>
  <c r="CH100" i="7"/>
  <c r="CA100" i="7" s="1"/>
  <c r="H100" i="7" s="1"/>
  <c r="B100" i="7"/>
  <c r="CH99" i="7"/>
  <c r="CA99" i="7" s="1"/>
  <c r="H99" i="7" s="1"/>
  <c r="B99" i="7"/>
  <c r="CH98" i="7"/>
  <c r="CA98" i="7" s="1"/>
  <c r="H98" i="7" s="1"/>
  <c r="B98" i="7"/>
  <c r="CH97" i="7"/>
  <c r="CA97" i="7" s="1"/>
  <c r="H97" i="7" s="1"/>
  <c r="B97" i="7"/>
  <c r="CH96" i="7"/>
  <c r="CA96" i="7" s="1"/>
  <c r="H96" i="7" s="1"/>
  <c r="B96" i="7"/>
  <c r="CH95" i="7"/>
  <c r="CA95" i="7" s="1"/>
  <c r="H95" i="7" s="1"/>
  <c r="B95" i="7"/>
  <c r="B102" i="7" s="1"/>
  <c r="CG102" i="7" s="1"/>
  <c r="CA102" i="7" s="1"/>
  <c r="H102" i="7" s="1"/>
  <c r="I91" i="7"/>
  <c r="H91" i="7"/>
  <c r="G91" i="7"/>
  <c r="F91" i="7"/>
  <c r="E91" i="7"/>
  <c r="D91" i="7"/>
  <c r="C91" i="7"/>
  <c r="B91" i="7"/>
  <c r="CG89" i="7"/>
  <c r="CA89" i="7" s="1"/>
  <c r="J89" i="7" s="1"/>
  <c r="CG88" i="7"/>
  <c r="CA88" i="7"/>
  <c r="J88" i="7" s="1"/>
  <c r="CG87" i="7"/>
  <c r="CA87" i="7" s="1"/>
  <c r="J87" i="7" s="1"/>
  <c r="CG86" i="7"/>
  <c r="CA86" i="7"/>
  <c r="J86" i="7" s="1"/>
  <c r="CG85" i="7"/>
  <c r="CA85" i="7" s="1"/>
  <c r="J85" i="7" s="1"/>
  <c r="CG84" i="7"/>
  <c r="CA84" i="7"/>
  <c r="J84" i="7" s="1"/>
  <c r="CG83" i="7"/>
  <c r="CA83" i="7" s="1"/>
  <c r="J83" i="7" s="1"/>
  <c r="CG82" i="7"/>
  <c r="CA82" i="7"/>
  <c r="J82" i="7" s="1"/>
  <c r="CG81" i="7"/>
  <c r="CA81" i="7" s="1"/>
  <c r="J81" i="7" s="1"/>
  <c r="CG80" i="7"/>
  <c r="CA80" i="7"/>
  <c r="J80" i="7" s="1"/>
  <c r="CG79" i="7"/>
  <c r="CA79" i="7" s="1"/>
  <c r="J79" i="7" s="1"/>
  <c r="CG78" i="7"/>
  <c r="CA78" i="7"/>
  <c r="J78" i="7" s="1"/>
  <c r="J73" i="7"/>
  <c r="C73" i="7"/>
  <c r="J72" i="7"/>
  <c r="C72" i="7"/>
  <c r="J71" i="7"/>
  <c r="C71" i="7"/>
  <c r="J70" i="7"/>
  <c r="C70" i="7"/>
  <c r="CL69" i="7"/>
  <c r="CK69" i="7"/>
  <c r="CJ69" i="7"/>
  <c r="CI69" i="7"/>
  <c r="CH69" i="7"/>
  <c r="CG69" i="7"/>
  <c r="CF69" i="7"/>
  <c r="CE69" i="7"/>
  <c r="CD69" i="7"/>
  <c r="CC69" i="7"/>
  <c r="CB69" i="7"/>
  <c r="J69" i="7" s="1"/>
  <c r="CA69" i="7"/>
  <c r="C69" i="7"/>
  <c r="E66" i="7"/>
  <c r="D66" i="7"/>
  <c r="C66" i="7"/>
  <c r="B66" i="7"/>
  <c r="B57" i="7"/>
  <c r="B56" i="7"/>
  <c r="B55" i="7"/>
  <c r="B52" i="7"/>
  <c r="B51" i="7"/>
  <c r="B50" i="7"/>
  <c r="CG36" i="7"/>
  <c r="CA36" i="7" s="1"/>
  <c r="M36" i="7" s="1"/>
  <c r="C36" i="7"/>
  <c r="CG35" i="7"/>
  <c r="CA35" i="7" s="1"/>
  <c r="M35" i="7" s="1"/>
  <c r="C35" i="7"/>
  <c r="CG34" i="7"/>
  <c r="CA34" i="7" s="1"/>
  <c r="M34" i="7" s="1"/>
  <c r="C34" i="7"/>
  <c r="CG33" i="7"/>
  <c r="CA33" i="7" s="1"/>
  <c r="M33" i="7" s="1"/>
  <c r="C33" i="7"/>
  <c r="CG32" i="7"/>
  <c r="CA32" i="7" s="1"/>
  <c r="M32" i="7" s="1"/>
  <c r="C32" i="7"/>
  <c r="CG31" i="7"/>
  <c r="CA31" i="7" s="1"/>
  <c r="M31" i="7" s="1"/>
  <c r="C31" i="7"/>
  <c r="CG30" i="7"/>
  <c r="B162" i="7" s="1"/>
  <c r="C30" i="7"/>
  <c r="B25" i="7"/>
  <c r="B24" i="7"/>
  <c r="B23" i="7"/>
  <c r="B22" i="7"/>
  <c r="B21" i="7"/>
  <c r="AC17" i="7"/>
  <c r="Z17" i="7"/>
  <c r="U17" i="7"/>
  <c r="P17" i="7"/>
  <c r="K17" i="7"/>
  <c r="G17" i="7"/>
  <c r="AC16" i="7"/>
  <c r="Z16" i="7"/>
  <c r="U16" i="7"/>
  <c r="P16" i="7"/>
  <c r="K16" i="7"/>
  <c r="G16" i="7"/>
  <c r="AC15" i="7"/>
  <c r="AC13" i="7" s="1"/>
  <c r="Z15" i="7"/>
  <c r="U15" i="7"/>
  <c r="P15" i="7"/>
  <c r="K15" i="7"/>
  <c r="G15" i="7"/>
  <c r="AC14" i="7"/>
  <c r="Z14" i="7"/>
  <c r="U14" i="7"/>
  <c r="U13" i="7" s="1"/>
  <c r="P14" i="7"/>
  <c r="P13" i="7" s="1"/>
  <c r="K14" i="7"/>
  <c r="G14" i="7"/>
  <c r="G13" i="7" s="1"/>
  <c r="AE13" i="7"/>
  <c r="AD13" i="7"/>
  <c r="AB13" i="7"/>
  <c r="AA13" i="7"/>
  <c r="Z13" i="7"/>
  <c r="Y13" i="7"/>
  <c r="X13" i="7"/>
  <c r="W13" i="7"/>
  <c r="V13" i="7"/>
  <c r="T13" i="7"/>
  <c r="S13" i="7"/>
  <c r="R13" i="7"/>
  <c r="Q13" i="7"/>
  <c r="O13" i="7"/>
  <c r="N13" i="7"/>
  <c r="M13" i="7"/>
  <c r="L13" i="7"/>
  <c r="K13" i="7"/>
  <c r="J13" i="7"/>
  <c r="I13" i="7"/>
  <c r="H13" i="7"/>
  <c r="F13" i="7"/>
  <c r="E13" i="7"/>
  <c r="D13" i="7"/>
  <c r="C13" i="7"/>
  <c r="B13" i="7"/>
  <c r="A162" i="7" s="1"/>
  <c r="A5" i="7"/>
  <c r="A4" i="7"/>
  <c r="A3" i="7"/>
  <c r="A2" i="7"/>
  <c r="CG106" i="7" l="1"/>
  <c r="CA106" i="7" s="1"/>
  <c r="H106" i="7" s="1"/>
  <c r="CI107" i="7"/>
  <c r="CC107" i="7" s="1"/>
  <c r="H107" i="7" s="1"/>
  <c r="CH106" i="7"/>
  <c r="CB106" i="7" s="1"/>
  <c r="CJ107" i="7"/>
  <c r="CD107" i="7" s="1"/>
  <c r="CI106" i="7"/>
  <c r="CC106" i="7" s="1"/>
  <c r="CA30" i="7"/>
  <c r="M30" i="7" s="1"/>
  <c r="CJ107" i="6" l="1"/>
  <c r="CH107" i="6"/>
  <c r="CB107" i="6" s="1"/>
  <c r="CG107" i="6"/>
  <c r="CA107" i="6" s="1"/>
  <c r="H107" i="6" s="1"/>
  <c r="CD107" i="6"/>
  <c r="B107" i="6"/>
  <c r="CI107" i="6" s="1"/>
  <c r="CC107" i="6" s="1"/>
  <c r="CH106" i="6"/>
  <c r="CB106" i="6"/>
  <c r="B106" i="6"/>
  <c r="CJ106" i="6" s="1"/>
  <c r="CD106" i="6" s="1"/>
  <c r="G102" i="6"/>
  <c r="F102" i="6"/>
  <c r="E102" i="6"/>
  <c r="D102" i="6"/>
  <c r="C102" i="6"/>
  <c r="B101" i="6"/>
  <c r="CH101" i="6" s="1"/>
  <c r="CA101" i="6" s="1"/>
  <c r="H101" i="6" s="1"/>
  <c r="B100" i="6"/>
  <c r="CH100" i="6" s="1"/>
  <c r="CA100" i="6" s="1"/>
  <c r="H100" i="6" s="1"/>
  <c r="B99" i="6"/>
  <c r="CH99" i="6" s="1"/>
  <c r="CA99" i="6" s="1"/>
  <c r="H99" i="6" s="1"/>
  <c r="B98" i="6"/>
  <c r="CH98" i="6" s="1"/>
  <c r="CA98" i="6" s="1"/>
  <c r="H98" i="6" s="1"/>
  <c r="B97" i="6"/>
  <c r="CH97" i="6" s="1"/>
  <c r="CA97" i="6" s="1"/>
  <c r="H97" i="6" s="1"/>
  <c r="B96" i="6"/>
  <c r="CH96" i="6" s="1"/>
  <c r="CA96" i="6" s="1"/>
  <c r="H96" i="6" s="1"/>
  <c r="B95" i="6"/>
  <c r="CH95" i="6" s="1"/>
  <c r="CA95" i="6" s="1"/>
  <c r="H95" i="6" s="1"/>
  <c r="I91" i="6"/>
  <c r="H91" i="6"/>
  <c r="G91" i="6"/>
  <c r="F91" i="6"/>
  <c r="E91" i="6"/>
  <c r="D91" i="6"/>
  <c r="C91" i="6"/>
  <c r="B91" i="6"/>
  <c r="CG89" i="6"/>
  <c r="CA89" i="6"/>
  <c r="J89" i="6"/>
  <c r="CG88" i="6"/>
  <c r="CA88" i="6" s="1"/>
  <c r="J88" i="6" s="1"/>
  <c r="CG87" i="6"/>
  <c r="CA87" i="6"/>
  <c r="J87" i="6" s="1"/>
  <c r="CG86" i="6"/>
  <c r="CA86" i="6"/>
  <c r="J86" i="6"/>
  <c r="CG85" i="6"/>
  <c r="CA85" i="6"/>
  <c r="J85" i="6"/>
  <c r="CG84" i="6"/>
  <c r="CA84" i="6" s="1"/>
  <c r="J84" i="6" s="1"/>
  <c r="CG83" i="6"/>
  <c r="CA83" i="6"/>
  <c r="J83" i="6" s="1"/>
  <c r="CG82" i="6"/>
  <c r="CA82" i="6"/>
  <c r="J82" i="6"/>
  <c r="CG81" i="6"/>
  <c r="CA81" i="6"/>
  <c r="J81" i="6"/>
  <c r="CG80" i="6"/>
  <c r="CA80" i="6" s="1"/>
  <c r="J80" i="6" s="1"/>
  <c r="CG79" i="6"/>
  <c r="CA79" i="6"/>
  <c r="J79" i="6" s="1"/>
  <c r="CG78" i="6"/>
  <c r="CA78" i="6"/>
  <c r="J78" i="6"/>
  <c r="J73" i="6"/>
  <c r="C73" i="6"/>
  <c r="J72" i="6"/>
  <c r="C72" i="6"/>
  <c r="J71" i="6"/>
  <c r="C71" i="6"/>
  <c r="J70" i="6"/>
  <c r="C70" i="6"/>
  <c r="CL69" i="6"/>
  <c r="CK69" i="6"/>
  <c r="CJ69" i="6"/>
  <c r="CI69" i="6"/>
  <c r="CH69" i="6"/>
  <c r="CG69" i="6"/>
  <c r="CF69" i="6"/>
  <c r="CE69" i="6"/>
  <c r="CD69" i="6"/>
  <c r="CC69" i="6"/>
  <c r="CB69" i="6"/>
  <c r="CA69" i="6"/>
  <c r="J69" i="6" s="1"/>
  <c r="C69" i="6"/>
  <c r="E66" i="6"/>
  <c r="D66" i="6"/>
  <c r="C66" i="6"/>
  <c r="B66" i="6"/>
  <c r="B57" i="6"/>
  <c r="B56" i="6"/>
  <c r="B55" i="6"/>
  <c r="B52" i="6"/>
  <c r="B51" i="6"/>
  <c r="B50" i="6"/>
  <c r="C36" i="6"/>
  <c r="CG36" i="6" s="1"/>
  <c r="CA36" i="6" s="1"/>
  <c r="M36" i="6" s="1"/>
  <c r="C35" i="6"/>
  <c r="CG35" i="6" s="1"/>
  <c r="CA35" i="6" s="1"/>
  <c r="M35" i="6" s="1"/>
  <c r="C34" i="6"/>
  <c r="CG34" i="6" s="1"/>
  <c r="CA34" i="6" s="1"/>
  <c r="M34" i="6" s="1"/>
  <c r="C33" i="6"/>
  <c r="CG33" i="6" s="1"/>
  <c r="CA33" i="6" s="1"/>
  <c r="M33" i="6" s="1"/>
  <c r="C32" i="6"/>
  <c r="CG32" i="6" s="1"/>
  <c r="CA32" i="6" s="1"/>
  <c r="M32" i="6" s="1"/>
  <c r="C31" i="6"/>
  <c r="CG31" i="6" s="1"/>
  <c r="CA31" i="6" s="1"/>
  <c r="M31" i="6" s="1"/>
  <c r="C30" i="6"/>
  <c r="CG30" i="6" s="1"/>
  <c r="B25" i="6"/>
  <c r="B24" i="6"/>
  <c r="B23" i="6"/>
  <c r="B22" i="6"/>
  <c r="B21" i="6"/>
  <c r="AC17" i="6"/>
  <c r="Z17" i="6"/>
  <c r="U17" i="6"/>
  <c r="P17" i="6"/>
  <c r="K17" i="6"/>
  <c r="G17" i="6"/>
  <c r="AC16" i="6"/>
  <c r="Z16" i="6"/>
  <c r="U16" i="6"/>
  <c r="P16" i="6"/>
  <c r="K16" i="6"/>
  <c r="G16" i="6"/>
  <c r="AC15" i="6"/>
  <c r="Z15" i="6"/>
  <c r="U15" i="6"/>
  <c r="P15" i="6"/>
  <c r="K15" i="6"/>
  <c r="G15" i="6"/>
  <c r="G13" i="6" s="1"/>
  <c r="AC14" i="6"/>
  <c r="Z14" i="6"/>
  <c r="U14" i="6"/>
  <c r="P14" i="6"/>
  <c r="P13" i="6" s="1"/>
  <c r="K14" i="6"/>
  <c r="K13" i="6" s="1"/>
  <c r="G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O13" i="6"/>
  <c r="N13" i="6"/>
  <c r="M13" i="6"/>
  <c r="L13" i="6"/>
  <c r="J13" i="6"/>
  <c r="I13" i="6"/>
  <c r="H13" i="6"/>
  <c r="F13" i="6"/>
  <c r="E13" i="6"/>
  <c r="D13" i="6"/>
  <c r="C13" i="6"/>
  <c r="B13" i="6"/>
  <c r="A5" i="6"/>
  <c r="A4" i="6"/>
  <c r="A3" i="6"/>
  <c r="A2" i="6"/>
  <c r="B162" i="6" l="1"/>
  <c r="CA30" i="6"/>
  <c r="M30" i="6" s="1"/>
  <c r="B102" i="6"/>
  <c r="CG102" i="6" s="1"/>
  <c r="CA102" i="6" s="1"/>
  <c r="H102" i="6" s="1"/>
  <c r="CG106" i="6"/>
  <c r="CA106" i="6" s="1"/>
  <c r="H106" i="6" s="1"/>
  <c r="CI106" i="6"/>
  <c r="CC106" i="6" s="1"/>
  <c r="A162" i="6" l="1"/>
  <c r="B107" i="5" l="1"/>
  <c r="CH107" i="5" s="1"/>
  <c r="CB107" i="5" s="1"/>
  <c r="CJ106" i="5"/>
  <c r="CH106" i="5"/>
  <c r="CG106" i="5"/>
  <c r="CA106" i="5" s="1"/>
  <c r="H106" i="5" s="1"/>
  <c r="CD106" i="5"/>
  <c r="CB106" i="5"/>
  <c r="B106" i="5"/>
  <c r="CI106" i="5" s="1"/>
  <c r="CC106" i="5" s="1"/>
  <c r="G102" i="5"/>
  <c r="F102" i="5"/>
  <c r="E102" i="5"/>
  <c r="D102" i="5"/>
  <c r="C102" i="5"/>
  <c r="CH101" i="5"/>
  <c r="CA101" i="5" s="1"/>
  <c r="H101" i="5" s="1"/>
  <c r="B101" i="5"/>
  <c r="CH100" i="5"/>
  <c r="CA100" i="5" s="1"/>
  <c r="H100" i="5" s="1"/>
  <c r="B100" i="5"/>
  <c r="CH99" i="5"/>
  <c r="CA99" i="5" s="1"/>
  <c r="H99" i="5" s="1"/>
  <c r="B99" i="5"/>
  <c r="CH98" i="5"/>
  <c r="CA98" i="5" s="1"/>
  <c r="H98" i="5" s="1"/>
  <c r="B98" i="5"/>
  <c r="CH97" i="5"/>
  <c r="CA97" i="5" s="1"/>
  <c r="H97" i="5" s="1"/>
  <c r="B97" i="5"/>
  <c r="CH96" i="5"/>
  <c r="CA96" i="5" s="1"/>
  <c r="H96" i="5" s="1"/>
  <c r="B96" i="5"/>
  <c r="CH95" i="5"/>
  <c r="CA95" i="5" s="1"/>
  <c r="H95" i="5" s="1"/>
  <c r="B95" i="5"/>
  <c r="B102" i="5" s="1"/>
  <c r="CG102" i="5" s="1"/>
  <c r="CA102" i="5" s="1"/>
  <c r="H102" i="5" s="1"/>
  <c r="I91" i="5"/>
  <c r="H91" i="5"/>
  <c r="G91" i="5"/>
  <c r="F91" i="5"/>
  <c r="E91" i="5"/>
  <c r="D91" i="5"/>
  <c r="C91" i="5"/>
  <c r="B91" i="5"/>
  <c r="CG89" i="5"/>
  <c r="CA89" i="5" s="1"/>
  <c r="J89" i="5" s="1"/>
  <c r="CG88" i="5"/>
  <c r="CA88" i="5"/>
  <c r="J88" i="5" s="1"/>
  <c r="CG87" i="5"/>
  <c r="CA87" i="5"/>
  <c r="J87" i="5"/>
  <c r="CG86" i="5"/>
  <c r="CA86" i="5" s="1"/>
  <c r="J86" i="5" s="1"/>
  <c r="CG85" i="5"/>
  <c r="CA85" i="5" s="1"/>
  <c r="J85" i="5" s="1"/>
  <c r="CG84" i="5"/>
  <c r="CA84" i="5"/>
  <c r="J84" i="5" s="1"/>
  <c r="CG83" i="5"/>
  <c r="CA83" i="5"/>
  <c r="J83" i="5"/>
  <c r="CG82" i="5"/>
  <c r="CA82" i="5" s="1"/>
  <c r="J82" i="5" s="1"/>
  <c r="CG81" i="5"/>
  <c r="CA81" i="5" s="1"/>
  <c r="J81" i="5" s="1"/>
  <c r="CG80" i="5"/>
  <c r="CA80" i="5"/>
  <c r="J80" i="5" s="1"/>
  <c r="CG79" i="5"/>
  <c r="CA79" i="5"/>
  <c r="J79" i="5"/>
  <c r="CG78" i="5"/>
  <c r="CA78" i="5" s="1"/>
  <c r="J78" i="5" s="1"/>
  <c r="J73" i="5"/>
  <c r="C73" i="5"/>
  <c r="J72" i="5"/>
  <c r="C72" i="5"/>
  <c r="J71" i="5"/>
  <c r="C71" i="5"/>
  <c r="J70" i="5"/>
  <c r="C70" i="5"/>
  <c r="CL69" i="5"/>
  <c r="CK69" i="5"/>
  <c r="CJ69" i="5"/>
  <c r="CI69" i="5"/>
  <c r="CH69" i="5"/>
  <c r="CG69" i="5"/>
  <c r="CF69" i="5"/>
  <c r="CE69" i="5"/>
  <c r="CD69" i="5"/>
  <c r="CC69" i="5"/>
  <c r="CB69" i="5"/>
  <c r="CA69" i="5"/>
  <c r="J69" i="5"/>
  <c r="C69" i="5"/>
  <c r="E66" i="5"/>
  <c r="D66" i="5"/>
  <c r="C66" i="5"/>
  <c r="B66" i="5"/>
  <c r="B57" i="5"/>
  <c r="B56" i="5"/>
  <c r="B55" i="5"/>
  <c r="B52" i="5"/>
  <c r="B51" i="5"/>
  <c r="B50" i="5"/>
  <c r="CG36" i="5"/>
  <c r="CA36" i="5" s="1"/>
  <c r="M36" i="5" s="1"/>
  <c r="C36" i="5"/>
  <c r="CG35" i="5"/>
  <c r="CA35" i="5" s="1"/>
  <c r="M35" i="5" s="1"/>
  <c r="C35" i="5"/>
  <c r="CG34" i="5"/>
  <c r="CA34" i="5" s="1"/>
  <c r="M34" i="5" s="1"/>
  <c r="C34" i="5"/>
  <c r="CG33" i="5"/>
  <c r="CA33" i="5" s="1"/>
  <c r="M33" i="5" s="1"/>
  <c r="C33" i="5"/>
  <c r="CG32" i="5"/>
  <c r="CA32" i="5" s="1"/>
  <c r="M32" i="5" s="1"/>
  <c r="C32" i="5"/>
  <c r="CG31" i="5"/>
  <c r="CA31" i="5" s="1"/>
  <c r="M31" i="5" s="1"/>
  <c r="C31" i="5"/>
  <c r="CG30" i="5"/>
  <c r="B162" i="5" s="1"/>
  <c r="C30" i="5"/>
  <c r="B25" i="5"/>
  <c r="B24" i="5"/>
  <c r="B23" i="5"/>
  <c r="B22" i="5"/>
  <c r="B21" i="5"/>
  <c r="AC17" i="5"/>
  <c r="Z17" i="5"/>
  <c r="U17" i="5"/>
  <c r="P17" i="5"/>
  <c r="K17" i="5"/>
  <c r="G17" i="5"/>
  <c r="AC16" i="5"/>
  <c r="Z16" i="5"/>
  <c r="U16" i="5"/>
  <c r="P16" i="5"/>
  <c r="K16" i="5"/>
  <c r="G16" i="5"/>
  <c r="AC15" i="5"/>
  <c r="Z15" i="5"/>
  <c r="U15" i="5"/>
  <c r="P15" i="5"/>
  <c r="K15" i="5"/>
  <c r="G15" i="5"/>
  <c r="AC14" i="5"/>
  <c r="Z14" i="5"/>
  <c r="Z13" i="5" s="1"/>
  <c r="U14" i="5"/>
  <c r="P14" i="5"/>
  <c r="K14" i="5"/>
  <c r="K13" i="5" s="1"/>
  <c r="G14" i="5"/>
  <c r="G13" i="5" s="1"/>
  <c r="AE13" i="5"/>
  <c r="AD13" i="5"/>
  <c r="AC13" i="5"/>
  <c r="AB13" i="5"/>
  <c r="AA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J13" i="5"/>
  <c r="I13" i="5"/>
  <c r="H13" i="5"/>
  <c r="F13" i="5"/>
  <c r="E13" i="5"/>
  <c r="D13" i="5"/>
  <c r="C13" i="5"/>
  <c r="B13" i="5"/>
  <c r="A162" i="5" s="1"/>
  <c r="A5" i="5"/>
  <c r="A4" i="5"/>
  <c r="A3" i="5"/>
  <c r="A2" i="5"/>
  <c r="CJ107" i="5" l="1"/>
  <c r="CD107" i="5" s="1"/>
  <c r="CG107" i="5"/>
  <c r="CA107" i="5" s="1"/>
  <c r="CI107" i="5"/>
  <c r="CC107" i="5" s="1"/>
  <c r="CA30" i="5"/>
  <c r="M30" i="5" s="1"/>
  <c r="H107" i="5" l="1"/>
  <c r="B107" i="4" l="1"/>
  <c r="CH107" i="4" s="1"/>
  <c r="CB107" i="4" s="1"/>
  <c r="CJ106" i="4"/>
  <c r="CH106" i="4"/>
  <c r="CG106" i="4"/>
  <c r="CD106" i="4"/>
  <c r="CB106" i="4"/>
  <c r="CA106" i="4"/>
  <c r="B106" i="4"/>
  <c r="CI106" i="4" s="1"/>
  <c r="CC106" i="4" s="1"/>
  <c r="G102" i="4"/>
  <c r="F102" i="4"/>
  <c r="E102" i="4"/>
  <c r="D102" i="4"/>
  <c r="C102" i="4"/>
  <c r="CH101" i="4"/>
  <c r="CA101" i="4" s="1"/>
  <c r="H101" i="4" s="1"/>
  <c r="B101" i="4"/>
  <c r="CH100" i="4"/>
  <c r="CA100" i="4" s="1"/>
  <c r="H100" i="4" s="1"/>
  <c r="B100" i="4"/>
  <c r="CH99" i="4"/>
  <c r="CA99" i="4" s="1"/>
  <c r="H99" i="4" s="1"/>
  <c r="B99" i="4"/>
  <c r="CH98" i="4"/>
  <c r="CA98" i="4" s="1"/>
  <c r="H98" i="4" s="1"/>
  <c r="B98" i="4"/>
  <c r="CH97" i="4"/>
  <c r="CA97" i="4" s="1"/>
  <c r="H97" i="4" s="1"/>
  <c r="B97" i="4"/>
  <c r="CH96" i="4"/>
  <c r="CA96" i="4" s="1"/>
  <c r="H96" i="4" s="1"/>
  <c r="B96" i="4"/>
  <c r="CH95" i="4"/>
  <c r="CA95" i="4" s="1"/>
  <c r="H95" i="4" s="1"/>
  <c r="B95" i="4"/>
  <c r="B102" i="4" s="1"/>
  <c r="CG102" i="4" s="1"/>
  <c r="CA102" i="4" s="1"/>
  <c r="H102" i="4" s="1"/>
  <c r="I91" i="4"/>
  <c r="H91" i="4"/>
  <c r="G91" i="4"/>
  <c r="F91" i="4"/>
  <c r="E91" i="4"/>
  <c r="D91" i="4"/>
  <c r="C91" i="4"/>
  <c r="B91" i="4"/>
  <c r="CG89" i="4"/>
  <c r="CA89" i="4" s="1"/>
  <c r="J89" i="4" s="1"/>
  <c r="CG88" i="4"/>
  <c r="CA88" i="4"/>
  <c r="J88" i="4" s="1"/>
  <c r="CG87" i="4"/>
  <c r="CA87" i="4"/>
  <c r="J87" i="4"/>
  <c r="CG86" i="4"/>
  <c r="CA86" i="4" s="1"/>
  <c r="J86" i="4" s="1"/>
  <c r="CG85" i="4"/>
  <c r="CA85" i="4" s="1"/>
  <c r="J85" i="4" s="1"/>
  <c r="CG84" i="4"/>
  <c r="CA84" i="4"/>
  <c r="J84" i="4" s="1"/>
  <c r="CG83" i="4"/>
  <c r="CA83" i="4"/>
  <c r="J83" i="4"/>
  <c r="CG82" i="4"/>
  <c r="CA82" i="4" s="1"/>
  <c r="J82" i="4" s="1"/>
  <c r="CG81" i="4"/>
  <c r="CA81" i="4" s="1"/>
  <c r="J81" i="4" s="1"/>
  <c r="CG80" i="4"/>
  <c r="CA80" i="4"/>
  <c r="J80" i="4" s="1"/>
  <c r="CG79" i="4"/>
  <c r="CA79" i="4"/>
  <c r="J79" i="4"/>
  <c r="CG78" i="4"/>
  <c r="CA78" i="4" s="1"/>
  <c r="J78" i="4" s="1"/>
  <c r="J73" i="4"/>
  <c r="C73" i="4"/>
  <c r="J72" i="4"/>
  <c r="C72" i="4"/>
  <c r="J71" i="4"/>
  <c r="C71" i="4"/>
  <c r="J70" i="4"/>
  <c r="C70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J69" i="4"/>
  <c r="C69" i="4"/>
  <c r="E66" i="4"/>
  <c r="D66" i="4"/>
  <c r="C66" i="4"/>
  <c r="B66" i="4"/>
  <c r="B57" i="4"/>
  <c r="B56" i="4"/>
  <c r="B55" i="4"/>
  <c r="B52" i="4"/>
  <c r="B51" i="4"/>
  <c r="B50" i="4"/>
  <c r="CG36" i="4"/>
  <c r="CA36" i="4" s="1"/>
  <c r="M36" i="4" s="1"/>
  <c r="C36" i="4"/>
  <c r="CG35" i="4"/>
  <c r="CA35" i="4" s="1"/>
  <c r="M35" i="4" s="1"/>
  <c r="C35" i="4"/>
  <c r="CG34" i="4"/>
  <c r="CA34" i="4" s="1"/>
  <c r="M34" i="4" s="1"/>
  <c r="C34" i="4"/>
  <c r="CG33" i="4"/>
  <c r="CA33" i="4" s="1"/>
  <c r="M33" i="4" s="1"/>
  <c r="C33" i="4"/>
  <c r="CG32" i="4"/>
  <c r="CA32" i="4" s="1"/>
  <c r="M32" i="4" s="1"/>
  <c r="C32" i="4"/>
  <c r="CG31" i="4"/>
  <c r="CA31" i="4" s="1"/>
  <c r="M31" i="4" s="1"/>
  <c r="C31" i="4"/>
  <c r="CG30" i="4"/>
  <c r="B162" i="4" s="1"/>
  <c r="C30" i="4"/>
  <c r="B25" i="4"/>
  <c r="B24" i="4"/>
  <c r="B23" i="4"/>
  <c r="B22" i="4"/>
  <c r="B21" i="4"/>
  <c r="AC17" i="4"/>
  <c r="Z17" i="4"/>
  <c r="U17" i="4"/>
  <c r="P17" i="4"/>
  <c r="K17" i="4"/>
  <c r="G17" i="4"/>
  <c r="AC16" i="4"/>
  <c r="Z16" i="4"/>
  <c r="U16" i="4"/>
  <c r="P16" i="4"/>
  <c r="K16" i="4"/>
  <c r="G16" i="4"/>
  <c r="AC15" i="4"/>
  <c r="Z15" i="4"/>
  <c r="U15" i="4"/>
  <c r="P15" i="4"/>
  <c r="K15" i="4"/>
  <c r="G15" i="4"/>
  <c r="AC14" i="4"/>
  <c r="Z14" i="4"/>
  <c r="Z13" i="4" s="1"/>
  <c r="U14" i="4"/>
  <c r="P14" i="4"/>
  <c r="K14" i="4"/>
  <c r="K13" i="4" s="1"/>
  <c r="G14" i="4"/>
  <c r="G13" i="4" s="1"/>
  <c r="AE13" i="4"/>
  <c r="AD13" i="4"/>
  <c r="AC13" i="4"/>
  <c r="AB13" i="4"/>
  <c r="AA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J13" i="4"/>
  <c r="I13" i="4"/>
  <c r="H13" i="4"/>
  <c r="F13" i="4"/>
  <c r="E13" i="4"/>
  <c r="D13" i="4"/>
  <c r="C13" i="4"/>
  <c r="B13" i="4"/>
  <c r="A5" i="4"/>
  <c r="A4" i="4"/>
  <c r="A3" i="4"/>
  <c r="A2" i="4"/>
  <c r="H106" i="4" l="1"/>
  <c r="A162" i="4"/>
  <c r="CI107" i="4"/>
  <c r="CC107" i="4" s="1"/>
  <c r="CJ107" i="4"/>
  <c r="CD107" i="4" s="1"/>
  <c r="CG107" i="4"/>
  <c r="CA107" i="4" s="1"/>
  <c r="CA30" i="4"/>
  <c r="M30" i="4" s="1"/>
  <c r="H107" i="4" l="1"/>
  <c r="CG107" i="3" l="1"/>
  <c r="CA107" i="3"/>
  <c r="B107" i="3"/>
  <c r="CH107" i="3" s="1"/>
  <c r="CB107" i="3" s="1"/>
  <c r="B106" i="3"/>
  <c r="CJ106" i="3" s="1"/>
  <c r="CD106" i="3" s="1"/>
  <c r="G102" i="3"/>
  <c r="F102" i="3"/>
  <c r="E102" i="3"/>
  <c r="D102" i="3"/>
  <c r="C102" i="3"/>
  <c r="CH101" i="3"/>
  <c r="CA101" i="3" s="1"/>
  <c r="H101" i="3" s="1"/>
  <c r="B101" i="3"/>
  <c r="CH100" i="3"/>
  <c r="CA100" i="3" s="1"/>
  <c r="H100" i="3" s="1"/>
  <c r="B100" i="3"/>
  <c r="CH99" i="3"/>
  <c r="CA99" i="3" s="1"/>
  <c r="H99" i="3" s="1"/>
  <c r="B99" i="3"/>
  <c r="CH98" i="3"/>
  <c r="CA98" i="3" s="1"/>
  <c r="H98" i="3" s="1"/>
  <c r="B98" i="3"/>
  <c r="CH97" i="3"/>
  <c r="CA97" i="3" s="1"/>
  <c r="H97" i="3" s="1"/>
  <c r="B97" i="3"/>
  <c r="CH96" i="3"/>
  <c r="CA96" i="3" s="1"/>
  <c r="H96" i="3" s="1"/>
  <c r="B96" i="3"/>
  <c r="CH95" i="3"/>
  <c r="CA95" i="3" s="1"/>
  <c r="H95" i="3" s="1"/>
  <c r="B95" i="3"/>
  <c r="B102" i="3" s="1"/>
  <c r="CG102" i="3" s="1"/>
  <c r="CA102" i="3" s="1"/>
  <c r="H102" i="3" s="1"/>
  <c r="I91" i="3"/>
  <c r="H91" i="3"/>
  <c r="G91" i="3"/>
  <c r="F91" i="3"/>
  <c r="E91" i="3"/>
  <c r="D91" i="3"/>
  <c r="C91" i="3"/>
  <c r="B91" i="3"/>
  <c r="CG89" i="3"/>
  <c r="CA89" i="3" s="1"/>
  <c r="J89" i="3" s="1"/>
  <c r="CG88" i="3"/>
  <c r="CA88" i="3"/>
  <c r="J88" i="3" s="1"/>
  <c r="CG87" i="3"/>
  <c r="CA87" i="3" s="1"/>
  <c r="J87" i="3" s="1"/>
  <c r="CG86" i="3"/>
  <c r="CA86" i="3"/>
  <c r="J86" i="3" s="1"/>
  <c r="CG85" i="3"/>
  <c r="CA85" i="3" s="1"/>
  <c r="J85" i="3" s="1"/>
  <c r="CG84" i="3"/>
  <c r="CA84" i="3"/>
  <c r="J84" i="3" s="1"/>
  <c r="CG83" i="3"/>
  <c r="CA83" i="3" s="1"/>
  <c r="J83" i="3" s="1"/>
  <c r="CG82" i="3"/>
  <c r="CA82" i="3"/>
  <c r="J82" i="3" s="1"/>
  <c r="CG81" i="3"/>
  <c r="CA81" i="3" s="1"/>
  <c r="J81" i="3" s="1"/>
  <c r="CG80" i="3"/>
  <c r="CA80" i="3"/>
  <c r="J80" i="3" s="1"/>
  <c r="CG79" i="3"/>
  <c r="CA79" i="3" s="1"/>
  <c r="J79" i="3" s="1"/>
  <c r="CG78" i="3"/>
  <c r="CA78" i="3"/>
  <c r="J78" i="3" s="1"/>
  <c r="J73" i="3"/>
  <c r="C73" i="3"/>
  <c r="J72" i="3"/>
  <c r="C72" i="3"/>
  <c r="J71" i="3"/>
  <c r="C71" i="3"/>
  <c r="J70" i="3"/>
  <c r="C70" i="3"/>
  <c r="CL69" i="3"/>
  <c r="CK69" i="3"/>
  <c r="CJ69" i="3"/>
  <c r="CI69" i="3"/>
  <c r="CH69" i="3"/>
  <c r="CG69" i="3"/>
  <c r="CF69" i="3"/>
  <c r="CE69" i="3"/>
  <c r="CD69" i="3"/>
  <c r="CC69" i="3"/>
  <c r="CB69" i="3"/>
  <c r="J69" i="3" s="1"/>
  <c r="CA69" i="3"/>
  <c r="C69" i="3"/>
  <c r="E66" i="3"/>
  <c r="D66" i="3"/>
  <c r="C66" i="3"/>
  <c r="B66" i="3"/>
  <c r="B57" i="3"/>
  <c r="B56" i="3"/>
  <c r="B55" i="3"/>
  <c r="B52" i="3"/>
  <c r="B51" i="3"/>
  <c r="B50" i="3"/>
  <c r="CG36" i="3"/>
  <c r="CA36" i="3" s="1"/>
  <c r="M36" i="3" s="1"/>
  <c r="C36" i="3"/>
  <c r="CG35" i="3"/>
  <c r="CA35" i="3" s="1"/>
  <c r="M35" i="3" s="1"/>
  <c r="C35" i="3"/>
  <c r="CG34" i="3"/>
  <c r="CA34" i="3" s="1"/>
  <c r="M34" i="3" s="1"/>
  <c r="C34" i="3"/>
  <c r="CG33" i="3"/>
  <c r="CA33" i="3" s="1"/>
  <c r="M33" i="3" s="1"/>
  <c r="C33" i="3"/>
  <c r="CG32" i="3"/>
  <c r="CA32" i="3" s="1"/>
  <c r="M32" i="3" s="1"/>
  <c r="C32" i="3"/>
  <c r="CG31" i="3"/>
  <c r="CA31" i="3" s="1"/>
  <c r="M31" i="3" s="1"/>
  <c r="C31" i="3"/>
  <c r="CG30" i="3"/>
  <c r="B162" i="3" s="1"/>
  <c r="C30" i="3"/>
  <c r="B25" i="3"/>
  <c r="B24" i="3"/>
  <c r="B23" i="3"/>
  <c r="B22" i="3"/>
  <c r="B21" i="3"/>
  <c r="AC17" i="3"/>
  <c r="Z17" i="3"/>
  <c r="U17" i="3"/>
  <c r="P17" i="3"/>
  <c r="K17" i="3"/>
  <c r="G17" i="3"/>
  <c r="AC16" i="3"/>
  <c r="Z16" i="3"/>
  <c r="U16" i="3"/>
  <c r="P16" i="3"/>
  <c r="K16" i="3"/>
  <c r="G16" i="3"/>
  <c r="AC15" i="3"/>
  <c r="AC13" i="3" s="1"/>
  <c r="Z15" i="3"/>
  <c r="U15" i="3"/>
  <c r="P15" i="3"/>
  <c r="K15" i="3"/>
  <c r="G15" i="3"/>
  <c r="AC14" i="3"/>
  <c r="Z14" i="3"/>
  <c r="U14" i="3"/>
  <c r="U13" i="3" s="1"/>
  <c r="P14" i="3"/>
  <c r="P13" i="3" s="1"/>
  <c r="K14" i="3"/>
  <c r="G14" i="3"/>
  <c r="G13" i="3" s="1"/>
  <c r="AE13" i="3"/>
  <c r="AD13" i="3"/>
  <c r="AB13" i="3"/>
  <c r="AA13" i="3"/>
  <c r="Z13" i="3"/>
  <c r="Y13" i="3"/>
  <c r="X13" i="3"/>
  <c r="W13" i="3"/>
  <c r="V13" i="3"/>
  <c r="T13" i="3"/>
  <c r="S13" i="3"/>
  <c r="R13" i="3"/>
  <c r="Q13" i="3"/>
  <c r="O13" i="3"/>
  <c r="N13" i="3"/>
  <c r="M13" i="3"/>
  <c r="L13" i="3"/>
  <c r="K13" i="3"/>
  <c r="J13" i="3"/>
  <c r="I13" i="3"/>
  <c r="H13" i="3"/>
  <c r="F13" i="3"/>
  <c r="E13" i="3"/>
  <c r="D13" i="3"/>
  <c r="C13" i="3"/>
  <c r="B13" i="3"/>
  <c r="A162" i="3" s="1"/>
  <c r="A5" i="3"/>
  <c r="A4" i="3"/>
  <c r="A3" i="3"/>
  <c r="A2" i="3"/>
  <c r="CG106" i="3" l="1"/>
  <c r="CA106" i="3" s="1"/>
  <c r="CI107" i="3"/>
  <c r="CC107" i="3" s="1"/>
  <c r="CH106" i="3"/>
  <c r="CB106" i="3" s="1"/>
  <c r="CJ107" i="3"/>
  <c r="CD107" i="3" s="1"/>
  <c r="H107" i="3" s="1"/>
  <c r="CI106" i="3"/>
  <c r="CC106" i="3" s="1"/>
  <c r="CA30" i="3"/>
  <c r="M30" i="3" s="1"/>
  <c r="H106" i="3" l="1"/>
  <c r="B107" i="2" l="1"/>
  <c r="CH107" i="2" s="1"/>
  <c r="CB107" i="2" s="1"/>
  <c r="CG106" i="2"/>
  <c r="CA106" i="2"/>
  <c r="B106" i="2"/>
  <c r="CJ106" i="2" s="1"/>
  <c r="CD106" i="2" s="1"/>
  <c r="G102" i="2"/>
  <c r="F102" i="2"/>
  <c r="E102" i="2"/>
  <c r="D102" i="2"/>
  <c r="C102" i="2"/>
  <c r="CH101" i="2"/>
  <c r="CA101" i="2" s="1"/>
  <c r="H101" i="2" s="1"/>
  <c r="B101" i="2"/>
  <c r="CH100" i="2"/>
  <c r="CA100" i="2" s="1"/>
  <c r="H100" i="2" s="1"/>
  <c r="B100" i="2"/>
  <c r="CH99" i="2"/>
  <c r="CA99" i="2" s="1"/>
  <c r="H99" i="2" s="1"/>
  <c r="B99" i="2"/>
  <c r="CH98" i="2"/>
  <c r="CA98" i="2" s="1"/>
  <c r="H98" i="2" s="1"/>
  <c r="B98" i="2"/>
  <c r="CH97" i="2"/>
  <c r="CA97" i="2" s="1"/>
  <c r="H97" i="2" s="1"/>
  <c r="B97" i="2"/>
  <c r="CH96" i="2"/>
  <c r="CA96" i="2" s="1"/>
  <c r="H96" i="2" s="1"/>
  <c r="B96" i="2"/>
  <c r="CH95" i="2"/>
  <c r="CA95" i="2" s="1"/>
  <c r="H95" i="2" s="1"/>
  <c r="B95" i="2"/>
  <c r="B102" i="2" s="1"/>
  <c r="CG102" i="2" s="1"/>
  <c r="CA102" i="2" s="1"/>
  <c r="H102" i="2" s="1"/>
  <c r="I91" i="2"/>
  <c r="H91" i="2"/>
  <c r="G91" i="2"/>
  <c r="F91" i="2"/>
  <c r="E91" i="2"/>
  <c r="D91" i="2"/>
  <c r="C91" i="2"/>
  <c r="B91" i="2"/>
  <c r="CG89" i="2"/>
  <c r="CA89" i="2" s="1"/>
  <c r="J89" i="2" s="1"/>
  <c r="CG88" i="2"/>
  <c r="CA88" i="2"/>
  <c r="J88" i="2" s="1"/>
  <c r="CG87" i="2"/>
  <c r="CA87" i="2" s="1"/>
  <c r="J87" i="2" s="1"/>
  <c r="CG86" i="2"/>
  <c r="CA86" i="2"/>
  <c r="J86" i="2" s="1"/>
  <c r="CG85" i="2"/>
  <c r="CA85" i="2" s="1"/>
  <c r="J85" i="2" s="1"/>
  <c r="CG84" i="2"/>
  <c r="CA84" i="2"/>
  <c r="J84" i="2" s="1"/>
  <c r="CG83" i="2"/>
  <c r="CA83" i="2" s="1"/>
  <c r="J83" i="2" s="1"/>
  <c r="CG82" i="2"/>
  <c r="CA82" i="2"/>
  <c r="J82" i="2" s="1"/>
  <c r="CG81" i="2"/>
  <c r="CA81" i="2" s="1"/>
  <c r="J81" i="2" s="1"/>
  <c r="CG80" i="2"/>
  <c r="CA80" i="2"/>
  <c r="J80" i="2" s="1"/>
  <c r="CG79" i="2"/>
  <c r="CA79" i="2" s="1"/>
  <c r="J79" i="2" s="1"/>
  <c r="CG78" i="2"/>
  <c r="CA78" i="2"/>
  <c r="J78" i="2" s="1"/>
  <c r="J73" i="2"/>
  <c r="C73" i="2"/>
  <c r="J72" i="2"/>
  <c r="C72" i="2"/>
  <c r="J71" i="2"/>
  <c r="C71" i="2"/>
  <c r="J70" i="2"/>
  <c r="C70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J69" i="2"/>
  <c r="C69" i="2"/>
  <c r="E66" i="2"/>
  <c r="D66" i="2"/>
  <c r="C66" i="2"/>
  <c r="B66" i="2"/>
  <c r="B57" i="2"/>
  <c r="B56" i="2"/>
  <c r="B55" i="2"/>
  <c r="B52" i="2"/>
  <c r="B51" i="2"/>
  <c r="B50" i="2"/>
  <c r="CG36" i="2"/>
  <c r="CA36" i="2" s="1"/>
  <c r="M36" i="2" s="1"/>
  <c r="C36" i="2"/>
  <c r="CG35" i="2"/>
  <c r="CA35" i="2" s="1"/>
  <c r="M35" i="2" s="1"/>
  <c r="C35" i="2"/>
  <c r="CG34" i="2"/>
  <c r="CA34" i="2" s="1"/>
  <c r="M34" i="2" s="1"/>
  <c r="C34" i="2"/>
  <c r="CG33" i="2"/>
  <c r="CA33" i="2" s="1"/>
  <c r="M33" i="2" s="1"/>
  <c r="C33" i="2"/>
  <c r="CG32" i="2"/>
  <c r="CA32" i="2" s="1"/>
  <c r="M32" i="2" s="1"/>
  <c r="C32" i="2"/>
  <c r="CG31" i="2"/>
  <c r="CA31" i="2" s="1"/>
  <c r="M31" i="2" s="1"/>
  <c r="C31" i="2"/>
  <c r="CG30" i="2"/>
  <c r="B162" i="2" s="1"/>
  <c r="C30" i="2"/>
  <c r="B25" i="2"/>
  <c r="B24" i="2"/>
  <c r="B23" i="2"/>
  <c r="B22" i="2"/>
  <c r="B21" i="2"/>
  <c r="AC17" i="2"/>
  <c r="Z17" i="2"/>
  <c r="U17" i="2"/>
  <c r="P17" i="2"/>
  <c r="K17" i="2"/>
  <c r="G17" i="2"/>
  <c r="AC16" i="2"/>
  <c r="Z16" i="2"/>
  <c r="U16" i="2"/>
  <c r="P16" i="2"/>
  <c r="K16" i="2"/>
  <c r="G16" i="2"/>
  <c r="AC15" i="2"/>
  <c r="Z15" i="2"/>
  <c r="U15" i="2"/>
  <c r="P15" i="2"/>
  <c r="K15" i="2"/>
  <c r="G15" i="2"/>
  <c r="AC14" i="2"/>
  <c r="Z14" i="2"/>
  <c r="Z13" i="2" s="1"/>
  <c r="U14" i="2"/>
  <c r="P14" i="2"/>
  <c r="K14" i="2"/>
  <c r="K13" i="2" s="1"/>
  <c r="G14" i="2"/>
  <c r="G13" i="2" s="1"/>
  <c r="AE13" i="2"/>
  <c r="AD13" i="2"/>
  <c r="AC13" i="2"/>
  <c r="AB13" i="2"/>
  <c r="AA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J13" i="2"/>
  <c r="I13" i="2"/>
  <c r="H13" i="2"/>
  <c r="F13" i="2"/>
  <c r="E13" i="2"/>
  <c r="D13" i="2"/>
  <c r="C13" i="2"/>
  <c r="B13" i="2"/>
  <c r="A5" i="2"/>
  <c r="A4" i="2"/>
  <c r="A3" i="2"/>
  <c r="A2" i="2"/>
  <c r="A162" i="2" l="1"/>
  <c r="CI107" i="2"/>
  <c r="CC107" i="2" s="1"/>
  <c r="CH106" i="2"/>
  <c r="CB106" i="2" s="1"/>
  <c r="CJ107" i="2"/>
  <c r="CD107" i="2" s="1"/>
  <c r="CI106" i="2"/>
  <c r="CC106" i="2" s="1"/>
  <c r="H106" i="2" s="1"/>
  <c r="CG107" i="2"/>
  <c r="CA107" i="2" s="1"/>
  <c r="CA30" i="2"/>
  <c r="M30" i="2" s="1"/>
  <c r="H107" i="2" l="1"/>
  <c r="B107" i="13" l="1"/>
  <c r="CH107" i="13" s="1"/>
  <c r="CB107" i="13" s="1"/>
  <c r="CH106" i="13"/>
  <c r="CG106" i="13"/>
  <c r="CB106" i="13"/>
  <c r="CA106" i="13"/>
  <c r="B106" i="13"/>
  <c r="CJ106" i="13" s="1"/>
  <c r="CD106" i="13" s="1"/>
  <c r="G102" i="13"/>
  <c r="F102" i="13"/>
  <c r="E102" i="13"/>
  <c r="D102" i="13"/>
  <c r="C102" i="13"/>
  <c r="CH101" i="13"/>
  <c r="CA101" i="13" s="1"/>
  <c r="H101" i="13" s="1"/>
  <c r="B101" i="13"/>
  <c r="CH100" i="13"/>
  <c r="CA100" i="13" s="1"/>
  <c r="H100" i="13" s="1"/>
  <c r="B100" i="13"/>
  <c r="CH99" i="13"/>
  <c r="CA99" i="13" s="1"/>
  <c r="H99" i="13" s="1"/>
  <c r="B99" i="13"/>
  <c r="CH98" i="13"/>
  <c r="CA98" i="13" s="1"/>
  <c r="H98" i="13" s="1"/>
  <c r="B98" i="13"/>
  <c r="CH97" i="13"/>
  <c r="CA97" i="13" s="1"/>
  <c r="H97" i="13" s="1"/>
  <c r="B97" i="13"/>
  <c r="CH96" i="13"/>
  <c r="CA96" i="13" s="1"/>
  <c r="H96" i="13" s="1"/>
  <c r="B96" i="13"/>
  <c r="CH95" i="13"/>
  <c r="CA95" i="13" s="1"/>
  <c r="H95" i="13" s="1"/>
  <c r="B95" i="13"/>
  <c r="B102" i="13" s="1"/>
  <c r="CG102" i="13" s="1"/>
  <c r="CA102" i="13" s="1"/>
  <c r="H102" i="13" s="1"/>
  <c r="I91" i="13"/>
  <c r="H91" i="13"/>
  <c r="G91" i="13"/>
  <c r="F91" i="13"/>
  <c r="E91" i="13"/>
  <c r="D91" i="13"/>
  <c r="C91" i="13"/>
  <c r="B91" i="13"/>
  <c r="CG89" i="13"/>
  <c r="CA89" i="13" s="1"/>
  <c r="J89" i="13" s="1"/>
  <c r="CG88" i="13"/>
  <c r="CA88" i="13"/>
  <c r="J88" i="13" s="1"/>
  <c r="CG87" i="13"/>
  <c r="CA87" i="13"/>
  <c r="J87" i="13"/>
  <c r="CG86" i="13"/>
  <c r="CA86" i="13" s="1"/>
  <c r="J86" i="13" s="1"/>
  <c r="CG85" i="13"/>
  <c r="CA85" i="13" s="1"/>
  <c r="J85" i="13" s="1"/>
  <c r="CG84" i="13"/>
  <c r="CA84" i="13"/>
  <c r="J84" i="13" s="1"/>
  <c r="CG83" i="13"/>
  <c r="CA83" i="13"/>
  <c r="J83" i="13"/>
  <c r="CG82" i="13"/>
  <c r="CA82" i="13" s="1"/>
  <c r="J82" i="13" s="1"/>
  <c r="CG81" i="13"/>
  <c r="CA81" i="13" s="1"/>
  <c r="J81" i="13" s="1"/>
  <c r="CG80" i="13"/>
  <c r="CA80" i="13"/>
  <c r="J80" i="13" s="1"/>
  <c r="CG79" i="13"/>
  <c r="CA79" i="13"/>
  <c r="J79" i="13"/>
  <c r="CG78" i="13"/>
  <c r="CA78" i="13" s="1"/>
  <c r="J78" i="13" s="1"/>
  <c r="J73" i="13"/>
  <c r="C73" i="13"/>
  <c r="J72" i="13"/>
  <c r="C72" i="13"/>
  <c r="J71" i="13"/>
  <c r="C71" i="13"/>
  <c r="J70" i="13"/>
  <c r="C70" i="13"/>
  <c r="CL69" i="13"/>
  <c r="CK69" i="13"/>
  <c r="CJ69" i="13"/>
  <c r="CI69" i="13"/>
  <c r="CH69" i="13"/>
  <c r="CG69" i="13"/>
  <c r="CF69" i="13"/>
  <c r="CE69" i="13"/>
  <c r="CD69" i="13"/>
  <c r="CC69" i="13"/>
  <c r="CB69" i="13"/>
  <c r="CA69" i="13"/>
  <c r="J69" i="13"/>
  <c r="C69" i="13"/>
  <c r="E66" i="13"/>
  <c r="D66" i="13"/>
  <c r="C66" i="13"/>
  <c r="B66" i="13"/>
  <c r="B57" i="13"/>
  <c r="B56" i="13"/>
  <c r="B55" i="13"/>
  <c r="B52" i="13"/>
  <c r="B51" i="13"/>
  <c r="B50" i="13"/>
  <c r="CG36" i="13"/>
  <c r="CA36" i="13" s="1"/>
  <c r="M36" i="13" s="1"/>
  <c r="C36" i="13"/>
  <c r="CG35" i="13"/>
  <c r="CA35" i="13" s="1"/>
  <c r="M35" i="13" s="1"/>
  <c r="C35" i="13"/>
  <c r="CG34" i="13"/>
  <c r="CA34" i="13" s="1"/>
  <c r="M34" i="13" s="1"/>
  <c r="C34" i="13"/>
  <c r="CG33" i="13"/>
  <c r="CA33" i="13" s="1"/>
  <c r="M33" i="13" s="1"/>
  <c r="C33" i="13"/>
  <c r="CG32" i="13"/>
  <c r="CA32" i="13" s="1"/>
  <c r="M32" i="13" s="1"/>
  <c r="C32" i="13"/>
  <c r="CG31" i="13"/>
  <c r="CA31" i="13" s="1"/>
  <c r="M31" i="13" s="1"/>
  <c r="C31" i="13"/>
  <c r="CG30" i="13"/>
  <c r="B162" i="13" s="1"/>
  <c r="C30" i="13"/>
  <c r="B25" i="13"/>
  <c r="B24" i="13"/>
  <c r="B23" i="13"/>
  <c r="B22" i="13"/>
  <c r="B21" i="13"/>
  <c r="AC17" i="13"/>
  <c r="Z17" i="13"/>
  <c r="U17" i="13"/>
  <c r="P17" i="13"/>
  <c r="K17" i="13"/>
  <c r="G17" i="13"/>
  <c r="AC16" i="13"/>
  <c r="Z16" i="13"/>
  <c r="U16" i="13"/>
  <c r="P16" i="13"/>
  <c r="K16" i="13"/>
  <c r="G16" i="13"/>
  <c r="AC15" i="13"/>
  <c r="Z15" i="13"/>
  <c r="U15" i="13"/>
  <c r="P15" i="13"/>
  <c r="K15" i="13"/>
  <c r="G15" i="13"/>
  <c r="AC14" i="13"/>
  <c r="Z14" i="13"/>
  <c r="Z13" i="13" s="1"/>
  <c r="U14" i="13"/>
  <c r="P14" i="13"/>
  <c r="K14" i="13"/>
  <c r="K13" i="13" s="1"/>
  <c r="G14" i="13"/>
  <c r="G13" i="13" s="1"/>
  <c r="AE13" i="13"/>
  <c r="AD13" i="13"/>
  <c r="AC13" i="13"/>
  <c r="AB13" i="13"/>
  <c r="AA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J13" i="13"/>
  <c r="I13" i="13"/>
  <c r="H13" i="13"/>
  <c r="F13" i="13"/>
  <c r="E13" i="13"/>
  <c r="D13" i="13"/>
  <c r="C13" i="13"/>
  <c r="B13" i="13"/>
  <c r="A5" i="13"/>
  <c r="A4" i="13"/>
  <c r="A3" i="13"/>
  <c r="A2" i="13"/>
  <c r="A162" i="13" l="1"/>
  <c r="CI107" i="13"/>
  <c r="CC107" i="13" s="1"/>
  <c r="CJ107" i="13"/>
  <c r="CD107" i="13" s="1"/>
  <c r="CI106" i="13"/>
  <c r="CC106" i="13" s="1"/>
  <c r="H106" i="13" s="1"/>
  <c r="CG107" i="13"/>
  <c r="CA107" i="13" s="1"/>
  <c r="CA30" i="13"/>
  <c r="M30" i="13" s="1"/>
  <c r="H107" i="13" l="1"/>
  <c r="G107" i="1" l="1"/>
  <c r="F107" i="1"/>
  <c r="E107" i="1"/>
  <c r="D107" i="1"/>
  <c r="C107" i="1"/>
  <c r="G106" i="1"/>
  <c r="F106" i="1"/>
  <c r="E106" i="1"/>
  <c r="D106" i="1"/>
  <c r="C106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I91" i="1" s="1"/>
  <c r="H78" i="1"/>
  <c r="G78" i="1"/>
  <c r="G91" i="1" s="1"/>
  <c r="F78" i="1"/>
  <c r="E78" i="1"/>
  <c r="E91" i="1" s="1"/>
  <c r="D78" i="1"/>
  <c r="C78" i="1"/>
  <c r="C91" i="1" s="1"/>
  <c r="B78" i="1"/>
  <c r="B91" i="1" s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E66" i="1" s="1"/>
  <c r="D60" i="1"/>
  <c r="D66" i="1" s="1"/>
  <c r="C60" i="1"/>
  <c r="C66" i="1" s="1"/>
  <c r="B60" i="1"/>
  <c r="B66" i="1" s="1"/>
  <c r="F57" i="1"/>
  <c r="E57" i="1"/>
  <c r="D57" i="1"/>
  <c r="C57" i="1"/>
  <c r="F56" i="1"/>
  <c r="E56" i="1"/>
  <c r="D56" i="1"/>
  <c r="C56" i="1"/>
  <c r="F55" i="1"/>
  <c r="E55" i="1"/>
  <c r="D55" i="1"/>
  <c r="C55" i="1"/>
  <c r="E52" i="1"/>
  <c r="D52" i="1"/>
  <c r="C52" i="1"/>
  <c r="E51" i="1"/>
  <c r="D51" i="1"/>
  <c r="C51" i="1"/>
  <c r="E50" i="1"/>
  <c r="D50" i="1"/>
  <c r="C50" i="1"/>
  <c r="B47" i="1"/>
  <c r="B46" i="1"/>
  <c r="B45" i="1"/>
  <c r="B44" i="1"/>
  <c r="B43" i="1"/>
  <c r="B42" i="1"/>
  <c r="B41" i="1"/>
  <c r="B40" i="1"/>
  <c r="B39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AE17" i="1"/>
  <c r="AD17" i="1"/>
  <c r="AE16" i="1"/>
  <c r="AD16" i="1"/>
  <c r="AE15" i="1"/>
  <c r="AD15" i="1"/>
  <c r="AE14" i="1"/>
  <c r="AD14" i="1"/>
  <c r="AB17" i="1"/>
  <c r="AA17" i="1"/>
  <c r="AB16" i="1"/>
  <c r="AA16" i="1"/>
  <c r="AB15" i="1"/>
  <c r="AA15" i="1"/>
  <c r="AB14" i="1"/>
  <c r="AA14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X13" i="1" s="1"/>
  <c r="W14" i="1"/>
  <c r="W13" i="1" s="1"/>
  <c r="V14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T13" i="1" s="1"/>
  <c r="S14" i="1"/>
  <c r="S13" i="1" s="1"/>
  <c r="R14" i="1"/>
  <c r="R13" i="1" s="1"/>
  <c r="Q14" i="1"/>
  <c r="Q13" i="1" s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N13" i="1" s="1"/>
  <c r="M14" i="1"/>
  <c r="L14" i="1"/>
  <c r="J17" i="1"/>
  <c r="I17" i="1"/>
  <c r="H17" i="1"/>
  <c r="J16" i="1"/>
  <c r="I16" i="1"/>
  <c r="H16" i="1"/>
  <c r="J15" i="1"/>
  <c r="I15" i="1"/>
  <c r="H15" i="1"/>
  <c r="J14" i="1"/>
  <c r="I14" i="1"/>
  <c r="H14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J73" i="1"/>
  <c r="J72" i="1"/>
  <c r="J71" i="1"/>
  <c r="J70" i="1"/>
  <c r="A5" i="1"/>
  <c r="A4" i="1"/>
  <c r="A3" i="1"/>
  <c r="A2" i="1"/>
  <c r="D91" i="1" l="1"/>
  <c r="B13" i="1"/>
  <c r="M13" i="1"/>
  <c r="O13" i="1"/>
  <c r="H91" i="1"/>
  <c r="G15" i="1"/>
  <c r="AE13" i="1"/>
  <c r="C36" i="1"/>
  <c r="CG36" i="1" s="1"/>
  <c r="CA36" i="1" s="1"/>
  <c r="M36" i="1" s="1"/>
  <c r="B52" i="1"/>
  <c r="CD69" i="1"/>
  <c r="B106" i="1"/>
  <c r="CJ106" i="1" s="1"/>
  <c r="CD106" i="1" s="1"/>
  <c r="B21" i="1"/>
  <c r="B51" i="1"/>
  <c r="CI69" i="1"/>
  <c r="CG85" i="1"/>
  <c r="CA85" i="1" s="1"/>
  <c r="J85" i="1" s="1"/>
  <c r="D102" i="1"/>
  <c r="Y13" i="1"/>
  <c r="CE69" i="1"/>
  <c r="AC17" i="1"/>
  <c r="B24" i="1"/>
  <c r="C34" i="1"/>
  <c r="CG34" i="1" s="1"/>
  <c r="CA34" i="1" s="1"/>
  <c r="M34" i="1" s="1"/>
  <c r="C72" i="1"/>
  <c r="CG87" i="1"/>
  <c r="CA87" i="1" s="1"/>
  <c r="J87" i="1" s="1"/>
  <c r="B97" i="1"/>
  <c r="CH97" i="1" s="1"/>
  <c r="CA97" i="1" s="1"/>
  <c r="H97" i="1" s="1"/>
  <c r="H13" i="1"/>
  <c r="AA13" i="1"/>
  <c r="AC14" i="1"/>
  <c r="AC16" i="1"/>
  <c r="C70" i="1"/>
  <c r="B95" i="1"/>
  <c r="CH95" i="1" s="1"/>
  <c r="CA95" i="1" s="1"/>
  <c r="H95" i="1" s="1"/>
  <c r="B99" i="1"/>
  <c r="AC15" i="1"/>
  <c r="B25" i="1"/>
  <c r="C31" i="1"/>
  <c r="CG31" i="1" s="1"/>
  <c r="CA31" i="1" s="1"/>
  <c r="M31" i="1" s="1"/>
  <c r="B101" i="1"/>
  <c r="CH101" i="1" s="1"/>
  <c r="CA101" i="1" s="1"/>
  <c r="H101" i="1" s="1"/>
  <c r="B96" i="1"/>
  <c r="CH96" i="1" s="1"/>
  <c r="CA96" i="1" s="1"/>
  <c r="H96" i="1" s="1"/>
  <c r="B100" i="1"/>
  <c r="CH100" i="1" s="1"/>
  <c r="CA100" i="1" s="1"/>
  <c r="H100" i="1" s="1"/>
  <c r="E13" i="1"/>
  <c r="C13" i="1"/>
  <c r="K14" i="1"/>
  <c r="K15" i="1"/>
  <c r="K17" i="1"/>
  <c r="P15" i="1"/>
  <c r="P17" i="1"/>
  <c r="U15" i="1"/>
  <c r="U17" i="1"/>
  <c r="CG78" i="1"/>
  <c r="CA78" i="1" s="1"/>
  <c r="J78" i="1" s="1"/>
  <c r="CG79" i="1"/>
  <c r="CA79" i="1" s="1"/>
  <c r="J79" i="1" s="1"/>
  <c r="CG80" i="1"/>
  <c r="CA80" i="1" s="1"/>
  <c r="J80" i="1" s="1"/>
  <c r="CG81" i="1"/>
  <c r="CA81" i="1" s="1"/>
  <c r="J81" i="1" s="1"/>
  <c r="G102" i="1"/>
  <c r="F102" i="1"/>
  <c r="E102" i="1"/>
  <c r="B98" i="1"/>
  <c r="CH98" i="1" s="1"/>
  <c r="CA98" i="1" s="1"/>
  <c r="H98" i="1" s="1"/>
  <c r="CH99" i="1"/>
  <c r="CA99" i="1" s="1"/>
  <c r="H99" i="1" s="1"/>
  <c r="AD13" i="1"/>
  <c r="CA69" i="1"/>
  <c r="J13" i="1"/>
  <c r="G16" i="1"/>
  <c r="Z15" i="1"/>
  <c r="Z17" i="1"/>
  <c r="B22" i="1"/>
  <c r="B23" i="1"/>
  <c r="C35" i="1"/>
  <c r="CG35" i="1" s="1"/>
  <c r="CA35" i="1" s="1"/>
  <c r="M35" i="1" s="1"/>
  <c r="B55" i="1"/>
  <c r="B56" i="1"/>
  <c r="B57" i="1"/>
  <c r="C69" i="1"/>
  <c r="CC69" i="1"/>
  <c r="C71" i="1"/>
  <c r="CK69" i="1"/>
  <c r="C73" i="1"/>
  <c r="B107" i="1"/>
  <c r="CI107" i="1" s="1"/>
  <c r="CC107" i="1" s="1"/>
  <c r="F13" i="1"/>
  <c r="D13" i="1"/>
  <c r="K16" i="1"/>
  <c r="P14" i="1"/>
  <c r="P16" i="1"/>
  <c r="U14" i="1"/>
  <c r="U16" i="1"/>
  <c r="CG82" i="1"/>
  <c r="CA82" i="1" s="1"/>
  <c r="J82" i="1" s="1"/>
  <c r="CG83" i="1"/>
  <c r="CA83" i="1" s="1"/>
  <c r="J83" i="1" s="1"/>
  <c r="CG84" i="1"/>
  <c r="CA84" i="1" s="1"/>
  <c r="J84" i="1" s="1"/>
  <c r="CG86" i="1"/>
  <c r="CA86" i="1" s="1"/>
  <c r="J86" i="1" s="1"/>
  <c r="CG88" i="1"/>
  <c r="CA88" i="1" s="1"/>
  <c r="J88" i="1" s="1"/>
  <c r="CG89" i="1"/>
  <c r="CA89" i="1" s="1"/>
  <c r="J89" i="1" s="1"/>
  <c r="F91" i="1"/>
  <c r="G14" i="1"/>
  <c r="G17" i="1"/>
  <c r="Z14" i="1"/>
  <c r="Z16" i="1"/>
  <c r="C30" i="1"/>
  <c r="CG30" i="1" s="1"/>
  <c r="CA30" i="1" s="1"/>
  <c r="M30" i="1" s="1"/>
  <c r="C32" i="1"/>
  <c r="CG32" i="1" s="1"/>
  <c r="CA32" i="1" s="1"/>
  <c r="M32" i="1" s="1"/>
  <c r="C33" i="1"/>
  <c r="CG33" i="1" s="1"/>
  <c r="CA33" i="1" s="1"/>
  <c r="M33" i="1" s="1"/>
  <c r="B50" i="1"/>
  <c r="CB69" i="1"/>
  <c r="CL69" i="1"/>
  <c r="CJ69" i="1"/>
  <c r="C102" i="1"/>
  <c r="CF69" i="1"/>
  <c r="CH69" i="1"/>
  <c r="CG69" i="1"/>
  <c r="AB13" i="1"/>
  <c r="V13" i="1"/>
  <c r="L13" i="1"/>
  <c r="I13" i="1"/>
  <c r="CH106" i="1" l="1"/>
  <c r="CB106" i="1" s="1"/>
  <c r="CG106" i="1"/>
  <c r="CA106" i="1" s="1"/>
  <c r="CI106" i="1"/>
  <c r="CC106" i="1" s="1"/>
  <c r="CH107" i="1"/>
  <c r="CB107" i="1" s="1"/>
  <c r="U13" i="1"/>
  <c r="CJ107" i="1"/>
  <c r="CD107" i="1" s="1"/>
  <c r="B102" i="1"/>
  <c r="CG102" i="1" s="1"/>
  <c r="CA102" i="1" s="1"/>
  <c r="H102" i="1" s="1"/>
  <c r="CG107" i="1"/>
  <c r="CA107" i="1" s="1"/>
  <c r="Z13" i="1"/>
  <c r="K13" i="1"/>
  <c r="AC13" i="1"/>
  <c r="J69" i="1"/>
  <c r="P13" i="1"/>
  <c r="G13" i="1"/>
  <c r="B162" i="1"/>
  <c r="H106" i="1" l="1"/>
  <c r="A162" i="1"/>
  <c r="H107" i="1"/>
</calcChain>
</file>

<file path=xl/sharedStrings.xml><?xml version="1.0" encoding="utf-8"?>
<sst xmlns="http://schemas.openxmlformats.org/spreadsheetml/2006/main" count="2639" uniqueCount="155">
  <si>
    <t>SERVICIO DE SALUD</t>
  </si>
  <si>
    <t>REM-21.   QUIRÓFANOS Y OTROS RECURSOS HOSPITALARIOS</t>
  </si>
  <si>
    <t>SECCIÓN A:  CAPACIDAD INSTALADA Y UTILIZACIÓN DE LOS QUIRÓFANOS</t>
  </si>
  <si>
    <t>TIPO DE QUIRÓFANOS</t>
  </si>
  <si>
    <t>NÚMERO DE QUIRÓFANOS EN DOTACIÓN</t>
  </si>
  <si>
    <t>PROMEDIO MENSUAL DE QUIRÓFANOS HABILITADOS</t>
  </si>
  <si>
    <t>PROMEDIO MENSUAL  DE QUIRÓFANOS EN TRABAJO</t>
  </si>
  <si>
    <t>TOTAL  DE HORAS MENSUALES DE QUIRÓFANOS HABILITADOS (HORARIO HÁBIL)</t>
  </si>
  <si>
    <t>TOTAL DE HORAS MENSUALES DE QUIRÓFANOS EN TRABAJO</t>
  </si>
  <si>
    <t>QUIRÓFANOS CIRUGIA MAYOR</t>
  </si>
  <si>
    <t>CIRUGIAS MENORES Y PROCEDIMIENTOS*</t>
  </si>
  <si>
    <r>
      <t xml:space="preserve">HORAS MENSUALES </t>
    </r>
    <r>
      <rPr>
        <b/>
        <sz val="8"/>
        <rFont val="Verdana"/>
        <family val="2"/>
      </rPr>
      <t>PROGRAMADAS</t>
    </r>
    <r>
      <rPr>
        <sz val="8"/>
        <rFont val="Verdana"/>
        <family val="2"/>
      </rPr>
      <t xml:space="preserve"> DE TABLA QUIRÚRGICA DE QUIRÓFANOS EN TRABAJO, HORARIO HABIL</t>
    </r>
  </si>
  <si>
    <r>
      <t xml:space="preserve">HORAS MENSUALES </t>
    </r>
    <r>
      <rPr>
        <b/>
        <sz val="8"/>
        <rFont val="Verdana"/>
        <family val="2"/>
      </rPr>
      <t>OCUPADAS</t>
    </r>
    <r>
      <rPr>
        <sz val="8"/>
        <rFont val="Verdana"/>
        <family val="2"/>
      </rPr>
      <t xml:space="preserve"> DE QUIRÓFANOS EN TRABAJO HORARIO HÁBIL</t>
    </r>
  </si>
  <si>
    <r>
      <t xml:space="preserve">HORAS MENSUALES </t>
    </r>
    <r>
      <rPr>
        <b/>
        <sz val="8"/>
        <rFont val="Verdana"/>
        <family val="2"/>
      </rPr>
      <t>OCUPADAS</t>
    </r>
    <r>
      <rPr>
        <sz val="8"/>
        <rFont val="Verdana"/>
        <family val="2"/>
      </rPr>
      <t xml:space="preserve"> DE QUIRÓFANOS EN TRABAJO HORARIO INHÁBIL DE LUNES A VIERNES</t>
    </r>
  </si>
  <si>
    <r>
      <t xml:space="preserve">HORAS MENSUALES </t>
    </r>
    <r>
      <rPr>
        <b/>
        <sz val="8"/>
        <rFont val="Verdana"/>
        <family val="2"/>
      </rPr>
      <t>OCUPADAS</t>
    </r>
    <r>
      <rPr>
        <sz val="8"/>
        <rFont val="Verdana"/>
        <family val="2"/>
      </rPr>
      <t xml:space="preserve"> DE QUIRÓFANOS EN TRABAJO HORARIO SÁBADO, DOMINGO Y FESTIVO</t>
    </r>
  </si>
  <si>
    <r>
      <t xml:space="preserve">TOTAL HORAS MENSUALES </t>
    </r>
    <r>
      <rPr>
        <b/>
        <sz val="8"/>
        <rFont val="Verdana"/>
        <family val="2"/>
      </rPr>
      <t>OCUPADAS</t>
    </r>
    <r>
      <rPr>
        <sz val="8"/>
        <rFont val="Verdana"/>
        <family val="2"/>
      </rPr>
      <t xml:space="preserve"> DE QUIRÓFANOS EN TRABAJO, HORARIO HABIL</t>
    </r>
  </si>
  <si>
    <r>
      <t xml:space="preserve">TOTAL HORAS MENSUALES </t>
    </r>
    <r>
      <rPr>
        <b/>
        <sz val="8"/>
        <rFont val="Verdana"/>
        <family val="2"/>
      </rPr>
      <t>OCUPADAS</t>
    </r>
    <r>
      <rPr>
        <sz val="8"/>
        <rFont val="Verdana"/>
        <family val="2"/>
      </rPr>
      <t xml:space="preserve"> DE QUIRÓFANOS EN TRABAJO, HORARIO INHABIL</t>
    </r>
  </si>
  <si>
    <t>Totales</t>
  </si>
  <si>
    <t>Beneficiarios MAI</t>
  </si>
  <si>
    <t>Beneficiarios MLE</t>
  </si>
  <si>
    <t>Otros</t>
  </si>
  <si>
    <t>De preparación</t>
  </si>
  <si>
    <t>Cirugía Menor</t>
  </si>
  <si>
    <t>Otros Procedimientos</t>
  </si>
  <si>
    <t>TOTAL QUIRÓFANOS</t>
  </si>
  <si>
    <t>DE CIRUGÍA ELECTIVA</t>
  </si>
  <si>
    <t>DE URGENCIA</t>
  </si>
  <si>
    <t>OBSTÉTRICO</t>
  </si>
  <si>
    <t>INDIFERENCIADO</t>
  </si>
  <si>
    <r>
      <t xml:space="preserve">* </t>
    </r>
    <r>
      <rPr>
        <b/>
        <sz val="8"/>
        <rFont val="Verdana"/>
        <family val="2"/>
      </rPr>
      <t>Las</t>
    </r>
    <r>
      <rPr>
        <b/>
        <sz val="12"/>
        <rFont val="Verdana"/>
        <family val="2"/>
      </rPr>
      <t xml:space="preserve"> </t>
    </r>
    <r>
      <rPr>
        <b/>
        <sz val="8"/>
        <rFont val="Verdana"/>
        <family val="2"/>
      </rPr>
      <t>horas informadas en cirugía menores y procedimientos, deben estar contenidas en las horas ocupadas, en quirófanos para cirugía mayor.</t>
    </r>
  </si>
  <si>
    <t>SECCIÓN B:  PROCEDIMIENTOS COMPLEJOS AMBULATORIOS</t>
  </si>
  <si>
    <t>COMPONENTES</t>
  </si>
  <si>
    <t>TOTAL</t>
  </si>
  <si>
    <t>Quimioterapia</t>
  </si>
  <si>
    <t>Hemodiálisis</t>
  </si>
  <si>
    <t xml:space="preserve">Cirugía Mayor Ambulatoria
</t>
  </si>
  <si>
    <t xml:space="preserve">Coronariografía
</t>
  </si>
  <si>
    <t>Otras</t>
  </si>
  <si>
    <t>RECURSO DISPONIBLE</t>
  </si>
  <si>
    <t>INGRESOS</t>
  </si>
  <si>
    <t>PERSONAS ATENDIDAS</t>
  </si>
  <si>
    <t>DÍAS PERSONAS ATENDIDAS</t>
  </si>
  <si>
    <t>ALTAS</t>
  </si>
  <si>
    <t xml:space="preserve">SECCIÓN C:  HOSPITALIZACIÓN DOMICILIARIA </t>
  </si>
  <si>
    <t>SECCIÓN C.1:  PERSONAS ATENDIDAS EN EL PROGRAMA</t>
  </si>
  <si>
    <t>EDAD</t>
  </si>
  <si>
    <t>ORIGEN DE LA DERIVACIÓN</t>
  </si>
  <si>
    <t>Menores de 15 años</t>
  </si>
  <si>
    <t>15 a 19 años</t>
  </si>
  <si>
    <t>20 y más años</t>
  </si>
  <si>
    <t>APS</t>
  </si>
  <si>
    <t>Urgencia</t>
  </si>
  <si>
    <t>Hospitalización</t>
  </si>
  <si>
    <t>Ambulatorio</t>
  </si>
  <si>
    <t>Ley de Urgencia</t>
  </si>
  <si>
    <t>UGCC</t>
  </si>
  <si>
    <t>FALLECIDOS</t>
  </si>
  <si>
    <t>Esperados</t>
  </si>
  <si>
    <t xml:space="preserve">No esperados </t>
  </si>
  <si>
    <t>REINGRESOS A HOSPITALIZACIÓN TRADICIONAL</t>
  </si>
  <si>
    <t xml:space="preserve">SECCIÓN C.2:  VISITAS REALIZADAS </t>
  </si>
  <si>
    <t>COMPONENTE</t>
  </si>
  <si>
    <t>Total</t>
  </si>
  <si>
    <t>MÉDICO</t>
  </si>
  <si>
    <t>ENFERMERA</t>
  </si>
  <si>
    <t>TÉCNICO PARAMÉDICO</t>
  </si>
  <si>
    <t>MATRONA</t>
  </si>
  <si>
    <t>KINESIÓLOGO</t>
  </si>
  <si>
    <t>PSICÓLOGO</t>
  </si>
  <si>
    <t>FONOAUDIÓLOGO</t>
  </si>
  <si>
    <t>TRABAJADOR SOCIAL</t>
  </si>
  <si>
    <t>TERAPEUTA OCUPACIONAL</t>
  </si>
  <si>
    <t>SECCIÓN C.3:  CUPOS DISPONIBLES EN UNIDAD DE HOSPITALIZACIÓN DOMICILIARIA</t>
  </si>
  <si>
    <t>N° de Cupos</t>
  </si>
  <si>
    <t>N° de cupos CAM INV Adicionales</t>
  </si>
  <si>
    <t>N° de cupos Campaña de Invierno</t>
  </si>
  <si>
    <t>NÚMERO CUPOS PROGRAMADOS</t>
  </si>
  <si>
    <t>NÚMERO CUPOS UTILIZADOS</t>
  </si>
  <si>
    <t>NÚMERO DE CUPOS DISPONIBLES</t>
  </si>
  <si>
    <t>SECCIÓN C.4: ASISTENCIA VENTILATORIA Y OXÍGENO EN DOMICILIO</t>
  </si>
  <si>
    <t>TIPO DE ESTRATEGIA</t>
  </si>
  <si>
    <t>0-9 años</t>
  </si>
  <si>
    <t>10 a 19 años</t>
  </si>
  <si>
    <t>Estrategia de Asistencia Ventilatoria Invasiva en Domicilio</t>
  </si>
  <si>
    <t>Estrategia de Asistencia Ventilatoria no Invasiva en Domicilio</t>
  </si>
  <si>
    <t>Estrategia Oxígeno Domiciliario para pacientes Crónicos</t>
  </si>
  <si>
    <t>SECCIÓN C.5: INGRESOS Y EGRESOS AL PROGRAMA</t>
  </si>
  <si>
    <t>ACTIVIDAD</t>
  </si>
  <si>
    <t xml:space="preserve">Número de ingresos </t>
  </si>
  <si>
    <t xml:space="preserve">Número de egresos </t>
  </si>
  <si>
    <t>Número de personas activas</t>
  </si>
  <si>
    <t>Número de controles médicos</t>
  </si>
  <si>
    <t>ASISTENCIA VENTILATORIA INVASIVA INFANTIL (AVI)</t>
  </si>
  <si>
    <t>ASISTENCIA VENTILATORIA INVASIVA DEL ADULTO (AVIA)</t>
  </si>
  <si>
    <t>ASISTENCIA VENTILATORIA NO INVASIVA INFANTIL (AVNI)</t>
  </si>
  <si>
    <t>ASISTENCIA VENTILATORIA NO INVASIVA ADULTO (AVNIA)</t>
  </si>
  <si>
    <t>OXIGENOTERAPIA AMBULATORIO CRÓNICO RESPIRATORIO INFANTIL</t>
  </si>
  <si>
    <t xml:space="preserve">OXIGENOTERAPIA AMBULATORIO CRÓNICO RESPIRATORIO ADULTO </t>
  </si>
  <si>
    <t>SECCIÓN D: APOYO PSICOSOCIAL EN NIÑOS, NIÑAS Y ADOLESCENTES HOSPITALIZADOS</t>
  </si>
  <si>
    <t>CONCEPTO</t>
  </si>
  <si>
    <t>INTERVENCIÓN</t>
  </si>
  <si>
    <t>Hasta 28 días</t>
  </si>
  <si>
    <t xml:space="preserve">29 días hasta menor de 1 año </t>
  </si>
  <si>
    <t>1 a 4 años</t>
  </si>
  <si>
    <t>5 a 9 años</t>
  </si>
  <si>
    <t>10 a 14 años</t>
  </si>
  <si>
    <t>TOTAL DE EGRESOS (en el período)</t>
  </si>
  <si>
    <t>EGRESADOS CON APOYO PSICOSOCIAL (en el período)</t>
  </si>
  <si>
    <t>Intervención Psicosocial</t>
  </si>
  <si>
    <t>Estimulación del Desarrollo</t>
  </si>
  <si>
    <t>Nº DE ATENCIONES (en el mes)</t>
  </si>
  <si>
    <t>SECCIÓN E: GESTIÓN DE PROCESOS DE PACIENTES QUIRÚRGICOS CON CIRUGÍA ELECTIVA</t>
  </si>
  <si>
    <t>ESPECIALIDAD</t>
  </si>
  <si>
    <t>DÍAS DE ESTADA PREQUIRÚRGICOS</t>
  </si>
  <si>
    <t>PACIENTES INTERVENIDOS</t>
  </si>
  <si>
    <t>PROGRAMACIÓN DE TABLA QUIRÚRGICA (N° DE PACIENTES)</t>
  </si>
  <si>
    <t>PACIENTES PROGRAMADOS</t>
  </si>
  <si>
    <t>PACIENTES SUSPENDIDOS</t>
  </si>
  <si>
    <t>15 años y más</t>
  </si>
  <si>
    <t>CIRUGÍA GENERAL</t>
  </si>
  <si>
    <t>CIRUGÍA CARDIOVASCULAR</t>
  </si>
  <si>
    <t>CIRUGÍA MÁXILOFACIAL</t>
  </si>
  <si>
    <t>CIRUGÍA TÓRAX</t>
  </si>
  <si>
    <t>TRAUMATOLOGÍA</t>
  </si>
  <si>
    <t>NEUROCIRUGÍA</t>
  </si>
  <si>
    <t>OTORRINOLARINGOLOGÍA</t>
  </si>
  <si>
    <t>OFTALMOLOGÍA</t>
  </si>
  <si>
    <t>OBSTETRICIA Y GINECOLOGÍA</t>
  </si>
  <si>
    <t>GINECOLOGÍA</t>
  </si>
  <si>
    <t>UROLOGÍA</t>
  </si>
  <si>
    <t>RESTO ESPECIALIDADES</t>
  </si>
  <si>
    <t>ODONTOLOGÍA</t>
  </si>
  <si>
    <t>SECCIÓN F: CAUSAS DE SUSPENSIÓN DE CIRUGÍAS ELECTIVAS</t>
  </si>
  <si>
    <t xml:space="preserve">CAUSAS DE SUSPENSIÓN ATRIBUIBLES A:
</t>
  </si>
  <si>
    <t>Nº DE PERSONAS</t>
  </si>
  <si>
    <t>TOTALES</t>
  </si>
  <si>
    <t>PACIENTE</t>
  </si>
  <si>
    <t>ADMINISTRATIVAS</t>
  </si>
  <si>
    <t>UNIDAD DE APOYO CLÍNICO</t>
  </si>
  <si>
    <t>EQUIPO QUIRÚRGICO</t>
  </si>
  <si>
    <t>INFRAESTRUCTURA</t>
  </si>
  <si>
    <t>EMERGENCIAS</t>
  </si>
  <si>
    <t>GREMIALES</t>
  </si>
  <si>
    <t>SECCIÓN G: ESTERILIZACIONES QUIRÚRGICAS</t>
  </si>
  <si>
    <t>SEXO</t>
  </si>
  <si>
    <t xml:space="preserve">TOTAL      </t>
  </si>
  <si>
    <t>EDAD (en años)</t>
  </si>
  <si>
    <t>Trans</t>
  </si>
  <si>
    <t>Menor 
de 20 años</t>
  </si>
  <si>
    <t>20 - 34 años</t>
  </si>
  <si>
    <t>35 y más años</t>
  </si>
  <si>
    <t>Masculino</t>
  </si>
  <si>
    <t>Femenino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</si>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</sst>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0"/>
      <name val="Comic Sans MS"/>
      <family val="4"/>
    </font>
    <font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8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rgb="FFB2B2B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9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9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9"/>
      </left>
      <right/>
      <top/>
      <bottom style="thin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/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9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/>
      <right style="double">
        <color indexed="64"/>
      </right>
      <top style="thin">
        <color indexed="22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/>
      <top/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/>
      <top/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thin">
        <color auto="1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2" borderId="1" applyNumberFormat="0" applyFont="0" applyAlignment="0" applyProtection="0"/>
    <xf numFmtId="0" fontId="10" fillId="0" borderId="0"/>
  </cellStyleXfs>
  <cellXfs count="1968">
    <xf numFmtId="0" fontId="0" fillId="0" borderId="0" xfId="0"/>
    <xf numFmtId="1" fontId="1" fillId="3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2" fillId="5" borderId="0" xfId="0" applyNumberFormat="1" applyFont="1" applyFill="1" applyProtection="1">
      <protection locked="0"/>
    </xf>
    <xf numFmtId="1" fontId="2" fillId="6" borderId="0" xfId="0" applyNumberFormat="1" applyFont="1" applyFill="1" applyProtection="1">
      <protection locked="0"/>
    </xf>
    <xf numFmtId="1" fontId="3" fillId="3" borderId="0" xfId="0" applyNumberFormat="1" applyFont="1" applyFill="1"/>
    <xf numFmtId="1" fontId="3" fillId="3" borderId="0" xfId="1" applyNumberFormat="1" applyFont="1" applyFill="1" applyAlignment="1">
      <alignment vertical="center" wrapText="1"/>
    </xf>
    <xf numFmtId="1" fontId="5" fillId="3" borderId="0" xfId="1" applyNumberFormat="1" applyFont="1" applyFill="1" applyProtection="1">
      <protection hidden="1"/>
    </xf>
    <xf numFmtId="1" fontId="2" fillId="4" borderId="0" xfId="0" applyNumberFormat="1" applyFont="1" applyFill="1"/>
    <xf numFmtId="1" fontId="5" fillId="3" borderId="11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2" borderId="2" xfId="2" applyNumberFormat="1" applyFont="1" applyBorder="1" applyAlignment="1" applyProtection="1">
      <alignment horizontal="center" vertical="center"/>
      <protection locked="0"/>
    </xf>
    <xf numFmtId="1" fontId="5" fillId="2" borderId="1" xfId="2" applyNumberFormat="1" applyFont="1" applyAlignment="1" applyProtection="1">
      <alignment horizontal="center" vertical="center"/>
      <protection locked="0"/>
    </xf>
    <xf numFmtId="2" fontId="5" fillId="2" borderId="1" xfId="2" applyNumberFormat="1" applyFont="1" applyAlignment="1" applyProtection="1">
      <alignment horizontal="center" vertical="center"/>
      <protection locked="0"/>
    </xf>
    <xf numFmtId="2" fontId="5" fillId="2" borderId="13" xfId="2" applyNumberFormat="1" applyFont="1" applyBorder="1" applyAlignment="1" applyProtection="1">
      <alignment horizontal="center" vertical="center"/>
      <protection locked="0"/>
    </xf>
    <xf numFmtId="2" fontId="5" fillId="2" borderId="14" xfId="2" applyNumberFormat="1" applyFont="1" applyBorder="1" applyAlignment="1" applyProtection="1">
      <alignment horizontal="center" vertical="center"/>
      <protection locked="0"/>
    </xf>
    <xf numFmtId="2" fontId="5" fillId="2" borderId="0" xfId="2" applyNumberFormat="1" applyFont="1" applyBorder="1" applyAlignment="1" applyProtection="1">
      <alignment horizontal="center" vertical="center"/>
      <protection locked="0"/>
    </xf>
    <xf numFmtId="1" fontId="5" fillId="3" borderId="15" xfId="1" applyNumberFormat="1" applyFont="1" applyFill="1" applyBorder="1" applyAlignment="1">
      <alignment horizontal="center" vertical="center"/>
    </xf>
    <xf numFmtId="2" fontId="5" fillId="2" borderId="16" xfId="2" applyNumberFormat="1" applyFont="1" applyBorder="1" applyAlignment="1" applyProtection="1">
      <alignment horizontal="center" vertical="center"/>
      <protection locked="0"/>
    </xf>
    <xf numFmtId="2" fontId="5" fillId="2" borderId="17" xfId="2" applyNumberFormat="1" applyFont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>
      <alignment horizontal="center" vertical="center"/>
    </xf>
    <xf numFmtId="2" fontId="5" fillId="2" borderId="19" xfId="2" applyNumberFormat="1" applyFont="1" applyBorder="1" applyAlignment="1" applyProtection="1">
      <alignment horizontal="center" vertical="center"/>
      <protection locked="0"/>
    </xf>
    <xf numFmtId="2" fontId="5" fillId="2" borderId="20" xfId="2" applyNumberFormat="1" applyFont="1" applyBorder="1" applyAlignment="1" applyProtection="1">
      <alignment horizontal="center" vertical="center"/>
      <protection locked="0"/>
    </xf>
    <xf numFmtId="1" fontId="3" fillId="3" borderId="0" xfId="1" applyNumberFormat="1" applyFont="1" applyFill="1" applyAlignment="1">
      <alignment horizontal="left" vertical="center"/>
    </xf>
    <xf numFmtId="1" fontId="5" fillId="0" borderId="0" xfId="2" applyNumberFormat="1" applyFont="1" applyFill="1" applyBorder="1" applyAlignment="1" applyProtection="1">
      <alignment horizontal="center" vertical="center"/>
      <protection locked="0"/>
    </xf>
    <xf numFmtId="2" fontId="5" fillId="0" borderId="0" xfId="2" applyNumberFormat="1" applyFont="1" applyFill="1" applyBorder="1" applyAlignment="1" applyProtection="1">
      <alignment horizontal="center" vertical="center"/>
      <protection locked="0"/>
    </xf>
    <xf numFmtId="2" fontId="5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0" xfId="1" applyNumberFormat="1" applyFont="1"/>
    <xf numFmtId="1" fontId="6" fillId="0" borderId="0" xfId="1" applyNumberFormat="1" applyFont="1" applyAlignment="1">
      <alignment horizontal="center"/>
    </xf>
    <xf numFmtId="1" fontId="5" fillId="0" borderId="0" xfId="1" applyNumberFormat="1" applyFont="1"/>
    <xf numFmtId="1" fontId="5" fillId="0" borderId="5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/>
    <xf numFmtId="1" fontId="5" fillId="7" borderId="18" xfId="1" applyNumberFormat="1" applyFont="1" applyFill="1" applyBorder="1" applyProtection="1">
      <protection locked="0"/>
    </xf>
    <xf numFmtId="1" fontId="5" fillId="4" borderId="0" xfId="0" applyNumberFormat="1" applyFont="1" applyFill="1" applyAlignment="1">
      <alignment vertical="top"/>
    </xf>
    <xf numFmtId="1" fontId="2" fillId="5" borderId="0" xfId="0" applyNumberFormat="1" applyFont="1" applyFill="1"/>
    <xf numFmtId="1" fontId="2" fillId="6" borderId="0" xfId="0" applyNumberFormat="1" applyFont="1" applyFill="1"/>
    <xf numFmtId="1" fontId="5" fillId="0" borderId="22" xfId="1" applyNumberFormat="1" applyFont="1" applyBorder="1" applyAlignment="1">
      <alignment horizontal="left"/>
    </xf>
    <xf numFmtId="1" fontId="5" fillId="0" borderId="23" xfId="1" applyNumberFormat="1" applyFont="1" applyBorder="1" applyAlignment="1">
      <alignment horizontal="left"/>
    </xf>
    <xf numFmtId="1" fontId="5" fillId="0" borderId="22" xfId="1" applyNumberFormat="1" applyFont="1" applyBorder="1"/>
    <xf numFmtId="1" fontId="5" fillId="0" borderId="25" xfId="1" applyNumberFormat="1" applyFont="1" applyBorder="1" applyAlignment="1">
      <alignment horizontal="left"/>
    </xf>
    <xf numFmtId="1" fontId="5" fillId="0" borderId="0" xfId="1" applyNumberFormat="1" applyFont="1" applyProtection="1">
      <protection hidden="1"/>
    </xf>
    <xf numFmtId="1" fontId="5" fillId="0" borderId="25" xfId="1" applyNumberFormat="1" applyFont="1" applyBorder="1"/>
    <xf numFmtId="1" fontId="5" fillId="7" borderId="24" xfId="1" applyNumberFormat="1" applyFont="1" applyFill="1" applyBorder="1" applyAlignment="1" applyProtection="1">
      <alignment horizontal="center"/>
      <protection locked="0"/>
    </xf>
    <xf numFmtId="1" fontId="5" fillId="0" borderId="15" xfId="1" applyNumberFormat="1" applyFont="1" applyBorder="1" applyAlignment="1">
      <alignment horizontal="right"/>
    </xf>
    <xf numFmtId="1" fontId="5" fillId="0" borderId="0" xfId="1" applyNumberFormat="1" applyFont="1" applyAlignment="1">
      <alignment horizontal="right"/>
    </xf>
    <xf numFmtId="1" fontId="5" fillId="0" borderId="0" xfId="1" applyNumberFormat="1" applyFont="1" applyProtection="1">
      <protection locked="0"/>
    </xf>
    <xf numFmtId="0" fontId="9" fillId="0" borderId="0" xfId="0" applyFont="1"/>
    <xf numFmtId="1" fontId="5" fillId="0" borderId="4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/>
    <xf numFmtId="1" fontId="5" fillId="0" borderId="21" xfId="0" applyNumberFormat="1" applyFont="1" applyBorder="1"/>
    <xf numFmtId="1" fontId="5" fillId="4" borderId="0" xfId="0" applyNumberFormat="1" applyFont="1" applyFill="1" applyAlignment="1">
      <alignment wrapText="1"/>
    </xf>
    <xf numFmtId="1" fontId="5" fillId="0" borderId="25" xfId="1" applyNumberFormat="1" applyFont="1" applyBorder="1" applyAlignment="1">
      <alignment wrapText="1"/>
    </xf>
    <xf numFmtId="1" fontId="5" fillId="0" borderId="24" xfId="1" applyNumberFormat="1" applyFont="1" applyBorder="1" applyAlignment="1">
      <alignment horizontal="right"/>
    </xf>
    <xf numFmtId="1" fontId="5" fillId="7" borderId="27" xfId="1" applyNumberFormat="1" applyFont="1" applyFill="1" applyBorder="1" applyAlignment="1" applyProtection="1">
      <alignment horizontal="right"/>
      <protection locked="0"/>
    </xf>
    <xf numFmtId="1" fontId="5" fillId="7" borderId="9" xfId="1" applyNumberFormat="1" applyFont="1" applyFill="1" applyBorder="1" applyAlignment="1" applyProtection="1">
      <alignment horizontal="right"/>
      <protection locked="0"/>
    </xf>
    <xf numFmtId="1" fontId="5" fillId="7" borderId="2" xfId="1" applyNumberFormat="1" applyFont="1" applyFill="1" applyBorder="1" applyAlignment="1" applyProtection="1">
      <alignment horizontal="right"/>
      <protection locked="0"/>
    </xf>
    <xf numFmtId="1" fontId="5" fillId="7" borderId="12" xfId="1" applyNumberFormat="1" applyFont="1" applyFill="1" applyBorder="1" applyAlignment="1" applyProtection="1">
      <alignment horizontal="right"/>
      <protection locked="0"/>
    </xf>
    <xf numFmtId="1" fontId="5" fillId="7" borderId="12" xfId="1" applyNumberFormat="1" applyFont="1" applyFill="1" applyBorder="1" applyProtection="1">
      <protection locked="0"/>
    </xf>
    <xf numFmtId="1" fontId="5" fillId="0" borderId="28" xfId="1" applyNumberFormat="1" applyFont="1" applyBorder="1" applyAlignment="1">
      <alignment wrapText="1"/>
    </xf>
    <xf numFmtId="1" fontId="5" fillId="7" borderId="29" xfId="1" applyNumberFormat="1" applyFont="1" applyFill="1" applyBorder="1" applyAlignment="1" applyProtection="1">
      <alignment horizontal="right"/>
      <protection locked="0"/>
    </xf>
    <xf numFmtId="1" fontId="5" fillId="7" borderId="30" xfId="1" applyNumberFormat="1" applyFont="1" applyFill="1" applyBorder="1" applyAlignment="1" applyProtection="1">
      <alignment horizontal="right"/>
      <protection locked="0"/>
    </xf>
    <xf numFmtId="1" fontId="5" fillId="7" borderId="29" xfId="1" applyNumberFormat="1" applyFont="1" applyFill="1" applyBorder="1" applyProtection="1">
      <protection locked="0"/>
    </xf>
    <xf numFmtId="1" fontId="5" fillId="7" borderId="30" xfId="1" applyNumberFormat="1" applyFont="1" applyFill="1" applyBorder="1" applyProtection="1">
      <protection locked="0"/>
    </xf>
    <xf numFmtId="1" fontId="5" fillId="0" borderId="15" xfId="1" applyNumberFormat="1" applyFont="1" applyBorder="1" applyAlignment="1">
      <alignment wrapText="1"/>
    </xf>
    <xf numFmtId="1" fontId="6" fillId="3" borderId="0" xfId="0" applyNumberFormat="1" applyFont="1" applyFill="1" applyAlignment="1">
      <alignment horizontal="left"/>
    </xf>
    <xf numFmtId="1" fontId="5" fillId="0" borderId="15" xfId="0" applyNumberFormat="1" applyFont="1" applyBorder="1" applyAlignment="1">
      <alignment horizontal="left"/>
    </xf>
    <xf numFmtId="1" fontId="5" fillId="0" borderId="15" xfId="0" applyNumberFormat="1" applyFont="1" applyBorder="1"/>
    <xf numFmtId="1" fontId="2" fillId="8" borderId="0" xfId="0" applyNumberFormat="1" applyFont="1" applyFill="1"/>
    <xf numFmtId="1" fontId="2" fillId="8" borderId="0" xfId="0" applyNumberFormat="1" applyFont="1" applyFill="1" applyProtection="1">
      <protection locked="0"/>
    </xf>
    <xf numFmtId="2" fontId="5" fillId="3" borderId="26" xfId="0" applyNumberFormat="1" applyFont="1" applyFill="1" applyBorder="1" applyAlignment="1">
      <alignment horizontal="center" vertical="center"/>
    </xf>
    <xf numFmtId="2" fontId="5" fillId="3" borderId="31" xfId="0" applyNumberFormat="1" applyFont="1" applyFill="1" applyBorder="1" applyAlignment="1">
      <alignment horizontal="center" vertical="center"/>
    </xf>
    <xf numFmtId="2" fontId="5" fillId="2" borderId="32" xfId="2" applyNumberFormat="1" applyFont="1" applyBorder="1" applyAlignment="1" applyProtection="1">
      <alignment horizontal="center" vertical="center"/>
      <protection locked="0"/>
    </xf>
    <xf numFmtId="1" fontId="5" fillId="0" borderId="33" xfId="1" applyNumberFormat="1" applyFont="1" applyBorder="1"/>
    <xf numFmtId="1" fontId="5" fillId="7" borderId="35" xfId="1" applyNumberFormat="1" applyFont="1" applyFill="1" applyBorder="1" applyAlignment="1" applyProtection="1">
      <alignment horizontal="center"/>
      <protection locked="0"/>
    </xf>
    <xf numFmtId="1" fontId="5" fillId="7" borderId="32" xfId="1" applyNumberFormat="1" applyFont="1" applyFill="1" applyBorder="1" applyAlignment="1" applyProtection="1">
      <alignment horizontal="center"/>
      <protection locked="0"/>
    </xf>
    <xf numFmtId="1" fontId="5" fillId="0" borderId="33" xfId="1" applyNumberFormat="1" applyFont="1" applyBorder="1" applyAlignment="1">
      <alignment horizontal="right"/>
    </xf>
    <xf numFmtId="1" fontId="5" fillId="0" borderId="33" xfId="1" applyNumberFormat="1" applyFont="1" applyBorder="1" applyAlignment="1">
      <alignment wrapText="1"/>
    </xf>
    <xf numFmtId="1" fontId="5" fillId="0" borderId="36" xfId="1" applyNumberFormat="1" applyFont="1" applyBorder="1"/>
    <xf numFmtId="1" fontId="2" fillId="3" borderId="34" xfId="0" applyNumberFormat="1" applyFont="1" applyFill="1" applyBorder="1"/>
    <xf numFmtId="1" fontId="6" fillId="4" borderId="34" xfId="1" applyNumberFormat="1" applyFont="1" applyFill="1" applyBorder="1"/>
    <xf numFmtId="1" fontId="5" fillId="3" borderId="36" xfId="0" applyNumberFormat="1" applyFont="1" applyFill="1" applyBorder="1" applyAlignment="1">
      <alignment horizontal="center" vertical="center"/>
    </xf>
    <xf numFmtId="2" fontId="5" fillId="3" borderId="39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1" fontId="5" fillId="0" borderId="40" xfId="1" applyNumberFormat="1" applyFont="1" applyBorder="1"/>
    <xf numFmtId="1" fontId="5" fillId="0" borderId="42" xfId="1" applyNumberFormat="1" applyFont="1" applyBorder="1"/>
    <xf numFmtId="1" fontId="5" fillId="0" borderId="40" xfId="1" applyNumberFormat="1" applyFont="1" applyBorder="1" applyAlignment="1">
      <alignment horizontal="left"/>
    </xf>
    <xf numFmtId="1" fontId="5" fillId="0" borderId="37" xfId="1" applyNumberFormat="1" applyFont="1" applyBorder="1" applyAlignment="1">
      <alignment horizontal="left"/>
    </xf>
    <xf numFmtId="0" fontId="5" fillId="0" borderId="36" xfId="0" applyFont="1" applyBorder="1" applyAlignment="1">
      <alignment vertical="center" wrapText="1"/>
    </xf>
    <xf numFmtId="1" fontId="5" fillId="0" borderId="36" xfId="0" applyNumberFormat="1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center"/>
    </xf>
    <xf numFmtId="1" fontId="5" fillId="0" borderId="43" xfId="1" applyNumberFormat="1" applyFont="1" applyBorder="1"/>
    <xf numFmtId="1" fontId="5" fillId="0" borderId="44" xfId="1" applyNumberFormat="1" applyFont="1" applyBorder="1" applyProtection="1">
      <protection hidden="1"/>
    </xf>
    <xf numFmtId="1" fontId="5" fillId="0" borderId="45" xfId="1" applyNumberFormat="1" applyFont="1" applyBorder="1" applyProtection="1">
      <protection hidden="1"/>
    </xf>
    <xf numFmtId="1" fontId="6" fillId="0" borderId="45" xfId="1" applyNumberFormat="1" applyFont="1" applyBorder="1" applyProtection="1">
      <protection hidden="1"/>
    </xf>
    <xf numFmtId="1" fontId="6" fillId="0" borderId="45" xfId="1" applyNumberFormat="1" applyFont="1" applyBorder="1" applyAlignment="1">
      <alignment horizontal="center"/>
    </xf>
    <xf numFmtId="1" fontId="6" fillId="0" borderId="47" xfId="1" applyNumberFormat="1" applyFont="1" applyBorder="1" applyAlignment="1">
      <alignment horizontal="center"/>
    </xf>
    <xf numFmtId="1" fontId="5" fillId="0" borderId="48" xfId="1" applyNumberFormat="1" applyFont="1" applyBorder="1" applyProtection="1">
      <protection hidden="1"/>
    </xf>
    <xf numFmtId="1" fontId="5" fillId="0" borderId="45" xfId="1" applyNumberFormat="1" applyFont="1" applyBorder="1"/>
    <xf numFmtId="1" fontId="5" fillId="3" borderId="49" xfId="0" applyNumberFormat="1" applyFont="1" applyFill="1" applyBorder="1" applyAlignment="1">
      <alignment horizontal="center" vertical="center"/>
    </xf>
    <xf numFmtId="1" fontId="5" fillId="2" borderId="50" xfId="2" applyNumberFormat="1" applyFont="1" applyBorder="1" applyAlignment="1" applyProtection="1">
      <alignment horizontal="center" vertical="center"/>
      <protection locked="0"/>
    </xf>
    <xf numFmtId="2" fontId="5" fillId="2" borderId="50" xfId="2" applyNumberFormat="1" applyFont="1" applyBorder="1" applyAlignment="1" applyProtection="1">
      <alignment horizontal="center" vertical="center"/>
      <protection locked="0"/>
    </xf>
    <xf numFmtId="2" fontId="5" fillId="3" borderId="46" xfId="0" applyNumberFormat="1" applyFont="1" applyFill="1" applyBorder="1" applyAlignment="1">
      <alignment horizontal="center" vertical="center"/>
    </xf>
    <xf numFmtId="2" fontId="5" fillId="2" borderId="51" xfId="2" applyNumberFormat="1" applyFont="1" applyBorder="1" applyAlignment="1" applyProtection="1">
      <alignment horizontal="center" vertical="center"/>
      <protection locked="0"/>
    </xf>
    <xf numFmtId="2" fontId="5" fillId="2" borderId="52" xfId="2" applyNumberFormat="1" applyFont="1" applyBorder="1" applyAlignment="1" applyProtection="1">
      <alignment horizontal="center" vertical="center"/>
      <protection locked="0"/>
    </xf>
    <xf numFmtId="2" fontId="5" fillId="2" borderId="53" xfId="2" applyNumberFormat="1" applyFont="1" applyBorder="1" applyAlignment="1" applyProtection="1">
      <alignment horizontal="center" vertical="center"/>
      <protection locked="0"/>
    </xf>
    <xf numFmtId="1" fontId="5" fillId="0" borderId="59" xfId="1" applyNumberFormat="1" applyFont="1" applyBorder="1" applyProtection="1">
      <protection hidden="1"/>
    </xf>
    <xf numFmtId="1" fontId="5" fillId="0" borderId="60" xfId="1" applyNumberFormat="1" applyFont="1" applyBorder="1" applyProtection="1">
      <protection hidden="1"/>
    </xf>
    <xf numFmtId="1" fontId="5" fillId="0" borderId="59" xfId="1" applyNumberFormat="1" applyFont="1" applyBorder="1"/>
    <xf numFmtId="1" fontId="5" fillId="0" borderId="60" xfId="1" applyNumberFormat="1" applyFont="1" applyBorder="1"/>
    <xf numFmtId="1" fontId="5" fillId="0" borderId="57" xfId="1" applyNumberFormat="1" applyFont="1" applyBorder="1" applyAlignment="1">
      <alignment horizontal="center" vertical="center" wrapText="1"/>
    </xf>
    <xf numFmtId="1" fontId="5" fillId="0" borderId="63" xfId="1" applyNumberFormat="1" applyFont="1" applyBorder="1" applyAlignment="1">
      <alignment horizontal="center" vertical="center"/>
    </xf>
    <xf numFmtId="1" fontId="5" fillId="0" borderId="64" xfId="3" applyNumberFormat="1" applyFont="1" applyBorder="1" applyAlignment="1">
      <alignment horizontal="center" vertical="center" wrapText="1"/>
    </xf>
    <xf numFmtId="1" fontId="5" fillId="0" borderId="64" xfId="3" applyNumberFormat="1" applyFont="1" applyBorder="1" applyAlignment="1">
      <alignment horizontal="center" vertical="center"/>
    </xf>
    <xf numFmtId="1" fontId="5" fillId="0" borderId="67" xfId="1" applyNumberFormat="1" applyFont="1" applyBorder="1" applyAlignment="1">
      <alignment wrapText="1"/>
    </xf>
    <xf numFmtId="1" fontId="2" fillId="3" borderId="60" xfId="0" applyNumberFormat="1" applyFont="1" applyFill="1" applyBorder="1"/>
    <xf numFmtId="1" fontId="5" fillId="0" borderId="65" xfId="1" applyNumberFormat="1" applyFont="1" applyBorder="1"/>
    <xf numFmtId="1" fontId="5" fillId="0" borderId="63" xfId="1" applyNumberFormat="1" applyFont="1" applyBorder="1" applyAlignment="1">
      <alignment horizontal="center" vertical="center" wrapText="1"/>
    </xf>
    <xf numFmtId="1" fontId="5" fillId="0" borderId="68" xfId="1" applyNumberFormat="1" applyFont="1" applyBorder="1" applyAlignment="1">
      <alignment horizontal="center" vertical="center" wrapText="1"/>
    </xf>
    <xf numFmtId="1" fontId="1" fillId="0" borderId="63" xfId="1" applyNumberFormat="1" applyFont="1" applyBorder="1" applyAlignment="1">
      <alignment horizontal="right"/>
    </xf>
    <xf numFmtId="1" fontId="5" fillId="0" borderId="65" xfId="1" applyNumberFormat="1" applyFont="1" applyBorder="1" applyProtection="1">
      <protection hidden="1"/>
    </xf>
    <xf numFmtId="1" fontId="5" fillId="0" borderId="71" xfId="1" applyNumberFormat="1" applyFont="1" applyBorder="1" applyAlignment="1">
      <alignment horizontal="center" vertical="center" wrapText="1"/>
    </xf>
    <xf numFmtId="1" fontId="1" fillId="0" borderId="63" xfId="1" applyNumberFormat="1" applyFont="1" applyBorder="1"/>
    <xf numFmtId="1" fontId="1" fillId="0" borderId="71" xfId="1" applyNumberFormat="1" applyFont="1" applyBorder="1"/>
    <xf numFmtId="1" fontId="5" fillId="0" borderId="63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horizontal="center" vertical="center"/>
    </xf>
    <xf numFmtId="1" fontId="5" fillId="0" borderId="68" xfId="0" applyNumberFormat="1" applyFont="1" applyBorder="1" applyAlignment="1">
      <alignment horizontal="center" vertical="center"/>
    </xf>
    <xf numFmtId="1" fontId="5" fillId="3" borderId="73" xfId="0" applyNumberFormat="1" applyFont="1" applyFill="1" applyBorder="1" applyAlignment="1">
      <alignment horizontal="center" vertical="center"/>
    </xf>
    <xf numFmtId="1" fontId="5" fillId="3" borderId="57" xfId="0" applyNumberFormat="1" applyFont="1" applyFill="1" applyBorder="1" applyAlignment="1">
      <alignment horizontal="center" vertical="center"/>
    </xf>
    <xf numFmtId="1" fontId="5" fillId="3" borderId="63" xfId="0" applyNumberFormat="1" applyFont="1" applyFill="1" applyBorder="1" applyAlignment="1">
      <alignment horizontal="center" vertical="center" wrapText="1"/>
    </xf>
    <xf numFmtId="1" fontId="5" fillId="3" borderId="64" xfId="0" applyNumberFormat="1" applyFont="1" applyFill="1" applyBorder="1" applyAlignment="1">
      <alignment horizontal="center" vertical="center" wrapText="1"/>
    </xf>
    <xf numFmtId="1" fontId="5" fillId="3" borderId="62" xfId="0" applyNumberFormat="1" applyFont="1" applyFill="1" applyBorder="1" applyAlignment="1">
      <alignment horizontal="center" vertical="center" wrapText="1"/>
    </xf>
    <xf numFmtId="1" fontId="5" fillId="3" borderId="69" xfId="0" applyNumberFormat="1" applyFont="1" applyFill="1" applyBorder="1" applyAlignment="1">
      <alignment horizontal="center" vertical="center" wrapText="1"/>
    </xf>
    <xf numFmtId="1" fontId="5" fillId="3" borderId="70" xfId="0" applyNumberFormat="1" applyFont="1" applyFill="1" applyBorder="1" applyAlignment="1">
      <alignment horizontal="center" vertical="center" wrapText="1"/>
    </xf>
    <xf numFmtId="1" fontId="5" fillId="3" borderId="71" xfId="0" applyNumberFormat="1" applyFont="1" applyFill="1" applyBorder="1" applyAlignment="1">
      <alignment horizontal="center" vertical="center" wrapText="1"/>
    </xf>
    <xf numFmtId="2" fontId="5" fillId="3" borderId="70" xfId="0" applyNumberFormat="1" applyFont="1" applyFill="1" applyBorder="1" applyAlignment="1">
      <alignment horizontal="center" vertical="center"/>
    </xf>
    <xf numFmtId="2" fontId="5" fillId="3" borderId="64" xfId="0" applyNumberFormat="1" applyFont="1" applyFill="1" applyBorder="1" applyAlignment="1">
      <alignment horizontal="center" vertical="center"/>
    </xf>
    <xf numFmtId="2" fontId="5" fillId="3" borderId="62" xfId="0" applyNumberFormat="1" applyFont="1" applyFill="1" applyBorder="1" applyAlignment="1">
      <alignment horizontal="center" vertical="center"/>
    </xf>
    <xf numFmtId="2" fontId="5" fillId="3" borderId="63" xfId="0" applyNumberFormat="1" applyFont="1" applyFill="1" applyBorder="1" applyAlignment="1">
      <alignment horizontal="center" vertical="center"/>
    </xf>
    <xf numFmtId="2" fontId="5" fillId="3" borderId="69" xfId="0" applyNumberFormat="1" applyFont="1" applyFill="1" applyBorder="1" applyAlignment="1">
      <alignment horizontal="center" vertical="center"/>
    </xf>
    <xf numFmtId="2" fontId="5" fillId="3" borderId="71" xfId="0" applyNumberFormat="1" applyFont="1" applyFill="1" applyBorder="1" applyAlignment="1">
      <alignment horizontal="center" vertical="center"/>
    </xf>
    <xf numFmtId="1" fontId="5" fillId="2" borderId="75" xfId="2" applyNumberFormat="1" applyFont="1" applyBorder="1" applyAlignment="1" applyProtection="1">
      <alignment horizontal="center" vertical="center"/>
      <protection locked="0"/>
    </xf>
    <xf numFmtId="2" fontId="5" fillId="3" borderId="56" xfId="0" applyNumberFormat="1" applyFont="1" applyFill="1" applyBorder="1" applyAlignment="1">
      <alignment horizontal="center" vertical="center"/>
    </xf>
    <xf numFmtId="2" fontId="5" fillId="3" borderId="76" xfId="0" applyNumberFormat="1" applyFont="1" applyFill="1" applyBorder="1" applyAlignment="1">
      <alignment horizontal="center" vertical="center"/>
    </xf>
    <xf numFmtId="2" fontId="5" fillId="3" borderId="77" xfId="0" applyNumberFormat="1" applyFont="1" applyFill="1" applyBorder="1" applyAlignment="1">
      <alignment horizontal="center" vertical="center"/>
    </xf>
    <xf numFmtId="2" fontId="5" fillId="3" borderId="54" xfId="0" applyNumberFormat="1" applyFont="1" applyFill="1" applyBorder="1" applyAlignment="1">
      <alignment horizontal="center" vertical="center"/>
    </xf>
    <xf numFmtId="1" fontId="5" fillId="0" borderId="66" xfId="1" applyNumberFormat="1" applyFont="1" applyBorder="1" applyAlignment="1">
      <alignment horizontal="center" vertical="center" wrapText="1"/>
    </xf>
    <xf numFmtId="1" fontId="5" fillId="0" borderId="78" xfId="1" applyNumberFormat="1" applyFont="1" applyBorder="1" applyAlignment="1">
      <alignment horizontal="center" vertical="center" wrapText="1"/>
    </xf>
    <xf numFmtId="1" fontId="5" fillId="0" borderId="74" xfId="1" applyNumberFormat="1" applyFont="1" applyBorder="1" applyAlignment="1">
      <alignment horizontal="center" vertical="center" wrapText="1"/>
    </xf>
    <xf numFmtId="1" fontId="5" fillId="0" borderId="74" xfId="1" applyNumberFormat="1" applyFont="1" applyBorder="1" applyAlignment="1">
      <alignment horizontal="center" wrapText="1"/>
    </xf>
    <xf numFmtId="1" fontId="5" fillId="0" borderId="79" xfId="1" applyNumberFormat="1" applyFont="1" applyBorder="1" applyAlignment="1">
      <alignment horizontal="center" vertical="center" wrapText="1"/>
    </xf>
    <xf numFmtId="1" fontId="5" fillId="0" borderId="65" xfId="1" applyNumberFormat="1" applyFont="1" applyBorder="1" applyAlignment="1">
      <alignment horizontal="center" vertical="center" wrapText="1"/>
    </xf>
    <xf numFmtId="1" fontId="5" fillId="0" borderId="67" xfId="1" applyNumberFormat="1" applyFont="1" applyBorder="1"/>
    <xf numFmtId="1" fontId="5" fillId="0" borderId="80" xfId="1" applyNumberFormat="1" applyFont="1" applyBorder="1"/>
    <xf numFmtId="1" fontId="8" fillId="0" borderId="65" xfId="1" applyNumberFormat="1" applyFont="1" applyBorder="1"/>
    <xf numFmtId="1" fontId="5" fillId="0" borderId="85" xfId="1" applyNumberFormat="1" applyFont="1" applyBorder="1" applyAlignment="1">
      <alignment horizontal="center" vertical="center" wrapText="1"/>
    </xf>
    <xf numFmtId="1" fontId="5" fillId="0" borderId="82" xfId="1" applyNumberFormat="1" applyFont="1" applyBorder="1" applyAlignment="1">
      <alignment horizontal="center" vertical="center" wrapText="1"/>
    </xf>
    <xf numFmtId="1" fontId="5" fillId="0" borderId="83" xfId="1" applyNumberFormat="1" applyFont="1" applyBorder="1" applyAlignment="1">
      <alignment horizontal="center" vertical="center" wrapText="1"/>
    </xf>
    <xf numFmtId="1" fontId="5" fillId="0" borderId="86" xfId="1" applyNumberFormat="1" applyFont="1" applyBorder="1"/>
    <xf numFmtId="1" fontId="6" fillId="0" borderId="60" xfId="1" applyNumberFormat="1" applyFont="1" applyBorder="1" applyProtection="1">
      <protection hidden="1"/>
    </xf>
    <xf numFmtId="1" fontId="6" fillId="4" borderId="44" xfId="1" applyNumberFormat="1" applyFont="1" applyFill="1" applyBorder="1" applyProtection="1">
      <protection hidden="1"/>
    </xf>
    <xf numFmtId="1" fontId="5" fillId="0" borderId="49" xfId="1" applyNumberFormat="1" applyFont="1" applyBorder="1" applyAlignment="1">
      <alignment horizontal="right"/>
    </xf>
    <xf numFmtId="1" fontId="5" fillId="0" borderId="57" xfId="0" applyNumberFormat="1" applyFont="1" applyBorder="1" applyAlignment="1">
      <alignment horizontal="center" vertical="center" wrapText="1"/>
    </xf>
    <xf numFmtId="1" fontId="5" fillId="0" borderId="87" xfId="1" applyNumberFormat="1" applyFont="1" applyBorder="1" applyAlignment="1">
      <alignment horizontal="center" vertical="center" wrapText="1"/>
    </xf>
    <xf numFmtId="1" fontId="5" fillId="0" borderId="88" xfId="1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vertical="center" wrapText="1"/>
    </xf>
    <xf numFmtId="1" fontId="5" fillId="0" borderId="80" xfId="0" applyNumberFormat="1" applyFont="1" applyBorder="1" applyAlignment="1">
      <alignment horizontal="right"/>
    </xf>
    <xf numFmtId="0" fontId="5" fillId="0" borderId="84" xfId="0" applyFont="1" applyBorder="1" applyAlignment="1">
      <alignment vertical="center" wrapText="1"/>
    </xf>
    <xf numFmtId="1" fontId="5" fillId="0" borderId="84" xfId="0" applyNumberFormat="1" applyFont="1" applyBorder="1" applyAlignment="1">
      <alignment horizontal="right" vertical="center"/>
    </xf>
    <xf numFmtId="1" fontId="5" fillId="3" borderId="85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81" xfId="0" applyNumberFormat="1" applyFont="1" applyBorder="1"/>
    <xf numFmtId="1" fontId="5" fillId="0" borderId="89" xfId="0" applyNumberFormat="1" applyFont="1" applyBorder="1"/>
    <xf numFmtId="1" fontId="5" fillId="0" borderId="91" xfId="1" applyNumberFormat="1" applyFont="1" applyBorder="1" applyProtection="1">
      <protection hidden="1"/>
    </xf>
    <xf numFmtId="1" fontId="5" fillId="0" borderId="92" xfId="1" applyNumberFormat="1" applyFont="1" applyBorder="1" applyProtection="1">
      <protection hidden="1"/>
    </xf>
    <xf numFmtId="1" fontId="5" fillId="0" borderId="93" xfId="0" applyNumberFormat="1" applyFont="1" applyBorder="1"/>
    <xf numFmtId="1" fontId="5" fillId="0" borderId="94" xfId="1" applyNumberFormat="1" applyFont="1" applyBorder="1" applyProtection="1">
      <protection hidden="1"/>
    </xf>
    <xf numFmtId="1" fontId="5" fillId="0" borderId="95" xfId="1" applyNumberFormat="1" applyFont="1" applyBorder="1" applyProtection="1">
      <protection hidden="1"/>
    </xf>
    <xf numFmtId="1" fontId="5" fillId="0" borderId="96" xfId="0" applyNumberFormat="1" applyFont="1" applyBorder="1"/>
    <xf numFmtId="1" fontId="5" fillId="0" borderId="97" xfId="1" applyNumberFormat="1" applyFont="1" applyBorder="1" applyProtection="1">
      <protection hidden="1"/>
    </xf>
    <xf numFmtId="1" fontId="5" fillId="0" borderId="98" xfId="1" applyNumberFormat="1" applyFont="1" applyBorder="1" applyProtection="1">
      <protection hidden="1"/>
    </xf>
    <xf numFmtId="1" fontId="5" fillId="0" borderId="99" xfId="0" applyNumberFormat="1" applyFont="1" applyBorder="1"/>
    <xf numFmtId="1" fontId="5" fillId="0" borderId="77" xfId="0" applyNumberFormat="1" applyFont="1" applyBorder="1"/>
    <xf numFmtId="1" fontId="5" fillId="0" borderId="83" xfId="0" applyNumberFormat="1" applyFont="1" applyBorder="1"/>
    <xf numFmtId="1" fontId="5" fillId="0" borderId="100" xfId="1" applyNumberFormat="1" applyFont="1" applyBorder="1" applyProtection="1">
      <protection hidden="1"/>
    </xf>
    <xf numFmtId="1" fontId="5" fillId="0" borderId="97" xfId="1" applyNumberFormat="1" applyFont="1" applyBorder="1"/>
    <xf numFmtId="1" fontId="5" fillId="0" borderId="98" xfId="1" applyNumberFormat="1" applyFont="1" applyBorder="1"/>
    <xf numFmtId="1" fontId="5" fillId="0" borderId="83" xfId="3" applyNumberFormat="1" applyFont="1" applyBorder="1" applyAlignment="1">
      <alignment horizontal="center" vertical="center"/>
    </xf>
    <xf numFmtId="1" fontId="5" fillId="4" borderId="101" xfId="1" applyNumberFormat="1" applyFont="1" applyFill="1" applyBorder="1" applyProtection="1">
      <protection hidden="1"/>
    </xf>
    <xf numFmtId="1" fontId="5" fillId="4" borderId="98" xfId="1" applyNumberFormat="1" applyFont="1" applyFill="1" applyBorder="1" applyProtection="1">
      <protection hidden="1"/>
    </xf>
    <xf numFmtId="1" fontId="5" fillId="4" borderId="98" xfId="1" applyNumberFormat="1" applyFont="1" applyFill="1" applyBorder="1"/>
    <xf numFmtId="1" fontId="5" fillId="0" borderId="85" xfId="1" applyNumberFormat="1" applyFont="1" applyBorder="1" applyAlignment="1">
      <alignment horizontal="right"/>
    </xf>
    <xf numFmtId="1" fontId="5" fillId="0" borderId="80" xfId="1" applyNumberFormat="1" applyFont="1" applyBorder="1" applyAlignment="1">
      <alignment horizontal="right"/>
    </xf>
    <xf numFmtId="1" fontId="5" fillId="0" borderId="84" xfId="1" applyNumberFormat="1" applyFont="1" applyBorder="1" applyAlignment="1">
      <alignment horizontal="right"/>
    </xf>
    <xf numFmtId="1" fontId="5" fillId="0" borderId="102" xfId="1" applyNumberFormat="1" applyFont="1" applyBorder="1"/>
    <xf numFmtId="1" fontId="2" fillId="3" borderId="98" xfId="0" applyNumberFormat="1" applyFont="1" applyFill="1" applyBorder="1"/>
    <xf numFmtId="1" fontId="5" fillId="0" borderId="101" xfId="1" applyNumberFormat="1" applyFont="1" applyBorder="1"/>
    <xf numFmtId="1" fontId="2" fillId="0" borderId="101" xfId="0" applyNumberFormat="1" applyFont="1" applyBorder="1"/>
    <xf numFmtId="1" fontId="5" fillId="0" borderId="80" xfId="1" applyNumberFormat="1" applyFont="1" applyBorder="1" applyAlignment="1">
      <alignment wrapText="1"/>
    </xf>
    <xf numFmtId="1" fontId="5" fillId="0" borderId="85" xfId="1" applyNumberFormat="1" applyFont="1" applyBorder="1" applyAlignment="1">
      <alignment wrapText="1"/>
    </xf>
    <xf numFmtId="1" fontId="1" fillId="0" borderId="85" xfId="1" applyNumberFormat="1" applyFont="1" applyBorder="1" applyAlignment="1">
      <alignment horizontal="right"/>
    </xf>
    <xf numFmtId="1" fontId="5" fillId="0" borderId="101" xfId="1" applyNumberFormat="1" applyFont="1" applyBorder="1" applyProtection="1">
      <protection hidden="1"/>
    </xf>
    <xf numFmtId="1" fontId="5" fillId="0" borderId="90" xfId="1" applyNumberFormat="1" applyFont="1" applyBorder="1" applyAlignment="1">
      <alignment wrapText="1"/>
    </xf>
    <xf numFmtId="1" fontId="5" fillId="0" borderId="90" xfId="1" applyNumberFormat="1" applyFont="1" applyBorder="1"/>
    <xf numFmtId="1" fontId="5" fillId="4" borderId="101" xfId="1" applyNumberFormat="1" applyFont="1" applyFill="1" applyBorder="1"/>
    <xf numFmtId="1" fontId="2" fillId="4" borderId="98" xfId="0" applyNumberFormat="1" applyFont="1" applyFill="1" applyBorder="1"/>
    <xf numFmtId="1" fontId="5" fillId="0" borderId="84" xfId="1" applyNumberFormat="1" applyFont="1" applyBorder="1" applyAlignment="1">
      <alignment wrapText="1"/>
    </xf>
    <xf numFmtId="1" fontId="5" fillId="0" borderId="84" xfId="1" applyNumberFormat="1" applyFont="1" applyBorder="1"/>
    <xf numFmtId="1" fontId="5" fillId="0" borderId="85" xfId="1" applyNumberFormat="1" applyFont="1" applyBorder="1"/>
    <xf numFmtId="1" fontId="1" fillId="0" borderId="82" xfId="1" applyNumberFormat="1" applyFont="1" applyBorder="1"/>
    <xf numFmtId="1" fontId="1" fillId="0" borderId="87" xfId="1" applyNumberFormat="1" applyFont="1" applyBorder="1"/>
    <xf numFmtId="1" fontId="5" fillId="3" borderId="85" xfId="0" applyNumberFormat="1" applyFont="1" applyFill="1" applyBorder="1" applyAlignment="1">
      <alignment horizontal="center" vertical="center"/>
    </xf>
    <xf numFmtId="1" fontId="5" fillId="0" borderId="80" xfId="0" applyNumberFormat="1" applyFont="1" applyBorder="1" applyAlignment="1">
      <alignment horizontal="left"/>
    </xf>
    <xf numFmtId="1" fontId="5" fillId="0" borderId="80" xfId="0" applyNumberFormat="1" applyFont="1" applyBorder="1"/>
    <xf numFmtId="1" fontId="5" fillId="7" borderId="103" xfId="1" applyNumberFormat="1" applyFont="1" applyFill="1" applyBorder="1" applyAlignment="1" applyProtection="1">
      <alignment horizontal="right"/>
      <protection locked="0"/>
    </xf>
    <xf numFmtId="1" fontId="6" fillId="0" borderId="104" xfId="1" applyNumberFormat="1" applyFont="1" applyBorder="1" applyProtection="1">
      <protection hidden="1"/>
    </xf>
    <xf numFmtId="1" fontId="5" fillId="0" borderId="104" xfId="1" applyNumberFormat="1" applyFont="1" applyBorder="1" applyProtection="1">
      <protection hidden="1"/>
    </xf>
    <xf numFmtId="1" fontId="5" fillId="7" borderId="105" xfId="1" applyNumberFormat="1" applyFont="1" applyFill="1" applyBorder="1" applyProtection="1">
      <protection locked="0"/>
    </xf>
    <xf numFmtId="1" fontId="5" fillId="7" borderId="106" xfId="1" applyNumberFormat="1" applyFont="1" applyFill="1" applyBorder="1" applyProtection="1">
      <protection locked="0"/>
    </xf>
    <xf numFmtId="1" fontId="5" fillId="3" borderId="107" xfId="0" applyNumberFormat="1" applyFont="1" applyFill="1" applyBorder="1" applyAlignment="1">
      <alignment horizontal="center" vertical="center"/>
    </xf>
    <xf numFmtId="2" fontId="5" fillId="3" borderId="106" xfId="0" applyNumberFormat="1" applyFont="1" applyFill="1" applyBorder="1" applyAlignment="1">
      <alignment horizontal="center" vertical="center"/>
    </xf>
    <xf numFmtId="1" fontId="5" fillId="0" borderId="107" xfId="1" applyNumberFormat="1" applyFont="1" applyBorder="1" applyAlignment="1">
      <alignment horizontal="right"/>
    </xf>
    <xf numFmtId="1" fontId="5" fillId="7" borderId="107" xfId="1" applyNumberFormat="1" applyFont="1" applyFill="1" applyBorder="1" applyProtection="1">
      <protection locked="0"/>
    </xf>
    <xf numFmtId="1" fontId="5" fillId="7" borderId="108" xfId="1" applyNumberFormat="1" applyFont="1" applyFill="1" applyBorder="1" applyProtection="1">
      <protection locked="0"/>
    </xf>
    <xf numFmtId="1" fontId="5" fillId="0" borderId="109" xfId="1" applyNumberFormat="1" applyFont="1" applyBorder="1"/>
    <xf numFmtId="1" fontId="5" fillId="7" borderId="110" xfId="0" applyNumberFormat="1" applyFont="1" applyFill="1" applyBorder="1" applyProtection="1">
      <protection locked="0"/>
    </xf>
    <xf numFmtId="1" fontId="5" fillId="0" borderId="111" xfId="0" applyNumberFormat="1" applyFont="1" applyBorder="1"/>
    <xf numFmtId="1" fontId="5" fillId="7" borderId="111" xfId="0" applyNumberFormat="1" applyFont="1" applyFill="1" applyBorder="1" applyProtection="1">
      <protection locked="0"/>
    </xf>
    <xf numFmtId="1" fontId="5" fillId="0" borderId="109" xfId="1" applyNumberFormat="1" applyFont="1" applyBorder="1" applyProtection="1">
      <protection hidden="1"/>
    </xf>
    <xf numFmtId="1" fontId="5" fillId="7" borderId="112" xfId="0" applyNumberFormat="1" applyFont="1" applyFill="1" applyBorder="1" applyProtection="1">
      <protection locked="0"/>
    </xf>
    <xf numFmtId="1" fontId="5" fillId="7" borderId="113" xfId="0" applyNumberFormat="1" applyFont="1" applyFill="1" applyBorder="1" applyProtection="1">
      <protection locked="0"/>
    </xf>
    <xf numFmtId="1" fontId="5" fillId="0" borderId="114" xfId="1" applyNumberFormat="1" applyFont="1" applyBorder="1" applyProtection="1">
      <protection hidden="1"/>
    </xf>
    <xf numFmtId="1" fontId="5" fillId="0" borderId="115" xfId="1" applyNumberFormat="1" applyFont="1" applyBorder="1" applyProtection="1">
      <protection hidden="1"/>
    </xf>
    <xf numFmtId="1" fontId="5" fillId="0" borderId="115" xfId="1" applyNumberFormat="1" applyFont="1" applyBorder="1"/>
    <xf numFmtId="1" fontId="5" fillId="4" borderId="117" xfId="1" applyNumberFormat="1" applyFont="1" applyFill="1" applyBorder="1" applyProtection="1">
      <protection hidden="1"/>
    </xf>
    <xf numFmtId="1" fontId="5" fillId="4" borderId="115" xfId="1" applyNumberFormat="1" applyFont="1" applyFill="1" applyBorder="1" applyProtection="1">
      <protection hidden="1"/>
    </xf>
    <xf numFmtId="1" fontId="5" fillId="4" borderId="115" xfId="1" applyNumberFormat="1" applyFont="1" applyFill="1" applyBorder="1"/>
    <xf numFmtId="1" fontId="5" fillId="7" borderId="118" xfId="1" applyNumberFormat="1" applyFont="1" applyFill="1" applyBorder="1" applyAlignment="1" applyProtection="1">
      <alignment horizontal="right"/>
      <protection locked="0"/>
    </xf>
    <xf numFmtId="1" fontId="5" fillId="7" borderId="116" xfId="1" applyNumberFormat="1" applyFont="1" applyFill="1" applyBorder="1" applyAlignment="1" applyProtection="1">
      <alignment horizontal="right"/>
      <protection locked="0"/>
    </xf>
    <xf numFmtId="1" fontId="5" fillId="0" borderId="119" xfId="1" applyNumberFormat="1" applyFont="1" applyBorder="1"/>
    <xf numFmtId="1" fontId="2" fillId="3" borderId="115" xfId="0" applyNumberFormat="1" applyFont="1" applyFill="1" applyBorder="1"/>
    <xf numFmtId="1" fontId="5" fillId="0" borderId="117" xfId="1" applyNumberFormat="1" applyFont="1" applyBorder="1"/>
    <xf numFmtId="1" fontId="2" fillId="0" borderId="117" xfId="0" applyNumberFormat="1" applyFont="1" applyBorder="1"/>
    <xf numFmtId="1" fontId="5" fillId="0" borderId="117" xfId="1" applyNumberFormat="1" applyFont="1" applyBorder="1" applyProtection="1">
      <protection hidden="1"/>
    </xf>
    <xf numFmtId="1" fontId="5" fillId="4" borderId="117" xfId="1" applyNumberFormat="1" applyFont="1" applyFill="1" applyBorder="1"/>
    <xf numFmtId="1" fontId="2" fillId="4" borderId="115" xfId="0" applyNumberFormat="1" applyFont="1" applyFill="1" applyBorder="1"/>
    <xf numFmtId="1" fontId="5" fillId="0" borderId="117" xfId="1" applyNumberFormat="1" applyFont="1" applyBorder="1" applyAlignment="1">
      <alignment horizontal="center" vertical="center" wrapText="1"/>
    </xf>
    <xf numFmtId="1" fontId="8" fillId="0" borderId="117" xfId="1" applyNumberFormat="1" applyFont="1" applyBorder="1"/>
    <xf numFmtId="1" fontId="6" fillId="0" borderId="115" xfId="1" applyNumberFormat="1" applyFont="1" applyBorder="1" applyProtection="1">
      <protection hidden="1"/>
    </xf>
    <xf numFmtId="1" fontId="5" fillId="7" borderId="118" xfId="0" applyNumberFormat="1" applyFont="1" applyFill="1" applyBorder="1" applyProtection="1">
      <protection locked="0"/>
    </xf>
    <xf numFmtId="1" fontId="5" fillId="7" borderId="120" xfId="1" applyNumberFormat="1" applyFont="1" applyFill="1" applyBorder="1" applyAlignment="1" applyProtection="1">
      <alignment horizontal="right"/>
      <protection locked="0"/>
    </xf>
    <xf numFmtId="1" fontId="5" fillId="0" borderId="121" xfId="1" applyNumberFormat="1" applyFont="1" applyBorder="1"/>
    <xf numFmtId="1" fontId="5" fillId="7" borderId="122" xfId="1" applyNumberFormat="1" applyFont="1" applyFill="1" applyBorder="1" applyAlignment="1" applyProtection="1">
      <alignment horizontal="right"/>
      <protection locked="0"/>
    </xf>
    <xf numFmtId="1" fontId="5" fillId="7" borderId="122" xfId="1" applyNumberFormat="1" applyFont="1" applyFill="1" applyBorder="1" applyProtection="1">
      <protection locked="0"/>
    </xf>
    <xf numFmtId="1" fontId="5" fillId="7" borderId="123" xfId="1" applyNumberFormat="1" applyFont="1" applyFill="1" applyBorder="1" applyProtection="1">
      <protection locked="0"/>
    </xf>
    <xf numFmtId="1" fontId="5" fillId="7" borderId="124" xfId="1" applyNumberFormat="1" applyFont="1" applyFill="1" applyBorder="1" applyProtection="1">
      <protection locked="0"/>
    </xf>
    <xf numFmtId="1" fontId="5" fillId="7" borderId="125" xfId="1" applyNumberFormat="1" applyFont="1" applyFill="1" applyBorder="1" applyProtection="1">
      <protection locked="0"/>
    </xf>
    <xf numFmtId="2" fontId="5" fillId="3" borderId="125" xfId="0" applyNumberFormat="1" applyFont="1" applyFill="1" applyBorder="1" applyAlignment="1">
      <alignment horizontal="center" vertical="center"/>
    </xf>
    <xf numFmtId="1" fontId="5" fillId="0" borderId="126" xfId="1" applyNumberFormat="1" applyFont="1" applyBorder="1"/>
    <xf numFmtId="1" fontId="5" fillId="0" borderId="126" xfId="1" applyNumberFormat="1" applyFont="1" applyBorder="1" applyAlignment="1">
      <alignment horizontal="left"/>
    </xf>
    <xf numFmtId="1" fontId="5" fillId="7" borderId="125" xfId="0" applyNumberFormat="1" applyFont="1" applyFill="1" applyBorder="1" applyProtection="1">
      <protection locked="0"/>
    </xf>
    <xf numFmtId="1" fontId="5" fillId="0" borderId="127" xfId="1" applyNumberFormat="1" applyFont="1" applyBorder="1" applyProtection="1">
      <protection hidden="1"/>
    </xf>
    <xf numFmtId="1" fontId="5" fillId="7" borderId="128" xfId="1" applyNumberFormat="1" applyFont="1" applyFill="1" applyBorder="1" applyProtection="1">
      <protection locked="0"/>
    </xf>
    <xf numFmtId="1" fontId="5" fillId="0" borderId="127" xfId="1" applyNumberFormat="1" applyFont="1" applyBorder="1"/>
    <xf numFmtId="1" fontId="5" fillId="0" borderId="130" xfId="0" applyNumberFormat="1" applyFont="1" applyBorder="1"/>
    <xf numFmtId="1" fontId="5" fillId="7" borderId="131" xfId="0" applyNumberFormat="1" applyFont="1" applyFill="1" applyBorder="1" applyProtection="1">
      <protection locked="0"/>
    </xf>
    <xf numFmtId="1" fontId="5" fillId="7" borderId="130" xfId="0" applyNumberFormat="1" applyFont="1" applyFill="1" applyBorder="1" applyProtection="1">
      <protection locked="0"/>
    </xf>
    <xf numFmtId="1" fontId="5" fillId="7" borderId="132" xfId="0" applyNumberFormat="1" applyFont="1" applyFill="1" applyBorder="1" applyProtection="1">
      <protection locked="0"/>
    </xf>
    <xf numFmtId="1" fontId="5" fillId="7" borderId="133" xfId="0" applyNumberFormat="1" applyFont="1" applyFill="1" applyBorder="1" applyProtection="1">
      <protection locked="0"/>
    </xf>
    <xf numFmtId="1" fontId="5" fillId="0" borderId="134" xfId="1" applyNumberFormat="1" applyFont="1" applyBorder="1" applyProtection="1">
      <protection hidden="1"/>
    </xf>
    <xf numFmtId="1" fontId="5" fillId="0" borderId="135" xfId="1" applyNumberFormat="1" applyFont="1" applyBorder="1" applyProtection="1">
      <protection hidden="1"/>
    </xf>
    <xf numFmtId="1" fontId="5" fillId="0" borderId="136" xfId="0" applyNumberFormat="1" applyFont="1" applyBorder="1"/>
    <xf numFmtId="1" fontId="5" fillId="7" borderId="137" xfId="0" applyNumberFormat="1" applyFont="1" applyFill="1" applyBorder="1" applyProtection="1">
      <protection locked="0"/>
    </xf>
    <xf numFmtId="1" fontId="5" fillId="0" borderId="129" xfId="1" applyNumberFormat="1" applyFont="1" applyBorder="1" applyProtection="1">
      <protection hidden="1"/>
    </xf>
    <xf numFmtId="1" fontId="5" fillId="0" borderId="135" xfId="1" applyNumberFormat="1" applyFont="1" applyBorder="1"/>
    <xf numFmtId="1" fontId="5" fillId="4" borderId="127" xfId="1" applyNumberFormat="1" applyFont="1" applyFill="1" applyBorder="1" applyProtection="1">
      <protection hidden="1"/>
    </xf>
    <xf numFmtId="1" fontId="5" fillId="4" borderId="135" xfId="1" applyNumberFormat="1" applyFont="1" applyFill="1" applyBorder="1" applyProtection="1">
      <protection hidden="1"/>
    </xf>
    <xf numFmtId="1" fontId="5" fillId="4" borderId="135" xfId="1" applyNumberFormat="1" applyFont="1" applyFill="1" applyBorder="1"/>
    <xf numFmtId="1" fontId="5" fillId="7" borderId="137" xfId="1" applyNumberFormat="1" applyFont="1" applyFill="1" applyBorder="1" applyAlignment="1" applyProtection="1">
      <alignment horizontal="right"/>
      <protection locked="0"/>
    </xf>
    <xf numFmtId="1" fontId="2" fillId="3" borderId="135" xfId="0" applyNumberFormat="1" applyFont="1" applyFill="1" applyBorder="1"/>
    <xf numFmtId="1" fontId="2" fillId="0" borderId="127" xfId="0" applyNumberFormat="1" applyFont="1" applyBorder="1"/>
    <xf numFmtId="1" fontId="5" fillId="4" borderId="127" xfId="1" applyNumberFormat="1" applyFont="1" applyFill="1" applyBorder="1"/>
    <xf numFmtId="1" fontId="2" fillId="4" borderId="135" xfId="0" applyNumberFormat="1" applyFont="1" applyFill="1" applyBorder="1"/>
    <xf numFmtId="1" fontId="6" fillId="4" borderId="138" xfId="1" applyNumberFormat="1" applyFont="1" applyFill="1" applyBorder="1"/>
    <xf numFmtId="1" fontId="5" fillId="3" borderId="143" xfId="0" applyNumberFormat="1" applyFont="1" applyFill="1" applyBorder="1" applyAlignment="1">
      <alignment horizontal="center" vertical="center" wrapText="1"/>
    </xf>
    <xf numFmtId="2" fontId="5" fillId="3" borderId="143" xfId="0" applyNumberFormat="1" applyFont="1" applyFill="1" applyBorder="1" applyAlignment="1">
      <alignment horizontal="center" vertical="center"/>
    </xf>
    <xf numFmtId="1" fontId="5" fillId="0" borderId="146" xfId="1" applyNumberFormat="1" applyFont="1" applyBorder="1" applyAlignment="1">
      <alignment horizontal="center" vertical="center" wrapText="1"/>
    </xf>
    <xf numFmtId="1" fontId="5" fillId="7" borderId="147" xfId="1" applyNumberFormat="1" applyFont="1" applyFill="1" applyBorder="1" applyProtection="1">
      <protection locked="0"/>
    </xf>
    <xf numFmtId="1" fontId="5" fillId="0" borderId="140" xfId="0" applyNumberFormat="1" applyFont="1" applyBorder="1" applyAlignment="1">
      <alignment horizontal="center" vertical="center" wrapText="1"/>
    </xf>
    <xf numFmtId="1" fontId="5" fillId="0" borderId="146" xfId="0" applyNumberFormat="1" applyFont="1" applyBorder="1" applyAlignment="1">
      <alignment horizontal="center" vertical="center" wrapText="1"/>
    </xf>
    <xf numFmtId="1" fontId="5" fillId="0" borderId="144" xfId="0" applyNumberFormat="1" applyFont="1" applyBorder="1"/>
    <xf numFmtId="1" fontId="5" fillId="7" borderId="144" xfId="0" applyNumberFormat="1" applyFont="1" applyFill="1" applyBorder="1" applyProtection="1">
      <protection locked="0"/>
    </xf>
    <xf numFmtId="1" fontId="5" fillId="0" borderId="147" xfId="0" applyNumberFormat="1" applyFont="1" applyBorder="1"/>
    <xf numFmtId="1" fontId="5" fillId="7" borderId="136" xfId="0" applyNumberFormat="1" applyFont="1" applyFill="1" applyBorder="1" applyProtection="1">
      <protection locked="0"/>
    </xf>
    <xf numFmtId="1" fontId="5" fillId="7" borderId="151" xfId="1" applyNumberFormat="1" applyFont="1" applyFill="1" applyBorder="1" applyProtection="1">
      <protection locked="0"/>
    </xf>
    <xf numFmtId="1" fontId="5" fillId="0" borderId="153" xfId="1" applyNumberFormat="1" applyFont="1" applyBorder="1" applyAlignment="1">
      <alignment horizontal="center" vertical="center" wrapText="1"/>
    </xf>
    <xf numFmtId="1" fontId="5" fillId="0" borderId="150" xfId="1" applyNumberFormat="1" applyFont="1" applyBorder="1" applyProtection="1">
      <protection hidden="1"/>
    </xf>
    <xf numFmtId="1" fontId="6" fillId="0" borderId="150" xfId="1" applyNumberFormat="1" applyFont="1" applyBorder="1" applyProtection="1">
      <protection hidden="1"/>
    </xf>
    <xf numFmtId="1" fontId="5" fillId="0" borderId="153" xfId="0" applyNumberFormat="1" applyFont="1" applyBorder="1" applyAlignment="1">
      <alignment horizontal="center" vertical="center" wrapText="1"/>
    </xf>
    <xf numFmtId="1" fontId="5" fillId="0" borderId="154" xfId="1" applyNumberFormat="1" applyFont="1" applyBorder="1" applyAlignment="1">
      <alignment horizontal="center" vertical="center" wrapText="1"/>
    </xf>
    <xf numFmtId="1" fontId="5" fillId="0" borderId="155" xfId="1" applyNumberFormat="1" applyFont="1" applyBorder="1" applyAlignment="1">
      <alignment horizontal="center" vertical="center" wrapText="1"/>
    </xf>
    <xf numFmtId="1" fontId="5" fillId="3" borderId="153" xfId="0" applyNumberFormat="1" applyFont="1" applyFill="1" applyBorder="1" applyAlignment="1">
      <alignment horizontal="center" vertical="center" wrapText="1"/>
    </xf>
    <xf numFmtId="1" fontId="5" fillId="7" borderId="156" xfId="0" applyNumberFormat="1" applyFont="1" applyFill="1" applyBorder="1" applyProtection="1">
      <protection locked="0"/>
    </xf>
    <xf numFmtId="1" fontId="5" fillId="0" borderId="157" xfId="1" applyNumberFormat="1" applyFont="1" applyBorder="1" applyProtection="1">
      <protection hidden="1"/>
    </xf>
    <xf numFmtId="1" fontId="5" fillId="0" borderId="158" xfId="1" applyNumberFormat="1" applyFont="1" applyBorder="1" applyProtection="1">
      <protection hidden="1"/>
    </xf>
    <xf numFmtId="1" fontId="5" fillId="0" borderId="152" xfId="0" applyNumberFormat="1" applyFont="1" applyBorder="1"/>
    <xf numFmtId="1" fontId="5" fillId="0" borderId="154" xfId="1" applyNumberFormat="1" applyFont="1" applyBorder="1" applyAlignment="1">
      <alignment horizontal="center" vertical="center"/>
    </xf>
    <xf numFmtId="1" fontId="5" fillId="0" borderId="153" xfId="1" applyNumberFormat="1" applyFont="1" applyBorder="1" applyAlignment="1">
      <alignment horizontal="right"/>
    </xf>
    <xf numFmtId="1" fontId="5" fillId="7" borderId="154" xfId="1" applyNumberFormat="1" applyFont="1" applyFill="1" applyBorder="1" applyAlignment="1" applyProtection="1">
      <alignment horizontal="right"/>
      <protection locked="0"/>
    </xf>
    <xf numFmtId="1" fontId="5" fillId="0" borderId="153" xfId="1" applyNumberFormat="1" applyFont="1" applyBorder="1" applyAlignment="1">
      <alignment wrapText="1"/>
    </xf>
    <xf numFmtId="1" fontId="1" fillId="0" borderId="154" xfId="1" applyNumberFormat="1" applyFont="1" applyBorder="1" applyAlignment="1">
      <alignment horizontal="right"/>
    </xf>
    <xf numFmtId="1" fontId="1" fillId="0" borderId="153" xfId="1" applyNumberFormat="1" applyFont="1" applyBorder="1" applyAlignment="1">
      <alignment horizontal="right"/>
    </xf>
    <xf numFmtId="1" fontId="5" fillId="0" borderId="153" xfId="1" applyNumberFormat="1" applyFont="1" applyBorder="1"/>
    <xf numFmtId="1" fontId="1" fillId="0" borderId="154" xfId="1" applyNumberFormat="1" applyFont="1" applyBorder="1"/>
    <xf numFmtId="1" fontId="1" fillId="0" borderId="155" xfId="1" applyNumberFormat="1" applyFont="1" applyBorder="1"/>
    <xf numFmtId="1" fontId="5" fillId="0" borderId="154" xfId="0" applyNumberFormat="1" applyFont="1" applyBorder="1" applyAlignment="1">
      <alignment horizontal="center" vertical="center" wrapText="1"/>
    </xf>
    <xf numFmtId="1" fontId="5" fillId="3" borderId="153" xfId="0" applyNumberFormat="1" applyFont="1" applyFill="1" applyBorder="1" applyAlignment="1">
      <alignment horizontal="center" vertical="center"/>
    </xf>
    <xf numFmtId="1" fontId="5" fillId="3" borderId="154" xfId="0" applyNumberFormat="1" applyFont="1" applyFill="1" applyBorder="1" applyAlignment="1">
      <alignment horizontal="center" vertical="center" wrapText="1"/>
    </xf>
    <xf numFmtId="1" fontId="5" fillId="3" borderId="163" xfId="0" applyNumberFormat="1" applyFont="1" applyFill="1" applyBorder="1" applyAlignment="1">
      <alignment horizontal="center" vertical="center" wrapText="1"/>
    </xf>
    <xf numFmtId="1" fontId="5" fillId="3" borderId="162" xfId="0" applyNumberFormat="1" applyFont="1" applyFill="1" applyBorder="1" applyAlignment="1">
      <alignment horizontal="center" vertical="center" wrapText="1"/>
    </xf>
    <xf numFmtId="1" fontId="5" fillId="3" borderId="155" xfId="0" applyNumberFormat="1" applyFont="1" applyFill="1" applyBorder="1" applyAlignment="1">
      <alignment horizontal="center" vertical="center" wrapText="1"/>
    </xf>
    <xf numFmtId="1" fontId="5" fillId="3" borderId="154" xfId="0" applyNumberFormat="1" applyFont="1" applyFill="1" applyBorder="1" applyAlignment="1">
      <alignment horizontal="center" vertical="center"/>
    </xf>
    <xf numFmtId="2" fontId="5" fillId="3" borderId="155" xfId="0" applyNumberFormat="1" applyFont="1" applyFill="1" applyBorder="1" applyAlignment="1">
      <alignment horizontal="center" vertical="center"/>
    </xf>
    <xf numFmtId="2" fontId="5" fillId="3" borderId="163" xfId="0" applyNumberFormat="1" applyFont="1" applyFill="1" applyBorder="1" applyAlignment="1">
      <alignment horizontal="center" vertical="center"/>
    </xf>
    <xf numFmtId="2" fontId="5" fillId="3" borderId="162" xfId="0" applyNumberFormat="1" applyFont="1" applyFill="1" applyBorder="1" applyAlignment="1">
      <alignment horizontal="center" vertical="center"/>
    </xf>
    <xf numFmtId="2" fontId="5" fillId="3" borderId="154" xfId="0" applyNumberFormat="1" applyFont="1" applyFill="1" applyBorder="1" applyAlignment="1">
      <alignment horizontal="center" vertical="center"/>
    </xf>
    <xf numFmtId="1" fontId="5" fillId="2" borderId="164" xfId="2" applyNumberFormat="1" applyFont="1" applyBorder="1" applyAlignment="1" applyProtection="1">
      <alignment horizontal="center" vertical="center"/>
      <protection locked="0"/>
    </xf>
    <xf numFmtId="2" fontId="5" fillId="2" borderId="164" xfId="2" applyNumberFormat="1" applyFont="1" applyBorder="1" applyAlignment="1" applyProtection="1">
      <alignment horizontal="center" vertical="center"/>
      <protection locked="0"/>
    </xf>
    <xf numFmtId="2" fontId="5" fillId="3" borderId="166" xfId="0" applyNumberFormat="1" applyFont="1" applyFill="1" applyBorder="1" applyAlignment="1">
      <alignment horizontal="center" vertical="center"/>
    </xf>
    <xf numFmtId="2" fontId="5" fillId="2" borderId="168" xfId="2" applyNumberFormat="1" applyFont="1" applyBorder="1" applyAlignment="1" applyProtection="1">
      <alignment horizontal="center" vertical="center"/>
      <protection locked="0"/>
    </xf>
    <xf numFmtId="2" fontId="5" fillId="2" borderId="169" xfId="2" applyNumberFormat="1" applyFont="1" applyBorder="1" applyAlignment="1" applyProtection="1">
      <alignment horizontal="center" vertical="center"/>
      <protection locked="0"/>
    </xf>
    <xf numFmtId="2" fontId="5" fillId="2" borderId="170" xfId="2" applyNumberFormat="1" applyFont="1" applyBorder="1" applyAlignment="1" applyProtection="1">
      <alignment horizontal="center" vertical="center"/>
      <protection locked="0"/>
    </xf>
    <xf numFmtId="2" fontId="5" fillId="2" borderId="171" xfId="2" applyNumberFormat="1" applyFont="1" applyBorder="1" applyAlignment="1" applyProtection="1">
      <alignment horizontal="center" vertical="center"/>
      <protection locked="0"/>
    </xf>
    <xf numFmtId="2" fontId="5" fillId="2" borderId="172" xfId="2" applyNumberFormat="1" applyFont="1" applyBorder="1" applyAlignment="1" applyProtection="1">
      <alignment horizontal="center" vertical="center"/>
      <protection locked="0"/>
    </xf>
    <xf numFmtId="2" fontId="5" fillId="2" borderId="173" xfId="2" applyNumberFormat="1" applyFont="1" applyBorder="1" applyAlignment="1" applyProtection="1">
      <alignment horizontal="center" vertical="center"/>
      <protection locked="0"/>
    </xf>
    <xf numFmtId="1" fontId="5" fillId="3" borderId="174" xfId="1" applyNumberFormat="1" applyFont="1" applyFill="1" applyBorder="1" applyAlignment="1">
      <alignment horizontal="center" vertical="center"/>
    </xf>
    <xf numFmtId="1" fontId="5" fillId="2" borderId="175" xfId="2" applyNumberFormat="1" applyFont="1" applyBorder="1" applyAlignment="1" applyProtection="1">
      <alignment horizontal="center" vertical="center"/>
      <protection locked="0"/>
    </xf>
    <xf numFmtId="2" fontId="5" fillId="2" borderId="176" xfId="2" applyNumberFormat="1" applyFont="1" applyBorder="1" applyAlignment="1" applyProtection="1">
      <alignment horizontal="center" vertical="center"/>
      <protection locked="0"/>
    </xf>
    <xf numFmtId="2" fontId="5" fillId="2" borderId="178" xfId="2" applyNumberFormat="1" applyFont="1" applyBorder="1" applyAlignment="1" applyProtection="1">
      <alignment horizontal="center" vertical="center"/>
      <protection locked="0"/>
    </xf>
    <xf numFmtId="2" fontId="5" fillId="2" borderId="179" xfId="2" applyNumberFormat="1" applyFont="1" applyBorder="1" applyAlignment="1" applyProtection="1">
      <alignment horizontal="center" vertical="center"/>
      <protection locked="0"/>
    </xf>
    <xf numFmtId="2" fontId="5" fillId="2" borderId="180" xfId="2" applyNumberFormat="1" applyFont="1" applyBorder="1" applyAlignment="1" applyProtection="1">
      <alignment horizontal="center" vertical="center"/>
      <protection locked="0"/>
    </xf>
    <xf numFmtId="2" fontId="5" fillId="2" borderId="181" xfId="2" applyNumberFormat="1" applyFont="1" applyBorder="1" applyAlignment="1" applyProtection="1">
      <alignment horizontal="center" vertical="center"/>
      <protection locked="0"/>
    </xf>
    <xf numFmtId="1" fontId="5" fillId="0" borderId="160" xfId="1" applyNumberFormat="1" applyFont="1" applyBorder="1" applyAlignment="1">
      <alignment horizontal="center" vertical="center" wrapText="1"/>
    </xf>
    <xf numFmtId="1" fontId="5" fillId="0" borderId="160" xfId="1" applyNumberFormat="1" applyFont="1" applyBorder="1" applyAlignment="1">
      <alignment horizontal="center" wrapText="1"/>
    </xf>
    <xf numFmtId="1" fontId="5" fillId="0" borderId="182" xfId="1" applyNumberFormat="1" applyFont="1" applyBorder="1" applyAlignment="1">
      <alignment horizontal="center" vertical="center" wrapText="1"/>
    </xf>
    <xf numFmtId="1" fontId="5" fillId="0" borderId="183" xfId="1" applyNumberFormat="1" applyFont="1" applyBorder="1"/>
    <xf numFmtId="1" fontId="5" fillId="0" borderId="184" xfId="1" applyNumberFormat="1" applyFont="1" applyBorder="1"/>
    <xf numFmtId="1" fontId="5" fillId="7" borderId="185" xfId="1" applyNumberFormat="1" applyFont="1" applyFill="1" applyBorder="1" applyProtection="1">
      <protection locked="0"/>
    </xf>
    <xf numFmtId="1" fontId="5" fillId="7" borderId="186" xfId="1" applyNumberFormat="1" applyFont="1" applyFill="1" applyBorder="1" applyProtection="1">
      <protection locked="0"/>
    </xf>
    <xf numFmtId="1" fontId="5" fillId="0" borderId="187" xfId="1" applyNumberFormat="1" applyFont="1" applyBorder="1"/>
    <xf numFmtId="1" fontId="5" fillId="7" borderId="188" xfId="1" applyNumberFormat="1" applyFont="1" applyFill="1" applyBorder="1" applyProtection="1">
      <protection locked="0"/>
    </xf>
    <xf numFmtId="1" fontId="5" fillId="0" borderId="189" xfId="1" applyNumberFormat="1" applyFont="1" applyBorder="1"/>
    <xf numFmtId="1" fontId="5" fillId="0" borderId="174" xfId="1" applyNumberFormat="1" applyFont="1" applyBorder="1"/>
    <xf numFmtId="1" fontId="5" fillId="7" borderId="184" xfId="1" applyNumberFormat="1" applyFont="1" applyFill="1" applyBorder="1" applyAlignment="1" applyProtection="1">
      <alignment horizontal="center"/>
      <protection locked="0"/>
    </xf>
    <xf numFmtId="1" fontId="5" fillId="0" borderId="187" xfId="1" applyNumberFormat="1" applyFont="1" applyBorder="1" applyAlignment="1">
      <alignment horizontal="left"/>
    </xf>
    <xf numFmtId="1" fontId="5" fillId="0" borderId="191" xfId="1" applyNumberFormat="1" applyFont="1" applyBorder="1" applyAlignment="1">
      <alignment horizontal="left"/>
    </xf>
    <xf numFmtId="1" fontId="5" fillId="0" borderId="192" xfId="1" applyNumberFormat="1" applyFont="1" applyBorder="1" applyAlignment="1">
      <alignment horizontal="left"/>
    </xf>
    <xf numFmtId="1" fontId="5" fillId="0" borderId="191" xfId="1" applyNumberFormat="1" applyFont="1" applyBorder="1"/>
    <xf numFmtId="1" fontId="5" fillId="7" borderId="174" xfId="1" applyNumberFormat="1" applyFont="1" applyFill="1" applyBorder="1" applyAlignment="1" applyProtection="1">
      <alignment horizontal="center"/>
      <protection locked="0"/>
    </xf>
    <xf numFmtId="1" fontId="5" fillId="7" borderId="193" xfId="1" applyNumberFormat="1" applyFont="1" applyFill="1" applyBorder="1" applyAlignment="1" applyProtection="1">
      <alignment horizontal="center"/>
      <protection locked="0"/>
    </xf>
    <xf numFmtId="1" fontId="5" fillId="7" borderId="192" xfId="1" applyNumberFormat="1" applyFont="1" applyFill="1" applyBorder="1" applyAlignment="1" applyProtection="1">
      <alignment horizontal="center"/>
      <protection locked="0"/>
    </xf>
    <xf numFmtId="1" fontId="5" fillId="0" borderId="174" xfId="1" applyNumberFormat="1" applyFont="1" applyBorder="1" applyAlignment="1">
      <alignment horizontal="right"/>
    </xf>
    <xf numFmtId="1" fontId="5" fillId="7" borderId="174" xfId="1" applyNumberFormat="1" applyFont="1" applyFill="1" applyBorder="1" applyProtection="1">
      <protection locked="0"/>
    </xf>
    <xf numFmtId="1" fontId="5" fillId="0" borderId="194" xfId="1" applyNumberFormat="1" applyFont="1" applyBorder="1" applyAlignment="1">
      <alignment horizontal="center" vertical="center" wrapText="1"/>
    </xf>
    <xf numFmtId="0" fontId="5" fillId="0" borderId="184" xfId="0" applyFont="1" applyBorder="1" applyAlignment="1">
      <alignment vertical="center" wrapText="1"/>
    </xf>
    <xf numFmtId="1" fontId="5" fillId="0" borderId="184" xfId="0" applyNumberFormat="1" applyFont="1" applyBorder="1" applyAlignment="1">
      <alignment horizontal="right"/>
    </xf>
    <xf numFmtId="1" fontId="5" fillId="7" borderId="165" xfId="0" applyNumberFormat="1" applyFont="1" applyFill="1" applyBorder="1" applyProtection="1">
      <protection locked="0"/>
    </xf>
    <xf numFmtId="1" fontId="5" fillId="7" borderId="166" xfId="0" applyNumberFormat="1" applyFont="1" applyFill="1" applyBorder="1" applyProtection="1">
      <protection locked="0"/>
    </xf>
    <xf numFmtId="1" fontId="5" fillId="0" borderId="160" xfId="0" applyNumberFormat="1" applyFont="1" applyBorder="1" applyAlignment="1">
      <alignment horizontal="center" vertical="center" wrapText="1"/>
    </xf>
    <xf numFmtId="1" fontId="5" fillId="0" borderId="165" xfId="0" applyNumberFormat="1" applyFont="1" applyBorder="1"/>
    <xf numFmtId="1" fontId="5" fillId="7" borderId="184" xfId="0" applyNumberFormat="1" applyFont="1" applyFill="1" applyBorder="1" applyProtection="1">
      <protection locked="0"/>
    </xf>
    <xf numFmtId="1" fontId="5" fillId="7" borderId="190" xfId="0" applyNumberFormat="1" applyFont="1" applyFill="1" applyBorder="1" applyProtection="1">
      <protection locked="0"/>
    </xf>
    <xf numFmtId="1" fontId="5" fillId="0" borderId="167" xfId="0" applyNumberFormat="1" applyFont="1" applyBorder="1"/>
    <xf numFmtId="1" fontId="5" fillId="7" borderId="167" xfId="0" applyNumberFormat="1" applyFont="1" applyFill="1" applyBorder="1" applyProtection="1">
      <protection locked="0"/>
    </xf>
    <xf numFmtId="1" fontId="5" fillId="0" borderId="200" xfId="1" applyNumberFormat="1" applyFont="1" applyBorder="1" applyProtection="1">
      <protection hidden="1"/>
    </xf>
    <xf numFmtId="1" fontId="5" fillId="0" borderId="201" xfId="1" applyNumberFormat="1" applyFont="1" applyBorder="1" applyProtection="1">
      <protection hidden="1"/>
    </xf>
    <xf numFmtId="1" fontId="5" fillId="0" borderId="162" xfId="0" applyNumberFormat="1" applyFont="1" applyBorder="1"/>
    <xf numFmtId="1" fontId="5" fillId="0" borderId="200" xfId="1" applyNumberFormat="1" applyFont="1" applyBorder="1"/>
    <xf numFmtId="1" fontId="5" fillId="0" borderId="201" xfId="1" applyNumberFormat="1" applyFont="1" applyBorder="1"/>
    <xf numFmtId="1" fontId="5" fillId="0" borderId="163" xfId="3" applyNumberFormat="1" applyFont="1" applyBorder="1" applyAlignment="1">
      <alignment horizontal="center" vertical="center" wrapText="1"/>
    </xf>
    <xf numFmtId="1" fontId="5" fillId="0" borderId="163" xfId="3" applyNumberFormat="1" applyFont="1" applyBorder="1" applyAlignment="1">
      <alignment horizontal="center" vertical="center"/>
    </xf>
    <xf numFmtId="1" fontId="5" fillId="0" borderId="162" xfId="3" applyNumberFormat="1" applyFont="1" applyBorder="1" applyAlignment="1">
      <alignment horizontal="center" vertical="center"/>
    </xf>
    <xf numFmtId="1" fontId="5" fillId="7" borderId="163" xfId="1" applyNumberFormat="1" applyFont="1" applyFill="1" applyBorder="1" applyAlignment="1" applyProtection="1">
      <alignment horizontal="right"/>
      <protection locked="0"/>
    </xf>
    <xf numFmtId="1" fontId="5" fillId="7" borderId="162" xfId="1" applyNumberFormat="1" applyFont="1" applyFill="1" applyBorder="1" applyAlignment="1" applyProtection="1">
      <alignment horizontal="right"/>
      <protection locked="0"/>
    </xf>
    <xf numFmtId="1" fontId="5" fillId="0" borderId="183" xfId="1" applyNumberFormat="1" applyFont="1" applyBorder="1" applyAlignment="1">
      <alignment wrapText="1"/>
    </xf>
    <xf numFmtId="1" fontId="5" fillId="0" borderId="184" xfId="1" applyNumberFormat="1" applyFont="1" applyBorder="1" applyAlignment="1">
      <alignment horizontal="right"/>
    </xf>
    <xf numFmtId="1" fontId="5" fillId="7" borderId="165" xfId="1" applyNumberFormat="1" applyFont="1" applyFill="1" applyBorder="1" applyAlignment="1" applyProtection="1">
      <alignment horizontal="right"/>
      <protection locked="0"/>
    </xf>
    <xf numFmtId="1" fontId="5" fillId="7" borderId="190" xfId="1" applyNumberFormat="1" applyFont="1" applyFill="1" applyBorder="1" applyAlignment="1" applyProtection="1">
      <alignment horizontal="right"/>
      <protection locked="0"/>
    </xf>
    <xf numFmtId="1" fontId="2" fillId="3" borderId="201" xfId="0" applyNumberFormat="1" applyFont="1" applyFill="1" applyBorder="1"/>
    <xf numFmtId="1" fontId="5" fillId="0" borderId="203" xfId="1" applyNumberFormat="1" applyFont="1" applyBorder="1"/>
    <xf numFmtId="1" fontId="5" fillId="0" borderId="184" xfId="1" applyNumberFormat="1" applyFont="1" applyBorder="1" applyAlignment="1">
      <alignment wrapText="1"/>
    </xf>
    <xf numFmtId="1" fontId="5" fillId="0" borderId="203" xfId="1" applyNumberFormat="1" applyFont="1" applyBorder="1" applyProtection="1">
      <protection hidden="1"/>
    </xf>
    <xf numFmtId="1" fontId="5" fillId="7" borderId="205" xfId="1" applyNumberFormat="1" applyFont="1" applyFill="1" applyBorder="1" applyProtection="1">
      <protection locked="0"/>
    </xf>
    <xf numFmtId="1" fontId="5" fillId="0" borderId="163" xfId="0" applyNumberFormat="1" applyFont="1" applyBorder="1" applyAlignment="1">
      <alignment horizontal="center" vertical="center"/>
    </xf>
    <xf numFmtId="1" fontId="5" fillId="0" borderId="161" xfId="0" applyNumberFormat="1" applyFont="1" applyBorder="1" applyAlignment="1">
      <alignment horizontal="center" vertical="center"/>
    </xf>
    <xf numFmtId="1" fontId="5" fillId="0" borderId="184" xfId="0" applyNumberFormat="1" applyFont="1" applyBorder="1" applyAlignment="1">
      <alignment horizontal="left"/>
    </xf>
    <xf numFmtId="1" fontId="5" fillId="0" borderId="184" xfId="0" applyNumberFormat="1" applyFont="1" applyBorder="1"/>
    <xf numFmtId="1" fontId="5" fillId="7" borderId="206" xfId="0" applyNumberFormat="1" applyFont="1" applyFill="1" applyBorder="1" applyProtection="1">
      <protection locked="0"/>
    </xf>
    <xf numFmtId="1" fontId="5" fillId="0" borderId="145" xfId="1" applyNumberFormat="1" applyFont="1" applyBorder="1" applyAlignment="1">
      <alignment horizontal="center" vertical="center" wrapText="1"/>
    </xf>
    <xf numFmtId="1" fontId="5" fillId="0" borderId="141" xfId="1" applyNumberFormat="1" applyFont="1" applyBorder="1" applyAlignment="1">
      <alignment horizontal="center" vertical="center" wrapText="1"/>
    </xf>
    <xf numFmtId="1" fontId="5" fillId="0" borderId="161" xfId="1" applyNumberFormat="1" applyFont="1" applyBorder="1" applyAlignment="1">
      <alignment horizontal="center" vertical="center" wrapText="1"/>
    </xf>
    <xf numFmtId="1" fontId="5" fillId="0" borderId="162" xfId="1" applyNumberFormat="1" applyFont="1" applyBorder="1" applyAlignment="1">
      <alignment horizontal="center" vertical="center" wrapText="1"/>
    </xf>
    <xf numFmtId="1" fontId="5" fillId="0" borderId="141" xfId="1" applyNumberFormat="1" applyFont="1" applyBorder="1" applyAlignment="1">
      <alignment horizontal="center" vertical="center" wrapText="1"/>
    </xf>
    <xf numFmtId="1" fontId="5" fillId="3" borderId="208" xfId="0" applyNumberFormat="1" applyFont="1" applyFill="1" applyBorder="1" applyAlignment="1">
      <alignment horizontal="center" vertical="center" wrapText="1"/>
    </xf>
    <xf numFmtId="2" fontId="5" fillId="3" borderId="208" xfId="0" applyNumberFormat="1" applyFont="1" applyFill="1" applyBorder="1" applyAlignment="1">
      <alignment horizontal="center" vertical="center"/>
    </xf>
    <xf numFmtId="2" fontId="5" fillId="3" borderId="185" xfId="0" applyNumberFormat="1" applyFont="1" applyFill="1" applyBorder="1" applyAlignment="1">
      <alignment horizontal="center" vertical="center"/>
    </xf>
    <xf numFmtId="2" fontId="5" fillId="2" borderId="209" xfId="2" applyNumberFormat="1" applyFont="1" applyBorder="1" applyAlignment="1" applyProtection="1">
      <alignment horizontal="center" vertical="center"/>
      <protection locked="0"/>
    </xf>
    <xf numFmtId="1" fontId="5" fillId="3" borderId="197" xfId="0" applyNumberFormat="1" applyFont="1" applyFill="1" applyBorder="1" applyAlignment="1">
      <alignment horizontal="center" vertical="center"/>
    </xf>
    <xf numFmtId="2" fontId="5" fillId="3" borderId="188" xfId="0" applyNumberFormat="1" applyFont="1" applyFill="1" applyBorder="1" applyAlignment="1">
      <alignment horizontal="center" vertical="center"/>
    </xf>
    <xf numFmtId="2" fontId="5" fillId="3" borderId="195" xfId="0" applyNumberFormat="1" applyFont="1" applyFill="1" applyBorder="1" applyAlignment="1">
      <alignment horizontal="center" vertical="center"/>
    </xf>
    <xf numFmtId="1" fontId="5" fillId="4" borderId="197" xfId="0" applyNumberFormat="1" applyFont="1" applyFill="1" applyBorder="1" applyAlignment="1">
      <alignment horizontal="center" vertical="center"/>
    </xf>
    <xf numFmtId="2" fontId="5" fillId="3" borderId="207" xfId="0" applyNumberFormat="1" applyFont="1" applyFill="1" applyBorder="1" applyAlignment="1">
      <alignment horizontal="center" vertical="center"/>
    </xf>
    <xf numFmtId="1" fontId="6" fillId="0" borderId="210" xfId="1" applyNumberFormat="1" applyFont="1" applyBorder="1" applyAlignment="1">
      <alignment horizontal="center"/>
    </xf>
    <xf numFmtId="1" fontId="6" fillId="0" borderId="211" xfId="1" applyNumberFormat="1" applyFont="1" applyBorder="1" applyAlignment="1">
      <alignment horizontal="center"/>
    </xf>
    <xf numFmtId="1" fontId="5" fillId="0" borderId="212" xfId="1" applyNumberFormat="1" applyFont="1" applyBorder="1" applyProtection="1">
      <protection hidden="1"/>
    </xf>
    <xf numFmtId="1" fontId="5" fillId="0" borderId="203" xfId="1" applyNumberFormat="1" applyFont="1" applyBorder="1" applyAlignment="1">
      <alignment horizontal="center" vertical="center" wrapText="1"/>
    </xf>
    <xf numFmtId="1" fontId="5" fillId="7" borderId="196" xfId="1" applyNumberFormat="1" applyFont="1" applyFill="1" applyBorder="1" applyProtection="1">
      <protection locked="0"/>
    </xf>
    <xf numFmtId="1" fontId="8" fillId="0" borderId="203" xfId="1" applyNumberFormat="1" applyFont="1" applyBorder="1"/>
    <xf numFmtId="1" fontId="5" fillId="0" borderId="197" xfId="1" applyNumberFormat="1" applyFont="1" applyBorder="1"/>
    <xf numFmtId="1" fontId="5" fillId="7" borderId="198" xfId="1" applyNumberFormat="1" applyFont="1" applyFill="1" applyBorder="1" applyProtection="1">
      <protection locked="0"/>
    </xf>
    <xf numFmtId="1" fontId="5" fillId="0" borderId="202" xfId="1" applyNumberFormat="1" applyFont="1" applyBorder="1"/>
    <xf numFmtId="1" fontId="5" fillId="0" borderId="143" xfId="1" applyNumberFormat="1" applyFont="1" applyBorder="1" applyAlignment="1">
      <alignment horizontal="center" vertical="center" wrapText="1"/>
    </xf>
    <xf numFmtId="1" fontId="5" fillId="0" borderId="214" xfId="1" applyNumberFormat="1" applyFont="1" applyBorder="1"/>
    <xf numFmtId="1" fontId="5" fillId="7" borderId="215" xfId="1" applyNumberFormat="1" applyFont="1" applyFill="1" applyBorder="1" applyAlignment="1" applyProtection="1">
      <alignment horizontal="center"/>
      <protection locked="0"/>
    </xf>
    <xf numFmtId="1" fontId="5" fillId="7" borderId="216" xfId="1" applyNumberFormat="1" applyFont="1" applyFill="1" applyBorder="1" applyAlignment="1" applyProtection="1">
      <alignment horizontal="center"/>
      <protection locked="0"/>
    </xf>
    <xf numFmtId="1" fontId="5" fillId="7" borderId="217" xfId="1" applyNumberFormat="1" applyFont="1" applyFill="1" applyBorder="1" applyAlignment="1" applyProtection="1">
      <alignment horizontal="center"/>
      <protection locked="0"/>
    </xf>
    <xf numFmtId="1" fontId="5" fillId="0" borderId="199" xfId="1" applyNumberFormat="1" applyFont="1" applyBorder="1" applyAlignment="1">
      <alignment horizontal="left"/>
    </xf>
    <xf numFmtId="1" fontId="5" fillId="7" borderId="213" xfId="1" applyNumberFormat="1" applyFont="1" applyFill="1" applyBorder="1" applyAlignment="1" applyProtection="1">
      <alignment horizontal="center"/>
      <protection locked="0"/>
    </xf>
    <xf numFmtId="1" fontId="5" fillId="0" borderId="189" xfId="1" applyNumberFormat="1" applyFont="1" applyBorder="1" applyAlignment="1">
      <alignment horizontal="right"/>
    </xf>
    <xf numFmtId="1" fontId="6" fillId="0" borderId="201" xfId="1" applyNumberFormat="1" applyFont="1" applyBorder="1" applyProtection="1">
      <protection hidden="1"/>
    </xf>
    <xf numFmtId="1" fontId="5" fillId="0" borderId="210" xfId="1" applyNumberFormat="1" applyFont="1" applyBorder="1" applyProtection="1">
      <protection hidden="1"/>
    </xf>
    <xf numFmtId="1" fontId="6" fillId="4" borderId="210" xfId="1" applyNumberFormat="1" applyFont="1" applyFill="1" applyBorder="1" applyProtection="1">
      <protection hidden="1"/>
    </xf>
    <xf numFmtId="1" fontId="5" fillId="0" borderId="218" xfId="1" applyNumberFormat="1" applyFont="1" applyBorder="1"/>
    <xf numFmtId="1" fontId="5" fillId="0" borderId="219" xfId="1" applyNumberFormat="1" applyFont="1" applyBorder="1" applyAlignment="1">
      <alignment horizontal="right"/>
    </xf>
    <xf numFmtId="1" fontId="5" fillId="7" borderId="219" xfId="1" applyNumberFormat="1" applyFont="1" applyFill="1" applyBorder="1" applyProtection="1">
      <protection locked="0"/>
    </xf>
    <xf numFmtId="1" fontId="6" fillId="0" borderId="210" xfId="1" applyNumberFormat="1" applyFont="1" applyBorder="1" applyProtection="1">
      <protection hidden="1"/>
    </xf>
    <xf numFmtId="1" fontId="5" fillId="7" borderId="185" xfId="0" applyNumberFormat="1" applyFont="1" applyFill="1" applyBorder="1" applyProtection="1">
      <protection locked="0"/>
    </xf>
    <xf numFmtId="1" fontId="5" fillId="7" borderId="220" xfId="0" applyNumberFormat="1" applyFont="1" applyFill="1" applyBorder="1" applyProtection="1">
      <protection locked="0"/>
    </xf>
    <xf numFmtId="1" fontId="5" fillId="7" borderId="221" xfId="1" applyNumberFormat="1" applyFont="1" applyFill="1" applyBorder="1" applyProtection="1">
      <protection locked="0"/>
    </xf>
    <xf numFmtId="1" fontId="5" fillId="0" borderId="222" xfId="1" applyNumberFormat="1" applyFont="1" applyBorder="1" applyProtection="1">
      <protection hidden="1"/>
    </xf>
    <xf numFmtId="1" fontId="5" fillId="0" borderId="223" xfId="1" applyNumberFormat="1" applyFont="1" applyBorder="1" applyProtection="1">
      <protection hidden="1"/>
    </xf>
    <xf numFmtId="0" fontId="5" fillId="0" borderId="224" xfId="0" applyFont="1" applyBorder="1" applyAlignment="1">
      <alignment vertical="center" wrapText="1"/>
    </xf>
    <xf numFmtId="1" fontId="5" fillId="0" borderId="224" xfId="0" applyNumberFormat="1" applyFont="1" applyBorder="1" applyAlignment="1">
      <alignment horizontal="right" vertical="center"/>
    </xf>
    <xf numFmtId="1" fontId="5" fillId="7" borderId="225" xfId="0" applyNumberFormat="1" applyFont="1" applyFill="1" applyBorder="1" applyProtection="1">
      <protection locked="0"/>
    </xf>
    <xf numFmtId="1" fontId="5" fillId="7" borderId="226" xfId="0" applyNumberFormat="1" applyFont="1" applyFill="1" applyBorder="1" applyProtection="1">
      <protection locked="0"/>
    </xf>
    <xf numFmtId="1" fontId="5" fillId="7" borderId="227" xfId="0" applyNumberFormat="1" applyFont="1" applyFill="1" applyBorder="1" applyProtection="1">
      <protection locked="0"/>
    </xf>
    <xf numFmtId="0" fontId="5" fillId="0" borderId="213" xfId="0" applyFont="1" applyBorder="1" applyAlignment="1">
      <alignment vertical="center" wrapText="1"/>
    </xf>
    <xf numFmtId="1" fontId="5" fillId="0" borderId="213" xfId="0" applyNumberFormat="1" applyFont="1" applyBorder="1" applyAlignment="1">
      <alignment horizontal="right" vertical="center"/>
    </xf>
    <xf numFmtId="1" fontId="5" fillId="7" borderId="204" xfId="0" applyNumberFormat="1" applyFont="1" applyFill="1" applyBorder="1" applyProtection="1">
      <protection locked="0"/>
    </xf>
    <xf numFmtId="1" fontId="5" fillId="7" borderId="228" xfId="0" applyNumberFormat="1" applyFont="1" applyFill="1" applyBorder="1" applyProtection="1">
      <protection locked="0"/>
    </xf>
    <xf numFmtId="1" fontId="5" fillId="7" borderId="229" xfId="0" applyNumberFormat="1" applyFont="1" applyFill="1" applyBorder="1" applyProtection="1">
      <protection locked="0"/>
    </xf>
    <xf numFmtId="1" fontId="5" fillId="7" borderId="230" xfId="1" applyNumberFormat="1" applyFont="1" applyFill="1" applyBorder="1" applyProtection="1">
      <protection locked="0"/>
    </xf>
    <xf numFmtId="1" fontId="5" fillId="0" borderId="231" xfId="1" applyNumberFormat="1" applyFont="1" applyBorder="1" applyProtection="1">
      <protection hidden="1"/>
    </xf>
    <xf numFmtId="1" fontId="5" fillId="0" borderId="232" xfId="1" applyNumberFormat="1" applyFont="1" applyBorder="1" applyProtection="1">
      <protection hidden="1"/>
    </xf>
    <xf numFmtId="1" fontId="5" fillId="7" borderId="233" xfId="0" applyNumberFormat="1" applyFont="1" applyFill="1" applyBorder="1" applyProtection="1">
      <protection locked="0"/>
    </xf>
    <xf numFmtId="1" fontId="5" fillId="7" borderId="224" xfId="0" applyNumberFormat="1" applyFont="1" applyFill="1" applyBorder="1" applyProtection="1">
      <protection locked="0"/>
    </xf>
    <xf numFmtId="1" fontId="5" fillId="7" borderId="234" xfId="0" applyNumberFormat="1" applyFont="1" applyFill="1" applyBorder="1" applyProtection="1">
      <protection locked="0"/>
    </xf>
    <xf numFmtId="1" fontId="5" fillId="7" borderId="235" xfId="0" applyNumberFormat="1" applyFont="1" applyFill="1" applyBorder="1" applyProtection="1">
      <protection locked="0"/>
    </xf>
    <xf numFmtId="1" fontId="5" fillId="0" borderId="236" xfId="1" applyNumberFormat="1" applyFont="1" applyBorder="1" applyProtection="1">
      <protection hidden="1"/>
    </xf>
    <xf numFmtId="1" fontId="5" fillId="0" borderId="237" xfId="1" applyNumberFormat="1" applyFont="1" applyBorder="1" applyProtection="1">
      <protection hidden="1"/>
    </xf>
    <xf numFmtId="1" fontId="5" fillId="0" borderId="238" xfId="0" applyNumberFormat="1" applyFont="1" applyBorder="1"/>
    <xf numFmtId="1" fontId="5" fillId="7" borderId="239" xfId="0" applyNumberFormat="1" applyFont="1" applyFill="1" applyBorder="1" applyProtection="1">
      <protection locked="0"/>
    </xf>
    <xf numFmtId="1" fontId="5" fillId="7" borderId="238" xfId="0" applyNumberFormat="1" applyFont="1" applyFill="1" applyBorder="1" applyProtection="1">
      <protection locked="0"/>
    </xf>
    <xf numFmtId="1" fontId="5" fillId="7" borderId="240" xfId="0" applyNumberFormat="1" applyFont="1" applyFill="1" applyBorder="1" applyProtection="1">
      <protection locked="0"/>
    </xf>
    <xf numFmtId="1" fontId="5" fillId="7" borderId="230" xfId="0" applyNumberFormat="1" applyFont="1" applyFill="1" applyBorder="1" applyProtection="1">
      <protection locked="0"/>
    </xf>
    <xf numFmtId="1" fontId="5" fillId="0" borderId="177" xfId="0" applyNumberFormat="1" applyFont="1" applyBorder="1"/>
    <xf numFmtId="1" fontId="5" fillId="0" borderId="241" xfId="1" applyNumberFormat="1" applyFont="1" applyBorder="1" applyProtection="1">
      <protection hidden="1"/>
    </xf>
    <xf numFmtId="1" fontId="5" fillId="0" borderId="231" xfId="1" applyNumberFormat="1" applyFont="1" applyBorder="1"/>
    <xf numFmtId="1" fontId="5" fillId="0" borderId="232" xfId="1" applyNumberFormat="1" applyFont="1" applyBorder="1"/>
    <xf numFmtId="1" fontId="5" fillId="4" borderId="243" xfId="1" applyNumberFormat="1" applyFont="1" applyFill="1" applyBorder="1" applyProtection="1">
      <protection hidden="1"/>
    </xf>
    <xf numFmtId="1" fontId="5" fillId="4" borderId="232" xfId="1" applyNumberFormat="1" applyFont="1" applyFill="1" applyBorder="1" applyProtection="1">
      <protection hidden="1"/>
    </xf>
    <xf numFmtId="1" fontId="5" fillId="4" borderId="232" xfId="1" applyNumberFormat="1" applyFont="1" applyFill="1" applyBorder="1"/>
    <xf numFmtId="1" fontId="5" fillId="7" borderId="244" xfId="1" applyNumberFormat="1" applyFont="1" applyFill="1" applyBorder="1" applyAlignment="1" applyProtection="1">
      <alignment horizontal="right"/>
      <protection locked="0"/>
    </xf>
    <xf numFmtId="1" fontId="5" fillId="7" borderId="245" xfId="1" applyNumberFormat="1" applyFont="1" applyFill="1" applyBorder="1" applyAlignment="1" applyProtection="1">
      <alignment horizontal="right"/>
      <protection locked="0"/>
    </xf>
    <xf numFmtId="1" fontId="5" fillId="7" borderId="217" xfId="1" applyNumberFormat="1" applyFont="1" applyFill="1" applyBorder="1" applyAlignment="1" applyProtection="1">
      <alignment horizontal="right"/>
      <protection locked="0"/>
    </xf>
    <xf numFmtId="1" fontId="5" fillId="7" borderId="233" xfId="1" applyNumberFormat="1" applyFont="1" applyFill="1" applyBorder="1" applyAlignment="1" applyProtection="1">
      <alignment horizontal="right"/>
      <protection locked="0"/>
    </xf>
    <xf numFmtId="1" fontId="5" fillId="0" borderId="189" xfId="1" applyNumberFormat="1" applyFont="1" applyBorder="1" applyAlignment="1">
      <alignment wrapText="1"/>
    </xf>
    <xf numFmtId="1" fontId="5" fillId="0" borderId="213" xfId="1" applyNumberFormat="1" applyFont="1" applyBorder="1" applyAlignment="1">
      <alignment horizontal="right"/>
    </xf>
    <xf numFmtId="1" fontId="5" fillId="7" borderId="246" xfId="1" applyNumberFormat="1" applyFont="1" applyFill="1" applyBorder="1" applyAlignment="1" applyProtection="1">
      <alignment horizontal="right"/>
      <protection locked="0"/>
    </xf>
    <xf numFmtId="1" fontId="5" fillId="7" borderId="240" xfId="1" applyNumberFormat="1" applyFont="1" applyFill="1" applyBorder="1" applyAlignment="1" applyProtection="1">
      <alignment horizontal="right"/>
      <protection locked="0"/>
    </xf>
    <xf numFmtId="1" fontId="5" fillId="7" borderId="247" xfId="1" applyNumberFormat="1" applyFont="1" applyFill="1" applyBorder="1" applyAlignment="1" applyProtection="1">
      <alignment horizontal="right"/>
      <protection locked="0"/>
    </xf>
    <xf numFmtId="1" fontId="5" fillId="0" borderId="248" xfId="1" applyNumberFormat="1" applyFont="1" applyBorder="1"/>
    <xf numFmtId="1" fontId="2" fillId="3" borderId="232" xfId="0" applyNumberFormat="1" applyFont="1" applyFill="1" applyBorder="1"/>
    <xf numFmtId="1" fontId="5" fillId="0" borderId="243" xfId="1" applyNumberFormat="1" applyFont="1" applyBorder="1"/>
    <xf numFmtId="1" fontId="2" fillId="0" borderId="243" xfId="0" applyNumberFormat="1" applyFont="1" applyBorder="1"/>
    <xf numFmtId="1" fontId="5" fillId="7" borderId="249" xfId="1" applyNumberFormat="1" applyFont="1" applyFill="1" applyBorder="1" applyAlignment="1" applyProtection="1">
      <alignment horizontal="right"/>
      <protection locked="0"/>
    </xf>
    <xf numFmtId="1" fontId="5" fillId="7" borderId="221" xfId="1" applyNumberFormat="1" applyFont="1" applyFill="1" applyBorder="1" applyAlignment="1" applyProtection="1">
      <alignment horizontal="right"/>
      <protection locked="0"/>
    </xf>
    <xf numFmtId="1" fontId="5" fillId="7" borderId="249" xfId="1" applyNumberFormat="1" applyFont="1" applyFill="1" applyBorder="1" applyProtection="1">
      <protection locked="0"/>
    </xf>
    <xf numFmtId="1" fontId="5" fillId="0" borderId="243" xfId="1" applyNumberFormat="1" applyFont="1" applyBorder="1" applyProtection="1">
      <protection hidden="1"/>
    </xf>
    <xf numFmtId="1" fontId="5" fillId="0" borderId="210" xfId="1" applyNumberFormat="1" applyFont="1" applyBorder="1"/>
    <xf numFmtId="1" fontId="5" fillId="0" borderId="208" xfId="1" applyNumberFormat="1" applyFont="1" applyBorder="1" applyAlignment="1">
      <alignment horizontal="center" vertical="center" wrapText="1"/>
    </xf>
    <xf numFmtId="1" fontId="5" fillId="7" borderId="216" xfId="1" applyNumberFormat="1" applyFont="1" applyFill="1" applyBorder="1" applyProtection="1">
      <protection locked="0"/>
    </xf>
    <xf numFmtId="1" fontId="5" fillId="7" borderId="250" xfId="1" applyNumberFormat="1" applyFont="1" applyFill="1" applyBorder="1" applyProtection="1">
      <protection locked="0"/>
    </xf>
    <xf numFmtId="1" fontId="5" fillId="7" borderId="251" xfId="1" applyNumberFormat="1" applyFont="1" applyFill="1" applyBorder="1" applyProtection="1">
      <protection locked="0"/>
    </xf>
    <xf numFmtId="1" fontId="5" fillId="0" borderId="252" xfId="1" applyNumberFormat="1" applyFont="1" applyBorder="1" applyAlignment="1">
      <alignment wrapText="1"/>
    </xf>
    <xf numFmtId="1" fontId="5" fillId="0" borderId="252" xfId="1" applyNumberFormat="1" applyFont="1" applyBorder="1"/>
    <xf numFmtId="1" fontId="5" fillId="7" borderId="253" xfId="1" applyNumberFormat="1" applyFont="1" applyFill="1" applyBorder="1" applyProtection="1">
      <protection locked="0"/>
    </xf>
    <xf numFmtId="1" fontId="5" fillId="7" borderId="254" xfId="1" applyNumberFormat="1" applyFont="1" applyFill="1" applyBorder="1" applyProtection="1">
      <protection locked="0"/>
    </xf>
    <xf numFmtId="1" fontId="5" fillId="7" borderId="255" xfId="1" applyNumberFormat="1" applyFont="1" applyFill="1" applyBorder="1" applyProtection="1">
      <protection locked="0"/>
    </xf>
    <xf numFmtId="1" fontId="5" fillId="4" borderId="243" xfId="1" applyNumberFormat="1" applyFont="1" applyFill="1" applyBorder="1"/>
    <xf numFmtId="1" fontId="2" fillId="4" borderId="232" xfId="0" applyNumberFormat="1" applyFont="1" applyFill="1" applyBorder="1"/>
    <xf numFmtId="1" fontId="5" fillId="0" borderId="213" xfId="1" applyNumberFormat="1" applyFont="1" applyBorder="1" applyAlignment="1">
      <alignment wrapText="1"/>
    </xf>
    <xf numFmtId="1" fontId="5" fillId="0" borderId="213" xfId="1" applyNumberFormat="1" applyFont="1" applyBorder="1"/>
    <xf numFmtId="1" fontId="5" fillId="7" borderId="256" xfId="1" applyNumberFormat="1" applyFont="1" applyFill="1" applyBorder="1" applyProtection="1">
      <protection locked="0"/>
    </xf>
    <xf numFmtId="1" fontId="5" fillId="0" borderId="257" xfId="1" applyNumberFormat="1" applyFont="1" applyBorder="1" applyAlignment="1">
      <alignment wrapText="1"/>
    </xf>
    <xf numFmtId="1" fontId="1" fillId="0" borderId="143" xfId="1" applyNumberFormat="1" applyFont="1" applyBorder="1"/>
    <xf numFmtId="1" fontId="1" fillId="0" borderId="208" xfId="1" applyNumberFormat="1" applyFont="1" applyBorder="1"/>
    <xf numFmtId="1" fontId="5" fillId="3" borderId="258" xfId="0" applyNumberFormat="1" applyFont="1" applyFill="1" applyBorder="1" applyAlignment="1">
      <alignment horizontal="center" vertical="center"/>
    </xf>
    <xf numFmtId="1" fontId="5" fillId="7" borderId="259" xfId="0" applyNumberFormat="1" applyFont="1" applyFill="1" applyBorder="1" applyProtection="1">
      <protection locked="0"/>
    </xf>
    <xf numFmtId="1" fontId="5" fillId="0" borderId="257" xfId="0" applyNumberFormat="1" applyFont="1" applyBorder="1" applyAlignment="1">
      <alignment horizontal="left"/>
    </xf>
    <xf numFmtId="1" fontId="5" fillId="0" borderId="257" xfId="0" applyNumberFormat="1" applyFont="1" applyBorder="1"/>
    <xf numFmtId="1" fontId="5" fillId="7" borderId="260" xfId="0" applyNumberFormat="1" applyFont="1" applyFill="1" applyBorder="1" applyProtection="1">
      <protection locked="0"/>
    </xf>
    <xf numFmtId="1" fontId="5" fillId="7" borderId="261" xfId="0" applyNumberFormat="1" applyFont="1" applyFill="1" applyBorder="1" applyProtection="1">
      <protection locked="0"/>
    </xf>
    <xf numFmtId="1" fontId="5" fillId="7" borderId="262" xfId="0" applyNumberFormat="1" applyFont="1" applyFill="1" applyBorder="1" applyProtection="1">
      <protection locked="0"/>
    </xf>
    <xf numFmtId="1" fontId="5" fillId="7" borderId="263" xfId="0" applyNumberFormat="1" applyFont="1" applyFill="1" applyBorder="1" applyProtection="1">
      <protection locked="0"/>
    </xf>
    <xf numFmtId="1" fontId="5" fillId="7" borderId="247" xfId="0" applyNumberFormat="1" applyFont="1" applyFill="1" applyBorder="1" applyProtection="1">
      <protection locked="0"/>
    </xf>
    <xf numFmtId="1" fontId="3" fillId="3" borderId="0" xfId="0" applyNumberFormat="1" applyFont="1" applyFill="1" applyAlignment="1">
      <alignment horizont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 wrapText="1"/>
    </xf>
    <xf numFmtId="1" fontId="5" fillId="3" borderId="74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2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2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5" fillId="0" borderId="24" xfId="1" applyNumberFormat="1" applyFont="1" applyBorder="1" applyAlignment="1">
      <alignment horizontal="left" vertical="center"/>
    </xf>
    <xf numFmtId="1" fontId="5" fillId="0" borderId="84" xfId="1" applyNumberFormat="1" applyFont="1" applyBorder="1" applyAlignment="1">
      <alignment horizontal="left" vertical="center"/>
    </xf>
    <xf numFmtId="1" fontId="6" fillId="3" borderId="68" xfId="0" applyNumberFormat="1" applyFont="1" applyFill="1" applyBorder="1" applyAlignment="1">
      <alignment horizontal="center" vertical="center"/>
    </xf>
    <xf numFmtId="1" fontId="6" fillId="3" borderId="62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1" fontId="5" fillId="0" borderId="6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34" xfId="1" applyNumberFormat="1" applyFont="1" applyBorder="1" applyAlignment="1">
      <alignment horizontal="center" vertical="center" wrapText="1"/>
    </xf>
    <xf numFmtId="1" fontId="5" fillId="0" borderId="32" xfId="1" applyNumberFormat="1" applyFont="1" applyBorder="1" applyAlignment="1">
      <alignment horizontal="center" vertical="center" wrapText="1"/>
    </xf>
    <xf numFmtId="1" fontId="5" fillId="0" borderId="66" xfId="1" applyNumberFormat="1" applyFont="1" applyBorder="1" applyAlignment="1">
      <alignment horizontal="center" vertical="center" wrapText="1"/>
    </xf>
    <xf numFmtId="1" fontId="5" fillId="0" borderId="84" xfId="1" applyNumberFormat="1" applyFont="1" applyBorder="1" applyAlignment="1">
      <alignment horizontal="center" vertical="center" wrapText="1"/>
    </xf>
    <xf numFmtId="1" fontId="5" fillId="0" borderId="61" xfId="1" applyNumberFormat="1" applyFont="1" applyBorder="1" applyAlignment="1">
      <alignment horizontal="center" vertical="center" wrapText="1"/>
    </xf>
    <xf numFmtId="1" fontId="5" fillId="0" borderId="68" xfId="1" applyNumberFormat="1" applyFont="1" applyBorder="1" applyAlignment="1">
      <alignment horizontal="center" vertical="center" wrapText="1"/>
    </xf>
    <xf numFmtId="1" fontId="5" fillId="0" borderId="82" xfId="1" applyNumberFormat="1" applyFont="1" applyBorder="1" applyAlignment="1">
      <alignment horizontal="center" vertical="center" wrapText="1"/>
    </xf>
    <xf numFmtId="1" fontId="5" fillId="0" borderId="68" xfId="1" applyNumberFormat="1" applyFont="1" applyBorder="1" applyAlignment="1">
      <alignment horizontal="center" vertical="center"/>
    </xf>
    <xf numFmtId="1" fontId="5" fillId="0" borderId="83" xfId="1" applyNumberFormat="1" applyFont="1" applyBorder="1" applyAlignment="1">
      <alignment horizontal="center" vertical="center"/>
    </xf>
    <xf numFmtId="1" fontId="5" fillId="0" borderId="67" xfId="1" applyNumberFormat="1" applyFont="1" applyBorder="1" applyAlignment="1">
      <alignment horizontal="left"/>
    </xf>
    <xf numFmtId="1" fontId="5" fillId="0" borderId="58" xfId="1" applyNumberFormat="1" applyFont="1" applyBorder="1" applyAlignment="1">
      <alignment horizontal="left"/>
    </xf>
    <xf numFmtId="1" fontId="5" fillId="0" borderId="33" xfId="1" applyNumberFormat="1" applyFont="1" applyBorder="1" applyAlignment="1">
      <alignment horizontal="left"/>
    </xf>
    <xf numFmtId="1" fontId="5" fillId="0" borderId="32" xfId="1" applyNumberFormat="1" applyFont="1" applyBorder="1" applyAlignment="1">
      <alignment horizontal="left"/>
    </xf>
    <xf numFmtId="1" fontId="6" fillId="0" borderId="55" xfId="0" applyNumberFormat="1" applyFont="1" applyBorder="1"/>
    <xf numFmtId="1" fontId="6" fillId="0" borderId="34" xfId="0" applyNumberFormat="1" applyFont="1" applyBorder="1"/>
    <xf numFmtId="1" fontId="6" fillId="0" borderId="38" xfId="0" applyNumberFormat="1" applyFont="1" applyBorder="1"/>
    <xf numFmtId="1" fontId="5" fillId="0" borderId="99" xfId="1" applyNumberFormat="1" applyFont="1" applyBorder="1" applyAlignment="1">
      <alignment horizontal="center" wrapText="1"/>
    </xf>
    <xf numFmtId="1" fontId="5" fillId="0" borderId="83" xfId="1" applyNumberFormat="1" applyFont="1" applyBorder="1" applyAlignment="1">
      <alignment horizontal="center" wrapText="1"/>
    </xf>
    <xf numFmtId="1" fontId="5" fillId="0" borderId="66" xfId="0" applyNumberFormat="1" applyFont="1" applyBorder="1" applyAlignment="1">
      <alignment horizontal="center" vertical="center" wrapText="1"/>
    </xf>
    <xf numFmtId="1" fontId="5" fillId="0" borderId="84" xfId="0" applyNumberFormat="1" applyFont="1" applyBorder="1" applyAlignment="1">
      <alignment horizontal="center" vertical="center" wrapText="1"/>
    </xf>
    <xf numFmtId="1" fontId="5" fillId="0" borderId="68" xfId="0" applyNumberFormat="1" applyFont="1" applyBorder="1" applyAlignment="1">
      <alignment horizontal="center" vertical="center" wrapText="1"/>
    </xf>
    <xf numFmtId="1" fontId="5" fillId="3" borderId="72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0" borderId="99" xfId="1" applyNumberFormat="1" applyFont="1" applyBorder="1" applyAlignment="1">
      <alignment horizontal="center" vertical="center" wrapText="1"/>
    </xf>
    <xf numFmtId="1" fontId="5" fillId="0" borderId="83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left" wrapText="1"/>
    </xf>
    <xf numFmtId="1" fontId="5" fillId="0" borderId="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33" xfId="1" applyNumberFormat="1" applyFont="1" applyBorder="1" applyAlignment="1">
      <alignment horizontal="center" vertical="center" wrapText="1"/>
    </xf>
    <xf numFmtId="1" fontId="5" fillId="3" borderId="139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40" xfId="0" applyNumberFormat="1" applyFont="1" applyFill="1" applyBorder="1" applyAlignment="1">
      <alignment horizontal="center" vertical="center" wrapText="1"/>
    </xf>
    <xf numFmtId="1" fontId="6" fillId="3" borderId="141" xfId="0" applyNumberFormat="1" applyFont="1" applyFill="1" applyBorder="1" applyAlignment="1">
      <alignment horizontal="center" vertical="center"/>
    </xf>
    <xf numFmtId="1" fontId="6" fillId="3" borderId="142" xfId="0" applyNumberFormat="1" applyFont="1" applyFill="1" applyBorder="1" applyAlignment="1">
      <alignment horizontal="center" vertical="center"/>
    </xf>
    <xf numFmtId="1" fontId="5" fillId="3" borderId="141" xfId="0" applyNumberFormat="1" applyFont="1" applyFill="1" applyBorder="1" applyAlignment="1">
      <alignment horizontal="center" vertical="center" wrapText="1"/>
    </xf>
    <xf numFmtId="1" fontId="5" fillId="3" borderId="142" xfId="0" applyNumberFormat="1" applyFont="1" applyFill="1" applyBorder="1" applyAlignment="1">
      <alignment horizontal="center" vertical="center" wrapText="1"/>
    </xf>
    <xf numFmtId="1" fontId="5" fillId="0" borderId="140" xfId="1" applyNumberFormat="1" applyFont="1" applyBorder="1" applyAlignment="1">
      <alignment horizontal="center" vertical="center" wrapText="1"/>
    </xf>
    <xf numFmtId="1" fontId="5" fillId="0" borderId="145" xfId="1" applyNumberFormat="1" applyFont="1" applyBorder="1" applyAlignment="1">
      <alignment horizontal="center" vertical="center" wrapText="1"/>
    </xf>
    <xf numFmtId="1" fontId="5" fillId="0" borderId="145" xfId="0" applyNumberFormat="1" applyFont="1" applyBorder="1" applyAlignment="1">
      <alignment horizontal="center" vertical="center" wrapText="1"/>
    </xf>
    <xf numFmtId="1" fontId="5" fillId="3" borderId="148" xfId="0" applyNumberFormat="1" applyFont="1" applyFill="1" applyBorder="1" applyAlignment="1">
      <alignment horizontal="center" vertical="center"/>
    </xf>
    <xf numFmtId="1" fontId="5" fillId="3" borderId="140" xfId="0" applyNumberFormat="1" applyFont="1" applyFill="1" applyBorder="1" applyAlignment="1">
      <alignment horizontal="center" vertical="center"/>
    </xf>
    <xf numFmtId="1" fontId="5" fillId="0" borderId="141" xfId="1" applyNumberFormat="1" applyFont="1" applyBorder="1" applyAlignment="1">
      <alignment horizontal="center" vertical="center" wrapText="1"/>
    </xf>
    <xf numFmtId="1" fontId="5" fillId="0" borderId="152" xfId="1" applyNumberFormat="1" applyFont="1" applyBorder="1" applyAlignment="1">
      <alignment horizontal="center" vertical="center" wrapText="1"/>
    </xf>
    <xf numFmtId="1" fontId="5" fillId="0" borderId="152" xfId="1" applyNumberFormat="1" applyFont="1" applyBorder="1" applyAlignment="1">
      <alignment horizontal="center" wrapText="1"/>
    </xf>
    <xf numFmtId="1" fontId="5" fillId="3" borderId="160" xfId="0" applyNumberFormat="1" applyFont="1" applyFill="1" applyBorder="1" applyAlignment="1">
      <alignment horizontal="center" vertical="center" wrapText="1"/>
    </xf>
    <xf numFmtId="1" fontId="6" fillId="3" borderId="161" xfId="0" applyNumberFormat="1" applyFont="1" applyFill="1" applyBorder="1" applyAlignment="1">
      <alignment horizontal="center" vertical="center"/>
    </xf>
    <xf numFmtId="1" fontId="6" fillId="3" borderId="162" xfId="0" applyNumberFormat="1" applyFont="1" applyFill="1" applyBorder="1" applyAlignment="1">
      <alignment horizontal="center" vertical="center"/>
    </xf>
    <xf numFmtId="1" fontId="5" fillId="0" borderId="161" xfId="1" applyNumberFormat="1" applyFont="1" applyBorder="1" applyAlignment="1">
      <alignment horizontal="center" vertical="center" wrapText="1"/>
    </xf>
    <xf numFmtId="1" fontId="5" fillId="0" borderId="161" xfId="1" applyNumberFormat="1" applyFont="1" applyBorder="1" applyAlignment="1">
      <alignment horizontal="center" vertical="center"/>
    </xf>
    <xf numFmtId="1" fontId="5" fillId="0" borderId="162" xfId="1" applyNumberFormat="1" applyFont="1" applyBorder="1" applyAlignment="1">
      <alignment horizontal="center" vertical="center"/>
    </xf>
    <xf numFmtId="1" fontId="5" fillId="0" borderId="183" xfId="1" applyNumberFormat="1" applyFont="1" applyBorder="1" applyAlignment="1">
      <alignment horizontal="left"/>
    </xf>
    <xf numFmtId="1" fontId="5" fillId="0" borderId="190" xfId="1" applyNumberFormat="1" applyFont="1" applyBorder="1" applyAlignment="1">
      <alignment horizontal="left"/>
    </xf>
    <xf numFmtId="1" fontId="5" fillId="0" borderId="162" xfId="1" applyNumberFormat="1" applyFont="1" applyBorder="1" applyAlignment="1">
      <alignment horizontal="center" wrapText="1"/>
    </xf>
    <xf numFmtId="1" fontId="5" fillId="0" borderId="161" xfId="0" applyNumberFormat="1" applyFont="1" applyBorder="1" applyAlignment="1">
      <alignment horizontal="center" vertical="center" wrapText="1"/>
    </xf>
    <xf numFmtId="1" fontId="5" fillId="0" borderId="162" xfId="1" applyNumberFormat="1" applyFont="1" applyBorder="1" applyAlignment="1">
      <alignment horizontal="center" vertical="center" wrapText="1"/>
    </xf>
    <xf numFmtId="1" fontId="5" fillId="0" borderId="213" xfId="1" applyNumberFormat="1" applyFont="1" applyBorder="1" applyAlignment="1">
      <alignment horizontal="left" vertical="center"/>
    </xf>
    <xf numFmtId="1" fontId="5" fillId="0" borderId="213" xfId="1" applyNumberFormat="1" applyFont="1" applyBorder="1" applyAlignment="1">
      <alignment horizontal="center" vertical="center" wrapText="1"/>
    </xf>
    <xf numFmtId="1" fontId="5" fillId="0" borderId="143" xfId="1" applyNumberFormat="1" applyFont="1" applyBorder="1" applyAlignment="1">
      <alignment horizontal="center" vertical="center" wrapText="1"/>
    </xf>
    <xf numFmtId="1" fontId="5" fillId="0" borderId="189" xfId="1" applyNumberFormat="1" applyFont="1" applyBorder="1" applyAlignment="1">
      <alignment horizontal="left"/>
    </xf>
    <xf numFmtId="1" fontId="6" fillId="0" borderId="242" xfId="0" applyNumberFormat="1" applyFont="1" applyBorder="1"/>
    <xf numFmtId="1" fontId="5" fillId="0" borderId="213" xfId="0" applyNumberFormat="1" applyFont="1" applyBorder="1" applyAlignment="1">
      <alignment horizontal="center" vertical="center" wrapText="1"/>
    </xf>
    <xf numFmtId="1" fontId="5" fillId="0" borderId="189" xfId="1" applyNumberFormat="1" applyFont="1" applyBorder="1" applyAlignment="1">
      <alignment horizontal="center" vertical="center" wrapText="1"/>
    </xf>
    <xf numFmtId="1" fontId="5" fillId="3" borderId="219" xfId="0" applyNumberFormat="1" applyFont="1" applyFill="1" applyBorder="1" applyAlignment="1">
      <alignment horizontal="center" vertical="center"/>
    </xf>
    <xf numFmtId="2" fontId="5" fillId="3" borderId="249" xfId="0" applyNumberFormat="1" applyFont="1" applyFill="1" applyBorder="1" applyAlignment="1">
      <alignment horizontal="center" vertical="center"/>
    </xf>
    <xf numFmtId="1" fontId="5" fillId="3" borderId="252" xfId="0" applyNumberFormat="1" applyFont="1" applyFill="1" applyBorder="1" applyAlignment="1">
      <alignment horizontal="center" vertical="center"/>
    </xf>
    <xf numFmtId="2" fontId="5" fillId="3" borderId="254" xfId="0" applyNumberFormat="1" applyFont="1" applyFill="1" applyBorder="1" applyAlignment="1">
      <alignment horizontal="center" vertical="center"/>
    </xf>
    <xf numFmtId="1" fontId="5" fillId="4" borderId="252" xfId="0" applyNumberFormat="1" applyFont="1" applyFill="1" applyBorder="1" applyAlignment="1">
      <alignment horizontal="center" vertical="center"/>
    </xf>
    <xf numFmtId="1" fontId="5" fillId="3" borderId="257" xfId="1" applyNumberFormat="1" applyFont="1" applyFill="1" applyBorder="1" applyAlignment="1">
      <alignment horizontal="center" vertical="center"/>
    </xf>
    <xf numFmtId="2" fontId="5" fillId="3" borderId="264" xfId="0" applyNumberFormat="1" applyFont="1" applyFill="1" applyBorder="1" applyAlignment="1">
      <alignment horizontal="center" vertical="center"/>
    </xf>
    <xf numFmtId="2" fontId="5" fillId="3" borderId="260" xfId="0" applyNumberFormat="1" applyFont="1" applyFill="1" applyBorder="1" applyAlignment="1">
      <alignment horizontal="center" vertical="center"/>
    </xf>
    <xf numFmtId="1" fontId="6" fillId="0" borderId="265" xfId="1" applyNumberFormat="1" applyFont="1" applyBorder="1" applyAlignment="1">
      <alignment horizontal="center"/>
    </xf>
    <xf numFmtId="1" fontId="6" fillId="0" borderId="266" xfId="1" applyNumberFormat="1" applyFont="1" applyBorder="1" applyAlignment="1">
      <alignment horizontal="center"/>
    </xf>
    <xf numFmtId="1" fontId="5" fillId="0" borderId="267" xfId="1" applyNumberFormat="1" applyFont="1" applyBorder="1" applyProtection="1">
      <protection hidden="1"/>
    </xf>
    <xf numFmtId="1" fontId="5" fillId="0" borderId="243" xfId="1" applyNumberFormat="1" applyFont="1" applyBorder="1" applyAlignment="1">
      <alignment horizontal="center" vertical="center" wrapText="1"/>
    </xf>
    <xf numFmtId="1" fontId="8" fillId="0" borderId="243" xfId="1" applyNumberFormat="1" applyFont="1" applyBorder="1"/>
    <xf numFmtId="1" fontId="5" fillId="7" borderId="41" xfId="1" applyNumberFormat="1" applyFont="1" applyFill="1" applyBorder="1" applyProtection="1">
      <protection locked="0"/>
    </xf>
    <xf numFmtId="1" fontId="5" fillId="7" borderId="235" xfId="1" applyNumberFormat="1" applyFont="1" applyFill="1" applyBorder="1" applyProtection="1">
      <protection locked="0"/>
    </xf>
    <xf numFmtId="1" fontId="5" fillId="0" borderId="257" xfId="1" applyNumberFormat="1" applyFont="1" applyBorder="1"/>
    <xf numFmtId="1" fontId="5" fillId="7" borderId="264" xfId="1" applyNumberFormat="1" applyFont="1" applyFill="1" applyBorder="1" applyProtection="1">
      <protection locked="0"/>
    </xf>
    <xf numFmtId="1" fontId="5" fillId="0" borderId="237" xfId="1" applyNumberFormat="1" applyFont="1" applyBorder="1"/>
    <xf numFmtId="1" fontId="5" fillId="0" borderId="236" xfId="1" applyNumberFormat="1" applyFont="1" applyBorder="1"/>
    <xf numFmtId="1" fontId="5" fillId="0" borderId="241" xfId="1" applyNumberFormat="1" applyFont="1" applyBorder="1"/>
    <xf numFmtId="1" fontId="5" fillId="0" borderId="268" xfId="1" applyNumberFormat="1" applyFont="1" applyBorder="1"/>
    <xf numFmtId="1" fontId="5" fillId="7" borderId="269" xfId="1" applyNumberFormat="1" applyFont="1" applyFill="1" applyBorder="1" applyAlignment="1" applyProtection="1">
      <alignment horizontal="center"/>
      <protection locked="0"/>
    </xf>
    <xf numFmtId="1" fontId="5" fillId="7" borderId="270" xfId="1" applyNumberFormat="1" applyFont="1" applyFill="1" applyBorder="1" applyAlignment="1" applyProtection="1">
      <alignment horizontal="center"/>
      <protection locked="0"/>
    </xf>
    <xf numFmtId="1" fontId="5" fillId="7" borderId="271" xfId="1" applyNumberFormat="1" applyFont="1" applyFill="1" applyBorder="1" applyAlignment="1" applyProtection="1">
      <alignment horizontal="center"/>
      <protection locked="0"/>
    </xf>
    <xf numFmtId="1" fontId="5" fillId="0" borderId="234" xfId="1" applyNumberFormat="1" applyFont="1" applyBorder="1" applyAlignment="1">
      <alignment horizontal="left"/>
    </xf>
    <xf numFmtId="1" fontId="5" fillId="0" borderId="247" xfId="1" applyNumberFormat="1" applyFont="1" applyBorder="1" applyAlignment="1">
      <alignment horizontal="left"/>
    </xf>
    <xf numFmtId="1" fontId="5" fillId="7" borderId="257" xfId="1" applyNumberFormat="1" applyFont="1" applyFill="1" applyBorder="1" applyAlignment="1" applyProtection="1">
      <alignment horizontal="center"/>
      <protection locked="0"/>
    </xf>
    <xf numFmtId="1" fontId="5" fillId="7" borderId="272" xfId="1" applyNumberFormat="1" applyFont="1" applyFill="1" applyBorder="1" applyAlignment="1" applyProtection="1">
      <alignment horizontal="center"/>
      <protection locked="0"/>
    </xf>
    <xf numFmtId="1" fontId="5" fillId="7" borderId="247" xfId="1" applyNumberFormat="1" applyFont="1" applyFill="1" applyBorder="1" applyAlignment="1" applyProtection="1">
      <alignment horizontal="center"/>
      <protection locked="0"/>
    </xf>
    <xf numFmtId="1" fontId="6" fillId="0" borderId="237" xfId="1" applyNumberFormat="1" applyFont="1" applyBorder="1" applyProtection="1">
      <protection hidden="1"/>
    </xf>
    <xf numFmtId="1" fontId="5" fillId="0" borderId="265" xfId="1" applyNumberFormat="1" applyFont="1" applyBorder="1" applyProtection="1">
      <protection hidden="1"/>
    </xf>
    <xf numFmtId="1" fontId="2" fillId="3" borderId="237" xfId="0" applyNumberFormat="1" applyFont="1" applyFill="1" applyBorder="1"/>
    <xf numFmtId="1" fontId="6" fillId="4" borderId="265" xfId="1" applyNumberFormat="1" applyFont="1" applyFill="1" applyBorder="1" applyProtection="1">
      <protection hidden="1"/>
    </xf>
    <xf numFmtId="1" fontId="5" fillId="0" borderId="257" xfId="1" applyNumberFormat="1" applyFont="1" applyBorder="1" applyAlignment="1">
      <alignment horizontal="right"/>
    </xf>
    <xf numFmtId="1" fontId="5" fillId="7" borderId="257" xfId="1" applyNumberFormat="1" applyFont="1" applyFill="1" applyBorder="1" applyProtection="1">
      <protection locked="0"/>
    </xf>
    <xf numFmtId="1" fontId="6" fillId="0" borderId="265" xfId="1" applyNumberFormat="1" applyFont="1" applyBorder="1" applyProtection="1">
      <protection hidden="1"/>
    </xf>
    <xf numFmtId="1" fontId="5" fillId="7" borderId="273" xfId="0" applyNumberFormat="1" applyFont="1" applyFill="1" applyBorder="1" applyProtection="1">
      <protection locked="0"/>
    </xf>
    <xf numFmtId="1" fontId="5" fillId="7" borderId="274" xfId="0" applyNumberFormat="1" applyFont="1" applyFill="1" applyBorder="1" applyProtection="1">
      <protection locked="0"/>
    </xf>
    <xf numFmtId="0" fontId="5" fillId="0" borderId="252" xfId="0" applyFont="1" applyBorder="1" applyAlignment="1">
      <alignment vertical="center" wrapText="1"/>
    </xf>
    <xf numFmtId="1" fontId="5" fillId="0" borderId="252" xfId="0" applyNumberFormat="1" applyFont="1" applyBorder="1" applyAlignment="1">
      <alignment horizontal="right" vertical="center"/>
    </xf>
    <xf numFmtId="1" fontId="5" fillId="7" borderId="41" xfId="0" applyNumberFormat="1" applyFont="1" applyFill="1" applyBorder="1" applyProtection="1">
      <protection locked="0"/>
    </xf>
    <xf numFmtId="1" fontId="5" fillId="7" borderId="254" xfId="0" applyNumberFormat="1" applyFont="1" applyFill="1" applyBorder="1" applyProtection="1">
      <protection locked="0"/>
    </xf>
    <xf numFmtId="1" fontId="5" fillId="7" borderId="275" xfId="0" applyNumberFormat="1" applyFont="1" applyFill="1" applyBorder="1" applyProtection="1">
      <protection locked="0"/>
    </xf>
    <xf numFmtId="1" fontId="5" fillId="7" borderId="246" xfId="0" applyNumberFormat="1" applyFont="1" applyFill="1" applyBorder="1" applyProtection="1">
      <protection locked="0"/>
    </xf>
    <xf numFmtId="1" fontId="5" fillId="7" borderId="276" xfId="0" applyNumberFormat="1" applyFont="1" applyFill="1" applyBorder="1" applyProtection="1">
      <protection locked="0"/>
    </xf>
    <xf numFmtId="1" fontId="5" fillId="7" borderId="277" xfId="0" applyNumberFormat="1" applyFont="1" applyFill="1" applyBorder="1" applyProtection="1">
      <protection locked="0"/>
    </xf>
    <xf numFmtId="1" fontId="5" fillId="7" borderId="247" xfId="1" applyNumberFormat="1" applyFont="1" applyFill="1" applyBorder="1" applyProtection="1">
      <protection locked="0"/>
    </xf>
    <xf numFmtId="1" fontId="5" fillId="0" borderId="273" xfId="0" applyNumberFormat="1" applyFont="1" applyBorder="1"/>
    <xf numFmtId="1" fontId="5" fillId="7" borderId="278" xfId="0" applyNumberFormat="1" applyFont="1" applyFill="1" applyBorder="1" applyProtection="1">
      <protection locked="0"/>
    </xf>
    <xf numFmtId="1" fontId="5" fillId="7" borderId="279" xfId="0" applyNumberFormat="1" applyFont="1" applyFill="1" applyBorder="1" applyProtection="1">
      <protection locked="0"/>
    </xf>
    <xf numFmtId="1" fontId="5" fillId="7" borderId="280" xfId="0" applyNumberFormat="1" applyFont="1" applyFill="1" applyBorder="1" applyProtection="1">
      <protection locked="0"/>
    </xf>
    <xf numFmtId="1" fontId="5" fillId="7" borderId="257" xfId="0" applyNumberFormat="1" applyFont="1" applyFill="1" applyBorder="1" applyProtection="1">
      <protection locked="0"/>
    </xf>
    <xf numFmtId="1" fontId="5" fillId="0" borderId="281" xfId="0" applyNumberFormat="1" applyFont="1" applyBorder="1"/>
    <xf numFmtId="1" fontId="5" fillId="0" borderId="284" xfId="3" applyNumberFormat="1" applyFont="1" applyBorder="1" applyAlignment="1">
      <alignment horizontal="center" vertical="center" wrapText="1"/>
    </xf>
    <xf numFmtId="1" fontId="5" fillId="0" borderId="284" xfId="3" applyNumberFormat="1" applyFont="1" applyBorder="1" applyAlignment="1">
      <alignment horizontal="center" vertical="center"/>
    </xf>
    <xf numFmtId="1" fontId="5" fillId="0" borderId="281" xfId="3" applyNumberFormat="1" applyFont="1" applyBorder="1" applyAlignment="1">
      <alignment horizontal="center" vertical="center"/>
    </xf>
    <xf numFmtId="1" fontId="5" fillId="0" borderId="281" xfId="1" applyNumberFormat="1" applyFont="1" applyBorder="1" applyAlignment="1">
      <alignment horizontal="center" wrapText="1"/>
    </xf>
    <xf numFmtId="1" fontId="5" fillId="7" borderId="284" xfId="1" applyNumberFormat="1" applyFont="1" applyFill="1" applyBorder="1" applyAlignment="1" applyProtection="1">
      <alignment horizontal="right"/>
      <protection locked="0"/>
    </xf>
    <xf numFmtId="1" fontId="5" fillId="7" borderId="281" xfId="1" applyNumberFormat="1" applyFont="1" applyFill="1" applyBorder="1" applyAlignment="1" applyProtection="1">
      <alignment horizontal="right"/>
      <protection locked="0"/>
    </xf>
    <xf numFmtId="1" fontId="5" fillId="0" borderId="285" xfId="1" applyNumberFormat="1" applyFont="1" applyBorder="1" applyAlignment="1">
      <alignment horizontal="center" vertical="center" wrapText="1"/>
    </xf>
    <xf numFmtId="1" fontId="5" fillId="0" borderId="286" xfId="1" applyNumberFormat="1" applyFont="1" applyBorder="1" applyAlignment="1">
      <alignment wrapText="1"/>
    </xf>
    <xf numFmtId="1" fontId="5" fillId="0" borderId="278" xfId="1" applyNumberFormat="1" applyFont="1" applyBorder="1" applyAlignment="1">
      <alignment horizontal="right"/>
    </xf>
    <xf numFmtId="1" fontId="5" fillId="7" borderId="287" xfId="1" applyNumberFormat="1" applyFont="1" applyFill="1" applyBorder="1" applyAlignment="1" applyProtection="1">
      <alignment horizontal="right"/>
      <protection locked="0"/>
    </xf>
    <xf numFmtId="1" fontId="5" fillId="7" borderId="288" xfId="1" applyNumberFormat="1" applyFont="1" applyFill="1" applyBorder="1" applyAlignment="1" applyProtection="1">
      <alignment horizontal="right"/>
      <protection locked="0"/>
    </xf>
    <xf numFmtId="1" fontId="5" fillId="7" borderId="271" xfId="1" applyNumberFormat="1" applyFont="1" applyFill="1" applyBorder="1" applyAlignment="1" applyProtection="1">
      <alignment horizontal="right"/>
      <protection locked="0"/>
    </xf>
    <xf numFmtId="1" fontId="5" fillId="7" borderId="273" xfId="1" applyNumberFormat="1" applyFont="1" applyFill="1" applyBorder="1" applyAlignment="1" applyProtection="1">
      <alignment horizontal="right"/>
      <protection locked="0"/>
    </xf>
    <xf numFmtId="1" fontId="5" fillId="7" borderId="279" xfId="1" applyNumberFormat="1" applyFont="1" applyFill="1" applyBorder="1" applyAlignment="1" applyProtection="1">
      <alignment horizontal="right"/>
      <protection locked="0"/>
    </xf>
    <xf numFmtId="1" fontId="5" fillId="7" borderId="280" xfId="1" applyNumberFormat="1" applyFont="1" applyFill="1" applyBorder="1" applyAlignment="1" applyProtection="1">
      <alignment horizontal="right"/>
      <protection locked="0"/>
    </xf>
    <xf numFmtId="1" fontId="5" fillId="0" borderId="289" xfId="1" applyNumberFormat="1" applyFont="1" applyBorder="1" applyAlignment="1">
      <alignment horizontal="center" vertical="center" wrapText="1"/>
    </xf>
    <xf numFmtId="1" fontId="5" fillId="0" borderId="281" xfId="1" applyNumberFormat="1" applyFont="1" applyBorder="1" applyAlignment="1">
      <alignment horizontal="center" vertical="center" wrapText="1"/>
    </xf>
    <xf numFmtId="1" fontId="5" fillId="0" borderId="289" xfId="1" applyNumberFormat="1" applyFont="1" applyBorder="1" applyAlignment="1">
      <alignment horizontal="center" vertical="center" wrapText="1"/>
    </xf>
    <xf numFmtId="1" fontId="5" fillId="0" borderId="281" xfId="1" applyNumberFormat="1" applyFont="1" applyBorder="1" applyAlignment="1">
      <alignment horizontal="center" vertical="center" wrapText="1"/>
    </xf>
    <xf numFmtId="1" fontId="5" fillId="0" borderId="278" xfId="1" applyNumberFormat="1" applyFont="1" applyBorder="1" applyAlignment="1">
      <alignment wrapText="1"/>
    </xf>
    <xf numFmtId="1" fontId="5" fillId="0" borderId="290" xfId="1" applyNumberFormat="1" applyFont="1" applyBorder="1" applyAlignment="1">
      <alignment horizontal="center" vertical="center" wrapText="1"/>
    </xf>
    <xf numFmtId="1" fontId="5" fillId="0" borderId="278" xfId="1" applyNumberFormat="1" applyFont="1" applyBorder="1"/>
    <xf numFmtId="1" fontId="1" fillId="0" borderId="290" xfId="1" applyNumberFormat="1" applyFont="1" applyBorder="1"/>
    <xf numFmtId="1" fontId="5" fillId="0" borderId="285" xfId="0" applyNumberFormat="1" applyFont="1" applyBorder="1" applyAlignment="1">
      <alignment horizontal="center" vertical="center" wrapText="1"/>
    </xf>
    <xf numFmtId="1" fontId="5" fillId="0" borderId="289" xfId="0" applyNumberFormat="1" applyFont="1" applyBorder="1" applyAlignment="1">
      <alignment horizontal="center" vertical="center" wrapText="1"/>
    </xf>
    <xf numFmtId="1" fontId="5" fillId="3" borderId="293" xfId="0" applyNumberFormat="1" applyFont="1" applyFill="1" applyBorder="1" applyAlignment="1">
      <alignment horizontal="center" vertical="center"/>
    </xf>
    <xf numFmtId="1" fontId="5" fillId="0" borderId="284" xfId="0" applyNumberFormat="1" applyFont="1" applyBorder="1" applyAlignment="1">
      <alignment horizontal="center" vertical="center"/>
    </xf>
    <xf numFmtId="1" fontId="5" fillId="0" borderId="289" xfId="0" applyNumberFormat="1" applyFont="1" applyBorder="1" applyAlignment="1">
      <alignment horizontal="center" vertical="center"/>
    </xf>
    <xf numFmtId="1" fontId="5" fillId="3" borderId="282" xfId="0" applyNumberFormat="1" applyFont="1" applyFill="1" applyBorder="1" applyAlignment="1">
      <alignment horizontal="center" vertical="center"/>
    </xf>
    <xf numFmtId="1" fontId="5" fillId="0" borderId="278" xfId="0" applyNumberFormat="1" applyFont="1" applyBorder="1" applyAlignment="1">
      <alignment horizontal="left"/>
    </xf>
    <xf numFmtId="1" fontId="5" fillId="0" borderId="278" xfId="0" applyNumberFormat="1" applyFont="1" applyBorder="1"/>
    <xf numFmtId="1" fontId="5" fillId="7" borderId="294" xfId="0" applyNumberFormat="1" applyFont="1" applyFill="1" applyBorder="1" applyProtection="1">
      <protection locked="0"/>
    </xf>
    <xf numFmtId="1" fontId="5" fillId="7" borderId="295" xfId="0" applyNumberFormat="1" applyFont="1" applyFill="1" applyBorder="1" applyProtection="1">
      <protection locked="0"/>
    </xf>
    <xf numFmtId="1" fontId="5" fillId="0" borderId="285" xfId="1" applyNumberFormat="1" applyFont="1" applyBorder="1" applyAlignment="1">
      <alignment horizontal="center" vertical="center" wrapText="1"/>
    </xf>
    <xf numFmtId="1" fontId="5" fillId="3" borderId="296" xfId="0" applyNumberFormat="1" applyFont="1" applyFill="1" applyBorder="1" applyAlignment="1">
      <alignment horizontal="center" vertical="center" wrapText="1"/>
    </xf>
    <xf numFmtId="1" fontId="6" fillId="3" borderId="289" xfId="0" applyNumberFormat="1" applyFont="1" applyFill="1" applyBorder="1" applyAlignment="1">
      <alignment horizontal="center" vertical="center"/>
    </xf>
    <xf numFmtId="1" fontId="6" fillId="3" borderId="281" xfId="0" applyNumberFormat="1" applyFont="1" applyFill="1" applyBorder="1" applyAlignment="1">
      <alignment horizontal="center" vertical="center"/>
    </xf>
    <xf numFmtId="1" fontId="5" fillId="3" borderId="149" xfId="0" applyNumberFormat="1" applyFont="1" applyFill="1" applyBorder="1" applyAlignment="1">
      <alignment horizontal="center" vertical="center" wrapText="1"/>
    </xf>
    <xf numFmtId="1" fontId="5" fillId="3" borderId="283" xfId="0" applyNumberFormat="1" applyFont="1" applyFill="1" applyBorder="1" applyAlignment="1">
      <alignment horizontal="center" vertical="center" wrapText="1"/>
    </xf>
    <xf numFmtId="1" fontId="5" fillId="3" borderId="284" xfId="0" applyNumberFormat="1" applyFont="1" applyFill="1" applyBorder="1" applyAlignment="1">
      <alignment horizontal="center" vertical="center" wrapText="1"/>
    </xf>
    <xf numFmtId="1" fontId="5" fillId="3" borderId="281" xfId="0" applyNumberFormat="1" applyFont="1" applyFill="1" applyBorder="1" applyAlignment="1">
      <alignment horizontal="center" vertical="center" wrapText="1"/>
    </xf>
    <xf numFmtId="1" fontId="5" fillId="3" borderId="290" xfId="0" applyNumberFormat="1" applyFont="1" applyFill="1" applyBorder="1" applyAlignment="1">
      <alignment horizontal="center" vertical="center" wrapText="1"/>
    </xf>
    <xf numFmtId="1" fontId="5" fillId="3" borderId="291" xfId="0" applyNumberFormat="1" applyFont="1" applyFill="1" applyBorder="1" applyAlignment="1">
      <alignment horizontal="center" vertical="center" wrapText="1"/>
    </xf>
    <xf numFmtId="1" fontId="5" fillId="3" borderId="292" xfId="0" applyNumberFormat="1" applyFont="1" applyFill="1" applyBorder="1" applyAlignment="1">
      <alignment horizontal="center" vertical="center" wrapText="1"/>
    </xf>
    <xf numFmtId="1" fontId="5" fillId="3" borderId="283" xfId="0" applyNumberFormat="1" applyFont="1" applyFill="1" applyBorder="1" applyAlignment="1">
      <alignment horizontal="center" vertical="center"/>
    </xf>
    <xf numFmtId="2" fontId="5" fillId="3" borderId="291" xfId="0" applyNumberFormat="1" applyFont="1" applyFill="1" applyBorder="1" applyAlignment="1">
      <alignment horizontal="center" vertical="center"/>
    </xf>
    <xf numFmtId="2" fontId="5" fillId="3" borderId="284" xfId="0" applyNumberFormat="1" applyFont="1" applyFill="1" applyBorder="1" applyAlignment="1">
      <alignment horizontal="center" vertical="center"/>
    </xf>
    <xf numFmtId="2" fontId="5" fillId="3" borderId="281" xfId="0" applyNumberFormat="1" applyFont="1" applyFill="1" applyBorder="1" applyAlignment="1">
      <alignment horizontal="center" vertical="center"/>
    </xf>
    <xf numFmtId="2" fontId="5" fillId="3" borderId="283" xfId="0" applyNumberFormat="1" applyFont="1" applyFill="1" applyBorder="1" applyAlignment="1">
      <alignment horizontal="center" vertical="center"/>
    </xf>
    <xf numFmtId="2" fontId="5" fillId="3" borderId="290" xfId="0" applyNumberFormat="1" applyFont="1" applyFill="1" applyBorder="1" applyAlignment="1">
      <alignment horizontal="center" vertical="center"/>
    </xf>
    <xf numFmtId="2" fontId="5" fillId="3" borderId="292" xfId="0" applyNumberFormat="1" applyFont="1" applyFill="1" applyBorder="1" applyAlignment="1">
      <alignment horizontal="center" vertical="center"/>
    </xf>
    <xf numFmtId="1" fontId="5" fillId="2" borderId="297" xfId="2" applyNumberFormat="1" applyFont="1" applyBorder="1" applyAlignment="1" applyProtection="1">
      <alignment horizontal="center" vertical="center"/>
      <protection locked="0"/>
    </xf>
    <xf numFmtId="2" fontId="5" fillId="2" borderId="297" xfId="2" applyNumberFormat="1" applyFont="1" applyBorder="1" applyAlignment="1" applyProtection="1">
      <alignment horizontal="center" vertical="center"/>
      <protection locked="0"/>
    </xf>
    <xf numFmtId="2" fontId="5" fillId="2" borderId="298" xfId="2" applyNumberFormat="1" applyFont="1" applyBorder="1" applyAlignment="1" applyProtection="1">
      <alignment horizontal="center" vertical="center"/>
      <protection locked="0"/>
    </xf>
    <xf numFmtId="2" fontId="5" fillId="3" borderId="273" xfId="0" applyNumberFormat="1" applyFont="1" applyFill="1" applyBorder="1" applyAlignment="1">
      <alignment horizontal="center" vertical="center"/>
    </xf>
    <xf numFmtId="2" fontId="5" fillId="2" borderId="299" xfId="2" applyNumberFormat="1" applyFont="1" applyBorder="1" applyAlignment="1" applyProtection="1">
      <alignment horizontal="center" vertical="center"/>
      <protection locked="0"/>
    </xf>
    <xf numFmtId="2" fontId="5" fillId="2" borderId="300" xfId="2" applyNumberFormat="1" applyFont="1" applyBorder="1" applyAlignment="1" applyProtection="1">
      <alignment horizontal="center" vertical="center"/>
      <protection locked="0"/>
    </xf>
    <xf numFmtId="2" fontId="5" fillId="2" borderId="301" xfId="2" applyNumberFormat="1" applyFont="1" applyBorder="1" applyAlignment="1" applyProtection="1">
      <alignment horizontal="center" vertical="center"/>
      <protection locked="0"/>
    </xf>
    <xf numFmtId="2" fontId="5" fillId="3" borderId="302" xfId="0" applyNumberFormat="1" applyFont="1" applyFill="1" applyBorder="1" applyAlignment="1">
      <alignment horizontal="center" vertical="center"/>
    </xf>
    <xf numFmtId="2" fontId="5" fillId="2" borderId="303" xfId="2" applyNumberFormat="1" applyFont="1" applyBorder="1" applyAlignment="1" applyProtection="1">
      <alignment horizontal="center" vertical="center"/>
      <protection locked="0"/>
    </xf>
    <xf numFmtId="2" fontId="5" fillId="2" borderId="304" xfId="2" applyNumberFormat="1" applyFont="1" applyBorder="1" applyAlignment="1" applyProtection="1">
      <alignment horizontal="center" vertical="center"/>
      <protection locked="0"/>
    </xf>
    <xf numFmtId="2" fontId="5" fillId="2" borderId="305" xfId="2" applyNumberFormat="1" applyFont="1" applyBorder="1" applyAlignment="1" applyProtection="1">
      <alignment horizontal="center" vertical="center"/>
      <protection locked="0"/>
    </xf>
    <xf numFmtId="2" fontId="5" fillId="2" borderId="306" xfId="2" applyNumberFormat="1" applyFont="1" applyBorder="1" applyAlignment="1" applyProtection="1">
      <alignment horizontal="center" vertical="center"/>
      <protection locked="0"/>
    </xf>
    <xf numFmtId="2" fontId="5" fillId="2" borderId="307" xfId="2" applyNumberFormat="1" applyFont="1" applyBorder="1" applyAlignment="1" applyProtection="1">
      <alignment horizontal="center" vertical="center"/>
      <protection locked="0"/>
    </xf>
    <xf numFmtId="2" fontId="5" fillId="2" borderId="308" xfId="2" applyNumberFormat="1" applyFont="1" applyBorder="1" applyAlignment="1" applyProtection="1">
      <alignment horizontal="center" vertical="center"/>
      <protection locked="0"/>
    </xf>
    <xf numFmtId="1" fontId="5" fillId="2" borderId="309" xfId="2" applyNumberFormat="1" applyFont="1" applyBorder="1" applyAlignment="1" applyProtection="1">
      <alignment horizontal="center" vertical="center"/>
      <protection locked="0"/>
    </xf>
    <xf numFmtId="2" fontId="5" fillId="2" borderId="310" xfId="2" applyNumberFormat="1" applyFont="1" applyBorder="1" applyAlignment="1" applyProtection="1">
      <alignment horizontal="center" vertical="center"/>
      <protection locked="0"/>
    </xf>
    <xf numFmtId="2" fontId="5" fillId="3" borderId="159" xfId="0" applyNumberFormat="1" applyFont="1" applyFill="1" applyBorder="1" applyAlignment="1">
      <alignment horizontal="center" vertical="center"/>
    </xf>
    <xf numFmtId="2" fontId="5" fillId="2" borderId="311" xfId="2" applyNumberFormat="1" applyFont="1" applyBorder="1" applyAlignment="1" applyProtection="1">
      <alignment horizontal="center" vertical="center"/>
      <protection locked="0"/>
    </xf>
    <xf numFmtId="2" fontId="5" fillId="2" borderId="312" xfId="2" applyNumberFormat="1" applyFont="1" applyBorder="1" applyAlignment="1" applyProtection="1">
      <alignment horizontal="center" vertical="center"/>
      <protection locked="0"/>
    </xf>
    <xf numFmtId="2" fontId="5" fillId="2" borderId="313" xfId="2" applyNumberFormat="1" applyFont="1" applyBorder="1" applyAlignment="1" applyProtection="1">
      <alignment horizontal="center" vertical="center"/>
      <protection locked="0"/>
    </xf>
    <xf numFmtId="2" fontId="5" fillId="2" borderId="314" xfId="2" applyNumberFormat="1" applyFont="1" applyBorder="1" applyAlignment="1" applyProtection="1">
      <alignment horizontal="center" vertical="center"/>
      <protection locked="0"/>
    </xf>
    <xf numFmtId="2" fontId="5" fillId="2" borderId="315" xfId="2" applyNumberFormat="1" applyFont="1" applyBorder="1" applyAlignment="1" applyProtection="1">
      <alignment horizontal="center" vertical="center"/>
      <protection locked="0"/>
    </xf>
    <xf numFmtId="1" fontId="5" fillId="0" borderId="316" xfId="1" applyNumberFormat="1" applyFont="1" applyBorder="1" applyAlignment="1">
      <alignment horizontal="center" vertical="center" wrapText="1"/>
    </xf>
    <xf numFmtId="1" fontId="5" fillId="0" borderId="296" xfId="1" applyNumberFormat="1" applyFont="1" applyBorder="1" applyAlignment="1">
      <alignment horizontal="center" vertical="center" wrapText="1"/>
    </xf>
    <xf numFmtId="1" fontId="5" fillId="0" borderId="296" xfId="1" applyNumberFormat="1" applyFont="1" applyBorder="1" applyAlignment="1">
      <alignment horizontal="center" wrapText="1"/>
    </xf>
    <xf numFmtId="1" fontId="5" fillId="0" borderId="317" xfId="1" applyNumberFormat="1" applyFont="1" applyBorder="1" applyAlignment="1">
      <alignment horizontal="center" vertical="center" wrapText="1"/>
    </xf>
    <xf numFmtId="1" fontId="5" fillId="0" borderId="286" xfId="1" applyNumberFormat="1" applyFont="1" applyBorder="1"/>
    <xf numFmtId="1" fontId="5" fillId="0" borderId="318" xfId="1" applyNumberFormat="1" applyFont="1" applyBorder="1"/>
    <xf numFmtId="1" fontId="5" fillId="7" borderId="319" xfId="1" applyNumberFormat="1" applyFont="1" applyFill="1" applyBorder="1" applyProtection="1">
      <protection locked="0"/>
    </xf>
    <xf numFmtId="1" fontId="5" fillId="7" borderId="320" xfId="1" applyNumberFormat="1" applyFont="1" applyFill="1" applyBorder="1" applyProtection="1">
      <protection locked="0"/>
    </xf>
    <xf numFmtId="1" fontId="5" fillId="7" borderId="321" xfId="1" applyNumberFormat="1" applyFont="1" applyFill="1" applyBorder="1" applyProtection="1">
      <protection locked="0"/>
    </xf>
    <xf numFmtId="1" fontId="5" fillId="7" borderId="159" xfId="1" applyNumberFormat="1" applyFont="1" applyFill="1" applyBorder="1" applyProtection="1">
      <protection locked="0"/>
    </xf>
    <xf numFmtId="1" fontId="5" fillId="7" borderId="322" xfId="1" applyNumberFormat="1" applyFont="1" applyFill="1" applyBorder="1" applyProtection="1">
      <protection locked="0"/>
    </xf>
    <xf numFmtId="1" fontId="5" fillId="7" borderId="323" xfId="1" applyNumberFormat="1" applyFont="1" applyFill="1" applyBorder="1" applyProtection="1">
      <protection locked="0"/>
    </xf>
    <xf numFmtId="1" fontId="5" fillId="0" borderId="324" xfId="1" applyNumberFormat="1" applyFont="1" applyBorder="1" applyAlignment="1">
      <alignment horizontal="center" vertical="center" wrapText="1"/>
    </xf>
    <xf numFmtId="1" fontId="5" fillId="0" borderId="290" xfId="1" applyNumberFormat="1" applyFont="1" applyBorder="1" applyAlignment="1">
      <alignment horizontal="center" vertical="center" wrapText="1"/>
    </xf>
    <xf numFmtId="1" fontId="5" fillId="0" borderId="289" xfId="1" applyNumberFormat="1" applyFont="1" applyBorder="1" applyAlignment="1">
      <alignment horizontal="center" vertical="center"/>
    </xf>
    <xf numFmtId="1" fontId="5" fillId="0" borderId="281" xfId="1" applyNumberFormat="1" applyFont="1" applyBorder="1" applyAlignment="1">
      <alignment horizontal="center" vertical="center"/>
    </xf>
    <xf numFmtId="1" fontId="5" fillId="0" borderId="325" xfId="1" applyNumberFormat="1" applyFont="1" applyBorder="1" applyAlignment="1">
      <alignment horizontal="center" vertical="center" wrapText="1"/>
    </xf>
    <xf numFmtId="1" fontId="5" fillId="0" borderId="326" xfId="1" applyNumberFormat="1" applyFont="1" applyBorder="1" applyAlignment="1">
      <alignment horizontal="center" vertical="center" wrapText="1"/>
    </xf>
    <xf numFmtId="1" fontId="5" fillId="0" borderId="286" xfId="1" applyNumberFormat="1" applyFont="1" applyBorder="1" applyAlignment="1">
      <alignment horizontal="left"/>
    </xf>
    <xf numFmtId="1" fontId="5" fillId="0" borderId="280" xfId="1" applyNumberFormat="1" applyFont="1" applyBorder="1" applyAlignment="1">
      <alignment horizontal="left"/>
    </xf>
    <xf numFmtId="1" fontId="5" fillId="7" borderId="318" xfId="1" applyNumberFormat="1" applyFont="1" applyFill="1" applyBorder="1" applyAlignment="1" applyProtection="1">
      <alignment horizontal="center"/>
      <protection locked="0"/>
    </xf>
    <xf numFmtId="1" fontId="5" fillId="0" borderId="326" xfId="0" applyNumberFormat="1" applyFont="1" applyBorder="1" applyAlignment="1">
      <alignment horizontal="center" vertical="center" wrapText="1"/>
    </xf>
    <xf numFmtId="1" fontId="5" fillId="0" borderId="327" xfId="1" applyNumberFormat="1" applyFont="1" applyBorder="1" applyAlignment="1">
      <alignment horizontal="center" vertical="center" wrapText="1"/>
    </xf>
    <xf numFmtId="1" fontId="5" fillId="0" borderId="328" xfId="1" applyNumberFormat="1" applyFont="1" applyBorder="1" applyAlignment="1">
      <alignment horizontal="center" vertical="center" wrapText="1"/>
    </xf>
    <xf numFmtId="1" fontId="5" fillId="0" borderId="329" xfId="1" applyNumberFormat="1" applyFont="1" applyBorder="1" applyAlignment="1">
      <alignment horizontal="center" vertical="center" wrapText="1"/>
    </xf>
    <xf numFmtId="1" fontId="5" fillId="0" borderId="330" xfId="1" applyNumberFormat="1" applyFont="1" applyBorder="1" applyAlignment="1">
      <alignment horizontal="center" vertical="center" wrapText="1"/>
    </xf>
    <xf numFmtId="0" fontId="5" fillId="0" borderId="318" xfId="0" applyFont="1" applyBorder="1" applyAlignment="1">
      <alignment vertical="center" wrapText="1"/>
    </xf>
    <xf numFmtId="1" fontId="5" fillId="0" borderId="318" xfId="0" applyNumberFormat="1" applyFont="1" applyBorder="1" applyAlignment="1">
      <alignment horizontal="right"/>
    </xf>
    <xf numFmtId="1" fontId="5" fillId="7" borderId="302" xfId="0" applyNumberFormat="1" applyFont="1" applyFill="1" applyBorder="1" applyProtection="1">
      <protection locked="0"/>
    </xf>
    <xf numFmtId="1" fontId="5" fillId="3" borderId="326" xfId="0" applyNumberFormat="1" applyFont="1" applyFill="1" applyBorder="1" applyAlignment="1">
      <alignment horizontal="center" vertical="center" wrapText="1"/>
    </xf>
    <xf numFmtId="1" fontId="5" fillId="0" borderId="316" xfId="0" applyNumberFormat="1" applyFont="1" applyBorder="1" applyAlignment="1">
      <alignment horizontal="center" vertical="center" wrapText="1"/>
    </xf>
    <xf numFmtId="1" fontId="5" fillId="0" borderId="296" xfId="0" applyNumberFormat="1" applyFont="1" applyBorder="1" applyAlignment="1">
      <alignment horizontal="center" vertical="center" wrapText="1"/>
    </xf>
    <xf numFmtId="1" fontId="5" fillId="7" borderId="318" xfId="0" applyNumberFormat="1" applyFont="1" applyFill="1" applyBorder="1" applyProtection="1">
      <protection locked="0"/>
    </xf>
    <xf numFmtId="1" fontId="5" fillId="7" borderId="252" xfId="0" applyNumberFormat="1" applyFont="1" applyFill="1" applyBorder="1" applyProtection="1">
      <protection locked="0"/>
    </xf>
    <xf numFmtId="1" fontId="5" fillId="7" borderId="331" xfId="0" applyNumberFormat="1" applyFont="1" applyFill="1" applyBorder="1" applyProtection="1">
      <protection locked="0"/>
    </xf>
    <xf numFmtId="1" fontId="5" fillId="0" borderId="332" xfId="1" applyNumberFormat="1" applyFont="1" applyBorder="1" applyProtection="1">
      <protection hidden="1"/>
    </xf>
    <xf numFmtId="1" fontId="5" fillId="0" borderId="333" xfId="1" applyNumberFormat="1" applyFont="1" applyBorder="1" applyProtection="1">
      <protection hidden="1"/>
    </xf>
    <xf numFmtId="1" fontId="5" fillId="0" borderId="260" xfId="0" applyNumberFormat="1" applyFont="1" applyBorder="1"/>
    <xf numFmtId="1" fontId="5" fillId="0" borderId="324" xfId="0" applyNumberFormat="1" applyFont="1" applyBorder="1"/>
    <xf numFmtId="1" fontId="5" fillId="0" borderId="334" xfId="0" applyNumberFormat="1" applyFont="1" applyBorder="1"/>
    <xf numFmtId="1" fontId="5" fillId="0" borderId="322" xfId="0" applyNumberFormat="1" applyFont="1" applyBorder="1"/>
    <xf numFmtId="1" fontId="5" fillId="0" borderId="330" xfId="0" applyNumberFormat="1" applyFont="1" applyBorder="1"/>
    <xf numFmtId="1" fontId="6" fillId="0" borderId="335" xfId="0" applyNumberFormat="1" applyFont="1" applyBorder="1"/>
    <xf numFmtId="1" fontId="5" fillId="0" borderId="114" xfId="1" applyNumberFormat="1" applyFont="1" applyBorder="1"/>
    <xf numFmtId="1" fontId="5" fillId="0" borderId="327" xfId="1" applyNumberFormat="1" applyFont="1" applyBorder="1" applyAlignment="1">
      <alignment horizontal="center" vertical="center"/>
    </xf>
    <xf numFmtId="1" fontId="5" fillId="0" borderId="330" xfId="3" applyNumberFormat="1" applyFont="1" applyBorder="1" applyAlignment="1">
      <alignment horizontal="center" vertical="center"/>
    </xf>
    <xf numFmtId="1" fontId="5" fillId="0" borderId="324" xfId="1" applyNumberFormat="1" applyFont="1" applyBorder="1" applyAlignment="1">
      <alignment horizontal="center" wrapText="1"/>
    </xf>
    <xf numFmtId="1" fontId="5" fillId="0" borderId="330" xfId="1" applyNumberFormat="1" applyFont="1" applyBorder="1" applyAlignment="1">
      <alignment horizontal="center" wrapText="1"/>
    </xf>
    <xf numFmtId="1" fontId="5" fillId="0" borderId="326" xfId="1" applyNumberFormat="1" applyFont="1" applyBorder="1" applyAlignment="1">
      <alignment horizontal="right"/>
    </xf>
    <xf numFmtId="1" fontId="5" fillId="7" borderId="327" xfId="1" applyNumberFormat="1" applyFont="1" applyFill="1" applyBorder="1" applyAlignment="1" applyProtection="1">
      <alignment horizontal="right"/>
      <protection locked="0"/>
    </xf>
    <xf numFmtId="1" fontId="5" fillId="7" borderId="330" xfId="1" applyNumberFormat="1" applyFont="1" applyFill="1" applyBorder="1" applyAlignment="1" applyProtection="1">
      <alignment horizontal="right"/>
      <protection locked="0"/>
    </xf>
    <xf numFmtId="1" fontId="5" fillId="0" borderId="318" xfId="1" applyNumberFormat="1" applyFont="1" applyBorder="1" applyAlignment="1">
      <alignment horizontal="right"/>
    </xf>
    <xf numFmtId="1" fontId="5" fillId="0" borderId="325" xfId="1" applyNumberFormat="1" applyFont="1" applyBorder="1" applyAlignment="1">
      <alignment horizontal="right"/>
    </xf>
    <xf numFmtId="1" fontId="6" fillId="0" borderId="336" xfId="1" applyNumberFormat="1" applyFont="1" applyBorder="1" applyProtection="1">
      <protection hidden="1"/>
    </xf>
    <xf numFmtId="1" fontId="5" fillId="0" borderId="336" xfId="1" applyNumberFormat="1" applyFont="1" applyBorder="1" applyProtection="1">
      <protection hidden="1"/>
    </xf>
    <xf numFmtId="1" fontId="5" fillId="0" borderId="330" xfId="1" applyNumberFormat="1" applyFont="1" applyBorder="1" applyAlignment="1">
      <alignment horizontal="center" vertical="center" wrapText="1"/>
    </xf>
    <xf numFmtId="1" fontId="5" fillId="0" borderId="318" xfId="1" applyNumberFormat="1" applyFont="1" applyBorder="1" applyAlignment="1">
      <alignment wrapText="1"/>
    </xf>
    <xf numFmtId="1" fontId="5" fillId="0" borderId="326" xfId="1" applyNumberFormat="1" applyFont="1" applyBorder="1" applyAlignment="1">
      <alignment wrapText="1"/>
    </xf>
    <xf numFmtId="1" fontId="1" fillId="0" borderId="327" xfId="1" applyNumberFormat="1" applyFont="1" applyBorder="1" applyAlignment="1">
      <alignment horizontal="right"/>
    </xf>
    <xf numFmtId="1" fontId="1" fillId="0" borderId="326" xfId="1" applyNumberFormat="1" applyFont="1" applyBorder="1" applyAlignment="1">
      <alignment horizontal="right"/>
    </xf>
    <xf numFmtId="1" fontId="5" fillId="0" borderId="336" xfId="1" applyNumberFormat="1" applyFont="1" applyBorder="1"/>
    <xf numFmtId="1" fontId="5" fillId="0" borderId="337" xfId="1" applyNumberFormat="1" applyFont="1" applyBorder="1" applyAlignment="1">
      <alignment horizontal="center" vertical="center" wrapText="1"/>
    </xf>
    <xf numFmtId="1" fontId="5" fillId="0" borderId="338" xfId="1" applyNumberFormat="1" applyFont="1" applyBorder="1" applyAlignment="1">
      <alignment horizontal="center" vertical="center" wrapText="1"/>
    </xf>
    <xf numFmtId="1" fontId="5" fillId="7" borderId="339" xfId="1" applyNumberFormat="1" applyFont="1" applyFill="1" applyBorder="1" applyProtection="1">
      <protection locked="0"/>
    </xf>
    <xf numFmtId="1" fontId="5" fillId="7" borderId="340" xfId="1" applyNumberFormat="1" applyFont="1" applyFill="1" applyBorder="1" applyProtection="1">
      <protection locked="0"/>
    </xf>
    <xf numFmtId="1" fontId="5" fillId="7" borderId="341" xfId="1" applyNumberFormat="1" applyFont="1" applyFill="1" applyBorder="1" applyProtection="1">
      <protection locked="0"/>
    </xf>
    <xf numFmtId="1" fontId="5" fillId="0" borderId="131" xfId="1" applyNumberFormat="1" applyFont="1" applyBorder="1" applyAlignment="1">
      <alignment wrapText="1"/>
    </xf>
    <xf numFmtId="1" fontId="5" fillId="0" borderId="131" xfId="1" applyNumberFormat="1" applyFont="1" applyBorder="1"/>
    <xf numFmtId="1" fontId="5" fillId="0" borderId="325" xfId="1" applyNumberFormat="1" applyFont="1" applyBorder="1" applyAlignment="1">
      <alignment wrapText="1"/>
    </xf>
    <xf numFmtId="1" fontId="5" fillId="0" borderId="325" xfId="1" applyNumberFormat="1" applyFont="1" applyBorder="1"/>
    <xf numFmtId="1" fontId="5" fillId="0" borderId="326" xfId="1" applyNumberFormat="1" applyFont="1" applyBorder="1"/>
    <xf numFmtId="1" fontId="1" fillId="0" borderId="327" xfId="1" applyNumberFormat="1" applyFont="1" applyBorder="1"/>
    <xf numFmtId="1" fontId="1" fillId="0" borderId="337" xfId="1" applyNumberFormat="1" applyFont="1" applyBorder="1"/>
    <xf numFmtId="1" fontId="1" fillId="0" borderId="328" xfId="1" applyNumberFormat="1" applyFont="1" applyBorder="1"/>
    <xf numFmtId="1" fontId="1" fillId="0" borderId="338" xfId="1" applyNumberFormat="1" applyFont="1" applyBorder="1"/>
    <xf numFmtId="1" fontId="5" fillId="0" borderId="325" xfId="0" applyNumberFormat="1" applyFont="1" applyBorder="1" applyAlignment="1">
      <alignment horizontal="center" vertical="center" wrapText="1"/>
    </xf>
    <xf numFmtId="1" fontId="5" fillId="0" borderId="327" xfId="0" applyNumberFormat="1" applyFont="1" applyBorder="1" applyAlignment="1">
      <alignment horizontal="center" vertical="center" wrapText="1"/>
    </xf>
    <xf numFmtId="1" fontId="5" fillId="3" borderId="342" xfId="0" applyNumberFormat="1" applyFont="1" applyFill="1" applyBorder="1" applyAlignment="1">
      <alignment horizontal="center" vertical="center"/>
    </xf>
    <xf numFmtId="1" fontId="5" fillId="3" borderId="326" xfId="0" applyNumberFormat="1" applyFont="1" applyFill="1" applyBorder="1" applyAlignment="1">
      <alignment horizontal="center" vertical="center"/>
    </xf>
    <xf numFmtId="1" fontId="5" fillId="0" borderId="318" xfId="0" applyNumberFormat="1" applyFont="1" applyBorder="1" applyAlignment="1">
      <alignment horizontal="left"/>
    </xf>
    <xf numFmtId="1" fontId="5" fillId="0" borderId="318" xfId="0" applyNumberFormat="1" applyFont="1" applyBorder="1"/>
    <xf numFmtId="1" fontId="6" fillId="3" borderId="330" xfId="0" applyNumberFormat="1" applyFont="1" applyFill="1" applyBorder="1" applyAlignment="1">
      <alignment horizontal="center" vertical="center"/>
    </xf>
    <xf numFmtId="1" fontId="5" fillId="3" borderId="322" xfId="0" applyNumberFormat="1" applyFont="1" applyFill="1" applyBorder="1" applyAlignment="1">
      <alignment horizontal="center" vertical="center" wrapText="1"/>
    </xf>
    <xf numFmtId="1" fontId="5" fillId="3" borderId="327" xfId="0" applyNumberFormat="1" applyFont="1" applyFill="1" applyBorder="1" applyAlignment="1">
      <alignment horizontal="center" vertical="center" wrapText="1"/>
    </xf>
    <xf numFmtId="1" fontId="5" fillId="3" borderId="330" xfId="0" applyNumberFormat="1" applyFont="1" applyFill="1" applyBorder="1" applyAlignment="1">
      <alignment horizontal="center" vertical="center" wrapText="1"/>
    </xf>
    <xf numFmtId="1" fontId="5" fillId="3" borderId="337" xfId="0" applyNumberFormat="1" applyFont="1" applyFill="1" applyBorder="1" applyAlignment="1">
      <alignment horizontal="center" vertical="center" wrapText="1"/>
    </xf>
    <xf numFmtId="1" fontId="5" fillId="3" borderId="328" xfId="0" applyNumberFormat="1" applyFont="1" applyFill="1" applyBorder="1" applyAlignment="1">
      <alignment horizontal="center" vertical="center" wrapText="1"/>
    </xf>
    <xf numFmtId="1" fontId="5" fillId="3" borderId="338" xfId="0" applyNumberFormat="1" applyFont="1" applyFill="1" applyBorder="1" applyAlignment="1">
      <alignment horizontal="center" vertical="center" wrapText="1"/>
    </xf>
    <xf numFmtId="1" fontId="5" fillId="3" borderId="327" xfId="0" applyNumberFormat="1" applyFont="1" applyFill="1" applyBorder="1" applyAlignment="1">
      <alignment horizontal="center" vertical="center"/>
    </xf>
    <xf numFmtId="2" fontId="5" fillId="3" borderId="328" xfId="0" applyNumberFormat="1" applyFont="1" applyFill="1" applyBorder="1" applyAlignment="1">
      <alignment horizontal="center" vertical="center"/>
    </xf>
    <xf numFmtId="2" fontId="5" fillId="3" borderId="330" xfId="0" applyNumberFormat="1" applyFont="1" applyFill="1" applyBorder="1" applyAlignment="1">
      <alignment horizontal="center" vertical="center"/>
    </xf>
    <xf numFmtId="2" fontId="5" fillId="3" borderId="327" xfId="0" applyNumberFormat="1" applyFont="1" applyFill="1" applyBorder="1" applyAlignment="1">
      <alignment horizontal="center" vertical="center"/>
    </xf>
    <xf numFmtId="2" fontId="5" fillId="3" borderId="337" xfId="0" applyNumberFormat="1" applyFont="1" applyFill="1" applyBorder="1" applyAlignment="1">
      <alignment horizontal="center" vertical="center"/>
    </xf>
    <xf numFmtId="2" fontId="5" fillId="3" borderId="338" xfId="0" applyNumberFormat="1" applyFont="1" applyFill="1" applyBorder="1" applyAlignment="1">
      <alignment horizontal="center" vertical="center"/>
    </xf>
    <xf numFmtId="1" fontId="5" fillId="3" borderId="343" xfId="0" applyNumberFormat="1" applyFont="1" applyFill="1" applyBorder="1" applyAlignment="1">
      <alignment horizontal="center" vertical="center"/>
    </xf>
    <xf numFmtId="2" fontId="5" fillId="3" borderId="344" xfId="0" applyNumberFormat="1" applyFont="1" applyFill="1" applyBorder="1" applyAlignment="1">
      <alignment horizontal="center" vertical="center"/>
    </xf>
    <xf numFmtId="2" fontId="5" fillId="2" borderId="345" xfId="2" applyNumberFormat="1" applyFont="1" applyBorder="1" applyAlignment="1" applyProtection="1">
      <alignment horizontal="center" vertical="center"/>
      <protection locked="0"/>
    </xf>
    <xf numFmtId="1" fontId="5" fillId="3" borderId="131" xfId="0" applyNumberFormat="1" applyFont="1" applyFill="1" applyBorder="1" applyAlignment="1">
      <alignment horizontal="center" vertical="center"/>
    </xf>
    <xf numFmtId="2" fontId="5" fillId="3" borderId="111" xfId="0" applyNumberFormat="1" applyFont="1" applyFill="1" applyBorder="1" applyAlignment="1">
      <alignment horizontal="center" vertical="center"/>
    </xf>
    <xf numFmtId="2" fontId="5" fillId="2" borderId="346" xfId="2" applyNumberFormat="1" applyFont="1" applyBorder="1" applyAlignment="1" applyProtection="1">
      <alignment horizontal="center" vertical="center"/>
      <protection locked="0"/>
    </xf>
    <xf numFmtId="2" fontId="5" fillId="2" borderId="347" xfId="2" applyNumberFormat="1" applyFont="1" applyBorder="1" applyAlignment="1" applyProtection="1">
      <alignment horizontal="center" vertical="center"/>
      <protection locked="0"/>
    </xf>
    <xf numFmtId="2" fontId="5" fillId="2" borderId="348" xfId="2" applyNumberFormat="1" applyFont="1" applyBorder="1" applyAlignment="1" applyProtection="1">
      <alignment horizontal="center" vertical="center"/>
      <protection locked="0"/>
    </xf>
    <xf numFmtId="1" fontId="5" fillId="4" borderId="131" xfId="0" applyNumberFormat="1" applyFont="1" applyFill="1" applyBorder="1" applyAlignment="1">
      <alignment horizontal="center" vertical="center"/>
    </xf>
    <xf numFmtId="1" fontId="5" fillId="2" borderId="349" xfId="2" applyNumberFormat="1" applyFont="1" applyBorder="1" applyAlignment="1" applyProtection="1">
      <alignment horizontal="center" vertical="center"/>
      <protection locked="0"/>
    </xf>
    <xf numFmtId="2" fontId="5" fillId="2" borderId="350" xfId="2" applyNumberFormat="1" applyFont="1" applyBorder="1" applyAlignment="1" applyProtection="1">
      <alignment horizontal="center" vertical="center"/>
      <protection locked="0"/>
    </xf>
    <xf numFmtId="1" fontId="5" fillId="0" borderId="351" xfId="1" applyNumberFormat="1" applyFont="1" applyBorder="1" applyProtection="1">
      <protection hidden="1"/>
    </xf>
    <xf numFmtId="1" fontId="6" fillId="0" borderId="336" xfId="1" applyNumberFormat="1" applyFont="1" applyBorder="1" applyAlignment="1">
      <alignment horizontal="center"/>
    </xf>
    <xf numFmtId="1" fontId="6" fillId="0" borderId="352" xfId="1" applyNumberFormat="1" applyFont="1" applyBorder="1" applyAlignment="1">
      <alignment horizontal="center"/>
    </xf>
    <xf numFmtId="1" fontId="5" fillId="0" borderId="353" xfId="1" applyNumberFormat="1" applyFont="1" applyBorder="1" applyProtection="1">
      <protection hidden="1"/>
    </xf>
    <xf numFmtId="1" fontId="5" fillId="0" borderId="351" xfId="1" applyNumberFormat="1" applyFont="1" applyBorder="1" applyAlignment="1">
      <alignment horizontal="center" vertical="center" wrapText="1"/>
    </xf>
    <xf numFmtId="1" fontId="5" fillId="0" borderId="354" xfId="1" applyNumberFormat="1" applyFont="1" applyBorder="1" applyProtection="1">
      <protection hidden="1"/>
    </xf>
    <xf numFmtId="1" fontId="8" fillId="0" borderId="351" xfId="1" applyNumberFormat="1" applyFont="1" applyBorder="1"/>
    <xf numFmtId="1" fontId="5" fillId="7" borderId="355" xfId="1" applyNumberFormat="1" applyFont="1" applyFill="1" applyBorder="1" applyProtection="1">
      <protection locked="0"/>
    </xf>
    <xf numFmtId="1" fontId="5" fillId="7" borderId="356" xfId="1" applyNumberFormat="1" applyFont="1" applyFill="1" applyBorder="1" applyProtection="1">
      <protection locked="0"/>
    </xf>
    <xf numFmtId="1" fontId="5" fillId="7" borderId="357" xfId="1" applyNumberFormat="1" applyFont="1" applyFill="1" applyBorder="1" applyProtection="1">
      <protection locked="0"/>
    </xf>
    <xf numFmtId="1" fontId="5" fillId="0" borderId="351" xfId="1" applyNumberFormat="1" applyFont="1" applyBorder="1"/>
    <xf numFmtId="1" fontId="5" fillId="7" borderId="334" xfId="1" applyNumberFormat="1" applyFont="1" applyFill="1" applyBorder="1" applyProtection="1">
      <protection locked="0"/>
    </xf>
    <xf numFmtId="1" fontId="5" fillId="0" borderId="354" xfId="1" applyNumberFormat="1" applyFont="1" applyBorder="1"/>
    <xf numFmtId="1" fontId="5" fillId="0" borderId="358" xfId="1" applyNumberFormat="1" applyFont="1" applyBorder="1"/>
    <xf numFmtId="1" fontId="5" fillId="0" borderId="359" xfId="1" applyNumberFormat="1" applyFont="1" applyBorder="1"/>
    <xf numFmtId="1" fontId="5" fillId="0" borderId="337" xfId="1" applyNumberFormat="1" applyFont="1" applyBorder="1" applyAlignment="1">
      <alignment horizontal="center" vertical="center" wrapText="1"/>
    </xf>
    <xf numFmtId="1" fontId="5" fillId="0" borderId="330" xfId="1" applyNumberFormat="1" applyFont="1" applyBorder="1" applyAlignment="1">
      <alignment horizontal="center" vertical="center"/>
    </xf>
    <xf numFmtId="1" fontId="5" fillId="0" borderId="360" xfId="1" applyNumberFormat="1" applyFont="1" applyBorder="1"/>
    <xf numFmtId="1" fontId="5" fillId="7" borderId="343" xfId="1" applyNumberFormat="1" applyFont="1" applyFill="1" applyBorder="1" applyAlignment="1" applyProtection="1">
      <alignment horizontal="center"/>
      <protection locked="0"/>
    </xf>
    <xf numFmtId="1" fontId="5" fillId="7" borderId="339" xfId="1" applyNumberFormat="1" applyFont="1" applyFill="1" applyBorder="1" applyAlignment="1" applyProtection="1">
      <alignment horizontal="center"/>
      <protection locked="0"/>
    </xf>
    <xf numFmtId="1" fontId="5" fillId="7" borderId="361" xfId="1" applyNumberFormat="1" applyFont="1" applyFill="1" applyBorder="1" applyAlignment="1" applyProtection="1">
      <alignment horizontal="center"/>
      <protection locked="0"/>
    </xf>
    <xf numFmtId="1" fontId="5" fillId="0" borderId="133" xfId="1" applyNumberFormat="1" applyFont="1" applyBorder="1" applyAlignment="1">
      <alignment horizontal="left"/>
    </xf>
    <xf numFmtId="1" fontId="5" fillId="0" borderId="325" xfId="1" applyNumberFormat="1" applyFont="1" applyBorder="1" applyAlignment="1">
      <alignment horizontal="left" vertical="center"/>
    </xf>
    <xf numFmtId="1" fontId="5" fillId="7" borderId="325" xfId="1" applyNumberFormat="1" applyFont="1" applyFill="1" applyBorder="1" applyAlignment="1" applyProtection="1">
      <alignment horizontal="center"/>
      <protection locked="0"/>
    </xf>
    <xf numFmtId="1" fontId="6" fillId="0" borderId="354" xfId="1" applyNumberFormat="1" applyFont="1" applyBorder="1" applyProtection="1">
      <protection hidden="1"/>
    </xf>
    <xf numFmtId="1" fontId="5" fillId="0" borderId="362" xfId="1" applyNumberFormat="1" applyFont="1" applyBorder="1" applyProtection="1">
      <protection hidden="1"/>
    </xf>
    <xf numFmtId="1" fontId="2" fillId="3" borderId="354" xfId="0" applyNumberFormat="1" applyFont="1" applyFill="1" applyBorder="1"/>
    <xf numFmtId="1" fontId="6" fillId="4" borderId="362" xfId="1" applyNumberFormat="1" applyFont="1" applyFill="1" applyBorder="1" applyProtection="1">
      <protection hidden="1"/>
    </xf>
    <xf numFmtId="1" fontId="5" fillId="0" borderId="343" xfId="1" applyNumberFormat="1" applyFont="1" applyBorder="1" applyAlignment="1">
      <alignment horizontal="right"/>
    </xf>
    <xf numFmtId="1" fontId="5" fillId="7" borderId="343" xfId="1" applyNumberFormat="1" applyFont="1" applyFill="1" applyBorder="1" applyProtection="1">
      <protection locked="0"/>
    </xf>
    <xf numFmtId="1" fontId="6" fillId="0" borderId="363" xfId="1" applyNumberFormat="1" applyFont="1" applyBorder="1" applyProtection="1">
      <protection hidden="1"/>
    </xf>
    <xf numFmtId="1" fontId="5" fillId="0" borderId="358" xfId="1" applyNumberFormat="1" applyFont="1" applyBorder="1" applyProtection="1">
      <protection hidden="1"/>
    </xf>
    <xf numFmtId="1" fontId="5" fillId="0" borderId="364" xfId="1" applyNumberFormat="1" applyFont="1" applyBorder="1" applyAlignment="1">
      <alignment horizontal="center" vertical="center" wrapText="1"/>
    </xf>
    <xf numFmtId="1" fontId="5" fillId="0" borderId="365" xfId="1" applyNumberFormat="1" applyFont="1" applyBorder="1" applyAlignment="1">
      <alignment horizontal="center" vertical="center" wrapText="1"/>
    </xf>
    <xf numFmtId="0" fontId="5" fillId="0" borderId="278" xfId="0" applyFont="1" applyBorder="1" applyAlignment="1">
      <alignment vertical="center" wrapText="1"/>
    </xf>
    <xf numFmtId="1" fontId="5" fillId="0" borderId="278" xfId="0" applyNumberFormat="1" applyFont="1" applyBorder="1" applyAlignment="1">
      <alignment horizontal="right"/>
    </xf>
    <xf numFmtId="1" fontId="5" fillId="7" borderId="366" xfId="0" applyNumberFormat="1" applyFont="1" applyFill="1" applyBorder="1" applyProtection="1">
      <protection locked="0"/>
    </xf>
    <xf numFmtId="1" fontId="5" fillId="7" borderId="367" xfId="1" applyNumberFormat="1" applyFont="1" applyFill="1" applyBorder="1" applyProtection="1">
      <protection locked="0"/>
    </xf>
    <xf numFmtId="0" fontId="5" fillId="0" borderId="131" xfId="0" applyFont="1" applyBorder="1" applyAlignment="1">
      <alignment vertical="center" wrapText="1"/>
    </xf>
    <xf numFmtId="1" fontId="5" fillId="0" borderId="131" xfId="0" applyNumberFormat="1" applyFont="1" applyBorder="1" applyAlignment="1">
      <alignment horizontal="right" vertical="center"/>
    </xf>
    <xf numFmtId="1" fontId="5" fillId="7" borderId="355" xfId="0" applyNumberFormat="1" applyFont="1" applyFill="1" applyBorder="1" applyProtection="1">
      <protection locked="0"/>
    </xf>
    <xf numFmtId="1" fontId="5" fillId="7" borderId="368" xfId="0" applyNumberFormat="1" applyFont="1" applyFill="1" applyBorder="1" applyProtection="1">
      <protection locked="0"/>
    </xf>
    <xf numFmtId="0" fontId="5" fillId="0" borderId="325" xfId="0" applyFont="1" applyBorder="1" applyAlignment="1">
      <alignment vertical="center" wrapText="1"/>
    </xf>
    <xf numFmtId="1" fontId="5" fillId="0" borderId="325" xfId="0" applyNumberFormat="1" applyFont="1" applyBorder="1" applyAlignment="1">
      <alignment horizontal="right" vertical="center"/>
    </xf>
    <xf numFmtId="1" fontId="5" fillId="7" borderId="369" xfId="0" applyNumberFormat="1" applyFont="1" applyFill="1" applyBorder="1" applyProtection="1">
      <protection locked="0"/>
    </xf>
    <xf numFmtId="1" fontId="5" fillId="7" borderId="370" xfId="0" applyNumberFormat="1" applyFont="1" applyFill="1" applyBorder="1" applyProtection="1">
      <protection locked="0"/>
    </xf>
    <xf numFmtId="1" fontId="5" fillId="7" borderId="371" xfId="0" applyNumberFormat="1" applyFont="1" applyFill="1" applyBorder="1" applyProtection="1">
      <protection locked="0"/>
    </xf>
    <xf numFmtId="1" fontId="5" fillId="7" borderId="356" xfId="0" applyNumberFormat="1" applyFont="1" applyFill="1" applyBorder="1" applyProtection="1">
      <protection locked="0"/>
    </xf>
    <xf numFmtId="1" fontId="5" fillId="0" borderId="372" xfId="0" applyNumberFormat="1" applyFont="1" applyBorder="1"/>
    <xf numFmtId="1" fontId="5" fillId="0" borderId="134" xfId="1" applyNumberFormat="1" applyFont="1" applyBorder="1"/>
    <xf numFmtId="1" fontId="5" fillId="0" borderId="364" xfId="1" applyNumberFormat="1" applyFont="1" applyBorder="1" applyAlignment="1">
      <alignment horizontal="center" vertical="center"/>
    </xf>
    <xf numFmtId="1" fontId="5" fillId="0" borderId="373" xfId="3" applyNumberFormat="1" applyFont="1" applyBorder="1" applyAlignment="1">
      <alignment horizontal="center" vertical="center" wrapText="1"/>
    </xf>
    <xf numFmtId="1" fontId="5" fillId="0" borderId="373" xfId="3" applyNumberFormat="1" applyFont="1" applyBorder="1" applyAlignment="1">
      <alignment horizontal="center" vertical="center"/>
    </xf>
    <xf numFmtId="1" fontId="5" fillId="7" borderId="364" xfId="1" applyNumberFormat="1" applyFont="1" applyFill="1" applyBorder="1" applyAlignment="1" applyProtection="1">
      <alignment horizontal="right"/>
      <protection locked="0"/>
    </xf>
    <xf numFmtId="1" fontId="5" fillId="7" borderId="373" xfId="1" applyNumberFormat="1" applyFont="1" applyFill="1" applyBorder="1" applyAlignment="1" applyProtection="1">
      <alignment horizontal="right"/>
      <protection locked="0"/>
    </xf>
    <xf numFmtId="1" fontId="5" fillId="0" borderId="374" xfId="1" applyNumberFormat="1" applyFont="1" applyBorder="1" applyAlignment="1">
      <alignment wrapText="1"/>
    </xf>
    <xf numFmtId="1" fontId="5" fillId="7" borderId="375" xfId="1" applyNumberFormat="1" applyFont="1" applyFill="1" applyBorder="1" applyAlignment="1" applyProtection="1">
      <alignment horizontal="right"/>
      <protection locked="0"/>
    </xf>
    <xf numFmtId="1" fontId="5" fillId="7" borderId="376" xfId="1" applyNumberFormat="1" applyFont="1" applyFill="1" applyBorder="1" applyAlignment="1" applyProtection="1">
      <alignment horizontal="right"/>
      <protection locked="0"/>
    </xf>
    <xf numFmtId="1" fontId="5" fillId="7" borderId="377" xfId="1" applyNumberFormat="1" applyFont="1" applyFill="1" applyBorder="1" applyAlignment="1" applyProtection="1">
      <alignment horizontal="right"/>
      <protection locked="0"/>
    </xf>
    <xf numFmtId="1" fontId="5" fillId="7" borderId="371" xfId="1" applyNumberFormat="1" applyFont="1" applyFill="1" applyBorder="1" applyAlignment="1" applyProtection="1">
      <alignment horizontal="right"/>
      <protection locked="0"/>
    </xf>
    <xf numFmtId="1" fontId="6" fillId="0" borderId="362" xfId="1" applyNumberFormat="1" applyFont="1" applyBorder="1" applyProtection="1">
      <protection hidden="1"/>
    </xf>
    <xf numFmtId="1" fontId="5" fillId="7" borderId="367" xfId="1" applyNumberFormat="1" applyFont="1" applyFill="1" applyBorder="1" applyAlignment="1" applyProtection="1">
      <alignment horizontal="right"/>
      <protection locked="0"/>
    </xf>
    <xf numFmtId="1" fontId="1" fillId="0" borderId="364" xfId="1" applyNumberFormat="1" applyFont="1" applyBorder="1" applyAlignment="1">
      <alignment horizontal="right"/>
    </xf>
    <xf numFmtId="1" fontId="5" fillId="0" borderId="362" xfId="1" applyNumberFormat="1" applyFont="1" applyBorder="1"/>
    <xf numFmtId="1" fontId="5" fillId="0" borderId="378" xfId="1" applyNumberFormat="1" applyFont="1" applyBorder="1" applyAlignment="1">
      <alignment horizontal="center" vertical="center" wrapText="1"/>
    </xf>
    <xf numFmtId="1" fontId="5" fillId="7" borderId="379" xfId="1" applyNumberFormat="1" applyFont="1" applyFill="1" applyBorder="1" applyProtection="1">
      <protection locked="0"/>
    </xf>
    <xf numFmtId="1" fontId="5" fillId="7" borderId="380" xfId="1" applyNumberFormat="1" applyFont="1" applyFill="1" applyBorder="1" applyProtection="1">
      <protection locked="0"/>
    </xf>
    <xf numFmtId="1" fontId="1" fillId="0" borderId="364" xfId="1" applyNumberFormat="1" applyFont="1" applyBorder="1"/>
    <xf numFmtId="1" fontId="1" fillId="0" borderId="378" xfId="1" applyNumberFormat="1" applyFont="1" applyBorder="1"/>
    <xf numFmtId="1" fontId="5" fillId="0" borderId="364" xfId="0" applyNumberFormat="1" applyFont="1" applyBorder="1" applyAlignment="1">
      <alignment horizontal="center" vertical="center" wrapText="1"/>
    </xf>
    <xf numFmtId="1" fontId="5" fillId="0" borderId="373" xfId="0" applyNumberFormat="1" applyFont="1" applyBorder="1" applyAlignment="1">
      <alignment horizontal="center" vertical="center"/>
    </xf>
    <xf numFmtId="1" fontId="5" fillId="3" borderId="381" xfId="0" applyNumberFormat="1" applyFont="1" applyFill="1" applyBorder="1" applyAlignment="1">
      <alignment horizontal="center" vertical="center"/>
    </xf>
    <xf numFmtId="1" fontId="5" fillId="7" borderId="382" xfId="0" applyNumberFormat="1" applyFont="1" applyFill="1" applyBorder="1" applyProtection="1">
      <protection locked="0"/>
    </xf>
    <xf numFmtId="1" fontId="5" fillId="3" borderId="372" xfId="0" applyNumberFormat="1" applyFont="1" applyFill="1" applyBorder="1" applyAlignment="1">
      <alignment horizontal="center" vertical="center" wrapText="1"/>
    </xf>
    <xf numFmtId="1" fontId="5" fillId="3" borderId="364" xfId="0" applyNumberFormat="1" applyFont="1" applyFill="1" applyBorder="1" applyAlignment="1">
      <alignment horizontal="center" vertical="center" wrapText="1"/>
    </xf>
    <xf numFmtId="1" fontId="5" fillId="3" borderId="373" xfId="0" applyNumberFormat="1" applyFont="1" applyFill="1" applyBorder="1" applyAlignment="1">
      <alignment horizontal="center" vertical="center" wrapText="1"/>
    </xf>
    <xf numFmtId="1" fontId="5" fillId="3" borderId="378" xfId="0" applyNumberFormat="1" applyFont="1" applyFill="1" applyBorder="1" applyAlignment="1">
      <alignment horizontal="center" vertical="center" wrapText="1"/>
    </xf>
    <xf numFmtId="1" fontId="5" fillId="3" borderId="364" xfId="0" applyNumberFormat="1" applyFont="1" applyFill="1" applyBorder="1" applyAlignment="1">
      <alignment horizontal="center" vertical="center"/>
    </xf>
    <xf numFmtId="2" fontId="5" fillId="3" borderId="373" xfId="0" applyNumberFormat="1" applyFont="1" applyFill="1" applyBorder="1" applyAlignment="1">
      <alignment horizontal="center" vertical="center"/>
    </xf>
    <xf numFmtId="2" fontId="5" fillId="3" borderId="364" xfId="0" applyNumberFormat="1" applyFont="1" applyFill="1" applyBorder="1" applyAlignment="1">
      <alignment horizontal="center" vertical="center"/>
    </xf>
    <xf numFmtId="2" fontId="5" fillId="3" borderId="378" xfId="0" applyNumberFormat="1" applyFont="1" applyFill="1" applyBorder="1" applyAlignment="1">
      <alignment horizontal="center" vertical="center"/>
    </xf>
    <xf numFmtId="1" fontId="5" fillId="2" borderId="383" xfId="2" applyNumberFormat="1" applyFont="1" applyBorder="1" applyAlignment="1" applyProtection="1">
      <alignment horizontal="center" vertical="center"/>
      <protection locked="0"/>
    </xf>
    <xf numFmtId="2" fontId="5" fillId="2" borderId="383" xfId="2" applyNumberFormat="1" applyFont="1" applyBorder="1" applyAlignment="1" applyProtection="1">
      <alignment horizontal="center" vertical="center"/>
      <protection locked="0"/>
    </xf>
    <xf numFmtId="2" fontId="5" fillId="2" borderId="384" xfId="2" applyNumberFormat="1" applyFont="1" applyBorder="1" applyAlignment="1" applyProtection="1">
      <alignment horizontal="center" vertical="center"/>
      <protection locked="0"/>
    </xf>
    <xf numFmtId="2" fontId="5" fillId="2" borderId="385" xfId="2" applyNumberFormat="1" applyFont="1" applyBorder="1" applyAlignment="1" applyProtection="1">
      <alignment horizontal="center" vertical="center"/>
      <protection locked="0"/>
    </xf>
    <xf numFmtId="2" fontId="5" fillId="2" borderId="386" xfId="2" applyNumberFormat="1" applyFont="1" applyBorder="1" applyAlignment="1" applyProtection="1">
      <alignment horizontal="center" vertical="center"/>
      <protection locked="0"/>
    </xf>
    <xf numFmtId="2" fontId="5" fillId="2" borderId="387" xfId="2" applyNumberFormat="1" applyFont="1" applyBorder="1" applyAlignment="1" applyProtection="1">
      <alignment horizontal="center" vertical="center"/>
      <protection locked="0"/>
    </xf>
    <xf numFmtId="2" fontId="5" fillId="3" borderId="366" xfId="0" applyNumberFormat="1" applyFont="1" applyFill="1" applyBorder="1" applyAlignment="1">
      <alignment horizontal="center" vertical="center"/>
    </xf>
    <xf numFmtId="2" fontId="5" fillId="3" borderId="130" xfId="0" applyNumberFormat="1" applyFont="1" applyFill="1" applyBorder="1" applyAlignment="1">
      <alignment horizontal="center" vertical="center"/>
    </xf>
    <xf numFmtId="2" fontId="5" fillId="2" borderId="388" xfId="2" applyNumberFormat="1" applyFont="1" applyBorder="1" applyAlignment="1" applyProtection="1">
      <alignment horizontal="center" vertical="center"/>
      <protection locked="0"/>
    </xf>
    <xf numFmtId="2" fontId="5" fillId="2" borderId="389" xfId="2" applyNumberFormat="1" applyFont="1" applyBorder="1" applyAlignment="1" applyProtection="1">
      <alignment horizontal="center" vertical="center"/>
      <protection locked="0"/>
    </xf>
    <xf numFmtId="2" fontId="5" fillId="2" borderId="390" xfId="2" applyNumberFormat="1" applyFont="1" applyBorder="1" applyAlignment="1" applyProtection="1">
      <alignment horizontal="center" vertical="center"/>
      <protection locked="0"/>
    </xf>
    <xf numFmtId="2" fontId="5" fillId="2" borderId="391" xfId="2" applyNumberFormat="1" applyFont="1" applyBorder="1" applyAlignment="1" applyProtection="1">
      <alignment horizontal="center" vertical="center"/>
      <protection locked="0"/>
    </xf>
    <xf numFmtId="2" fontId="5" fillId="2" borderId="392" xfId="2" applyNumberFormat="1" applyFont="1" applyBorder="1" applyAlignment="1" applyProtection="1">
      <alignment horizontal="center" vertical="center"/>
      <protection locked="0"/>
    </xf>
    <xf numFmtId="2" fontId="5" fillId="2" borderId="393" xfId="2" applyNumberFormat="1" applyFont="1" applyBorder="1" applyAlignment="1" applyProtection="1">
      <alignment horizontal="center" vertical="center"/>
      <protection locked="0"/>
    </xf>
    <xf numFmtId="1" fontId="5" fillId="2" borderId="394" xfId="2" applyNumberFormat="1" applyFont="1" applyBorder="1" applyAlignment="1" applyProtection="1">
      <alignment horizontal="center" vertical="center"/>
      <protection locked="0"/>
    </xf>
    <xf numFmtId="2" fontId="5" fillId="2" borderId="395" xfId="2" applyNumberFormat="1" applyFont="1" applyBorder="1" applyAlignment="1" applyProtection="1">
      <alignment horizontal="center" vertical="center"/>
      <protection locked="0"/>
    </xf>
    <xf numFmtId="2" fontId="5" fillId="3" borderId="334" xfId="0" applyNumberFormat="1" applyFont="1" applyFill="1" applyBorder="1" applyAlignment="1">
      <alignment horizontal="center" vertical="center"/>
    </xf>
    <xf numFmtId="2" fontId="5" fillId="2" borderId="396" xfId="2" applyNumberFormat="1" applyFont="1" applyBorder="1" applyAlignment="1" applyProtection="1">
      <alignment horizontal="center" vertical="center"/>
      <protection locked="0"/>
    </xf>
    <xf numFmtId="2" fontId="5" fillId="2" borderId="397" xfId="2" applyNumberFormat="1" applyFont="1" applyBorder="1" applyAlignment="1" applyProtection="1">
      <alignment horizontal="center" vertical="center"/>
      <protection locked="0"/>
    </xf>
    <xf numFmtId="2" fontId="5" fillId="2" borderId="398" xfId="2" applyNumberFormat="1" applyFont="1" applyBorder="1" applyAlignment="1" applyProtection="1">
      <alignment horizontal="center" vertical="center"/>
      <protection locked="0"/>
    </xf>
    <xf numFmtId="2" fontId="5" fillId="2" borderId="399" xfId="2" applyNumberFormat="1" applyFont="1" applyBorder="1" applyAlignment="1" applyProtection="1">
      <alignment horizontal="center" vertical="center"/>
      <protection locked="0"/>
    </xf>
    <xf numFmtId="2" fontId="5" fillId="2" borderId="400" xfId="2" applyNumberFormat="1" applyFont="1" applyBorder="1" applyAlignment="1" applyProtection="1">
      <alignment horizontal="center" vertical="center"/>
      <protection locked="0"/>
    </xf>
    <xf numFmtId="1" fontId="6" fillId="0" borderId="401" xfId="1" applyNumberFormat="1" applyFont="1" applyBorder="1" applyAlignment="1">
      <alignment horizontal="center"/>
    </xf>
    <xf numFmtId="1" fontId="6" fillId="0" borderId="402" xfId="1" applyNumberFormat="1" applyFont="1" applyBorder="1" applyAlignment="1">
      <alignment horizontal="center"/>
    </xf>
    <xf numFmtId="1" fontId="5" fillId="0" borderId="403" xfId="1" applyNumberFormat="1" applyFont="1" applyBorder="1" applyProtection="1">
      <protection hidden="1"/>
    </xf>
    <xf numFmtId="1" fontId="5" fillId="0" borderId="374" xfId="1" applyNumberFormat="1" applyFont="1" applyBorder="1"/>
    <xf numFmtId="1" fontId="5" fillId="0" borderId="404" xfId="1" applyNumberFormat="1" applyFont="1" applyBorder="1"/>
    <xf numFmtId="1" fontId="5" fillId="7" borderId="405" xfId="1" applyNumberFormat="1" applyFont="1" applyFill="1" applyBorder="1" applyProtection="1">
      <protection locked="0"/>
    </xf>
    <xf numFmtId="1" fontId="5" fillId="7" borderId="406" xfId="1" applyNumberFormat="1" applyFont="1" applyFill="1" applyBorder="1" applyProtection="1">
      <protection locked="0"/>
    </xf>
    <xf numFmtId="1" fontId="5" fillId="7" borderId="407" xfId="1" applyNumberFormat="1" applyFont="1" applyFill="1" applyBorder="1" applyProtection="1">
      <protection locked="0"/>
    </xf>
    <xf numFmtId="1" fontId="5" fillId="7" borderId="111" xfId="1" applyNumberFormat="1" applyFont="1" applyFill="1" applyBorder="1" applyProtection="1">
      <protection locked="0"/>
    </xf>
    <xf numFmtId="1" fontId="5" fillId="7" borderId="113" xfId="1" applyNumberFormat="1" applyFont="1" applyFill="1" applyBorder="1" applyProtection="1">
      <protection locked="0"/>
    </xf>
    <xf numFmtId="1" fontId="5" fillId="0" borderId="408" xfId="1" applyNumberFormat="1" applyFont="1" applyBorder="1" applyAlignment="1">
      <alignment horizontal="center" vertical="center" wrapText="1"/>
    </xf>
    <xf numFmtId="1" fontId="5" fillId="0" borderId="409" xfId="1" applyNumberFormat="1" applyFont="1" applyBorder="1" applyAlignment="1">
      <alignment horizontal="center" vertical="center" wrapText="1"/>
    </xf>
    <xf numFmtId="1" fontId="5" fillId="0" borderId="410" xfId="1" applyNumberFormat="1" applyFont="1" applyBorder="1" applyAlignment="1">
      <alignment horizontal="center" vertical="center" wrapText="1"/>
    </xf>
    <xf numFmtId="1" fontId="5" fillId="0" borderId="374" xfId="1" applyNumberFormat="1" applyFont="1" applyBorder="1" applyAlignment="1">
      <alignment horizontal="left"/>
    </xf>
    <xf numFmtId="1" fontId="5" fillId="0" borderId="371" xfId="1" applyNumberFormat="1" applyFont="1" applyBorder="1" applyAlignment="1">
      <alignment horizontal="left"/>
    </xf>
    <xf numFmtId="1" fontId="5" fillId="0" borderId="411" xfId="1" applyNumberFormat="1" applyFont="1" applyBorder="1"/>
    <xf numFmtId="1" fontId="5" fillId="7" borderId="404" xfId="1" applyNumberFormat="1" applyFont="1" applyFill="1" applyBorder="1" applyAlignment="1" applyProtection="1">
      <alignment horizontal="center"/>
      <protection locked="0"/>
    </xf>
    <xf numFmtId="1" fontId="5" fillId="7" borderId="412" xfId="1" applyNumberFormat="1" applyFont="1" applyFill="1" applyBorder="1" applyAlignment="1" applyProtection="1">
      <alignment horizontal="center"/>
      <protection locked="0"/>
    </xf>
    <xf numFmtId="1" fontId="5" fillId="7" borderId="413" xfId="1" applyNumberFormat="1" applyFont="1" applyFill="1" applyBorder="1" applyAlignment="1" applyProtection="1">
      <alignment horizontal="center"/>
      <protection locked="0"/>
    </xf>
    <xf numFmtId="1" fontId="5" fillId="7" borderId="377" xfId="1" applyNumberFormat="1" applyFont="1" applyFill="1" applyBorder="1" applyAlignment="1" applyProtection="1">
      <alignment horizontal="center"/>
      <protection locked="0"/>
    </xf>
    <xf numFmtId="1" fontId="5" fillId="0" borderId="409" xfId="1" applyNumberFormat="1" applyFont="1" applyBorder="1" applyAlignment="1">
      <alignment horizontal="left" vertical="center"/>
    </xf>
    <xf numFmtId="1" fontId="5" fillId="0" borderId="414" xfId="1" applyNumberFormat="1" applyFont="1" applyBorder="1"/>
    <xf numFmtId="1" fontId="5" fillId="7" borderId="409" xfId="1" applyNumberFormat="1" applyFont="1" applyFill="1" applyBorder="1" applyAlignment="1" applyProtection="1">
      <alignment horizontal="center"/>
      <protection locked="0"/>
    </xf>
    <xf numFmtId="1" fontId="5" fillId="0" borderId="414" xfId="1" applyNumberFormat="1" applyFont="1" applyBorder="1" applyAlignment="1">
      <alignment horizontal="left"/>
    </xf>
    <xf numFmtId="1" fontId="5" fillId="0" borderId="414" xfId="1" applyNumberFormat="1" applyFont="1" applyBorder="1" applyAlignment="1">
      <alignment horizontal="right"/>
    </xf>
    <xf numFmtId="1" fontId="5" fillId="0" borderId="401" xfId="1" applyNumberFormat="1" applyFont="1" applyBorder="1" applyProtection="1">
      <protection hidden="1"/>
    </xf>
    <xf numFmtId="1" fontId="6" fillId="4" borderId="401" xfId="1" applyNumberFormat="1" applyFont="1" applyFill="1" applyBorder="1" applyProtection="1">
      <protection hidden="1"/>
    </xf>
    <xf numFmtId="1" fontId="5" fillId="0" borderId="415" xfId="1" applyNumberFormat="1" applyFont="1" applyBorder="1"/>
    <xf numFmtId="1" fontId="6" fillId="0" borderId="401" xfId="1" applyNumberFormat="1" applyFont="1" applyBorder="1" applyProtection="1">
      <protection hidden="1"/>
    </xf>
    <xf numFmtId="1" fontId="5" fillId="0" borderId="410" xfId="0" applyNumberFormat="1" applyFont="1" applyBorder="1" applyAlignment="1">
      <alignment horizontal="center" vertical="center" wrapText="1"/>
    </xf>
    <xf numFmtId="1" fontId="5" fillId="0" borderId="416" xfId="1" applyNumberFormat="1" applyFont="1" applyBorder="1" applyAlignment="1">
      <alignment horizontal="center" vertical="center" wrapText="1"/>
    </xf>
    <xf numFmtId="1" fontId="5" fillId="0" borderId="417" xfId="1" applyNumberFormat="1" applyFont="1" applyBorder="1" applyAlignment="1">
      <alignment horizontal="center" vertical="center" wrapText="1"/>
    </xf>
    <xf numFmtId="1" fontId="5" fillId="0" borderId="418" xfId="1" applyNumberFormat="1" applyFont="1" applyBorder="1" applyAlignment="1">
      <alignment horizontal="center" vertical="center" wrapText="1"/>
    </xf>
    <xf numFmtId="0" fontId="5" fillId="0" borderId="404" xfId="0" applyFont="1" applyBorder="1" applyAlignment="1">
      <alignment vertical="center" wrapText="1"/>
    </xf>
    <xf numFmtId="1" fontId="5" fillId="0" borderId="404" xfId="0" applyNumberFormat="1" applyFont="1" applyBorder="1" applyAlignment="1">
      <alignment horizontal="right"/>
    </xf>
    <xf numFmtId="1" fontId="5" fillId="7" borderId="405" xfId="0" applyNumberFormat="1" applyFont="1" applyFill="1" applyBorder="1" applyProtection="1">
      <protection locked="0"/>
    </xf>
    <xf numFmtId="1" fontId="5" fillId="7" borderId="419" xfId="1" applyNumberFormat="1" applyFont="1" applyFill="1" applyBorder="1" applyProtection="1">
      <protection locked="0"/>
    </xf>
    <xf numFmtId="0" fontId="5" fillId="0" borderId="409" xfId="0" applyFont="1" applyBorder="1" applyAlignment="1">
      <alignment vertical="center" wrapText="1"/>
    </xf>
    <xf numFmtId="1" fontId="5" fillId="0" borderId="409" xfId="0" applyNumberFormat="1" applyFont="1" applyBorder="1" applyAlignment="1">
      <alignment horizontal="right" vertical="center"/>
    </xf>
    <xf numFmtId="1" fontId="5" fillId="3" borderId="410" xfId="0" applyNumberFormat="1" applyFont="1" applyFill="1" applyBorder="1" applyAlignment="1">
      <alignment horizontal="center" vertical="center" wrapText="1"/>
    </xf>
    <xf numFmtId="1" fontId="5" fillId="0" borderId="405" xfId="0" applyNumberFormat="1" applyFont="1" applyBorder="1"/>
    <xf numFmtId="1" fontId="5" fillId="7" borderId="404" xfId="0" applyNumberFormat="1" applyFont="1" applyFill="1" applyBorder="1" applyProtection="1">
      <protection locked="0"/>
    </xf>
    <xf numFmtId="1" fontId="5" fillId="7" borderId="420" xfId="0" applyNumberFormat="1" applyFont="1" applyFill="1" applyBorder="1" applyProtection="1">
      <protection locked="0"/>
    </xf>
    <xf numFmtId="1" fontId="5" fillId="0" borderId="421" xfId="1" applyNumberFormat="1" applyFont="1" applyBorder="1" applyProtection="1">
      <protection hidden="1"/>
    </xf>
    <xf numFmtId="1" fontId="5" fillId="0" borderId="422" xfId="1" applyNumberFormat="1" applyFont="1" applyBorder="1" applyProtection="1">
      <protection hidden="1"/>
    </xf>
    <xf numFmtId="1" fontId="5" fillId="0" borderId="423" xfId="0" applyNumberFormat="1" applyFont="1" applyBorder="1"/>
    <xf numFmtId="1" fontId="5" fillId="7" borderId="423" xfId="0" applyNumberFormat="1" applyFont="1" applyFill="1" applyBorder="1" applyProtection="1">
      <protection locked="0"/>
    </xf>
    <xf numFmtId="1" fontId="5" fillId="7" borderId="424" xfId="0" applyNumberFormat="1" applyFont="1" applyFill="1" applyBorder="1" applyProtection="1">
      <protection locked="0"/>
    </xf>
    <xf numFmtId="1" fontId="5" fillId="0" borderId="425" xfId="1" applyNumberFormat="1" applyFont="1" applyBorder="1" applyProtection="1">
      <protection hidden="1"/>
    </xf>
    <xf numFmtId="1" fontId="5" fillId="0" borderId="426" xfId="1" applyNumberFormat="1" applyFont="1" applyBorder="1" applyProtection="1">
      <protection hidden="1"/>
    </xf>
    <xf numFmtId="1" fontId="5" fillId="0" borderId="427" xfId="0" applyNumberFormat="1" applyFont="1" applyBorder="1"/>
    <xf numFmtId="1" fontId="5" fillId="7" borderId="427" xfId="0" applyNumberFormat="1" applyFont="1" applyFill="1" applyBorder="1" applyProtection="1">
      <protection locked="0"/>
    </xf>
    <xf numFmtId="1" fontId="5" fillId="7" borderId="428" xfId="0" applyNumberFormat="1" applyFont="1" applyFill="1" applyBorder="1" applyProtection="1">
      <protection locked="0"/>
    </xf>
    <xf numFmtId="1" fontId="5" fillId="0" borderId="429" xfId="1" applyNumberFormat="1" applyFont="1" applyBorder="1" applyProtection="1">
      <protection hidden="1"/>
    </xf>
    <xf numFmtId="1" fontId="5" fillId="0" borderId="430" xfId="1" applyNumberFormat="1" applyFont="1" applyBorder="1" applyProtection="1">
      <protection hidden="1"/>
    </xf>
    <xf numFmtId="1" fontId="5" fillId="7" borderId="431" xfId="0" applyNumberFormat="1" applyFont="1" applyFill="1" applyBorder="1" applyProtection="1">
      <protection locked="0"/>
    </xf>
    <xf numFmtId="1" fontId="5" fillId="0" borderId="408" xfId="0" applyNumberFormat="1" applyFont="1" applyBorder="1"/>
    <xf numFmtId="1" fontId="5" fillId="0" borderId="432" xfId="0" applyNumberFormat="1" applyFont="1" applyBorder="1"/>
    <xf numFmtId="1" fontId="5" fillId="0" borderId="433" xfId="1" applyNumberFormat="1" applyFont="1" applyBorder="1" applyProtection="1">
      <protection hidden="1"/>
    </xf>
    <xf numFmtId="1" fontId="6" fillId="0" borderId="434" xfId="0" applyNumberFormat="1" applyFont="1" applyBorder="1"/>
    <xf numFmtId="1" fontId="5" fillId="0" borderId="429" xfId="1" applyNumberFormat="1" applyFont="1" applyBorder="1"/>
    <xf numFmtId="1" fontId="5" fillId="0" borderId="430" xfId="1" applyNumberFormat="1" applyFont="1" applyBorder="1"/>
    <xf numFmtId="1" fontId="5" fillId="0" borderId="416" xfId="1" applyNumberFormat="1" applyFont="1" applyBorder="1" applyAlignment="1">
      <alignment horizontal="center" vertical="center"/>
    </xf>
    <xf numFmtId="1" fontId="5" fillId="4" borderId="435" xfId="1" applyNumberFormat="1" applyFont="1" applyFill="1" applyBorder="1" applyProtection="1">
      <protection hidden="1"/>
    </xf>
    <xf numFmtId="1" fontId="5" fillId="4" borderId="430" xfId="1" applyNumberFormat="1" applyFont="1" applyFill="1" applyBorder="1" applyProtection="1">
      <protection hidden="1"/>
    </xf>
    <xf numFmtId="1" fontId="5" fillId="4" borderId="430" xfId="1" applyNumberFormat="1" applyFont="1" applyFill="1" applyBorder="1"/>
    <xf numFmtId="1" fontId="5" fillId="0" borderId="408" xfId="1" applyNumberFormat="1" applyFont="1" applyBorder="1" applyAlignment="1">
      <alignment horizontal="center" wrapText="1"/>
    </xf>
    <xf numFmtId="1" fontId="5" fillId="0" borderId="410" xfId="1" applyNumberFormat="1" applyFont="1" applyBorder="1" applyAlignment="1">
      <alignment horizontal="right"/>
    </xf>
    <xf numFmtId="1" fontId="5" fillId="7" borderId="416" xfId="1" applyNumberFormat="1" applyFont="1" applyFill="1" applyBorder="1" applyAlignment="1" applyProtection="1">
      <alignment horizontal="right"/>
      <protection locked="0"/>
    </xf>
    <xf numFmtId="1" fontId="5" fillId="0" borderId="404" xfId="1" applyNumberFormat="1" applyFont="1" applyBorder="1" applyAlignment="1">
      <alignment horizontal="right"/>
    </xf>
    <xf numFmtId="1" fontId="5" fillId="7" borderId="436" xfId="1" applyNumberFormat="1" applyFont="1" applyFill="1" applyBorder="1" applyAlignment="1" applyProtection="1">
      <alignment horizontal="right"/>
      <protection locked="0"/>
    </xf>
    <xf numFmtId="1" fontId="5" fillId="7" borderId="437" xfId="1" applyNumberFormat="1" applyFont="1" applyFill="1" applyBorder="1" applyAlignment="1" applyProtection="1">
      <alignment horizontal="right"/>
      <protection locked="0"/>
    </xf>
    <xf numFmtId="1" fontId="5" fillId="7" borderId="405" xfId="1" applyNumberFormat="1" applyFont="1" applyFill="1" applyBorder="1" applyAlignment="1" applyProtection="1">
      <alignment horizontal="right"/>
      <protection locked="0"/>
    </xf>
    <xf numFmtId="1" fontId="5" fillId="0" borderId="414" xfId="1" applyNumberFormat="1" applyFont="1" applyBorder="1" applyAlignment="1">
      <alignment wrapText="1"/>
    </xf>
    <xf numFmtId="1" fontId="5" fillId="0" borderId="409" xfId="1" applyNumberFormat="1" applyFont="1" applyBorder="1" applyAlignment="1">
      <alignment horizontal="right"/>
    </xf>
    <xf numFmtId="1" fontId="5" fillId="7" borderId="438" xfId="1" applyNumberFormat="1" applyFont="1" applyFill="1" applyBorder="1" applyAlignment="1" applyProtection="1">
      <alignment horizontal="right"/>
      <protection locked="0"/>
    </xf>
    <xf numFmtId="1" fontId="5" fillId="7" borderId="431" xfId="1" applyNumberFormat="1" applyFont="1" applyFill="1" applyBorder="1" applyAlignment="1" applyProtection="1">
      <alignment horizontal="right"/>
      <protection locked="0"/>
    </xf>
    <xf numFmtId="1" fontId="5" fillId="0" borderId="439" xfId="1" applyNumberFormat="1" applyFont="1" applyBorder="1"/>
    <xf numFmtId="1" fontId="2" fillId="3" borderId="430" xfId="0" applyNumberFormat="1" applyFont="1" applyFill="1" applyBorder="1"/>
    <xf numFmtId="1" fontId="5" fillId="0" borderId="435" xfId="1" applyNumberFormat="1" applyFont="1" applyBorder="1"/>
    <xf numFmtId="1" fontId="5" fillId="0" borderId="414" xfId="1" applyNumberFormat="1" applyFont="1" applyBorder="1" applyAlignment="1">
      <alignment horizontal="center" vertical="center" wrapText="1"/>
    </xf>
    <xf numFmtId="1" fontId="2" fillId="0" borderId="435" xfId="0" applyNumberFormat="1" applyFont="1" applyBorder="1"/>
    <xf numFmtId="1" fontId="5" fillId="0" borderId="404" xfId="1" applyNumberFormat="1" applyFont="1" applyBorder="1" applyAlignment="1">
      <alignment wrapText="1"/>
    </xf>
    <xf numFmtId="1" fontId="5" fillId="7" borderId="419" xfId="1" applyNumberFormat="1" applyFont="1" applyFill="1" applyBorder="1" applyAlignment="1" applyProtection="1">
      <alignment horizontal="right"/>
      <protection locked="0"/>
    </xf>
    <xf numFmtId="1" fontId="5" fillId="0" borderId="410" xfId="1" applyNumberFormat="1" applyFont="1" applyBorder="1" applyAlignment="1">
      <alignment wrapText="1"/>
    </xf>
    <xf numFmtId="1" fontId="1" fillId="0" borderId="416" xfId="1" applyNumberFormat="1" applyFont="1" applyBorder="1" applyAlignment="1">
      <alignment horizontal="right"/>
    </xf>
    <xf numFmtId="1" fontId="1" fillId="0" borderId="410" xfId="1" applyNumberFormat="1" applyFont="1" applyBorder="1" applyAlignment="1">
      <alignment horizontal="right"/>
    </xf>
    <xf numFmtId="1" fontId="5" fillId="0" borderId="435" xfId="1" applyNumberFormat="1" applyFont="1" applyBorder="1" applyProtection="1">
      <protection hidden="1"/>
    </xf>
    <xf numFmtId="1" fontId="5" fillId="0" borderId="401" xfId="1" applyNumberFormat="1" applyFont="1" applyBorder="1"/>
    <xf numFmtId="1" fontId="5" fillId="0" borderId="440" xfId="1" applyNumberFormat="1" applyFont="1" applyBorder="1" applyAlignment="1">
      <alignment horizontal="center" vertical="center" wrapText="1"/>
    </xf>
    <xf numFmtId="1" fontId="5" fillId="0" borderId="441" xfId="1" applyNumberFormat="1" applyFont="1" applyBorder="1" applyAlignment="1">
      <alignment horizontal="center" vertical="center" wrapText="1"/>
    </xf>
    <xf numFmtId="1" fontId="5" fillId="7" borderId="413" xfId="1" applyNumberFormat="1" applyFont="1" applyFill="1" applyBorder="1" applyProtection="1">
      <protection locked="0"/>
    </xf>
    <xf numFmtId="1" fontId="5" fillId="7" borderId="442" xfId="1" applyNumberFormat="1" applyFont="1" applyFill="1" applyBorder="1" applyProtection="1">
      <protection locked="0"/>
    </xf>
    <xf numFmtId="1" fontId="5" fillId="7" borderId="443" xfId="1" applyNumberFormat="1" applyFont="1" applyFill="1" applyBorder="1" applyProtection="1">
      <protection locked="0"/>
    </xf>
    <xf numFmtId="1" fontId="5" fillId="7" borderId="444" xfId="1" applyNumberFormat="1" applyFont="1" applyFill="1" applyBorder="1" applyProtection="1">
      <protection locked="0"/>
    </xf>
    <xf numFmtId="1" fontId="5" fillId="4" borderId="435" xfId="1" applyNumberFormat="1" applyFont="1" applyFill="1" applyBorder="1"/>
    <xf numFmtId="1" fontId="2" fillId="4" borderId="430" xfId="0" applyNumberFormat="1" applyFont="1" applyFill="1" applyBorder="1"/>
    <xf numFmtId="1" fontId="5" fillId="0" borderId="409" xfId="1" applyNumberFormat="1" applyFont="1" applyBorder="1" applyAlignment="1">
      <alignment wrapText="1"/>
    </xf>
    <xf numFmtId="1" fontId="5" fillId="0" borderId="409" xfId="1" applyNumberFormat="1" applyFont="1" applyBorder="1"/>
    <xf numFmtId="1" fontId="5" fillId="0" borderId="410" xfId="1" applyNumberFormat="1" applyFont="1" applyBorder="1"/>
    <xf numFmtId="1" fontId="1" fillId="0" borderId="416" xfId="1" applyNumberFormat="1" applyFont="1" applyBorder="1"/>
    <xf numFmtId="1" fontId="1" fillId="0" borderId="440" xfId="1" applyNumberFormat="1" applyFont="1" applyBorder="1"/>
    <xf numFmtId="1" fontId="1" fillId="0" borderId="417" xfId="1" applyNumberFormat="1" applyFont="1" applyBorder="1"/>
    <xf numFmtId="1" fontId="1" fillId="0" borderId="441" xfId="1" applyNumberFormat="1" applyFont="1" applyBorder="1"/>
    <xf numFmtId="1" fontId="5" fillId="0" borderId="409" xfId="0" applyNumberFormat="1" applyFont="1" applyBorder="1" applyAlignment="1">
      <alignment horizontal="center" vertical="center" wrapText="1"/>
    </xf>
    <xf numFmtId="1" fontId="5" fillId="0" borderId="416" xfId="0" applyNumberFormat="1" applyFont="1" applyBorder="1" applyAlignment="1">
      <alignment horizontal="center" vertical="center" wrapText="1"/>
    </xf>
    <xf numFmtId="1" fontId="5" fillId="3" borderId="445" xfId="0" applyNumberFormat="1" applyFont="1" applyFill="1" applyBorder="1" applyAlignment="1">
      <alignment horizontal="center" vertical="center"/>
    </xf>
    <xf numFmtId="1" fontId="5" fillId="3" borderId="410" xfId="0" applyNumberFormat="1" applyFont="1" applyFill="1" applyBorder="1" applyAlignment="1">
      <alignment horizontal="center" vertical="center"/>
    </xf>
    <xf numFmtId="1" fontId="5" fillId="0" borderId="404" xfId="0" applyNumberFormat="1" applyFont="1" applyBorder="1" applyAlignment="1">
      <alignment horizontal="left"/>
    </xf>
    <xf numFmtId="1" fontId="5" fillId="0" borderId="404" xfId="0" applyNumberFormat="1" applyFont="1" applyBorder="1"/>
    <xf numFmtId="1" fontId="5" fillId="7" borderId="446" xfId="0" applyNumberFormat="1" applyFont="1" applyFill="1" applyBorder="1" applyProtection="1">
      <protection locked="0"/>
    </xf>
    <xf numFmtId="1" fontId="5" fillId="3" borderId="414" xfId="0" applyNumberFormat="1" applyFont="1" applyFill="1" applyBorder="1" applyAlignment="1">
      <alignment horizontal="center" vertical="center" wrapText="1"/>
    </xf>
    <xf numFmtId="1" fontId="5" fillId="3" borderId="416" xfId="0" applyNumberFormat="1" applyFont="1" applyFill="1" applyBorder="1" applyAlignment="1">
      <alignment horizontal="center" vertical="center" wrapText="1"/>
    </xf>
    <xf numFmtId="1" fontId="5" fillId="3" borderId="440" xfId="0" applyNumberFormat="1" applyFont="1" applyFill="1" applyBorder="1" applyAlignment="1">
      <alignment horizontal="center" vertical="center" wrapText="1"/>
    </xf>
    <xf numFmtId="1" fontId="5" fillId="3" borderId="417" xfId="0" applyNumberFormat="1" applyFont="1" applyFill="1" applyBorder="1" applyAlignment="1">
      <alignment horizontal="center" vertical="center" wrapText="1"/>
    </xf>
    <xf numFmtId="1" fontId="5" fillId="3" borderId="441" xfId="0" applyNumberFormat="1" applyFont="1" applyFill="1" applyBorder="1" applyAlignment="1">
      <alignment horizontal="center" vertical="center" wrapText="1"/>
    </xf>
    <xf numFmtId="1" fontId="5" fillId="3" borderId="416" xfId="0" applyNumberFormat="1" applyFont="1" applyFill="1" applyBorder="1" applyAlignment="1">
      <alignment horizontal="center" vertical="center"/>
    </xf>
    <xf numFmtId="2" fontId="5" fillId="3" borderId="417" xfId="0" applyNumberFormat="1" applyFont="1" applyFill="1" applyBorder="1" applyAlignment="1">
      <alignment horizontal="center" vertical="center"/>
    </xf>
    <xf numFmtId="2" fontId="5" fillId="3" borderId="416" xfId="0" applyNumberFormat="1" applyFont="1" applyFill="1" applyBorder="1" applyAlignment="1">
      <alignment horizontal="center" vertical="center"/>
    </xf>
    <xf numFmtId="2" fontId="5" fillId="3" borderId="440" xfId="0" applyNumberFormat="1" applyFont="1" applyFill="1" applyBorder="1" applyAlignment="1">
      <alignment horizontal="center" vertical="center"/>
    </xf>
    <xf numFmtId="2" fontId="5" fillId="3" borderId="441" xfId="0" applyNumberFormat="1" applyFont="1" applyFill="1" applyBorder="1" applyAlignment="1">
      <alignment horizontal="center" vertical="center"/>
    </xf>
    <xf numFmtId="1" fontId="5" fillId="3" borderId="447" xfId="0" applyNumberFormat="1" applyFont="1" applyFill="1" applyBorder="1" applyAlignment="1">
      <alignment horizontal="center" vertical="center"/>
    </xf>
    <xf numFmtId="2" fontId="5" fillId="3" borderId="375" xfId="0" applyNumberFormat="1" applyFont="1" applyFill="1" applyBorder="1" applyAlignment="1">
      <alignment horizontal="center" vertical="center"/>
    </xf>
    <xf numFmtId="2" fontId="5" fillId="3" borderId="405" xfId="0" applyNumberFormat="1" applyFont="1" applyFill="1" applyBorder="1" applyAlignment="1">
      <alignment horizontal="center" vertical="center"/>
    </xf>
    <xf numFmtId="2" fontId="5" fillId="2" borderId="448" xfId="2" applyNumberFormat="1" applyFont="1" applyBorder="1" applyAlignment="1" applyProtection="1">
      <alignment horizontal="center" vertical="center"/>
      <protection locked="0"/>
    </xf>
    <xf numFmtId="2" fontId="5" fillId="3" borderId="427" xfId="0" applyNumberFormat="1" applyFont="1" applyFill="1" applyBorder="1" applyAlignment="1">
      <alignment horizontal="center" vertical="center"/>
    </xf>
    <xf numFmtId="2" fontId="5" fillId="2" borderId="449" xfId="2" applyNumberFormat="1" applyFont="1" applyBorder="1" applyAlignment="1" applyProtection="1">
      <alignment horizontal="center" vertical="center"/>
      <protection locked="0"/>
    </xf>
    <xf numFmtId="2" fontId="5" fillId="2" borderId="450" xfId="2" applyNumberFormat="1" applyFont="1" applyBorder="1" applyAlignment="1" applyProtection="1">
      <alignment horizontal="center" vertical="center"/>
      <protection locked="0"/>
    </xf>
    <xf numFmtId="2" fontId="5" fillId="2" borderId="451" xfId="2" applyNumberFormat="1" applyFont="1" applyBorder="1" applyAlignment="1" applyProtection="1">
      <alignment horizontal="center" vertical="center"/>
      <protection locked="0"/>
    </xf>
    <xf numFmtId="2" fontId="5" fillId="2" borderId="452" xfId="2" applyNumberFormat="1" applyFont="1" applyBorder="1" applyAlignment="1" applyProtection="1">
      <alignment horizontal="center" vertical="center"/>
      <protection locked="0"/>
    </xf>
    <xf numFmtId="2" fontId="5" fillId="2" borderId="453" xfId="2" applyNumberFormat="1" applyFont="1" applyBorder="1" applyAlignment="1" applyProtection="1">
      <alignment horizontal="center" vertical="center"/>
      <protection locked="0"/>
    </xf>
    <xf numFmtId="2" fontId="5" fillId="2" borderId="454" xfId="2" applyNumberFormat="1" applyFont="1" applyBorder="1" applyAlignment="1" applyProtection="1">
      <alignment horizontal="center" vertical="center"/>
      <protection locked="0"/>
    </xf>
    <xf numFmtId="1" fontId="5" fillId="2" borderId="455" xfId="2" applyNumberFormat="1" applyFont="1" applyBorder="1" applyAlignment="1" applyProtection="1">
      <alignment horizontal="center" vertical="center"/>
      <protection locked="0"/>
    </xf>
    <xf numFmtId="2" fontId="5" fillId="2" borderId="456" xfId="2" applyNumberFormat="1" applyFont="1" applyBorder="1" applyAlignment="1" applyProtection="1">
      <alignment horizontal="center" vertical="center"/>
      <protection locked="0"/>
    </xf>
    <xf numFmtId="2" fontId="5" fillId="2" borderId="457" xfId="2" applyNumberFormat="1" applyFont="1" applyBorder="1" applyAlignment="1" applyProtection="1">
      <alignment horizontal="center" vertical="center"/>
      <protection locked="0"/>
    </xf>
    <xf numFmtId="2" fontId="5" fillId="2" borderId="458" xfId="2" applyNumberFormat="1" applyFont="1" applyBorder="1" applyAlignment="1" applyProtection="1">
      <alignment horizontal="center" vertical="center"/>
      <protection locked="0"/>
    </xf>
    <xf numFmtId="2" fontId="5" fillId="2" borderId="459" xfId="2" applyNumberFormat="1" applyFont="1" applyBorder="1" applyAlignment="1" applyProtection="1">
      <alignment horizontal="center" vertical="center"/>
      <protection locked="0"/>
    </xf>
    <xf numFmtId="2" fontId="5" fillId="2" borderId="460" xfId="2" applyNumberFormat="1" applyFont="1" applyBorder="1" applyAlignment="1" applyProtection="1">
      <alignment horizontal="center" vertical="center"/>
      <protection locked="0"/>
    </xf>
    <xf numFmtId="2" fontId="5" fillId="2" borderId="461" xfId="2" applyNumberFormat="1" applyFont="1" applyBorder="1" applyAlignment="1" applyProtection="1">
      <alignment horizontal="center" vertical="center"/>
      <protection locked="0"/>
    </xf>
    <xf numFmtId="1" fontId="5" fillId="0" borderId="462" xfId="1" applyNumberFormat="1" applyFont="1" applyBorder="1" applyProtection="1">
      <protection hidden="1"/>
    </xf>
    <xf numFmtId="1" fontId="5" fillId="0" borderId="462" xfId="1" applyNumberFormat="1" applyFont="1" applyBorder="1" applyAlignment="1">
      <alignment horizontal="center" vertical="center" wrapText="1"/>
    </xf>
    <xf numFmtId="1" fontId="5" fillId="7" borderId="279" xfId="1" applyNumberFormat="1" applyFont="1" applyFill="1" applyBorder="1" applyProtection="1">
      <protection locked="0"/>
    </xf>
    <xf numFmtId="1" fontId="8" fillId="0" borderId="462" xfId="1" applyNumberFormat="1" applyFont="1" applyBorder="1"/>
    <xf numFmtId="1" fontId="5" fillId="7" borderId="423" xfId="1" applyNumberFormat="1" applyFont="1" applyFill="1" applyBorder="1" applyProtection="1">
      <protection locked="0"/>
    </xf>
    <xf numFmtId="1" fontId="5" fillId="7" borderId="424" xfId="1" applyNumberFormat="1" applyFont="1" applyFill="1" applyBorder="1" applyProtection="1">
      <protection locked="0"/>
    </xf>
    <xf numFmtId="1" fontId="5" fillId="7" borderId="463" xfId="1" applyNumberFormat="1" applyFont="1" applyFill="1" applyBorder="1" applyProtection="1">
      <protection locked="0"/>
    </xf>
    <xf numFmtId="1" fontId="5" fillId="0" borderId="462" xfId="1" applyNumberFormat="1" applyFont="1" applyBorder="1"/>
    <xf numFmtId="1" fontId="5" fillId="7" borderId="432" xfId="1" applyNumberFormat="1" applyFont="1" applyFill="1" applyBorder="1" applyProtection="1">
      <protection locked="0"/>
    </xf>
    <xf numFmtId="1" fontId="5" fillId="0" borderId="426" xfId="1" applyNumberFormat="1" applyFont="1" applyBorder="1"/>
    <xf numFmtId="1" fontId="5" fillId="0" borderId="425" xfId="1" applyNumberFormat="1" applyFont="1" applyBorder="1"/>
    <xf numFmtId="1" fontId="5" fillId="0" borderId="464" xfId="1" applyNumberFormat="1" applyFont="1" applyBorder="1"/>
    <xf numFmtId="1" fontId="5" fillId="0" borderId="465" xfId="1" applyNumberFormat="1" applyFont="1" applyBorder="1" applyAlignment="1">
      <alignment horizontal="center" vertical="center" wrapText="1"/>
    </xf>
    <xf numFmtId="1" fontId="5" fillId="0" borderId="440" xfId="1" applyNumberFormat="1" applyFont="1" applyBorder="1" applyAlignment="1">
      <alignment horizontal="center" vertical="center" wrapText="1"/>
    </xf>
    <xf numFmtId="1" fontId="5" fillId="0" borderId="466" xfId="1" applyNumberFormat="1" applyFont="1" applyBorder="1" applyAlignment="1">
      <alignment horizontal="center" vertical="center" wrapText="1"/>
    </xf>
    <xf numFmtId="1" fontId="5" fillId="0" borderId="467" xfId="1" applyNumberFormat="1" applyFont="1" applyBorder="1"/>
    <xf numFmtId="1" fontId="5" fillId="7" borderId="447" xfId="1" applyNumberFormat="1" applyFont="1" applyFill="1" applyBorder="1" applyAlignment="1" applyProtection="1">
      <alignment horizontal="center"/>
      <protection locked="0"/>
    </xf>
    <xf numFmtId="1" fontId="6" fillId="0" borderId="426" xfId="1" applyNumberFormat="1" applyFont="1" applyBorder="1" applyProtection="1">
      <protection hidden="1"/>
    </xf>
    <xf numFmtId="1" fontId="5" fillId="0" borderId="468" xfId="1" applyNumberFormat="1" applyFont="1" applyBorder="1" applyProtection="1">
      <protection hidden="1"/>
    </xf>
    <xf numFmtId="1" fontId="2" fillId="3" borderId="426" xfId="0" applyNumberFormat="1" applyFont="1" applyFill="1" applyBorder="1"/>
    <xf numFmtId="1" fontId="5" fillId="0" borderId="469" xfId="1" applyNumberFormat="1" applyFont="1" applyBorder="1"/>
    <xf numFmtId="1" fontId="5" fillId="7" borderId="470" xfId="1" applyNumberFormat="1" applyFont="1" applyFill="1" applyBorder="1" applyAlignment="1" applyProtection="1">
      <alignment horizontal="center"/>
      <protection locked="0"/>
    </xf>
    <xf numFmtId="1" fontId="6" fillId="4" borderId="468" xfId="1" applyNumberFormat="1" applyFont="1" applyFill="1" applyBorder="1" applyProtection="1">
      <protection hidden="1"/>
    </xf>
    <xf numFmtId="1" fontId="5" fillId="0" borderId="447" xfId="1" applyNumberFormat="1" applyFont="1" applyBorder="1" applyAlignment="1">
      <alignment horizontal="right"/>
    </xf>
    <xf numFmtId="1" fontId="5" fillId="7" borderId="447" xfId="1" applyNumberFormat="1" applyFont="1" applyFill="1" applyBorder="1" applyProtection="1">
      <protection locked="0"/>
    </xf>
    <xf numFmtId="1" fontId="6" fillId="0" borderId="471" xfId="1" applyNumberFormat="1" applyFont="1" applyBorder="1" applyProtection="1">
      <protection hidden="1"/>
    </xf>
    <xf numFmtId="1" fontId="5" fillId="0" borderId="466" xfId="0" applyNumberFormat="1" applyFont="1" applyBorder="1" applyAlignment="1">
      <alignment horizontal="center" vertical="center" wrapText="1"/>
    </xf>
    <xf numFmtId="1" fontId="5" fillId="0" borderId="472" xfId="1" applyNumberFormat="1" applyFont="1" applyBorder="1" applyAlignment="1">
      <alignment horizontal="center" vertical="center" wrapText="1"/>
    </xf>
    <xf numFmtId="1" fontId="5" fillId="0" borderId="473" xfId="1" applyNumberFormat="1" applyFont="1" applyBorder="1" applyAlignment="1">
      <alignment horizontal="center" vertical="center" wrapText="1"/>
    </xf>
    <xf numFmtId="1" fontId="5" fillId="0" borderId="474" xfId="1" applyNumberFormat="1" applyFont="1" applyBorder="1" applyAlignment="1">
      <alignment horizontal="center" vertical="center" wrapText="1"/>
    </xf>
    <xf numFmtId="1" fontId="5" fillId="7" borderId="475" xfId="0" applyNumberFormat="1" applyFont="1" applyFill="1" applyBorder="1" applyProtection="1">
      <protection locked="0"/>
    </xf>
    <xf numFmtId="1" fontId="5" fillId="7" borderId="476" xfId="0" applyNumberFormat="1" applyFont="1" applyFill="1" applyBorder="1" applyProtection="1">
      <protection locked="0"/>
    </xf>
    <xf numFmtId="1" fontId="5" fillId="7" borderId="477" xfId="1" applyNumberFormat="1" applyFont="1" applyFill="1" applyBorder="1" applyProtection="1">
      <protection locked="0"/>
    </xf>
    <xf numFmtId="1" fontId="5" fillId="7" borderId="478" xfId="0" applyNumberFormat="1" applyFont="1" applyFill="1" applyBorder="1" applyProtection="1">
      <protection locked="0"/>
    </xf>
    <xf numFmtId="1" fontId="5" fillId="7" borderId="479" xfId="0" applyNumberFormat="1" applyFont="1" applyFill="1" applyBorder="1" applyProtection="1">
      <protection locked="0"/>
    </xf>
    <xf numFmtId="1" fontId="5" fillId="7" borderId="480" xfId="0" applyNumberFormat="1" applyFont="1" applyFill="1" applyBorder="1" applyProtection="1">
      <protection locked="0"/>
    </xf>
    <xf numFmtId="1" fontId="5" fillId="3" borderId="466" xfId="0" applyNumberFormat="1" applyFont="1" applyFill="1" applyBorder="1" applyAlignment="1">
      <alignment horizontal="center" vertical="center" wrapText="1"/>
    </xf>
    <xf numFmtId="1" fontId="5" fillId="0" borderId="475" xfId="0" applyNumberFormat="1" applyFont="1" applyBorder="1"/>
    <xf numFmtId="1" fontId="5" fillId="7" borderId="481" xfId="0" applyNumberFormat="1" applyFont="1" applyFill="1" applyBorder="1" applyProtection="1">
      <protection locked="0"/>
    </xf>
    <xf numFmtId="1" fontId="5" fillId="0" borderId="465" xfId="0" applyNumberFormat="1" applyFont="1" applyBorder="1"/>
    <xf numFmtId="1" fontId="5" fillId="0" borderId="474" xfId="0" applyNumberFormat="1" applyFont="1" applyBorder="1"/>
    <xf numFmtId="1" fontId="5" fillId="0" borderId="472" xfId="1" applyNumberFormat="1" applyFont="1" applyBorder="1" applyAlignment="1">
      <alignment horizontal="center" vertical="center"/>
    </xf>
    <xf numFmtId="1" fontId="5" fillId="0" borderId="474" xfId="3" applyNumberFormat="1" applyFont="1" applyBorder="1" applyAlignment="1">
      <alignment horizontal="center" vertical="center"/>
    </xf>
    <xf numFmtId="1" fontId="5" fillId="0" borderId="465" xfId="1" applyNumberFormat="1" applyFont="1" applyBorder="1" applyAlignment="1">
      <alignment horizontal="center" wrapText="1"/>
    </xf>
    <xf numFmtId="1" fontId="5" fillId="0" borderId="474" xfId="1" applyNumberFormat="1" applyFont="1" applyBorder="1" applyAlignment="1">
      <alignment horizontal="center" wrapText="1"/>
    </xf>
    <xf numFmtId="1" fontId="5" fillId="0" borderId="466" xfId="1" applyNumberFormat="1" applyFont="1" applyBorder="1" applyAlignment="1">
      <alignment horizontal="right"/>
    </xf>
    <xf numFmtId="1" fontId="5" fillId="7" borderId="472" xfId="1" applyNumberFormat="1" applyFont="1" applyFill="1" applyBorder="1" applyAlignment="1" applyProtection="1">
      <alignment horizontal="right"/>
      <protection locked="0"/>
    </xf>
    <xf numFmtId="1" fontId="5" fillId="7" borderId="474" xfId="1" applyNumberFormat="1" applyFont="1" applyFill="1" applyBorder="1" applyAlignment="1" applyProtection="1">
      <alignment horizontal="right"/>
      <protection locked="0"/>
    </xf>
    <xf numFmtId="1" fontId="5" fillId="7" borderId="477" xfId="1" applyNumberFormat="1" applyFont="1" applyFill="1" applyBorder="1" applyAlignment="1" applyProtection="1">
      <alignment horizontal="right"/>
      <protection locked="0"/>
    </xf>
    <xf numFmtId="1" fontId="5" fillId="7" borderId="475" xfId="1" applyNumberFormat="1" applyFont="1" applyFill="1" applyBorder="1" applyAlignment="1" applyProtection="1">
      <alignment horizontal="right"/>
      <protection locked="0"/>
    </xf>
    <xf numFmtId="1" fontId="5" fillId="7" borderId="481" xfId="1" applyNumberFormat="1" applyFont="1" applyFill="1" applyBorder="1" applyAlignment="1" applyProtection="1">
      <alignment horizontal="right"/>
      <protection locked="0"/>
    </xf>
    <xf numFmtId="1" fontId="5" fillId="0" borderId="471" xfId="1" applyNumberFormat="1" applyFont="1" applyBorder="1" applyProtection="1">
      <protection hidden="1"/>
    </xf>
    <xf numFmtId="1" fontId="5" fillId="0" borderId="474" xfId="1" applyNumberFormat="1" applyFont="1" applyBorder="1" applyAlignment="1">
      <alignment horizontal="center" vertical="center" wrapText="1"/>
    </xf>
    <xf numFmtId="1" fontId="5" fillId="7" borderId="375" xfId="1" applyNumberFormat="1" applyFont="1" applyFill="1" applyBorder="1" applyProtection="1">
      <protection locked="0"/>
    </xf>
    <xf numFmtId="1" fontId="5" fillId="0" borderId="466" xfId="1" applyNumberFormat="1" applyFont="1" applyBorder="1" applyAlignment="1">
      <alignment wrapText="1"/>
    </xf>
    <xf numFmtId="1" fontId="1" fillId="0" borderId="472" xfId="1" applyNumberFormat="1" applyFont="1" applyBorder="1" applyAlignment="1">
      <alignment horizontal="right"/>
    </xf>
    <xf numFmtId="1" fontId="1" fillId="0" borderId="466" xfId="1" applyNumberFormat="1" applyFont="1" applyBorder="1" applyAlignment="1">
      <alignment horizontal="right"/>
    </xf>
    <xf numFmtId="1" fontId="5" fillId="0" borderId="471" xfId="1" applyNumberFormat="1" applyFont="1" applyBorder="1"/>
    <xf numFmtId="1" fontId="5" fillId="0" borderId="482" xfId="1" applyNumberFormat="1" applyFont="1" applyBorder="1" applyAlignment="1">
      <alignment horizontal="center" vertical="center" wrapText="1"/>
    </xf>
    <xf numFmtId="1" fontId="5" fillId="0" borderId="483" xfId="1" applyNumberFormat="1" applyFont="1" applyBorder="1" applyAlignment="1">
      <alignment horizontal="center" vertical="center" wrapText="1"/>
    </xf>
    <xf numFmtId="1" fontId="5" fillId="7" borderId="484" xfId="1" applyNumberFormat="1" applyFont="1" applyFill="1" applyBorder="1" applyProtection="1">
      <protection locked="0"/>
    </xf>
    <xf numFmtId="1" fontId="5" fillId="7" borderId="485" xfId="1" applyNumberFormat="1" applyFont="1" applyFill="1" applyBorder="1" applyProtection="1">
      <protection locked="0"/>
    </xf>
    <xf numFmtId="1" fontId="5" fillId="0" borderId="466" xfId="1" applyNumberFormat="1" applyFont="1" applyBorder="1"/>
    <xf numFmtId="1" fontId="1" fillId="0" borderId="472" xfId="1" applyNumberFormat="1" applyFont="1" applyBorder="1"/>
    <xf numFmtId="1" fontId="1" fillId="0" borderId="482" xfId="1" applyNumberFormat="1" applyFont="1" applyBorder="1"/>
    <xf numFmtId="1" fontId="1" fillId="0" borderId="473" xfId="1" applyNumberFormat="1" applyFont="1" applyBorder="1"/>
    <xf numFmtId="1" fontId="1" fillId="0" borderId="483" xfId="1" applyNumberFormat="1" applyFont="1" applyBorder="1"/>
    <xf numFmtId="1" fontId="5" fillId="0" borderId="472" xfId="0" applyNumberFormat="1" applyFont="1" applyBorder="1" applyAlignment="1">
      <alignment horizontal="center" vertical="center" wrapText="1"/>
    </xf>
    <xf numFmtId="1" fontId="5" fillId="3" borderId="486" xfId="0" applyNumberFormat="1" applyFont="1" applyFill="1" applyBorder="1" applyAlignment="1">
      <alignment horizontal="center" vertical="center"/>
    </xf>
    <xf numFmtId="1" fontId="5" fillId="3" borderId="466" xfId="0" applyNumberFormat="1" applyFont="1" applyFill="1" applyBorder="1" applyAlignment="1">
      <alignment horizontal="center" vertical="center"/>
    </xf>
    <xf numFmtId="1" fontId="5" fillId="7" borderId="487" xfId="0" applyNumberFormat="1" applyFont="1" applyFill="1" applyBorder="1" applyProtection="1">
      <protection locked="0"/>
    </xf>
    <xf numFmtId="1" fontId="6" fillId="3" borderId="474" xfId="0" applyNumberFormat="1" applyFont="1" applyFill="1" applyBorder="1" applyAlignment="1">
      <alignment horizontal="center" vertical="center"/>
    </xf>
    <xf numFmtId="1" fontId="5" fillId="3" borderId="472" xfId="0" applyNumberFormat="1" applyFont="1" applyFill="1" applyBorder="1" applyAlignment="1">
      <alignment horizontal="center" vertical="center" wrapText="1"/>
    </xf>
    <xf numFmtId="1" fontId="5" fillId="3" borderId="474" xfId="0" applyNumberFormat="1" applyFont="1" applyFill="1" applyBorder="1" applyAlignment="1">
      <alignment horizontal="center" vertical="center" wrapText="1"/>
    </xf>
    <xf numFmtId="1" fontId="5" fillId="3" borderId="482" xfId="0" applyNumberFormat="1" applyFont="1" applyFill="1" applyBorder="1" applyAlignment="1">
      <alignment horizontal="center" vertical="center" wrapText="1"/>
    </xf>
    <xf numFmtId="1" fontId="5" fillId="3" borderId="473" xfId="0" applyNumberFormat="1" applyFont="1" applyFill="1" applyBorder="1" applyAlignment="1">
      <alignment horizontal="center" vertical="center" wrapText="1"/>
    </xf>
    <xf numFmtId="1" fontId="5" fillId="3" borderId="483" xfId="0" applyNumberFormat="1" applyFont="1" applyFill="1" applyBorder="1" applyAlignment="1">
      <alignment horizontal="center" vertical="center" wrapText="1"/>
    </xf>
    <xf numFmtId="1" fontId="5" fillId="3" borderId="472" xfId="0" applyNumberFormat="1" applyFont="1" applyFill="1" applyBorder="1" applyAlignment="1">
      <alignment horizontal="center" vertical="center"/>
    </xf>
    <xf numFmtId="2" fontId="5" fillId="3" borderId="473" xfId="0" applyNumberFormat="1" applyFont="1" applyFill="1" applyBorder="1" applyAlignment="1">
      <alignment horizontal="center" vertical="center"/>
    </xf>
    <xf numFmtId="2" fontId="5" fillId="3" borderId="474" xfId="0" applyNumberFormat="1" applyFont="1" applyFill="1" applyBorder="1" applyAlignment="1">
      <alignment horizontal="center" vertical="center"/>
    </xf>
    <xf numFmtId="2" fontId="5" fillId="3" borderId="472" xfId="0" applyNumberFormat="1" applyFont="1" applyFill="1" applyBorder="1" applyAlignment="1">
      <alignment horizontal="center" vertical="center"/>
    </xf>
    <xf numFmtId="2" fontId="5" fillId="3" borderId="482" xfId="0" applyNumberFormat="1" applyFont="1" applyFill="1" applyBorder="1" applyAlignment="1">
      <alignment horizontal="center" vertical="center"/>
    </xf>
    <xf numFmtId="2" fontId="5" fillId="3" borderId="483" xfId="0" applyNumberFormat="1" applyFont="1" applyFill="1" applyBorder="1" applyAlignment="1">
      <alignment horizontal="center" vertical="center"/>
    </xf>
    <xf numFmtId="2" fontId="5" fillId="3" borderId="475" xfId="0" applyNumberFormat="1" applyFont="1" applyFill="1" applyBorder="1" applyAlignment="1">
      <alignment horizontal="center" vertical="center"/>
    </xf>
    <xf numFmtId="2" fontId="5" fillId="2" borderId="488" xfId="2" applyNumberFormat="1" applyFont="1" applyBorder="1" applyAlignment="1" applyProtection="1">
      <alignment horizontal="center" vertical="center"/>
      <protection locked="0"/>
    </xf>
    <xf numFmtId="1" fontId="5" fillId="0" borderId="482" xfId="1" applyNumberFormat="1" applyFont="1" applyBorder="1" applyAlignment="1">
      <alignment horizontal="center" vertical="center" wrapText="1"/>
    </xf>
    <xf numFmtId="1" fontId="5" fillId="0" borderId="474" xfId="1" applyNumberFormat="1" applyFont="1" applyBorder="1" applyAlignment="1">
      <alignment horizontal="center" vertical="center"/>
    </xf>
    <xf numFmtId="1" fontId="5" fillId="0" borderId="489" xfId="1" applyNumberFormat="1" applyFont="1" applyBorder="1"/>
    <xf numFmtId="1" fontId="5" fillId="7" borderId="490" xfId="1" applyNumberFormat="1" applyFont="1" applyFill="1" applyBorder="1" applyAlignment="1" applyProtection="1">
      <alignment horizontal="center"/>
      <protection locked="0"/>
    </xf>
    <xf numFmtId="1" fontId="5" fillId="7" borderId="491" xfId="1" applyNumberFormat="1" applyFont="1" applyFill="1" applyBorder="1" applyAlignment="1" applyProtection="1">
      <alignment horizontal="center"/>
      <protection locked="0"/>
    </xf>
    <xf numFmtId="1" fontId="5" fillId="0" borderId="492" xfId="1" applyNumberFormat="1" applyFont="1" applyBorder="1" applyProtection="1">
      <protection hidden="1"/>
    </xf>
    <xf numFmtId="1" fontId="5" fillId="0" borderId="493" xfId="1" applyNumberFormat="1" applyFont="1" applyBorder="1"/>
    <xf numFmtId="1" fontId="5" fillId="7" borderId="494" xfId="1" applyNumberFormat="1" applyFont="1" applyFill="1" applyBorder="1" applyAlignment="1" applyProtection="1">
      <alignment horizontal="center"/>
      <protection locked="0"/>
    </xf>
    <xf numFmtId="1" fontId="6" fillId="4" borderId="492" xfId="1" applyNumberFormat="1" applyFont="1" applyFill="1" applyBorder="1" applyProtection="1">
      <protection hidden="1"/>
    </xf>
    <xf numFmtId="1" fontId="6" fillId="0" borderId="495" xfId="1" applyNumberFormat="1" applyFont="1" applyBorder="1" applyProtection="1">
      <protection hidden="1"/>
    </xf>
    <xf numFmtId="1" fontId="5" fillId="7" borderId="496" xfId="1" applyNumberFormat="1" applyFont="1" applyFill="1" applyBorder="1" applyProtection="1">
      <protection locked="0"/>
    </xf>
    <xf numFmtId="1" fontId="5" fillId="0" borderId="497" xfId="0" applyNumberFormat="1" applyFont="1" applyBorder="1"/>
    <xf numFmtId="1" fontId="5" fillId="7" borderId="498" xfId="0" applyNumberFormat="1" applyFont="1" applyFill="1" applyBorder="1" applyProtection="1">
      <protection locked="0"/>
    </xf>
    <xf numFmtId="1" fontId="5" fillId="7" borderId="497" xfId="0" applyNumberFormat="1" applyFont="1" applyFill="1" applyBorder="1" applyProtection="1">
      <protection locked="0"/>
    </xf>
    <xf numFmtId="1" fontId="5" fillId="7" borderId="499" xfId="0" applyNumberFormat="1" applyFont="1" applyFill="1" applyBorder="1" applyProtection="1">
      <protection locked="0"/>
    </xf>
    <xf numFmtId="1" fontId="5" fillId="7" borderId="500" xfId="0" applyNumberFormat="1" applyFont="1" applyFill="1" applyBorder="1" applyProtection="1">
      <protection locked="0"/>
    </xf>
    <xf numFmtId="1" fontId="5" fillId="0" borderId="501" xfId="1" applyNumberFormat="1" applyFont="1" applyBorder="1" applyProtection="1">
      <protection hidden="1"/>
    </xf>
    <xf numFmtId="1" fontId="5" fillId="0" borderId="502" xfId="1" applyNumberFormat="1" applyFont="1" applyBorder="1" applyProtection="1">
      <protection hidden="1"/>
    </xf>
    <xf numFmtId="1" fontId="5" fillId="0" borderId="438" xfId="0" applyNumberFormat="1" applyFont="1" applyBorder="1"/>
    <xf numFmtId="1" fontId="5" fillId="7" borderId="438" xfId="0" applyNumberFormat="1" applyFont="1" applyFill="1" applyBorder="1" applyProtection="1">
      <protection locked="0"/>
    </xf>
    <xf numFmtId="1" fontId="5" fillId="7" borderId="503" xfId="0" applyNumberFormat="1" applyFont="1" applyFill="1" applyBorder="1" applyProtection="1">
      <protection locked="0"/>
    </xf>
    <xf numFmtId="1" fontId="5" fillId="0" borderId="501" xfId="1" applyNumberFormat="1" applyFont="1" applyBorder="1"/>
    <xf numFmtId="1" fontId="5" fillId="0" borderId="502" xfId="1" applyNumberFormat="1" applyFont="1" applyBorder="1"/>
    <xf numFmtId="1" fontId="5" fillId="4" borderId="504" xfId="1" applyNumberFormat="1" applyFont="1" applyFill="1" applyBorder="1" applyProtection="1">
      <protection hidden="1"/>
    </xf>
    <xf numFmtId="1" fontId="5" fillId="4" borderId="502" xfId="1" applyNumberFormat="1" applyFont="1" applyFill="1" applyBorder="1" applyProtection="1">
      <protection hidden="1"/>
    </xf>
    <xf numFmtId="1" fontId="5" fillId="4" borderId="502" xfId="1" applyNumberFormat="1" applyFont="1" applyFill="1" applyBorder="1"/>
    <xf numFmtId="1" fontId="5" fillId="7" borderId="505" xfId="1" applyNumberFormat="1" applyFont="1" applyFill="1" applyBorder="1" applyAlignment="1" applyProtection="1">
      <alignment horizontal="right"/>
      <protection locked="0"/>
    </xf>
    <xf numFmtId="1" fontId="5" fillId="7" borderId="506" xfId="1" applyNumberFormat="1" applyFont="1" applyFill="1" applyBorder="1" applyAlignment="1" applyProtection="1">
      <alignment horizontal="right"/>
      <protection locked="0"/>
    </xf>
    <xf numFmtId="1" fontId="5" fillId="7" borderId="507" xfId="1" applyNumberFormat="1" applyFont="1" applyFill="1" applyBorder="1" applyAlignment="1" applyProtection="1">
      <alignment horizontal="right"/>
      <protection locked="0"/>
    </xf>
    <xf numFmtId="1" fontId="5" fillId="7" borderId="508" xfId="1" applyNumberFormat="1" applyFont="1" applyFill="1" applyBorder="1" applyAlignment="1" applyProtection="1">
      <alignment horizontal="right"/>
      <protection locked="0"/>
    </xf>
    <xf numFmtId="1" fontId="5" fillId="7" borderId="503" xfId="1" applyNumberFormat="1" applyFont="1" applyFill="1" applyBorder="1" applyAlignment="1" applyProtection="1">
      <alignment horizontal="right"/>
      <protection locked="0"/>
    </xf>
    <xf numFmtId="1" fontId="6" fillId="0" borderId="492" xfId="1" applyNumberFormat="1" applyFont="1" applyBorder="1" applyProtection="1">
      <protection hidden="1"/>
    </xf>
    <xf numFmtId="1" fontId="5" fillId="0" borderId="509" xfId="1" applyNumberFormat="1" applyFont="1" applyBorder="1"/>
    <xf numFmtId="1" fontId="2" fillId="3" borderId="502" xfId="0" applyNumberFormat="1" applyFont="1" applyFill="1" applyBorder="1"/>
    <xf numFmtId="1" fontId="5" fillId="0" borderId="504" xfId="1" applyNumberFormat="1" applyFont="1" applyBorder="1"/>
    <xf numFmtId="1" fontId="2" fillId="0" borderId="504" xfId="0" applyNumberFormat="1" applyFont="1" applyBorder="1"/>
    <xf numFmtId="1" fontId="5" fillId="7" borderId="496" xfId="1" applyNumberFormat="1" applyFont="1" applyFill="1" applyBorder="1" applyAlignment="1" applyProtection="1">
      <alignment horizontal="right"/>
      <protection locked="0"/>
    </xf>
    <xf numFmtId="1" fontId="5" fillId="0" borderId="510" xfId="1" applyNumberFormat="1" applyFont="1" applyBorder="1"/>
    <xf numFmtId="1" fontId="5" fillId="0" borderId="511" xfId="1" applyNumberFormat="1" applyFont="1" applyBorder="1" applyProtection="1">
      <protection hidden="1"/>
    </xf>
    <xf numFmtId="1" fontId="2" fillId="3" borderId="511" xfId="0" applyNumberFormat="1" applyFont="1" applyFill="1" applyBorder="1"/>
    <xf numFmtId="1" fontId="5" fillId="0" borderId="510" xfId="1" applyNumberFormat="1" applyFont="1" applyBorder="1" applyProtection="1">
      <protection hidden="1"/>
    </xf>
    <xf numFmtId="1" fontId="5" fillId="0" borderId="492" xfId="1" applyNumberFormat="1" applyFont="1" applyBorder="1"/>
    <xf numFmtId="1" fontId="5" fillId="0" borderId="511" xfId="1" applyNumberFormat="1" applyFont="1" applyBorder="1"/>
    <xf numFmtId="1" fontId="5" fillId="7" borderId="512" xfId="1" applyNumberFormat="1" applyFont="1" applyFill="1" applyBorder="1" applyProtection="1">
      <protection locked="0"/>
    </xf>
    <xf numFmtId="1" fontId="5" fillId="7" borderId="513" xfId="1" applyNumberFormat="1" applyFont="1" applyFill="1" applyBorder="1" applyProtection="1">
      <protection locked="0"/>
    </xf>
    <xf numFmtId="1" fontId="5" fillId="0" borderId="514" xfId="1" applyNumberFormat="1" applyFont="1" applyBorder="1" applyAlignment="1">
      <alignment wrapText="1"/>
    </xf>
    <xf numFmtId="1" fontId="5" fillId="0" borderId="514" xfId="1" applyNumberFormat="1" applyFont="1" applyBorder="1"/>
    <xf numFmtId="1" fontId="5" fillId="7" borderId="515" xfId="1" applyNumberFormat="1" applyFont="1" applyFill="1" applyBorder="1" applyProtection="1">
      <protection locked="0"/>
    </xf>
    <xf numFmtId="1" fontId="5" fillId="7" borderId="516" xfId="1" applyNumberFormat="1" applyFont="1" applyFill="1" applyBorder="1" applyProtection="1">
      <protection locked="0"/>
    </xf>
    <xf numFmtId="1" fontId="5" fillId="7" borderId="517" xfId="1" applyNumberFormat="1" applyFont="1" applyFill="1" applyBorder="1" applyProtection="1">
      <protection locked="0"/>
    </xf>
    <xf numFmtId="1" fontId="5" fillId="4" borderId="511" xfId="1" applyNumberFormat="1" applyFont="1" applyFill="1" applyBorder="1"/>
    <xf numFmtId="1" fontId="5" fillId="4" borderId="510" xfId="1" applyNumberFormat="1" applyFont="1" applyFill="1" applyBorder="1"/>
    <xf numFmtId="1" fontId="5" fillId="4" borderId="511" xfId="1" applyNumberFormat="1" applyFont="1" applyFill="1" applyBorder="1" applyProtection="1">
      <protection hidden="1"/>
    </xf>
    <xf numFmtId="1" fontId="2" fillId="4" borderId="511" xfId="0" applyNumberFormat="1" applyFont="1" applyFill="1" applyBorder="1"/>
    <xf numFmtId="1" fontId="5" fillId="7" borderId="518" xfId="1" applyNumberFormat="1" applyFont="1" applyFill="1" applyBorder="1" applyProtection="1">
      <protection locked="0"/>
    </xf>
    <xf numFmtId="1" fontId="5" fillId="0" borderId="519" xfId="1" applyNumberFormat="1" applyFont="1" applyBorder="1" applyAlignment="1">
      <alignment wrapText="1"/>
    </xf>
    <xf numFmtId="1" fontId="5" fillId="0" borderId="519" xfId="0" applyNumberFormat="1" applyFont="1" applyBorder="1" applyAlignment="1">
      <alignment horizontal="left"/>
    </xf>
    <xf numFmtId="1" fontId="5" fillId="0" borderId="519" xfId="0" applyNumberFormat="1" applyFont="1" applyBorder="1"/>
    <xf numFmtId="1" fontId="5" fillId="7" borderId="520" xfId="0" applyNumberFormat="1" applyFont="1" applyFill="1" applyBorder="1" applyProtection="1">
      <protection locked="0"/>
    </xf>
    <xf numFmtId="1" fontId="5" fillId="7" borderId="521" xfId="0" applyNumberFormat="1" applyFont="1" applyFill="1" applyBorder="1" applyProtection="1">
      <protection locked="0"/>
    </xf>
    <xf numFmtId="1" fontId="5" fillId="7" borderId="522" xfId="0" applyNumberFormat="1" applyFont="1" applyFill="1" applyBorder="1" applyProtection="1">
      <protection locked="0"/>
    </xf>
    <xf numFmtId="1" fontId="5" fillId="7" borderId="523" xfId="0" applyNumberFormat="1" applyFont="1" applyFill="1" applyBorder="1" applyProtection="1">
      <protection locked="0"/>
    </xf>
    <xf numFmtId="1" fontId="5" fillId="7" borderId="524" xfId="0" applyNumberFormat="1" applyFont="1" applyFill="1" applyBorder="1" applyProtection="1">
      <protection locked="0"/>
    </xf>
    <xf numFmtId="1" fontId="5" fillId="3" borderId="494" xfId="0" applyNumberFormat="1" applyFont="1" applyFill="1" applyBorder="1" applyAlignment="1">
      <alignment horizontal="center" vertical="center"/>
    </xf>
    <xf numFmtId="2" fontId="5" fillId="3" borderId="505" xfId="0" applyNumberFormat="1" applyFont="1" applyFill="1" applyBorder="1" applyAlignment="1">
      <alignment horizontal="center" vertical="center"/>
    </xf>
    <xf numFmtId="1" fontId="5" fillId="3" borderId="514" xfId="0" applyNumberFormat="1" applyFont="1" applyFill="1" applyBorder="1" applyAlignment="1">
      <alignment horizontal="center" vertical="center"/>
    </xf>
    <xf numFmtId="2" fontId="5" fillId="3" borderId="525" xfId="0" applyNumberFormat="1" applyFont="1" applyFill="1" applyBorder="1" applyAlignment="1">
      <alignment horizontal="center" vertical="center"/>
    </xf>
    <xf numFmtId="2" fontId="5" fillId="3" borderId="516" xfId="0" applyNumberFormat="1" applyFont="1" applyFill="1" applyBorder="1" applyAlignment="1">
      <alignment horizontal="center" vertical="center"/>
    </xf>
    <xf numFmtId="1" fontId="5" fillId="4" borderId="514" xfId="0" applyNumberFormat="1" applyFont="1" applyFill="1" applyBorder="1" applyAlignment="1">
      <alignment horizontal="center" vertical="center"/>
    </xf>
    <xf numFmtId="1" fontId="5" fillId="3" borderId="519" xfId="1" applyNumberFormat="1" applyFont="1" applyFill="1" applyBorder="1" applyAlignment="1">
      <alignment horizontal="center" vertical="center"/>
    </xf>
    <xf numFmtId="2" fontId="5" fillId="3" borderId="520" xfId="0" applyNumberFormat="1" applyFont="1" applyFill="1" applyBorder="1" applyAlignment="1">
      <alignment horizontal="center" vertical="center"/>
    </xf>
    <xf numFmtId="1" fontId="5" fillId="0" borderId="510" xfId="1" applyNumberFormat="1" applyFont="1" applyBorder="1" applyAlignment="1">
      <alignment horizontal="center" vertical="center" wrapText="1"/>
    </xf>
    <xf numFmtId="1" fontId="8" fillId="0" borderId="510" xfId="1" applyNumberFormat="1" applyFont="1" applyBorder="1"/>
    <xf numFmtId="1" fontId="5" fillId="0" borderId="526" xfId="1" applyNumberFormat="1" applyFont="1" applyBorder="1"/>
    <xf numFmtId="1" fontId="5" fillId="7" borderId="525" xfId="1" applyNumberFormat="1" applyFont="1" applyFill="1" applyBorder="1" applyProtection="1">
      <protection locked="0"/>
    </xf>
    <xf numFmtId="1" fontId="5" fillId="7" borderId="527" xfId="1" applyNumberFormat="1" applyFont="1" applyFill="1" applyBorder="1" applyProtection="1">
      <protection locked="0"/>
    </xf>
    <xf numFmtId="1" fontId="5" fillId="0" borderId="519" xfId="1" applyNumberFormat="1" applyFont="1" applyBorder="1"/>
    <xf numFmtId="1" fontId="5" fillId="0" borderId="528" xfId="1" applyNumberFormat="1" applyFont="1" applyBorder="1"/>
    <xf numFmtId="1" fontId="5" fillId="0" borderId="529" xfId="1" applyNumberFormat="1" applyFont="1" applyBorder="1"/>
    <xf numFmtId="1" fontId="5" fillId="0" borderId="530" xfId="1" applyNumberFormat="1" applyFont="1" applyBorder="1" applyAlignment="1">
      <alignment horizontal="center" vertical="center" wrapText="1"/>
    </xf>
    <xf numFmtId="1" fontId="5" fillId="0" borderId="531" xfId="1" applyNumberFormat="1" applyFont="1" applyBorder="1" applyAlignment="1">
      <alignment horizontal="center" vertical="center" wrapText="1"/>
    </xf>
    <xf numFmtId="1" fontId="5" fillId="7" borderId="512" xfId="1" applyNumberFormat="1" applyFont="1" applyFill="1" applyBorder="1" applyAlignment="1" applyProtection="1">
      <alignment horizontal="center"/>
      <protection locked="0"/>
    </xf>
    <xf numFmtId="1" fontId="5" fillId="7" borderId="507" xfId="1" applyNumberFormat="1" applyFont="1" applyFill="1" applyBorder="1" applyAlignment="1" applyProtection="1">
      <alignment horizontal="center"/>
      <protection locked="0"/>
    </xf>
    <xf numFmtId="1" fontId="5" fillId="0" borderId="526" xfId="1" applyNumberFormat="1" applyFont="1" applyBorder="1" applyAlignment="1">
      <alignment horizontal="left"/>
    </xf>
    <xf numFmtId="1" fontId="5" fillId="0" borderId="532" xfId="1" applyNumberFormat="1" applyFont="1" applyBorder="1" applyAlignment="1">
      <alignment horizontal="left"/>
    </xf>
    <xf numFmtId="1" fontId="5" fillId="0" borderId="533" xfId="1" applyNumberFormat="1" applyFont="1" applyBorder="1" applyAlignment="1">
      <alignment horizontal="left"/>
    </xf>
    <xf numFmtId="1" fontId="5" fillId="0" borderId="524" xfId="1" applyNumberFormat="1" applyFont="1" applyBorder="1" applyAlignment="1">
      <alignment horizontal="left"/>
    </xf>
    <xf numFmtId="1" fontId="5" fillId="0" borderId="533" xfId="1" applyNumberFormat="1" applyFont="1" applyBorder="1"/>
    <xf numFmtId="1" fontId="5" fillId="7" borderId="519" xfId="1" applyNumberFormat="1" applyFont="1" applyFill="1" applyBorder="1" applyAlignment="1" applyProtection="1">
      <alignment horizontal="center"/>
      <protection locked="0"/>
    </xf>
    <xf numFmtId="1" fontId="5" fillId="7" borderId="534" xfId="1" applyNumberFormat="1" applyFont="1" applyFill="1" applyBorder="1" applyAlignment="1" applyProtection="1">
      <alignment horizontal="center"/>
      <protection locked="0"/>
    </xf>
    <xf numFmtId="1" fontId="5" fillId="7" borderId="524" xfId="1" applyNumberFormat="1" applyFont="1" applyFill="1" applyBorder="1" applyAlignment="1" applyProtection="1">
      <alignment horizontal="center"/>
      <protection locked="0"/>
    </xf>
    <xf numFmtId="1" fontId="6" fillId="0" borderId="511" xfId="1" applyNumberFormat="1" applyFont="1" applyBorder="1" applyProtection="1">
      <protection hidden="1"/>
    </xf>
    <xf numFmtId="1" fontId="5" fillId="0" borderId="519" xfId="1" applyNumberFormat="1" applyFont="1" applyBorder="1" applyAlignment="1">
      <alignment horizontal="right"/>
    </xf>
    <xf numFmtId="1" fontId="5" fillId="7" borderId="519" xfId="1" applyNumberFormat="1" applyFont="1" applyFill="1" applyBorder="1" applyProtection="1">
      <protection locked="0"/>
    </xf>
    <xf numFmtId="1" fontId="5" fillId="0" borderId="528" xfId="1" applyNumberFormat="1" applyFont="1" applyBorder="1" applyProtection="1">
      <protection hidden="1"/>
    </xf>
    <xf numFmtId="1" fontId="5" fillId="0" borderId="531" xfId="0" applyNumberFormat="1" applyFont="1" applyBorder="1" applyAlignment="1">
      <alignment horizontal="center" vertical="center" wrapText="1"/>
    </xf>
    <xf numFmtId="1" fontId="5" fillId="0" borderId="535" xfId="1" applyNumberFormat="1" applyFont="1" applyBorder="1" applyAlignment="1">
      <alignment horizontal="center" vertical="center" wrapText="1"/>
    </xf>
    <xf numFmtId="1" fontId="5" fillId="0" borderId="536" xfId="1" applyNumberFormat="1" applyFont="1" applyBorder="1" applyAlignment="1">
      <alignment horizontal="center" vertical="center" wrapText="1"/>
    </xf>
    <xf numFmtId="1" fontId="5" fillId="0" borderId="537" xfId="1" applyNumberFormat="1" applyFont="1" applyBorder="1" applyAlignment="1">
      <alignment horizontal="center" vertical="center" wrapText="1"/>
    </xf>
    <xf numFmtId="0" fontId="5" fillId="0" borderId="514" xfId="0" applyFont="1" applyBorder="1" applyAlignment="1">
      <alignment vertical="center" wrapText="1"/>
    </xf>
    <xf numFmtId="1" fontId="5" fillId="0" borderId="514" xfId="0" applyNumberFormat="1" applyFont="1" applyBorder="1" applyAlignment="1">
      <alignment horizontal="right" vertical="center"/>
    </xf>
    <xf numFmtId="1" fontId="5" fillId="7" borderId="525" xfId="0" applyNumberFormat="1" applyFont="1" applyFill="1" applyBorder="1" applyProtection="1">
      <protection locked="0"/>
    </xf>
    <xf numFmtId="1" fontId="5" fillId="7" borderId="516" xfId="0" applyNumberFormat="1" applyFont="1" applyFill="1" applyBorder="1" applyProtection="1">
      <protection locked="0"/>
    </xf>
    <xf numFmtId="1" fontId="5" fillId="7" borderId="538" xfId="0" applyNumberFormat="1" applyFont="1" applyFill="1" applyBorder="1" applyProtection="1">
      <protection locked="0"/>
    </xf>
    <xf numFmtId="1" fontId="5" fillId="7" borderId="508" xfId="0" applyNumberFormat="1" applyFont="1" applyFill="1" applyBorder="1" applyProtection="1">
      <protection locked="0"/>
    </xf>
    <xf numFmtId="1" fontId="5" fillId="7" borderId="539" xfId="0" applyNumberFormat="1" applyFont="1" applyFill="1" applyBorder="1" applyProtection="1">
      <protection locked="0"/>
    </xf>
    <xf numFmtId="1" fontId="5" fillId="7" borderId="540" xfId="0" applyNumberFormat="1" applyFont="1" applyFill="1" applyBorder="1" applyProtection="1">
      <protection locked="0"/>
    </xf>
    <xf numFmtId="1" fontId="5" fillId="7" borderId="524" xfId="1" applyNumberFormat="1" applyFont="1" applyFill="1" applyBorder="1" applyProtection="1">
      <protection locked="0"/>
    </xf>
    <xf numFmtId="1" fontId="5" fillId="0" borderId="541" xfId="1" applyNumberFormat="1" applyFont="1" applyBorder="1" applyProtection="1">
      <protection hidden="1"/>
    </xf>
    <xf numFmtId="1" fontId="5" fillId="0" borderId="542" xfId="1" applyNumberFormat="1" applyFont="1" applyBorder="1" applyProtection="1">
      <protection hidden="1"/>
    </xf>
    <xf numFmtId="1" fontId="5" fillId="3" borderId="531" xfId="0" applyNumberFormat="1" applyFont="1" applyFill="1" applyBorder="1" applyAlignment="1">
      <alignment horizontal="center" vertical="center" wrapText="1"/>
    </xf>
    <xf numFmtId="1" fontId="5" fillId="0" borderId="543" xfId="0" applyNumberFormat="1" applyFont="1" applyBorder="1"/>
    <xf numFmtId="1" fontId="5" fillId="7" borderId="544" xfId="0" applyNumberFormat="1" applyFont="1" applyFill="1" applyBorder="1" applyProtection="1">
      <protection locked="0"/>
    </xf>
    <xf numFmtId="1" fontId="5" fillId="7" borderId="543" xfId="0" applyNumberFormat="1" applyFont="1" applyFill="1" applyBorder="1" applyProtection="1">
      <protection locked="0"/>
    </xf>
    <xf numFmtId="1" fontId="5" fillId="7" borderId="545" xfId="0" applyNumberFormat="1" applyFont="1" applyFill="1" applyBorder="1" applyProtection="1">
      <protection locked="0"/>
    </xf>
    <xf numFmtId="1" fontId="5" fillId="7" borderId="546" xfId="0" applyNumberFormat="1" applyFont="1" applyFill="1" applyBorder="1" applyProtection="1">
      <protection locked="0"/>
    </xf>
    <xf numFmtId="1" fontId="5" fillId="0" borderId="547" xfId="1" applyNumberFormat="1" applyFont="1" applyBorder="1" applyProtection="1">
      <protection hidden="1"/>
    </xf>
    <xf numFmtId="1" fontId="5" fillId="0" borderId="548" xfId="1" applyNumberFormat="1" applyFont="1" applyBorder="1" applyProtection="1">
      <protection hidden="1"/>
    </xf>
    <xf numFmtId="1" fontId="5" fillId="0" borderId="549" xfId="0" applyNumberFormat="1" applyFont="1" applyBorder="1"/>
    <xf numFmtId="1" fontId="5" fillId="7" borderId="549" xfId="0" applyNumberFormat="1" applyFont="1" applyFill="1" applyBorder="1" applyProtection="1">
      <protection locked="0"/>
    </xf>
    <xf numFmtId="1" fontId="5" fillId="7" borderId="550" xfId="0" applyNumberFormat="1" applyFont="1" applyFill="1" applyBorder="1" applyProtection="1">
      <protection locked="0"/>
    </xf>
    <xf numFmtId="1" fontId="5" fillId="0" borderId="551" xfId="1" applyNumberFormat="1" applyFont="1" applyBorder="1" applyProtection="1">
      <protection hidden="1"/>
    </xf>
    <xf numFmtId="1" fontId="5" fillId="0" borderId="552" xfId="1" applyNumberFormat="1" applyFont="1" applyBorder="1" applyProtection="1">
      <protection hidden="1"/>
    </xf>
    <xf numFmtId="1" fontId="5" fillId="0" borderId="553" xfId="0" applyNumberFormat="1" applyFont="1" applyBorder="1"/>
    <xf numFmtId="1" fontId="5" fillId="7" borderId="553" xfId="0" applyNumberFormat="1" applyFont="1" applyFill="1" applyBorder="1" applyProtection="1">
      <protection locked="0"/>
    </xf>
    <xf numFmtId="1" fontId="5" fillId="7" borderId="554" xfId="0" applyNumberFormat="1" applyFont="1" applyFill="1" applyBorder="1" applyProtection="1">
      <protection locked="0"/>
    </xf>
    <xf numFmtId="1" fontId="5" fillId="0" borderId="555" xfId="1" applyNumberFormat="1" applyFont="1" applyBorder="1" applyProtection="1">
      <protection hidden="1"/>
    </xf>
    <xf numFmtId="1" fontId="5" fillId="0" borderId="556" xfId="1" applyNumberFormat="1" applyFont="1" applyBorder="1" applyProtection="1">
      <protection hidden="1"/>
    </xf>
    <xf numFmtId="1" fontId="5" fillId="0" borderId="508" xfId="0" applyNumberFormat="1" applyFont="1" applyBorder="1"/>
    <xf numFmtId="1" fontId="5" fillId="7" borderId="519" xfId="0" applyNumberFormat="1" applyFont="1" applyFill="1" applyBorder="1" applyProtection="1">
      <protection locked="0"/>
    </xf>
    <xf numFmtId="1" fontId="5" fillId="7" borderId="557" xfId="0" applyNumberFormat="1" applyFont="1" applyFill="1" applyBorder="1" applyProtection="1">
      <protection locked="0"/>
    </xf>
    <xf numFmtId="1" fontId="5" fillId="0" borderId="530" xfId="0" applyNumberFormat="1" applyFont="1" applyBorder="1"/>
    <xf numFmtId="1" fontId="5" fillId="0" borderId="558" xfId="1" applyNumberFormat="1" applyFont="1" applyBorder="1" applyProtection="1">
      <protection hidden="1"/>
    </xf>
    <xf numFmtId="1" fontId="5" fillId="0" borderId="541" xfId="1" applyNumberFormat="1" applyFont="1" applyBorder="1"/>
    <xf numFmtId="1" fontId="5" fillId="0" borderId="542" xfId="1" applyNumberFormat="1" applyFont="1" applyBorder="1"/>
    <xf numFmtId="1" fontId="5" fillId="0" borderId="535" xfId="1" applyNumberFormat="1" applyFont="1" applyBorder="1" applyAlignment="1">
      <alignment horizontal="center" vertical="center"/>
    </xf>
    <xf numFmtId="1" fontId="5" fillId="4" borderId="559" xfId="1" applyNumberFormat="1" applyFont="1" applyFill="1" applyBorder="1" applyProtection="1">
      <protection hidden="1"/>
    </xf>
    <xf numFmtId="1" fontId="5" fillId="4" borderId="542" xfId="1" applyNumberFormat="1" applyFont="1" applyFill="1" applyBorder="1" applyProtection="1">
      <protection hidden="1"/>
    </xf>
    <xf numFmtId="1" fontId="5" fillId="4" borderId="542" xfId="1" applyNumberFormat="1" applyFont="1" applyFill="1" applyBorder="1"/>
    <xf numFmtId="1" fontId="5" fillId="0" borderId="530" xfId="1" applyNumberFormat="1" applyFont="1" applyBorder="1" applyAlignment="1">
      <alignment horizontal="center" wrapText="1"/>
    </xf>
    <xf numFmtId="1" fontId="5" fillId="0" borderId="531" xfId="1" applyNumberFormat="1" applyFont="1" applyBorder="1" applyAlignment="1">
      <alignment horizontal="right"/>
    </xf>
    <xf numFmtId="1" fontId="5" fillId="7" borderId="535" xfId="1" applyNumberFormat="1" applyFont="1" applyFill="1" applyBorder="1" applyAlignment="1" applyProtection="1">
      <alignment horizontal="right"/>
      <protection locked="0"/>
    </xf>
    <xf numFmtId="1" fontId="5" fillId="7" borderId="560" xfId="1" applyNumberFormat="1" applyFont="1" applyFill="1" applyBorder="1" applyAlignment="1" applyProtection="1">
      <alignment horizontal="right"/>
      <protection locked="0"/>
    </xf>
    <xf numFmtId="1" fontId="5" fillId="7" borderId="557" xfId="1" applyNumberFormat="1" applyFont="1" applyFill="1" applyBorder="1" applyAlignment="1" applyProtection="1">
      <alignment horizontal="right"/>
      <protection locked="0"/>
    </xf>
    <xf numFmtId="1" fontId="5" fillId="7" borderId="561" xfId="1" applyNumberFormat="1" applyFont="1" applyFill="1" applyBorder="1" applyAlignment="1" applyProtection="1">
      <alignment horizontal="right"/>
      <protection locked="0"/>
    </xf>
    <xf numFmtId="1" fontId="5" fillId="0" borderId="562" xfId="1" applyNumberFormat="1" applyFont="1" applyBorder="1"/>
    <xf numFmtId="1" fontId="2" fillId="3" borderId="542" xfId="0" applyNumberFormat="1" applyFont="1" applyFill="1" applyBorder="1"/>
    <xf numFmtId="1" fontId="5" fillId="0" borderId="559" xfId="1" applyNumberFormat="1" applyFont="1" applyBorder="1"/>
    <xf numFmtId="1" fontId="2" fillId="0" borderId="559" xfId="0" applyNumberFormat="1" applyFont="1" applyBorder="1"/>
    <xf numFmtId="1" fontId="5" fillId="0" borderId="531" xfId="1" applyNumberFormat="1" applyFont="1" applyBorder="1" applyAlignment="1">
      <alignment wrapText="1"/>
    </xf>
    <xf numFmtId="1" fontId="1" fillId="0" borderId="535" xfId="1" applyNumberFormat="1" applyFont="1" applyBorder="1" applyAlignment="1">
      <alignment horizontal="right"/>
    </xf>
    <xf numFmtId="1" fontId="1" fillId="0" borderId="531" xfId="1" applyNumberFormat="1" applyFont="1" applyBorder="1" applyAlignment="1">
      <alignment horizontal="right"/>
    </xf>
    <xf numFmtId="1" fontId="5" fillId="0" borderId="559" xfId="1" applyNumberFormat="1" applyFont="1" applyBorder="1" applyProtection="1">
      <protection hidden="1"/>
    </xf>
    <xf numFmtId="1" fontId="5" fillId="0" borderId="563" xfId="1" applyNumberFormat="1" applyFont="1" applyBorder="1" applyAlignment="1">
      <alignment horizontal="center" vertical="center" wrapText="1"/>
    </xf>
    <xf numFmtId="1" fontId="5" fillId="0" borderId="564" xfId="1" applyNumberFormat="1" applyFont="1" applyBorder="1" applyAlignment="1">
      <alignment wrapText="1"/>
    </xf>
    <xf numFmtId="1" fontId="5" fillId="0" borderId="564" xfId="1" applyNumberFormat="1" applyFont="1" applyBorder="1"/>
    <xf numFmtId="1" fontId="5" fillId="7" borderId="565" xfId="1" applyNumberFormat="1" applyFont="1" applyFill="1" applyBorder="1" applyProtection="1">
      <protection locked="0"/>
    </xf>
    <xf numFmtId="1" fontId="5" fillId="7" borderId="566" xfId="1" applyNumberFormat="1" applyFont="1" applyFill="1" applyBorder="1" applyProtection="1">
      <protection locked="0"/>
    </xf>
    <xf numFmtId="1" fontId="5" fillId="7" borderId="567" xfId="1" applyNumberFormat="1" applyFont="1" applyFill="1" applyBorder="1" applyProtection="1">
      <protection locked="0"/>
    </xf>
    <xf numFmtId="1" fontId="5" fillId="4" borderId="559" xfId="1" applyNumberFormat="1" applyFont="1" applyFill="1" applyBorder="1"/>
    <xf numFmtId="1" fontId="2" fillId="4" borderId="542" xfId="0" applyNumberFormat="1" applyFont="1" applyFill="1" applyBorder="1"/>
    <xf numFmtId="1" fontId="5" fillId="7" borderId="568" xfId="1" applyNumberFormat="1" applyFont="1" applyFill="1" applyBorder="1" applyProtection="1">
      <protection locked="0"/>
    </xf>
    <xf numFmtId="1" fontId="5" fillId="0" borderId="569" xfId="1" applyNumberFormat="1" applyFont="1" applyBorder="1" applyAlignment="1">
      <alignment wrapText="1"/>
    </xf>
    <xf numFmtId="1" fontId="5" fillId="0" borderId="531" xfId="1" applyNumberFormat="1" applyFont="1" applyBorder="1"/>
    <xf numFmtId="1" fontId="1" fillId="0" borderId="535" xfId="1" applyNumberFormat="1" applyFont="1" applyBorder="1"/>
    <xf numFmtId="1" fontId="1" fillId="0" borderId="563" xfId="1" applyNumberFormat="1" applyFont="1" applyBorder="1"/>
    <xf numFmtId="1" fontId="5" fillId="0" borderId="535" xfId="0" applyNumberFormat="1" applyFont="1" applyBorder="1" applyAlignment="1">
      <alignment horizontal="center" vertical="center" wrapText="1"/>
    </xf>
    <xf numFmtId="1" fontId="5" fillId="3" borderId="570" xfId="0" applyNumberFormat="1" applyFont="1" applyFill="1" applyBorder="1" applyAlignment="1">
      <alignment horizontal="center" vertical="center"/>
    </xf>
    <xf numFmtId="1" fontId="5" fillId="3" borderId="531" xfId="0" applyNumberFormat="1" applyFont="1" applyFill="1" applyBorder="1" applyAlignment="1">
      <alignment horizontal="center" vertical="center"/>
    </xf>
    <xf numFmtId="1" fontId="5" fillId="0" borderId="569" xfId="0" applyNumberFormat="1" applyFont="1" applyBorder="1" applyAlignment="1">
      <alignment horizontal="left"/>
    </xf>
    <xf numFmtId="1" fontId="5" fillId="0" borderId="569" xfId="0" applyNumberFormat="1" applyFont="1" applyBorder="1"/>
    <xf numFmtId="1" fontId="5" fillId="7" borderId="571" xfId="0" applyNumberFormat="1" applyFont="1" applyFill="1" applyBorder="1" applyProtection="1">
      <protection locked="0"/>
    </xf>
    <xf numFmtId="1" fontId="5" fillId="7" borderId="572" xfId="0" applyNumberFormat="1" applyFont="1" applyFill="1" applyBorder="1" applyProtection="1">
      <protection locked="0"/>
    </xf>
    <xf numFmtId="1" fontId="5" fillId="7" borderId="573" xfId="0" applyNumberFormat="1" applyFont="1" applyFill="1" applyBorder="1" applyProtection="1">
      <protection locked="0"/>
    </xf>
    <xf numFmtId="1" fontId="5" fillId="7" borderId="574" xfId="0" applyNumberFormat="1" applyFont="1" applyFill="1" applyBorder="1" applyProtection="1">
      <protection locked="0"/>
    </xf>
    <xf numFmtId="1" fontId="5" fillId="7" borderId="561" xfId="0" applyNumberFormat="1" applyFont="1" applyFill="1" applyBorder="1" applyProtection="1">
      <protection locked="0"/>
    </xf>
    <xf numFmtId="1" fontId="5" fillId="3" borderId="575" xfId="0" applyNumberFormat="1" applyFont="1" applyFill="1" applyBorder="1" applyAlignment="1">
      <alignment horizontal="center" vertical="center" wrapText="1"/>
    </xf>
    <xf numFmtId="1" fontId="5" fillId="3" borderId="535" xfId="0" applyNumberFormat="1" applyFont="1" applyFill="1" applyBorder="1" applyAlignment="1">
      <alignment horizontal="center" vertical="center" wrapText="1"/>
    </xf>
    <xf numFmtId="1" fontId="5" fillId="3" borderId="563" xfId="0" applyNumberFormat="1" applyFont="1" applyFill="1" applyBorder="1" applyAlignment="1">
      <alignment horizontal="center" vertical="center" wrapText="1"/>
    </xf>
    <xf numFmtId="1" fontId="5" fillId="3" borderId="535" xfId="0" applyNumberFormat="1" applyFont="1" applyFill="1" applyBorder="1" applyAlignment="1">
      <alignment horizontal="center" vertical="center"/>
    </xf>
    <xf numFmtId="2" fontId="5" fillId="3" borderId="535" xfId="0" applyNumberFormat="1" applyFont="1" applyFill="1" applyBorder="1" applyAlignment="1">
      <alignment horizontal="center" vertical="center"/>
    </xf>
    <xf numFmtId="2" fontId="5" fillId="3" borderId="563" xfId="0" applyNumberFormat="1" applyFont="1" applyFill="1" applyBorder="1" applyAlignment="1">
      <alignment horizontal="center" vertical="center"/>
    </xf>
    <xf numFmtId="1" fontId="5" fillId="2" borderId="576" xfId="2" applyNumberFormat="1" applyFont="1" applyBorder="1" applyAlignment="1" applyProtection="1">
      <alignment horizontal="center" vertical="center"/>
      <protection locked="0"/>
    </xf>
    <xf numFmtId="2" fontId="5" fillId="2" borderId="576" xfId="2" applyNumberFormat="1" applyFont="1" applyBorder="1" applyAlignment="1" applyProtection="1">
      <alignment horizontal="center" vertical="center"/>
      <protection locked="0"/>
    </xf>
    <xf numFmtId="2" fontId="5" fillId="2" borderId="577" xfId="2" applyNumberFormat="1" applyFont="1" applyBorder="1" applyAlignment="1" applyProtection="1">
      <alignment horizontal="center" vertical="center"/>
      <protection locked="0"/>
    </xf>
    <xf numFmtId="2" fontId="5" fillId="2" borderId="578" xfId="2" applyNumberFormat="1" applyFont="1" applyBorder="1" applyAlignment="1" applyProtection="1">
      <alignment horizontal="center" vertical="center"/>
      <protection locked="0"/>
    </xf>
    <xf numFmtId="2" fontId="5" fillId="2" borderId="579" xfId="2" applyNumberFormat="1" applyFont="1" applyBorder="1" applyAlignment="1" applyProtection="1">
      <alignment horizontal="center" vertical="center"/>
      <protection locked="0"/>
    </xf>
    <xf numFmtId="2" fontId="5" fillId="2" borderId="580" xfId="2" applyNumberFormat="1" applyFont="1" applyBorder="1" applyAlignment="1" applyProtection="1">
      <alignment horizontal="center" vertical="center"/>
      <protection locked="0"/>
    </xf>
    <xf numFmtId="1" fontId="5" fillId="3" borderId="564" xfId="0" applyNumberFormat="1" applyFont="1" applyFill="1" applyBorder="1" applyAlignment="1">
      <alignment horizontal="center" vertical="center"/>
    </xf>
    <xf numFmtId="2" fontId="5" fillId="3" borderId="581" xfId="0" applyNumberFormat="1" applyFont="1" applyFill="1" applyBorder="1" applyAlignment="1">
      <alignment horizontal="center" vertical="center"/>
    </xf>
    <xf numFmtId="2" fontId="5" fillId="2" borderId="582" xfId="2" applyNumberFormat="1" applyFont="1" applyBorder="1" applyAlignment="1" applyProtection="1">
      <alignment horizontal="center" vertical="center"/>
      <protection locked="0"/>
    </xf>
    <xf numFmtId="2" fontId="5" fillId="2" borderId="583" xfId="2" applyNumberFormat="1" applyFont="1" applyBorder="1" applyAlignment="1" applyProtection="1">
      <alignment horizontal="center" vertical="center"/>
      <protection locked="0"/>
    </xf>
    <xf numFmtId="2" fontId="5" fillId="2" borderId="584" xfId="2" applyNumberFormat="1" applyFont="1" applyBorder="1" applyAlignment="1" applyProtection="1">
      <alignment horizontal="center" vertical="center"/>
      <protection locked="0"/>
    </xf>
    <xf numFmtId="2" fontId="5" fillId="3" borderId="566" xfId="0" applyNumberFormat="1" applyFont="1" applyFill="1" applyBorder="1" applyAlignment="1">
      <alignment horizontal="center" vertical="center"/>
    </xf>
    <xf numFmtId="1" fontId="5" fillId="4" borderId="564" xfId="0" applyNumberFormat="1" applyFont="1" applyFill="1" applyBorder="1" applyAlignment="1">
      <alignment horizontal="center" vertical="center"/>
    </xf>
    <xf numFmtId="2" fontId="5" fillId="2" borderId="585" xfId="2" applyNumberFormat="1" applyFont="1" applyBorder="1" applyAlignment="1" applyProtection="1">
      <alignment horizontal="center" vertical="center"/>
      <protection locked="0"/>
    </xf>
    <xf numFmtId="2" fontId="5" fillId="2" borderId="586" xfId="2" applyNumberFormat="1" applyFont="1" applyBorder="1" applyAlignment="1" applyProtection="1">
      <alignment horizontal="center" vertical="center"/>
      <protection locked="0"/>
    </xf>
    <xf numFmtId="2" fontId="5" fillId="2" borderId="587" xfId="2" applyNumberFormat="1" applyFont="1" applyBorder="1" applyAlignment="1" applyProtection="1">
      <alignment horizontal="center" vertical="center"/>
      <protection locked="0"/>
    </xf>
    <xf numFmtId="1" fontId="5" fillId="3" borderId="569" xfId="1" applyNumberFormat="1" applyFont="1" applyFill="1" applyBorder="1" applyAlignment="1">
      <alignment horizontal="center" vertical="center"/>
    </xf>
    <xf numFmtId="1" fontId="5" fillId="2" borderId="588" xfId="2" applyNumberFormat="1" applyFont="1" applyBorder="1" applyAlignment="1" applyProtection="1">
      <alignment horizontal="center" vertical="center"/>
      <protection locked="0"/>
    </xf>
    <xf numFmtId="2" fontId="5" fillId="2" borderId="589" xfId="2" applyNumberFormat="1" applyFont="1" applyBorder="1" applyAlignment="1" applyProtection="1">
      <alignment horizontal="center" vertical="center"/>
      <protection locked="0"/>
    </xf>
    <xf numFmtId="2" fontId="5" fillId="3" borderId="432" xfId="0" applyNumberFormat="1" applyFont="1" applyFill="1" applyBorder="1" applyAlignment="1">
      <alignment horizontal="center" vertical="center"/>
    </xf>
    <xf numFmtId="2" fontId="5" fillId="2" borderId="590" xfId="2" applyNumberFormat="1" applyFont="1" applyBorder="1" applyAlignment="1" applyProtection="1">
      <alignment horizontal="center" vertical="center"/>
      <protection locked="0"/>
    </xf>
    <xf numFmtId="2" fontId="5" fillId="3" borderId="571" xfId="0" applyNumberFormat="1" applyFont="1" applyFill="1" applyBorder="1" applyAlignment="1">
      <alignment horizontal="center" vertical="center"/>
    </xf>
    <xf numFmtId="2" fontId="5" fillId="2" borderId="591" xfId="2" applyNumberFormat="1" applyFont="1" applyBorder="1" applyAlignment="1" applyProtection="1">
      <alignment horizontal="center" vertical="center"/>
      <protection locked="0"/>
    </xf>
    <xf numFmtId="2" fontId="5" fillId="2" borderId="592" xfId="2" applyNumberFormat="1" applyFont="1" applyBorder="1" applyAlignment="1" applyProtection="1">
      <alignment horizontal="center" vertical="center"/>
      <protection locked="0"/>
    </xf>
    <xf numFmtId="2" fontId="5" fillId="2" borderId="593" xfId="2" applyNumberFormat="1" applyFont="1" applyBorder="1" applyAlignment="1" applyProtection="1">
      <alignment horizontal="center" vertical="center"/>
      <protection locked="0"/>
    </xf>
    <xf numFmtId="2" fontId="5" fillId="2" borderId="594" xfId="2" applyNumberFormat="1" applyFont="1" applyBorder="1" applyAlignment="1" applyProtection="1">
      <alignment horizontal="center" vertical="center"/>
      <protection locked="0"/>
    </xf>
    <xf numFmtId="1" fontId="5" fillId="0" borderId="559" xfId="1" applyNumberFormat="1" applyFont="1" applyBorder="1" applyAlignment="1">
      <alignment horizontal="center" vertical="center" wrapText="1"/>
    </xf>
    <xf numFmtId="1" fontId="5" fillId="7" borderId="481" xfId="1" applyNumberFormat="1" applyFont="1" applyFill="1" applyBorder="1" applyProtection="1">
      <protection locked="0"/>
    </xf>
    <xf numFmtId="1" fontId="8" fillId="0" borderId="559" xfId="1" applyNumberFormat="1" applyFont="1" applyBorder="1"/>
    <xf numFmtId="1" fontId="5" fillId="0" borderId="595" xfId="1" applyNumberFormat="1" applyFont="1" applyBorder="1"/>
    <xf numFmtId="1" fontId="5" fillId="7" borderId="581" xfId="1" applyNumberFormat="1" applyFont="1" applyFill="1" applyBorder="1" applyProtection="1">
      <protection locked="0"/>
    </xf>
    <xf numFmtId="1" fontId="5" fillId="7" borderId="596" xfId="1" applyNumberFormat="1" applyFont="1" applyFill="1" applyBorder="1" applyProtection="1">
      <protection locked="0"/>
    </xf>
    <xf numFmtId="1" fontId="5" fillId="0" borderId="569" xfId="1" applyNumberFormat="1" applyFont="1" applyBorder="1"/>
    <xf numFmtId="1" fontId="5" fillId="7" borderId="597" xfId="1" applyNumberFormat="1" applyFont="1" applyFill="1" applyBorder="1" applyProtection="1">
      <protection locked="0"/>
    </xf>
    <xf numFmtId="1" fontId="5" fillId="0" borderId="558" xfId="1" applyNumberFormat="1" applyFont="1" applyBorder="1"/>
    <xf numFmtId="1" fontId="5" fillId="0" borderId="598" xfId="1" applyNumberFormat="1" applyFont="1" applyBorder="1" applyAlignment="1">
      <alignment horizontal="center" vertical="center" wrapText="1"/>
    </xf>
    <xf numFmtId="1" fontId="5" fillId="0" borderId="595" xfId="1" applyNumberFormat="1" applyFont="1" applyBorder="1" applyAlignment="1">
      <alignment horizontal="left"/>
    </xf>
    <xf numFmtId="1" fontId="5" fillId="0" borderId="599" xfId="1" applyNumberFormat="1" applyFont="1" applyBorder="1" applyAlignment="1">
      <alignment horizontal="left"/>
    </xf>
    <xf numFmtId="1" fontId="5" fillId="0" borderId="600" xfId="1" applyNumberFormat="1" applyFont="1" applyBorder="1" applyAlignment="1">
      <alignment horizontal="left"/>
    </xf>
    <xf numFmtId="1" fontId="5" fillId="0" borderId="561" xfId="1" applyNumberFormat="1" applyFont="1" applyBorder="1" applyAlignment="1">
      <alignment horizontal="left"/>
    </xf>
    <xf numFmtId="1" fontId="5" fillId="0" borderId="600" xfId="1" applyNumberFormat="1" applyFont="1" applyBorder="1"/>
    <xf numFmtId="1" fontId="5" fillId="7" borderId="569" xfId="1" applyNumberFormat="1" applyFont="1" applyFill="1" applyBorder="1" applyAlignment="1" applyProtection="1">
      <alignment horizontal="center"/>
      <protection locked="0"/>
    </xf>
    <xf numFmtId="1" fontId="5" fillId="7" borderId="601" xfId="1" applyNumberFormat="1" applyFont="1" applyFill="1" applyBorder="1" applyAlignment="1" applyProtection="1">
      <alignment horizontal="center"/>
      <protection locked="0"/>
    </xf>
    <xf numFmtId="1" fontId="5" fillId="7" borderId="561" xfId="1" applyNumberFormat="1" applyFont="1" applyFill="1" applyBorder="1" applyAlignment="1" applyProtection="1">
      <alignment horizontal="center"/>
      <protection locked="0"/>
    </xf>
    <xf numFmtId="1" fontId="6" fillId="0" borderId="542" xfId="1" applyNumberFormat="1" applyFont="1" applyBorder="1" applyProtection="1">
      <protection hidden="1"/>
    </xf>
    <xf numFmtId="1" fontId="5" fillId="0" borderId="569" xfId="1" applyNumberFormat="1" applyFont="1" applyBorder="1" applyAlignment="1">
      <alignment horizontal="right"/>
    </xf>
    <xf numFmtId="1" fontId="5" fillId="7" borderId="569" xfId="1" applyNumberFormat="1" applyFont="1" applyFill="1" applyBorder="1" applyProtection="1">
      <protection locked="0"/>
    </xf>
    <xf numFmtId="1" fontId="5" fillId="7" borderId="602" xfId="0" applyNumberFormat="1" applyFont="1" applyFill="1" applyBorder="1" applyProtection="1">
      <protection locked="0"/>
    </xf>
    <xf numFmtId="1" fontId="5" fillId="7" borderId="603" xfId="0" applyNumberFormat="1" applyFont="1" applyFill="1" applyBorder="1" applyProtection="1">
      <protection locked="0"/>
    </xf>
    <xf numFmtId="0" fontId="5" fillId="0" borderId="564" xfId="0" applyFont="1" applyBorder="1" applyAlignment="1">
      <alignment vertical="center" wrapText="1"/>
    </xf>
    <xf numFmtId="1" fontId="5" fillId="0" borderId="564" xfId="0" applyNumberFormat="1" applyFont="1" applyBorder="1" applyAlignment="1">
      <alignment horizontal="right" vertical="center"/>
    </xf>
    <xf numFmtId="1" fontId="5" fillId="7" borderId="581" xfId="0" applyNumberFormat="1" applyFont="1" applyFill="1" applyBorder="1" applyProtection="1">
      <protection locked="0"/>
    </xf>
    <xf numFmtId="1" fontId="5" fillId="7" borderId="566" xfId="0" applyNumberFormat="1" applyFont="1" applyFill="1" applyBorder="1" applyProtection="1">
      <protection locked="0"/>
    </xf>
    <xf numFmtId="1" fontId="5" fillId="7" borderId="604" xfId="0" applyNumberFormat="1" applyFont="1" applyFill="1" applyBorder="1" applyProtection="1">
      <protection locked="0"/>
    </xf>
    <xf numFmtId="1" fontId="5" fillId="7" borderId="560" xfId="0" applyNumberFormat="1" applyFont="1" applyFill="1" applyBorder="1" applyProtection="1">
      <protection locked="0"/>
    </xf>
    <xf numFmtId="1" fontId="5" fillId="7" borderId="605" xfId="0" applyNumberFormat="1" applyFont="1" applyFill="1" applyBorder="1" applyProtection="1">
      <protection locked="0"/>
    </xf>
    <xf numFmtId="1" fontId="5" fillId="7" borderId="606" xfId="0" applyNumberFormat="1" applyFont="1" applyFill="1" applyBorder="1" applyProtection="1">
      <protection locked="0"/>
    </xf>
    <xf numFmtId="1" fontId="5" fillId="7" borderId="561" xfId="1" applyNumberFormat="1" applyFont="1" applyFill="1" applyBorder="1" applyProtection="1">
      <protection locked="0"/>
    </xf>
    <xf numFmtId="1" fontId="5" fillId="0" borderId="602" xfId="0" applyNumberFormat="1" applyFont="1" applyBorder="1"/>
    <xf numFmtId="1" fontId="5" fillId="7" borderId="607" xfId="0" applyNumberFormat="1" applyFont="1" applyFill="1" applyBorder="1" applyProtection="1">
      <protection locked="0"/>
    </xf>
    <xf numFmtId="1" fontId="5" fillId="0" borderId="608" xfId="0" applyNumberFormat="1" applyFont="1" applyBorder="1"/>
    <xf numFmtId="1" fontId="5" fillId="7" borderId="609" xfId="0" applyNumberFormat="1" applyFont="1" applyFill="1" applyBorder="1" applyProtection="1">
      <protection locked="0"/>
    </xf>
    <xf numFmtId="1" fontId="5" fillId="7" borderId="608" xfId="0" applyNumberFormat="1" applyFont="1" applyFill="1" applyBorder="1" applyProtection="1">
      <protection locked="0"/>
    </xf>
    <xf numFmtId="1" fontId="5" fillId="7" borderId="610" xfId="0" applyNumberFormat="1" applyFont="1" applyFill="1" applyBorder="1" applyProtection="1">
      <protection locked="0"/>
    </xf>
    <xf numFmtId="1" fontId="5" fillId="7" borderId="611" xfId="0" applyNumberFormat="1" applyFont="1" applyFill="1" applyBorder="1" applyProtection="1">
      <protection locked="0"/>
    </xf>
    <xf numFmtId="1" fontId="5" fillId="0" borderId="612" xfId="1" applyNumberFormat="1" applyFont="1" applyBorder="1" applyProtection="1">
      <protection hidden="1"/>
    </xf>
    <xf numFmtId="1" fontId="5" fillId="0" borderId="613" xfId="1" applyNumberFormat="1" applyFont="1" applyBorder="1" applyProtection="1">
      <protection hidden="1"/>
    </xf>
    <xf numFmtId="1" fontId="5" fillId="0" borderId="614" xfId="0" applyNumberFormat="1" applyFont="1" applyBorder="1"/>
    <xf numFmtId="1" fontId="5" fillId="7" borderId="614" xfId="0" applyNumberFormat="1" applyFont="1" applyFill="1" applyBorder="1" applyProtection="1">
      <protection locked="0"/>
    </xf>
    <xf numFmtId="1" fontId="5" fillId="7" borderId="615" xfId="0" applyNumberFormat="1" applyFont="1" applyFill="1" applyBorder="1" applyProtection="1">
      <protection locked="0"/>
    </xf>
    <xf numFmtId="1" fontId="5" fillId="0" borderId="616" xfId="1" applyNumberFormat="1" applyFont="1" applyBorder="1" applyProtection="1">
      <protection hidden="1"/>
    </xf>
    <xf numFmtId="1" fontId="5" fillId="0" borderId="617" xfId="1" applyNumberFormat="1" applyFont="1" applyBorder="1" applyProtection="1">
      <protection hidden="1"/>
    </xf>
    <xf numFmtId="1" fontId="5" fillId="0" borderId="618" xfId="0" applyNumberFormat="1" applyFont="1" applyBorder="1"/>
    <xf numFmtId="1" fontId="5" fillId="7" borderId="618" xfId="0" applyNumberFormat="1" applyFont="1" applyFill="1" applyBorder="1" applyProtection="1">
      <protection locked="0"/>
    </xf>
    <xf numFmtId="1" fontId="5" fillId="7" borderId="619" xfId="0" applyNumberFormat="1" applyFont="1" applyFill="1" applyBorder="1" applyProtection="1">
      <protection locked="0"/>
    </xf>
    <xf numFmtId="1" fontId="5" fillId="0" borderId="620" xfId="1" applyNumberFormat="1" applyFont="1" applyBorder="1" applyProtection="1">
      <protection hidden="1"/>
    </xf>
    <xf numFmtId="1" fontId="5" fillId="0" borderId="621" xfId="1" applyNumberFormat="1" applyFont="1" applyBorder="1" applyProtection="1">
      <protection hidden="1"/>
    </xf>
    <xf numFmtId="1" fontId="5" fillId="0" borderId="571" xfId="0" applyNumberFormat="1" applyFont="1" applyBorder="1"/>
    <xf numFmtId="1" fontId="5" fillId="7" borderId="569" xfId="0" applyNumberFormat="1" applyFont="1" applyFill="1" applyBorder="1" applyProtection="1">
      <protection locked="0"/>
    </xf>
    <xf numFmtId="1" fontId="5" fillId="7" borderId="622" xfId="0" applyNumberFormat="1" applyFont="1" applyFill="1" applyBorder="1" applyProtection="1">
      <protection locked="0"/>
    </xf>
    <xf numFmtId="1" fontId="5" fillId="0" borderId="597" xfId="0" applyNumberFormat="1" applyFont="1" applyBorder="1"/>
    <xf numFmtId="1" fontId="5" fillId="0" borderId="623" xfId="1" applyNumberFormat="1" applyFont="1" applyBorder="1" applyProtection="1">
      <protection hidden="1"/>
    </xf>
    <xf numFmtId="1" fontId="6" fillId="0" borderId="624" xfId="0" applyNumberFormat="1" applyFont="1" applyBorder="1"/>
    <xf numFmtId="1" fontId="5" fillId="0" borderId="620" xfId="1" applyNumberFormat="1" applyFont="1" applyBorder="1"/>
    <xf numFmtId="1" fontId="5" fillId="0" borderId="621" xfId="1" applyNumberFormat="1" applyFont="1" applyBorder="1"/>
    <xf numFmtId="1" fontId="5" fillId="4" borderId="625" xfId="1" applyNumberFormat="1" applyFont="1" applyFill="1" applyBorder="1" applyProtection="1">
      <protection hidden="1"/>
    </xf>
    <xf numFmtId="1" fontId="5" fillId="4" borderId="621" xfId="1" applyNumberFormat="1" applyFont="1" applyFill="1" applyBorder="1" applyProtection="1">
      <protection hidden="1"/>
    </xf>
    <xf numFmtId="1" fontId="5" fillId="4" borderId="621" xfId="1" applyNumberFormat="1" applyFont="1" applyFill="1" applyBorder="1"/>
    <xf numFmtId="1" fontId="5" fillId="7" borderId="602" xfId="1" applyNumberFormat="1" applyFont="1" applyFill="1" applyBorder="1" applyAlignment="1" applyProtection="1">
      <alignment horizontal="right"/>
      <protection locked="0"/>
    </xf>
    <xf numFmtId="1" fontId="5" fillId="7" borderId="607" xfId="1" applyNumberFormat="1" applyFont="1" applyFill="1" applyBorder="1" applyAlignment="1" applyProtection="1">
      <alignment horizontal="right"/>
      <protection locked="0"/>
    </xf>
    <xf numFmtId="1" fontId="5" fillId="7" borderId="626" xfId="1" applyNumberFormat="1" applyFont="1" applyFill="1" applyBorder="1" applyAlignment="1" applyProtection="1">
      <alignment horizontal="right"/>
      <protection locked="0"/>
    </xf>
    <xf numFmtId="1" fontId="5" fillId="7" borderId="622" xfId="1" applyNumberFormat="1" applyFont="1" applyFill="1" applyBorder="1" applyAlignment="1" applyProtection="1">
      <alignment horizontal="right"/>
      <protection locked="0"/>
    </xf>
    <xf numFmtId="1" fontId="5" fillId="0" borderId="627" xfId="1" applyNumberFormat="1" applyFont="1" applyBorder="1"/>
    <xf numFmtId="1" fontId="2" fillId="3" borderId="621" xfId="0" applyNumberFormat="1" applyFont="1" applyFill="1" applyBorder="1"/>
    <xf numFmtId="1" fontId="5" fillId="0" borderId="625" xfId="1" applyNumberFormat="1" applyFont="1" applyBorder="1"/>
    <xf numFmtId="1" fontId="2" fillId="0" borderId="625" xfId="0" applyNumberFormat="1" applyFont="1" applyBorder="1"/>
    <xf numFmtId="1" fontId="5" fillId="0" borderId="625" xfId="1" applyNumberFormat="1" applyFont="1" applyBorder="1" applyProtection="1">
      <protection hidden="1"/>
    </xf>
    <xf numFmtId="1" fontId="5" fillId="7" borderId="628" xfId="1" applyNumberFormat="1" applyFont="1" applyFill="1" applyBorder="1" applyProtection="1">
      <protection locked="0"/>
    </xf>
    <xf numFmtId="1" fontId="5" fillId="7" borderId="629" xfId="1" applyNumberFormat="1" applyFont="1" applyFill="1" applyBorder="1" applyProtection="1">
      <protection locked="0"/>
    </xf>
    <xf numFmtId="1" fontId="5" fillId="0" borderId="609" xfId="1" applyNumberFormat="1" applyFont="1" applyBorder="1" applyAlignment="1">
      <alignment wrapText="1"/>
    </xf>
    <xf numFmtId="1" fontId="5" fillId="0" borderId="609" xfId="1" applyNumberFormat="1" applyFont="1" applyBorder="1"/>
    <xf numFmtId="1" fontId="5" fillId="7" borderId="630" xfId="1" applyNumberFormat="1" applyFont="1" applyFill="1" applyBorder="1" applyProtection="1">
      <protection locked="0"/>
    </xf>
    <xf numFmtId="1" fontId="5" fillId="7" borderId="631" xfId="1" applyNumberFormat="1" applyFont="1" applyFill="1" applyBorder="1" applyProtection="1">
      <protection locked="0"/>
    </xf>
    <xf numFmtId="1" fontId="5" fillId="7" borderId="632" xfId="1" applyNumberFormat="1" applyFont="1" applyFill="1" applyBorder="1" applyProtection="1">
      <protection locked="0"/>
    </xf>
    <xf numFmtId="1" fontId="5" fillId="4" borderId="625" xfId="1" applyNumberFormat="1" applyFont="1" applyFill="1" applyBorder="1"/>
    <xf numFmtId="1" fontId="2" fillId="4" borderId="621" xfId="0" applyNumberFormat="1" applyFont="1" applyFill="1" applyBorder="1"/>
    <xf numFmtId="1" fontId="5" fillId="7" borderId="633" xfId="0" applyNumberFormat="1" applyFont="1" applyFill="1" applyBorder="1" applyProtection="1">
      <protection locked="0"/>
    </xf>
    <xf numFmtId="2" fontId="5" fillId="3" borderId="602" xfId="0" applyNumberFormat="1" applyFont="1" applyFill="1" applyBorder="1" applyAlignment="1">
      <alignment horizontal="center" vertical="center"/>
    </xf>
    <xf numFmtId="1" fontId="5" fillId="3" borderId="609" xfId="0" applyNumberFormat="1" applyFont="1" applyFill="1" applyBorder="1" applyAlignment="1">
      <alignment horizontal="center" vertical="center"/>
    </xf>
    <xf numFmtId="2" fontId="5" fillId="3" borderId="618" xfId="0" applyNumberFormat="1" applyFont="1" applyFill="1" applyBorder="1" applyAlignment="1">
      <alignment horizontal="center" vertical="center"/>
    </xf>
    <xf numFmtId="2" fontId="5" fillId="2" borderId="634" xfId="2" applyNumberFormat="1" applyFont="1" applyBorder="1" applyAlignment="1" applyProtection="1">
      <alignment horizontal="center" vertical="center"/>
      <protection locked="0"/>
    </xf>
    <xf numFmtId="2" fontId="5" fillId="2" borderId="635" xfId="2" applyNumberFormat="1" applyFont="1" applyBorder="1" applyAlignment="1" applyProtection="1">
      <alignment horizontal="center" vertical="center"/>
      <protection locked="0"/>
    </xf>
    <xf numFmtId="2" fontId="5" fillId="2" borderId="636" xfId="2" applyNumberFormat="1" applyFont="1" applyBorder="1" applyAlignment="1" applyProtection="1">
      <alignment horizontal="center" vertical="center"/>
      <protection locked="0"/>
    </xf>
    <xf numFmtId="2" fontId="5" fillId="3" borderId="631" xfId="0" applyNumberFormat="1" applyFont="1" applyFill="1" applyBorder="1" applyAlignment="1">
      <alignment horizontal="center" vertical="center"/>
    </xf>
    <xf numFmtId="1" fontId="5" fillId="4" borderId="609" xfId="0" applyNumberFormat="1" applyFont="1" applyFill="1" applyBorder="1" applyAlignment="1">
      <alignment horizontal="center" vertical="center"/>
    </xf>
    <xf numFmtId="2" fontId="5" fillId="2" borderId="637" xfId="2" applyNumberFormat="1" applyFont="1" applyBorder="1" applyAlignment="1" applyProtection="1">
      <alignment horizontal="center" vertical="center"/>
      <protection locked="0"/>
    </xf>
    <xf numFmtId="2" fontId="5" fillId="2" borderId="638" xfId="2" applyNumberFormat="1" applyFont="1" applyBorder="1" applyAlignment="1" applyProtection="1">
      <alignment horizontal="center" vertical="center"/>
      <protection locked="0"/>
    </xf>
    <xf numFmtId="2" fontId="5" fillId="2" borderId="639" xfId="2" applyNumberFormat="1" applyFont="1" applyBorder="1" applyAlignment="1" applyProtection="1">
      <alignment horizontal="center" vertical="center"/>
      <protection locked="0"/>
    </xf>
    <xf numFmtId="1" fontId="5" fillId="2" borderId="640" xfId="2" applyNumberFormat="1" applyFont="1" applyBorder="1" applyAlignment="1" applyProtection="1">
      <alignment horizontal="center" vertical="center"/>
      <protection locked="0"/>
    </xf>
    <xf numFmtId="2" fontId="5" fillId="2" borderId="641" xfId="2" applyNumberFormat="1" applyFont="1" applyBorder="1" applyAlignment="1" applyProtection="1">
      <alignment horizontal="center" vertical="center"/>
      <protection locked="0"/>
    </xf>
    <xf numFmtId="2" fontId="5" fillId="2" borderId="642" xfId="2" applyNumberFormat="1" applyFont="1" applyBorder="1" applyAlignment="1" applyProtection="1">
      <alignment horizontal="center" vertical="center"/>
      <protection locked="0"/>
    </xf>
    <xf numFmtId="2" fontId="5" fillId="2" borderId="643" xfId="2" applyNumberFormat="1" applyFont="1" applyBorder="1" applyAlignment="1" applyProtection="1">
      <alignment horizontal="center" vertical="center"/>
      <protection locked="0"/>
    </xf>
    <xf numFmtId="2" fontId="5" fillId="2" borderId="644" xfId="2" applyNumberFormat="1" applyFont="1" applyBorder="1" applyAlignment="1" applyProtection="1">
      <alignment horizontal="center" vertical="center"/>
      <protection locked="0"/>
    </xf>
    <xf numFmtId="2" fontId="5" fillId="2" borderId="645" xfId="2" applyNumberFormat="1" applyFont="1" applyBorder="1" applyAlignment="1" applyProtection="1">
      <alignment horizontal="center" vertical="center"/>
      <protection locked="0"/>
    </xf>
    <xf numFmtId="2" fontId="5" fillId="2" borderId="646" xfId="2" applyNumberFormat="1" applyFont="1" applyBorder="1" applyAlignment="1" applyProtection="1">
      <alignment horizontal="center" vertical="center"/>
      <protection locked="0"/>
    </xf>
    <xf numFmtId="1" fontId="5" fillId="0" borderId="647" xfId="1" applyNumberFormat="1" applyFont="1" applyBorder="1" applyProtection="1">
      <protection hidden="1"/>
    </xf>
    <xf numFmtId="1" fontId="6" fillId="0" borderId="648" xfId="1" applyNumberFormat="1" applyFont="1" applyBorder="1" applyAlignment="1">
      <alignment horizontal="center"/>
    </xf>
    <xf numFmtId="1" fontId="6" fillId="0" borderId="649" xfId="1" applyNumberFormat="1" applyFont="1" applyBorder="1" applyAlignment="1">
      <alignment horizontal="center"/>
    </xf>
    <xf numFmtId="1" fontId="5" fillId="0" borderId="650" xfId="1" applyNumberFormat="1" applyFont="1" applyBorder="1" applyProtection="1">
      <protection hidden="1"/>
    </xf>
    <xf numFmtId="1" fontId="5" fillId="0" borderId="647" xfId="1" applyNumberFormat="1" applyFont="1" applyBorder="1" applyAlignment="1">
      <alignment horizontal="center" vertical="center" wrapText="1"/>
    </xf>
    <xf numFmtId="1" fontId="5" fillId="7" borderId="602" xfId="1" applyNumberFormat="1" applyFont="1" applyFill="1" applyBorder="1" applyProtection="1">
      <protection locked="0"/>
    </xf>
    <xf numFmtId="1" fontId="5" fillId="7" borderId="607" xfId="1" applyNumberFormat="1" applyFont="1" applyFill="1" applyBorder="1" applyProtection="1">
      <protection locked="0"/>
    </xf>
    <xf numFmtId="1" fontId="5" fillId="7" borderId="651" xfId="1" applyNumberFormat="1" applyFont="1" applyFill="1" applyBorder="1" applyProtection="1">
      <protection locked="0"/>
    </xf>
    <xf numFmtId="1" fontId="8" fillId="0" borderId="647" xfId="1" applyNumberFormat="1" applyFont="1" applyBorder="1"/>
    <xf numFmtId="1" fontId="5" fillId="0" borderId="652" xfId="1" applyNumberFormat="1" applyFont="1" applyBorder="1"/>
    <xf numFmtId="1" fontId="5" fillId="7" borderId="614" xfId="1" applyNumberFormat="1" applyFont="1" applyFill="1" applyBorder="1" applyProtection="1">
      <protection locked="0"/>
    </xf>
    <xf numFmtId="1" fontId="5" fillId="7" borderId="615" xfId="1" applyNumberFormat="1" applyFont="1" applyFill="1" applyBorder="1" applyProtection="1">
      <protection locked="0"/>
    </xf>
    <xf numFmtId="1" fontId="5" fillId="7" borderId="653" xfId="1" applyNumberFormat="1" applyFont="1" applyFill="1" applyBorder="1" applyProtection="1">
      <protection locked="0"/>
    </xf>
    <xf numFmtId="1" fontId="5" fillId="0" borderId="647" xfId="1" applyNumberFormat="1" applyFont="1" applyBorder="1"/>
    <xf numFmtId="1" fontId="8" fillId="0" borderId="654" xfId="1" applyNumberFormat="1" applyFont="1" applyBorder="1"/>
    <xf numFmtId="1" fontId="5" fillId="0" borderId="654" xfId="1" applyNumberFormat="1" applyFont="1" applyBorder="1" applyProtection="1">
      <protection hidden="1"/>
    </xf>
    <xf numFmtId="1" fontId="5" fillId="0" borderId="613" xfId="1" applyNumberFormat="1" applyFont="1" applyBorder="1"/>
    <xf numFmtId="1" fontId="5" fillId="0" borderId="654" xfId="1" applyNumberFormat="1" applyFont="1" applyBorder="1"/>
    <xf numFmtId="1" fontId="5" fillId="0" borderId="612" xfId="1" applyNumberFormat="1" applyFont="1" applyBorder="1"/>
    <xf numFmtId="1" fontId="5" fillId="0" borderId="655" xfId="1" applyNumberFormat="1" applyFont="1" applyBorder="1"/>
    <xf numFmtId="1" fontId="5" fillId="0" borderId="656" xfId="1" applyNumberFormat="1" applyFont="1" applyBorder="1" applyAlignment="1">
      <alignment horizontal="center" vertical="center" wrapText="1"/>
    </xf>
    <xf numFmtId="1" fontId="5" fillId="0" borderId="657" xfId="1" applyNumberFormat="1" applyFont="1" applyBorder="1" applyAlignment="1">
      <alignment horizontal="center" vertical="center" wrapText="1"/>
    </xf>
    <xf numFmtId="1" fontId="5" fillId="0" borderId="658" xfId="1" applyNumberFormat="1" applyFont="1" applyBorder="1"/>
    <xf numFmtId="1" fontId="5" fillId="7" borderId="659" xfId="1" applyNumberFormat="1" applyFont="1" applyFill="1" applyBorder="1" applyAlignment="1" applyProtection="1">
      <alignment horizontal="center"/>
      <protection locked="0"/>
    </xf>
    <xf numFmtId="1" fontId="5" fillId="7" borderId="628" xfId="1" applyNumberFormat="1" applyFont="1" applyFill="1" applyBorder="1" applyAlignment="1" applyProtection="1">
      <alignment horizontal="center"/>
      <protection locked="0"/>
    </xf>
    <xf numFmtId="1" fontId="5" fillId="7" borderId="419" xfId="1" applyNumberFormat="1" applyFont="1" applyFill="1" applyBorder="1" applyAlignment="1" applyProtection="1">
      <alignment horizontal="center"/>
      <protection locked="0"/>
    </xf>
    <xf numFmtId="1" fontId="5" fillId="0" borderId="652" xfId="1" applyNumberFormat="1" applyFont="1" applyBorder="1" applyAlignment="1">
      <alignment horizontal="left"/>
    </xf>
    <xf numFmtId="1" fontId="5" fillId="0" borderId="611" xfId="1" applyNumberFormat="1" applyFont="1" applyBorder="1" applyAlignment="1">
      <alignment horizontal="left"/>
    </xf>
    <xf numFmtId="1" fontId="5" fillId="0" borderId="657" xfId="1" applyNumberFormat="1" applyFont="1" applyBorder="1" applyAlignment="1">
      <alignment horizontal="left" vertical="center"/>
    </xf>
    <xf numFmtId="1" fontId="5" fillId="7" borderId="657" xfId="1" applyNumberFormat="1" applyFont="1" applyFill="1" applyBorder="1" applyAlignment="1" applyProtection="1">
      <alignment horizontal="center"/>
      <protection locked="0"/>
    </xf>
    <xf numFmtId="1" fontId="6" fillId="0" borderId="613" xfId="1" applyNumberFormat="1" applyFont="1" applyBorder="1" applyProtection="1">
      <protection hidden="1"/>
    </xf>
    <xf numFmtId="1" fontId="5" fillId="0" borderId="648" xfId="1" applyNumberFormat="1" applyFont="1" applyBorder="1" applyProtection="1">
      <protection hidden="1"/>
    </xf>
    <xf numFmtId="1" fontId="2" fillId="3" borderId="613" xfId="0" applyNumberFormat="1" applyFont="1" applyFill="1" applyBorder="1"/>
    <xf numFmtId="1" fontId="6" fillId="4" borderId="648" xfId="1" applyNumberFormat="1" applyFont="1" applyFill="1" applyBorder="1" applyProtection="1">
      <protection hidden="1"/>
    </xf>
    <xf numFmtId="1" fontId="6" fillId="0" borderId="648" xfId="1" applyNumberFormat="1" applyFont="1" applyBorder="1" applyProtection="1">
      <protection hidden="1"/>
    </xf>
    <xf numFmtId="1" fontId="5" fillId="0" borderId="660" xfId="1" applyNumberFormat="1" applyFont="1" applyBorder="1" applyAlignment="1">
      <alignment horizontal="center" vertical="center" wrapText="1"/>
    </xf>
    <xf numFmtId="1" fontId="5" fillId="7" borderId="661" xfId="0" applyNumberFormat="1" applyFont="1" applyFill="1" applyBorder="1" applyProtection="1">
      <protection locked="0"/>
    </xf>
    <xf numFmtId="1" fontId="5" fillId="7" borderId="662" xfId="1" applyNumberFormat="1" applyFont="1" applyFill="1" applyBorder="1" applyProtection="1">
      <protection locked="0"/>
    </xf>
    <xf numFmtId="0" fontId="5" fillId="0" borderId="609" xfId="0" applyFont="1" applyBorder="1" applyAlignment="1">
      <alignment vertical="center" wrapText="1"/>
    </xf>
    <xf numFmtId="1" fontId="5" fillId="0" borderId="609" xfId="0" applyNumberFormat="1" applyFont="1" applyBorder="1" applyAlignment="1">
      <alignment horizontal="right" vertical="center"/>
    </xf>
    <xf numFmtId="1" fontId="5" fillId="7" borderId="631" xfId="0" applyNumberFormat="1" applyFont="1" applyFill="1" applyBorder="1" applyProtection="1">
      <protection locked="0"/>
    </xf>
    <xf numFmtId="1" fontId="5" fillId="7" borderId="663" xfId="0" applyNumberFormat="1" applyFont="1" applyFill="1" applyBorder="1" applyProtection="1">
      <protection locked="0"/>
    </xf>
    <xf numFmtId="0" fontId="5" fillId="0" borderId="657" xfId="0" applyFont="1" applyBorder="1" applyAlignment="1">
      <alignment vertical="center" wrapText="1"/>
    </xf>
    <xf numFmtId="1" fontId="5" fillId="0" borderId="657" xfId="0" applyNumberFormat="1" applyFont="1" applyBorder="1" applyAlignment="1">
      <alignment horizontal="right" vertical="center"/>
    </xf>
    <xf numFmtId="1" fontId="5" fillId="7" borderId="664" xfId="0" applyNumberFormat="1" applyFont="1" applyFill="1" applyBorder="1" applyProtection="1">
      <protection locked="0"/>
    </xf>
    <xf numFmtId="1" fontId="5" fillId="7" borderId="665" xfId="0" applyNumberFormat="1" applyFont="1" applyFill="1" applyBorder="1" applyProtection="1">
      <protection locked="0"/>
    </xf>
    <xf numFmtId="1" fontId="5" fillId="7" borderId="666" xfId="0" applyNumberFormat="1" applyFont="1" applyFill="1" applyBorder="1" applyProtection="1">
      <protection locked="0"/>
    </xf>
    <xf numFmtId="1" fontId="5" fillId="0" borderId="667" xfId="0" applyNumberFormat="1" applyFont="1" applyBorder="1"/>
    <xf numFmtId="1" fontId="5" fillId="7" borderId="668" xfId="0" applyNumberFormat="1" applyFont="1" applyFill="1" applyBorder="1" applyProtection="1">
      <protection locked="0"/>
    </xf>
    <xf numFmtId="1" fontId="5" fillId="7" borderId="667" xfId="0" applyNumberFormat="1" applyFont="1" applyFill="1" applyBorder="1" applyProtection="1">
      <protection locked="0"/>
    </xf>
    <xf numFmtId="1" fontId="5" fillId="7" borderId="669" xfId="0" applyNumberFormat="1" applyFont="1" applyFill="1" applyBorder="1" applyProtection="1">
      <protection locked="0"/>
    </xf>
    <xf numFmtId="1" fontId="5" fillId="7" borderId="670" xfId="0" applyNumberFormat="1" applyFont="1" applyFill="1" applyBorder="1" applyProtection="1">
      <protection locked="0"/>
    </xf>
    <xf numFmtId="1" fontId="5" fillId="0" borderId="671" xfId="1" applyNumberFormat="1" applyFont="1" applyBorder="1" applyProtection="1">
      <protection hidden="1"/>
    </xf>
    <xf numFmtId="1" fontId="5" fillId="0" borderId="672" xfId="1" applyNumberFormat="1" applyFont="1" applyBorder="1" applyProtection="1">
      <protection hidden="1"/>
    </xf>
    <xf numFmtId="1" fontId="5" fillId="0" borderId="626" xfId="0" applyNumberFormat="1" applyFont="1" applyBorder="1"/>
    <xf numFmtId="1" fontId="5" fillId="7" borderId="626" xfId="0" applyNumberFormat="1" applyFont="1" applyFill="1" applyBorder="1" applyProtection="1">
      <protection locked="0"/>
    </xf>
    <xf numFmtId="1" fontId="5" fillId="7" borderId="673" xfId="0" applyNumberFormat="1" applyFont="1" applyFill="1" applyBorder="1" applyProtection="1">
      <protection locked="0"/>
    </xf>
    <xf numFmtId="1" fontId="5" fillId="0" borderId="264" xfId="0" applyNumberFormat="1" applyFont="1" applyBorder="1"/>
    <xf numFmtId="1" fontId="5" fillId="0" borderId="660" xfId="1" applyNumberFormat="1" applyFont="1" applyBorder="1" applyAlignment="1">
      <alignment horizontal="center" vertical="center"/>
    </xf>
    <xf numFmtId="1" fontId="5" fillId="7" borderId="660" xfId="1" applyNumberFormat="1" applyFont="1" applyFill="1" applyBorder="1" applyAlignment="1" applyProtection="1">
      <alignment horizontal="right"/>
      <protection locked="0"/>
    </xf>
    <xf numFmtId="1" fontId="5" fillId="7" borderId="666" xfId="1" applyNumberFormat="1" applyFont="1" applyFill="1" applyBorder="1" applyAlignment="1" applyProtection="1">
      <alignment horizontal="right"/>
      <protection locked="0"/>
    </xf>
    <xf numFmtId="1" fontId="5" fillId="0" borderId="657" xfId="1" applyNumberFormat="1" applyFont="1" applyBorder="1" applyAlignment="1">
      <alignment horizontal="right"/>
    </xf>
    <xf numFmtId="1" fontId="5" fillId="7" borderId="673" xfId="1" applyNumberFormat="1" applyFont="1" applyFill="1" applyBorder="1" applyAlignment="1" applyProtection="1">
      <alignment horizontal="right"/>
      <protection locked="0"/>
    </xf>
    <xf numFmtId="1" fontId="5" fillId="0" borderId="672" xfId="1" applyNumberFormat="1" applyFont="1" applyBorder="1"/>
    <xf numFmtId="1" fontId="2" fillId="3" borderId="672" xfId="0" applyNumberFormat="1" applyFont="1" applyFill="1" applyBorder="1"/>
    <xf numFmtId="1" fontId="5" fillId="7" borderId="674" xfId="1" applyNumberFormat="1" applyFont="1" applyFill="1" applyBorder="1" applyAlignment="1" applyProtection="1">
      <alignment horizontal="right"/>
      <protection locked="0"/>
    </xf>
    <xf numFmtId="1" fontId="5" fillId="7" borderId="674" xfId="1" applyNumberFormat="1" applyFont="1" applyFill="1" applyBorder="1" applyProtection="1">
      <protection locked="0"/>
    </xf>
    <xf numFmtId="1" fontId="1" fillId="0" borderId="660" xfId="1" applyNumberFormat="1" applyFont="1" applyBorder="1" applyAlignment="1">
      <alignment horizontal="right"/>
    </xf>
    <xf numFmtId="1" fontId="5" fillId="0" borderId="150" xfId="1" applyNumberFormat="1" applyFont="1" applyBorder="1"/>
    <xf numFmtId="1" fontId="5" fillId="0" borderId="675" xfId="1" applyNumberFormat="1" applyFont="1" applyBorder="1" applyAlignment="1">
      <alignment horizontal="center" vertical="center" wrapText="1"/>
    </xf>
    <xf numFmtId="1" fontId="5" fillId="4" borderId="672" xfId="1" applyNumberFormat="1" applyFont="1" applyFill="1" applyBorder="1"/>
    <xf numFmtId="1" fontId="5" fillId="4" borderId="672" xfId="1" applyNumberFormat="1" applyFont="1" applyFill="1" applyBorder="1" applyProtection="1">
      <protection hidden="1"/>
    </xf>
    <xf numFmtId="1" fontId="2" fillId="4" borderId="672" xfId="0" applyNumberFormat="1" applyFont="1" applyFill="1" applyBorder="1"/>
    <xf numFmtId="1" fontId="5" fillId="0" borderId="657" xfId="1" applyNumberFormat="1" applyFont="1" applyBorder="1" applyAlignment="1">
      <alignment wrapText="1"/>
    </xf>
    <xf numFmtId="1" fontId="5" fillId="0" borderId="657" xfId="1" applyNumberFormat="1" applyFont="1" applyBorder="1"/>
    <xf numFmtId="1" fontId="1" fillId="0" borderId="660" xfId="1" applyNumberFormat="1" applyFont="1" applyBorder="1"/>
    <xf numFmtId="1" fontId="1" fillId="0" borderId="675" xfId="1" applyNumberFormat="1" applyFont="1" applyBorder="1"/>
    <xf numFmtId="1" fontId="5" fillId="0" borderId="657" xfId="0" applyNumberFormat="1" applyFont="1" applyBorder="1" applyAlignment="1">
      <alignment horizontal="center" vertical="center" wrapText="1"/>
    </xf>
    <xf numFmtId="1" fontId="5" fillId="0" borderId="660" xfId="0" applyNumberFormat="1" applyFont="1" applyBorder="1" applyAlignment="1">
      <alignment horizontal="center" vertical="center" wrapText="1"/>
    </xf>
    <xf numFmtId="1" fontId="5" fillId="3" borderId="676" xfId="0" applyNumberFormat="1" applyFont="1" applyFill="1" applyBorder="1" applyAlignment="1">
      <alignment horizontal="center" vertical="center"/>
    </xf>
    <xf numFmtId="1" fontId="5" fillId="3" borderId="660" xfId="0" applyNumberFormat="1" applyFont="1" applyFill="1" applyBorder="1" applyAlignment="1">
      <alignment horizontal="center" vertical="center" wrapText="1"/>
    </xf>
    <xf numFmtId="1" fontId="5" fillId="3" borderId="675" xfId="0" applyNumberFormat="1" applyFont="1" applyFill="1" applyBorder="1" applyAlignment="1">
      <alignment horizontal="center" vertical="center" wrapText="1"/>
    </xf>
    <xf numFmtId="1" fontId="5" fillId="3" borderId="660" xfId="0" applyNumberFormat="1" applyFont="1" applyFill="1" applyBorder="1" applyAlignment="1">
      <alignment horizontal="center" vertical="center"/>
    </xf>
    <xf numFmtId="2" fontId="5" fillId="3" borderId="660" xfId="0" applyNumberFormat="1" applyFont="1" applyFill="1" applyBorder="1" applyAlignment="1">
      <alignment horizontal="center" vertical="center"/>
    </xf>
    <xf numFmtId="2" fontId="5" fillId="3" borderId="675" xfId="0" applyNumberFormat="1" applyFont="1" applyFill="1" applyBorder="1" applyAlignment="1">
      <alignment horizontal="center" vertical="center"/>
    </xf>
    <xf numFmtId="1" fontId="5" fillId="7" borderId="677" xfId="0" applyNumberFormat="1" applyFont="1" applyFill="1" applyBorder="1" applyProtection="1">
      <protection locked="0"/>
    </xf>
    <xf numFmtId="1" fontId="5" fillId="0" borderId="678" xfId="1" applyNumberFormat="1" applyFont="1" applyBorder="1" applyProtection="1">
      <protection hidden="1"/>
    </xf>
    <xf numFmtId="1" fontId="5" fillId="7" borderId="106" xfId="1" applyNumberFormat="1" applyFont="1" applyFill="1" applyBorder="1" applyAlignment="1" applyProtection="1">
      <alignment horizontal="right"/>
      <protection locked="0"/>
    </xf>
    <xf numFmtId="1" fontId="5" fillId="7" borderId="680" xfId="1" applyNumberFormat="1" applyFont="1" applyFill="1" applyBorder="1" applyProtection="1">
      <protection locked="0"/>
    </xf>
    <xf numFmtId="1" fontId="5" fillId="3" borderId="679" xfId="0" applyNumberFormat="1" applyFont="1" applyFill="1" applyBorder="1" applyAlignment="1">
      <alignment horizontal="center" vertical="center" wrapText="1"/>
    </xf>
    <xf numFmtId="1" fontId="5" fillId="2" borderId="681" xfId="2" applyNumberFormat="1" applyFont="1" applyBorder="1" applyAlignment="1" applyProtection="1">
      <alignment horizontal="center" vertical="center"/>
      <protection locked="0"/>
    </xf>
    <xf numFmtId="2" fontId="5" fillId="2" borderId="681" xfId="2" applyNumberFormat="1" applyFont="1" applyBorder="1" applyAlignment="1" applyProtection="1">
      <alignment horizontal="center" vertical="center"/>
      <protection locked="0"/>
    </xf>
    <xf numFmtId="2" fontId="5" fillId="2" borderId="682" xfId="2" applyNumberFormat="1" applyFont="1" applyBorder="1" applyAlignment="1" applyProtection="1">
      <alignment horizontal="center" vertical="center"/>
      <protection locked="0"/>
    </xf>
    <xf numFmtId="2" fontId="5" fillId="2" borderId="683" xfId="2" applyNumberFormat="1" applyFont="1" applyBorder="1" applyAlignment="1" applyProtection="1">
      <alignment horizontal="center" vertical="center"/>
      <protection locked="0"/>
    </xf>
    <xf numFmtId="2" fontId="5" fillId="2" borderId="684" xfId="2" applyNumberFormat="1" applyFont="1" applyBorder="1" applyAlignment="1" applyProtection="1">
      <alignment horizontal="center" vertical="center"/>
      <protection locked="0"/>
    </xf>
    <xf numFmtId="2" fontId="5" fillId="3" borderId="608" xfId="0" applyNumberFormat="1" applyFont="1" applyFill="1" applyBorder="1" applyAlignment="1">
      <alignment horizontal="center" vertical="center"/>
    </xf>
    <xf numFmtId="2" fontId="5" fillId="2" borderId="685" xfId="2" applyNumberFormat="1" applyFont="1" applyBorder="1" applyAlignment="1" applyProtection="1">
      <alignment horizontal="center" vertical="center"/>
      <protection locked="0"/>
    </xf>
    <xf numFmtId="2" fontId="5" fillId="2" borderId="686" xfId="2" applyNumberFormat="1" applyFont="1" applyBorder="1" applyAlignment="1" applyProtection="1">
      <alignment horizontal="center" vertical="center"/>
      <protection locked="0"/>
    </xf>
    <xf numFmtId="2" fontId="5" fillId="2" borderId="687" xfId="2" applyNumberFormat="1" applyFont="1" applyBorder="1" applyAlignment="1" applyProtection="1">
      <alignment horizontal="center" vertical="center"/>
      <protection locked="0"/>
    </xf>
    <xf numFmtId="2" fontId="5" fillId="2" borderId="688" xfId="2" applyNumberFormat="1" applyFont="1" applyBorder="1" applyAlignment="1" applyProtection="1">
      <alignment horizontal="center" vertical="center"/>
      <protection locked="0"/>
    </xf>
    <xf numFmtId="2" fontId="5" fillId="2" borderId="689" xfId="2" applyNumberFormat="1" applyFont="1" applyBorder="1" applyAlignment="1" applyProtection="1">
      <alignment horizontal="center" vertical="center"/>
      <protection locked="0"/>
    </xf>
    <xf numFmtId="2" fontId="5" fillId="2" borderId="690" xfId="2" applyNumberFormat="1" applyFont="1" applyBorder="1" applyAlignment="1" applyProtection="1">
      <alignment horizontal="center" vertical="center"/>
      <protection locked="0"/>
    </xf>
    <xf numFmtId="1" fontId="5" fillId="2" borderId="691" xfId="2" applyNumberFormat="1" applyFont="1" applyBorder="1" applyAlignment="1" applyProtection="1">
      <alignment horizontal="center" vertical="center"/>
      <protection locked="0"/>
    </xf>
    <xf numFmtId="2" fontId="5" fillId="2" borderId="692" xfId="2" applyNumberFormat="1" applyFont="1" applyBorder="1" applyAlignment="1" applyProtection="1">
      <alignment horizontal="center" vertical="center"/>
      <protection locked="0"/>
    </xf>
    <xf numFmtId="2" fontId="5" fillId="2" borderId="693" xfId="2" applyNumberFormat="1" applyFont="1" applyBorder="1" applyAlignment="1" applyProtection="1">
      <alignment horizontal="center" vertical="center"/>
      <protection locked="0"/>
    </xf>
    <xf numFmtId="2" fontId="5" fillId="2" borderId="694" xfId="2" applyNumberFormat="1" applyFont="1" applyBorder="1" applyAlignment="1" applyProtection="1">
      <alignment horizontal="center" vertical="center"/>
      <protection locked="0"/>
    </xf>
    <xf numFmtId="2" fontId="5" fillId="2" borderId="695" xfId="2" applyNumberFormat="1" applyFont="1" applyBorder="1" applyAlignment="1" applyProtection="1">
      <alignment horizontal="center" vertical="center"/>
      <protection locked="0"/>
    </xf>
    <xf numFmtId="2" fontId="5" fillId="2" borderId="696" xfId="2" applyNumberFormat="1" applyFont="1" applyBorder="1" applyAlignment="1" applyProtection="1">
      <alignment horizontal="center" vertical="center"/>
      <protection locked="0"/>
    </xf>
    <xf numFmtId="2" fontId="5" fillId="2" borderId="697" xfId="2" applyNumberFormat="1" applyFont="1" applyBorder="1" applyAlignment="1" applyProtection="1">
      <alignment horizontal="center" vertical="center"/>
      <protection locked="0"/>
    </xf>
    <xf numFmtId="1" fontId="5" fillId="0" borderId="698" xfId="1" applyNumberFormat="1" applyFont="1" applyBorder="1" applyProtection="1">
      <protection hidden="1"/>
    </xf>
    <xf numFmtId="1" fontId="6" fillId="0" borderId="699" xfId="1" applyNumberFormat="1" applyFont="1" applyBorder="1" applyAlignment="1">
      <alignment horizontal="center"/>
    </xf>
    <xf numFmtId="1" fontId="6" fillId="0" borderId="700" xfId="1" applyNumberFormat="1" applyFont="1" applyBorder="1" applyAlignment="1">
      <alignment horizontal="center"/>
    </xf>
    <xf numFmtId="1" fontId="5" fillId="0" borderId="701" xfId="1" applyNumberFormat="1" applyFont="1" applyBorder="1" applyProtection="1">
      <protection hidden="1"/>
    </xf>
    <xf numFmtId="1" fontId="5" fillId="0" borderId="698" xfId="1" applyNumberFormat="1" applyFont="1" applyBorder="1" applyAlignment="1">
      <alignment horizontal="center" vertical="center" wrapText="1"/>
    </xf>
    <xf numFmtId="1" fontId="5" fillId="0" borderId="702" xfId="1" applyNumberFormat="1" applyFont="1" applyBorder="1" applyProtection="1">
      <protection hidden="1"/>
    </xf>
    <xf numFmtId="1" fontId="5" fillId="7" borderId="666" xfId="1" applyNumberFormat="1" applyFont="1" applyFill="1" applyBorder="1" applyProtection="1">
      <protection locked="0"/>
    </xf>
    <xf numFmtId="1" fontId="8" fillId="0" borderId="698" xfId="1" applyNumberFormat="1" applyFont="1" applyBorder="1"/>
    <xf numFmtId="1" fontId="5" fillId="7" borderId="703" xfId="1" applyNumberFormat="1" applyFont="1" applyFill="1" applyBorder="1" applyProtection="1">
      <protection locked="0"/>
    </xf>
    <xf numFmtId="1" fontId="5" fillId="7" borderId="704" xfId="1" applyNumberFormat="1" applyFont="1" applyFill="1" applyBorder="1" applyProtection="1">
      <protection locked="0"/>
    </xf>
    <xf numFmtId="1" fontId="5" fillId="7" borderId="705" xfId="1" applyNumberFormat="1" applyFont="1" applyFill="1" applyBorder="1" applyProtection="1">
      <protection locked="0"/>
    </xf>
    <xf numFmtId="1" fontId="5" fillId="0" borderId="698" xfId="1" applyNumberFormat="1" applyFont="1" applyBorder="1"/>
    <xf numFmtId="1" fontId="5" fillId="0" borderId="702" xfId="1" applyNumberFormat="1" applyFont="1" applyBorder="1"/>
    <xf numFmtId="1" fontId="5" fillId="0" borderId="706" xfId="1" applyNumberFormat="1" applyFont="1" applyBorder="1"/>
    <xf numFmtId="1" fontId="5" fillId="0" borderId="707" xfId="1" applyNumberFormat="1" applyFont="1" applyBorder="1"/>
    <xf numFmtId="1" fontId="5" fillId="0" borderId="708" xfId="1" applyNumberFormat="1" applyFont="1" applyBorder="1" applyAlignment="1">
      <alignment horizontal="center" vertical="center" wrapText="1"/>
    </xf>
    <xf numFmtId="1" fontId="5" fillId="0" borderId="709" xfId="1" applyNumberFormat="1" applyFont="1" applyBorder="1"/>
    <xf numFmtId="1" fontId="5" fillId="7" borderId="710" xfId="1" applyNumberFormat="1" applyFont="1" applyFill="1" applyBorder="1" applyAlignment="1" applyProtection="1">
      <alignment horizontal="center"/>
      <protection locked="0"/>
    </xf>
    <xf numFmtId="1" fontId="6" fillId="0" borderId="702" xfId="1" applyNumberFormat="1" applyFont="1" applyBorder="1" applyProtection="1">
      <protection hidden="1"/>
    </xf>
    <xf numFmtId="1" fontId="5" fillId="0" borderId="699" xfId="1" applyNumberFormat="1" applyFont="1" applyBorder="1" applyProtection="1">
      <protection hidden="1"/>
    </xf>
    <xf numFmtId="1" fontId="2" fillId="3" borderId="702" xfId="0" applyNumberFormat="1" applyFont="1" applyFill="1" applyBorder="1"/>
    <xf numFmtId="1" fontId="6" fillId="4" borderId="699" xfId="1" applyNumberFormat="1" applyFont="1" applyFill="1" applyBorder="1" applyProtection="1">
      <protection hidden="1"/>
    </xf>
    <xf numFmtId="1" fontId="5" fillId="0" borderId="711" xfId="1" applyNumberFormat="1" applyFont="1" applyBorder="1"/>
    <xf numFmtId="1" fontId="6" fillId="0" borderId="699" xfId="1" applyNumberFormat="1" applyFont="1" applyBorder="1" applyProtection="1">
      <protection hidden="1"/>
    </xf>
    <xf numFmtId="1" fontId="5" fillId="0" borderId="706" xfId="1" applyNumberFormat="1" applyFont="1" applyBorder="1" applyProtection="1">
      <protection hidden="1"/>
    </xf>
    <xf numFmtId="1" fontId="5" fillId="7" borderId="712" xfId="0" applyNumberFormat="1" applyFont="1" applyFill="1" applyBorder="1" applyProtection="1">
      <protection locked="0"/>
    </xf>
    <xf numFmtId="1" fontId="5" fillId="7" borderId="713" xfId="1" applyNumberFormat="1" applyFont="1" applyFill="1" applyBorder="1" applyProtection="1">
      <protection locked="0"/>
    </xf>
    <xf numFmtId="1" fontId="5" fillId="7" borderId="703" xfId="0" applyNumberFormat="1" applyFont="1" applyFill="1" applyBorder="1" applyProtection="1">
      <protection locked="0"/>
    </xf>
    <xf numFmtId="1" fontId="5" fillId="7" borderId="714" xfId="0" applyNumberFormat="1" applyFont="1" applyFill="1" applyBorder="1" applyProtection="1">
      <protection locked="0"/>
    </xf>
    <xf numFmtId="1" fontId="5" fillId="7" borderId="715" xfId="0" applyNumberFormat="1" applyFont="1" applyFill="1" applyBorder="1" applyProtection="1">
      <protection locked="0"/>
    </xf>
    <xf numFmtId="1" fontId="5" fillId="7" borderId="716" xfId="0" applyNumberFormat="1" applyFont="1" applyFill="1" applyBorder="1" applyProtection="1">
      <protection locked="0"/>
    </xf>
    <xf numFmtId="1" fontId="5" fillId="0" borderId="717" xfId="1" applyNumberFormat="1" applyFont="1" applyBorder="1" applyProtection="1">
      <protection hidden="1"/>
    </xf>
    <xf numFmtId="1" fontId="5" fillId="0" borderId="718" xfId="1" applyNumberFormat="1" applyFont="1" applyBorder="1" applyProtection="1">
      <protection hidden="1"/>
    </xf>
    <xf numFmtId="1" fontId="5" fillId="7" borderId="719" xfId="0" applyNumberFormat="1" applyFont="1" applyFill="1" applyBorder="1" applyProtection="1">
      <protection locked="0"/>
    </xf>
    <xf numFmtId="1" fontId="5" fillId="7" borderId="720" xfId="0" applyNumberFormat="1" applyFont="1" applyFill="1" applyBorder="1" applyProtection="1">
      <protection locked="0"/>
    </xf>
    <xf numFmtId="1" fontId="5" fillId="7" borderId="721" xfId="0" applyNumberFormat="1" applyFont="1" applyFill="1" applyBorder="1" applyProtection="1">
      <protection locked="0"/>
    </xf>
    <xf numFmtId="1" fontId="5" fillId="7" borderId="722" xfId="0" applyNumberFormat="1" applyFont="1" applyFill="1" applyBorder="1" applyProtection="1">
      <protection locked="0"/>
    </xf>
    <xf numFmtId="1" fontId="5" fillId="7" borderId="723" xfId="0" applyNumberFormat="1" applyFont="1" applyFill="1" applyBorder="1" applyProtection="1">
      <protection locked="0"/>
    </xf>
    <xf numFmtId="1" fontId="5" fillId="0" borderId="724" xfId="0" applyNumberFormat="1" applyFont="1" applyBorder="1"/>
    <xf numFmtId="1" fontId="5" fillId="7" borderId="725" xfId="0" applyNumberFormat="1" applyFont="1" applyFill="1" applyBorder="1" applyProtection="1">
      <protection locked="0"/>
    </xf>
    <xf numFmtId="1" fontId="5" fillId="7" borderId="724" xfId="0" applyNumberFormat="1" applyFont="1" applyFill="1" applyBorder="1" applyProtection="1">
      <protection locked="0"/>
    </xf>
    <xf numFmtId="1" fontId="5" fillId="7" borderId="726" xfId="0" applyNumberFormat="1" applyFont="1" applyFill="1" applyBorder="1" applyProtection="1">
      <protection locked="0"/>
    </xf>
    <xf numFmtId="1" fontId="5" fillId="7" borderId="727" xfId="0" applyNumberFormat="1" applyFont="1" applyFill="1" applyBorder="1" applyProtection="1">
      <protection locked="0"/>
    </xf>
    <xf numFmtId="1" fontId="5" fillId="0" borderId="728" xfId="1" applyNumberFormat="1" applyFont="1" applyBorder="1" applyProtection="1">
      <protection hidden="1"/>
    </xf>
    <xf numFmtId="1" fontId="5" fillId="0" borderId="729" xfId="1" applyNumberFormat="1" applyFont="1" applyBorder="1" applyProtection="1">
      <protection hidden="1"/>
    </xf>
    <xf numFmtId="1" fontId="5" fillId="0" borderId="730" xfId="0" applyNumberFormat="1" applyFont="1" applyBorder="1"/>
    <xf numFmtId="1" fontId="5" fillId="0" borderId="715" xfId="0" applyNumberFormat="1" applyFont="1" applyBorder="1"/>
    <xf numFmtId="1" fontId="5" fillId="7" borderId="731" xfId="0" applyNumberFormat="1" applyFont="1" applyFill="1" applyBorder="1" applyProtection="1">
      <protection locked="0"/>
    </xf>
    <xf numFmtId="1" fontId="5" fillId="0" borderId="732" xfId="0" applyNumberFormat="1" applyFont="1" applyBorder="1"/>
    <xf numFmtId="1" fontId="5" fillId="0" borderId="707" xfId="1" applyNumberFormat="1" applyFont="1" applyBorder="1" applyProtection="1">
      <protection hidden="1"/>
    </xf>
    <xf numFmtId="1" fontId="6" fillId="0" borderId="733" xfId="0" applyNumberFormat="1" applyFont="1" applyBorder="1"/>
    <xf numFmtId="1" fontId="5" fillId="0" borderId="729" xfId="1" applyNumberFormat="1" applyFont="1" applyBorder="1"/>
    <xf numFmtId="1" fontId="5" fillId="4" borderId="698" xfId="1" applyNumberFormat="1" applyFont="1" applyFill="1" applyBorder="1" applyProtection="1">
      <protection hidden="1"/>
    </xf>
    <xf numFmtId="1" fontId="5" fillId="4" borderId="729" xfId="1" applyNumberFormat="1" applyFont="1" applyFill="1" applyBorder="1" applyProtection="1">
      <protection hidden="1"/>
    </xf>
    <xf numFmtId="1" fontId="5" fillId="4" borderId="729" xfId="1" applyNumberFormat="1" applyFont="1" applyFill="1" applyBorder="1"/>
    <xf numFmtId="1" fontId="5" fillId="7" borderId="734" xfId="1" applyNumberFormat="1" applyFont="1" applyFill="1" applyBorder="1" applyAlignment="1" applyProtection="1">
      <alignment horizontal="right"/>
      <protection locked="0"/>
    </xf>
    <xf numFmtId="1" fontId="5" fillId="7" borderId="735" xfId="1" applyNumberFormat="1" applyFont="1" applyFill="1" applyBorder="1" applyAlignment="1" applyProtection="1">
      <alignment horizontal="right"/>
      <protection locked="0"/>
    </xf>
    <xf numFmtId="1" fontId="5" fillId="7" borderId="719" xfId="1" applyNumberFormat="1" applyFont="1" applyFill="1" applyBorder="1" applyAlignment="1" applyProtection="1">
      <alignment horizontal="right"/>
      <protection locked="0"/>
    </xf>
    <xf numFmtId="1" fontId="5" fillId="7" borderId="736" xfId="1" applyNumberFormat="1" applyFont="1" applyFill="1" applyBorder="1" applyAlignment="1" applyProtection="1">
      <alignment horizontal="right"/>
      <protection locked="0"/>
    </xf>
    <xf numFmtId="1" fontId="5" fillId="7" borderId="731" xfId="1" applyNumberFormat="1" applyFont="1" applyFill="1" applyBorder="1" applyAlignment="1" applyProtection="1">
      <alignment horizontal="right"/>
      <protection locked="0"/>
    </xf>
    <xf numFmtId="1" fontId="5" fillId="0" borderId="737" xfId="1" applyNumberFormat="1" applyFont="1" applyBorder="1"/>
    <xf numFmtId="1" fontId="2" fillId="3" borderId="729" xfId="0" applyNumberFormat="1" applyFont="1" applyFill="1" applyBorder="1"/>
    <xf numFmtId="1" fontId="2" fillId="0" borderId="698" xfId="0" applyNumberFormat="1" applyFont="1" applyBorder="1"/>
    <xf numFmtId="1" fontId="5" fillId="7" borderId="738" xfId="1" applyNumberFormat="1" applyFont="1" applyFill="1" applyBorder="1" applyProtection="1">
      <protection locked="0"/>
    </xf>
    <xf numFmtId="1" fontId="5" fillId="4" borderId="698" xfId="1" applyNumberFormat="1" applyFont="1" applyFill="1" applyBorder="1"/>
    <xf numFmtId="1" fontId="2" fillId="4" borderId="729" xfId="0" applyNumberFormat="1" applyFont="1" applyFill="1" applyBorder="1"/>
    <xf numFmtId="2" fontId="5" fillId="3" borderId="703" xfId="0" applyNumberFormat="1" applyFont="1" applyFill="1" applyBorder="1" applyAlignment="1">
      <alignment horizontal="center" vertical="center"/>
    </xf>
    <xf numFmtId="1" fontId="5" fillId="7" borderId="741" xfId="0" applyNumberFormat="1" applyFont="1" applyFill="1" applyBorder="1" applyProtection="1">
      <protection locked="0"/>
    </xf>
    <xf numFmtId="1" fontId="5" fillId="7" borderId="742" xfId="0" applyNumberFormat="1" applyFont="1" applyFill="1" applyBorder="1" applyProtection="1">
      <protection locked="0"/>
    </xf>
    <xf numFmtId="1" fontId="5" fillId="7" borderId="743" xfId="0" applyNumberFormat="1" applyFont="1" applyFill="1" applyBorder="1" applyProtection="1">
      <protection locked="0"/>
    </xf>
    <xf numFmtId="1" fontId="5" fillId="0" borderId="744" xfId="1" applyNumberFormat="1" applyFont="1" applyBorder="1" applyProtection="1">
      <protection hidden="1"/>
    </xf>
    <xf numFmtId="1" fontId="5" fillId="0" borderId="745" xfId="0" applyNumberFormat="1" applyFont="1" applyBorder="1"/>
    <xf numFmtId="1" fontId="5" fillId="0" borderId="744" xfId="1" applyNumberFormat="1" applyFont="1" applyBorder="1"/>
    <xf numFmtId="1" fontId="5" fillId="0" borderId="746" xfId="1" applyNumberFormat="1" applyFont="1" applyBorder="1" applyAlignment="1">
      <alignment horizontal="center" vertical="center" wrapText="1"/>
    </xf>
    <xf numFmtId="1" fontId="5" fillId="0" borderId="747" xfId="1" applyNumberFormat="1" applyFont="1" applyBorder="1" applyAlignment="1">
      <alignment horizontal="center" vertical="center"/>
    </xf>
    <xf numFmtId="1" fontId="5" fillId="0" borderId="748" xfId="3" applyNumberFormat="1" applyFont="1" applyBorder="1" applyAlignment="1">
      <alignment horizontal="center" vertical="center" wrapText="1"/>
    </xf>
    <xf numFmtId="1" fontId="5" fillId="0" borderId="748" xfId="3" applyNumberFormat="1" applyFont="1" applyBorder="1" applyAlignment="1">
      <alignment horizontal="center" vertical="center"/>
    </xf>
    <xf numFmtId="1" fontId="5" fillId="0" borderId="745" xfId="1" applyNumberFormat="1" applyFont="1" applyBorder="1" applyAlignment="1">
      <alignment horizontal="center" wrapText="1"/>
    </xf>
    <xf numFmtId="1" fontId="5" fillId="0" borderId="746" xfId="1" applyNumberFormat="1" applyFont="1" applyBorder="1" applyAlignment="1">
      <alignment horizontal="right"/>
    </xf>
    <xf numFmtId="1" fontId="5" fillId="7" borderId="747" xfId="1" applyNumberFormat="1" applyFont="1" applyFill="1" applyBorder="1" applyAlignment="1" applyProtection="1">
      <alignment horizontal="right"/>
      <protection locked="0"/>
    </xf>
    <xf numFmtId="1" fontId="5" fillId="7" borderId="748" xfId="1" applyNumberFormat="1" applyFont="1" applyFill="1" applyBorder="1" applyAlignment="1" applyProtection="1">
      <alignment horizontal="right"/>
      <protection locked="0"/>
    </xf>
    <xf numFmtId="1" fontId="5" fillId="0" borderId="749" xfId="1" applyNumberFormat="1" applyFont="1" applyBorder="1" applyAlignment="1">
      <alignment wrapText="1"/>
    </xf>
    <xf numFmtId="1" fontId="5" fillId="7" borderId="742" xfId="1" applyNumberFormat="1" applyFont="1" applyFill="1" applyBorder="1" applyAlignment="1" applyProtection="1">
      <alignment horizontal="right"/>
      <protection locked="0"/>
    </xf>
    <xf numFmtId="1" fontId="5" fillId="7" borderId="743" xfId="1" applyNumberFormat="1" applyFont="1" applyFill="1" applyBorder="1" applyAlignment="1" applyProtection="1">
      <alignment horizontal="right"/>
      <protection locked="0"/>
    </xf>
    <xf numFmtId="1" fontId="6" fillId="0" borderId="751" xfId="1" applyNumberFormat="1" applyFont="1" applyBorder="1" applyProtection="1">
      <protection hidden="1"/>
    </xf>
    <xf numFmtId="1" fontId="5" fillId="0" borderId="751" xfId="1" applyNumberFormat="1" applyFont="1" applyBorder="1" applyProtection="1">
      <protection hidden="1"/>
    </xf>
    <xf numFmtId="1" fontId="2" fillId="3" borderId="744" xfId="0" applyNumberFormat="1" applyFont="1" applyFill="1" applyBorder="1"/>
    <xf numFmtId="1" fontId="5" fillId="0" borderId="745" xfId="1" applyNumberFormat="1" applyFont="1" applyBorder="1" applyAlignment="1">
      <alignment horizontal="center" vertical="center" wrapText="1"/>
    </xf>
    <xf numFmtId="1" fontId="5" fillId="0" borderId="747" xfId="1" applyNumberFormat="1" applyFont="1" applyBorder="1" applyAlignment="1">
      <alignment horizontal="center" vertical="center" wrapText="1"/>
    </xf>
    <xf numFmtId="1" fontId="5" fillId="7" borderId="507" xfId="1" applyNumberFormat="1" applyFont="1" applyFill="1" applyBorder="1" applyProtection="1">
      <protection locked="0"/>
    </xf>
    <xf numFmtId="1" fontId="5" fillId="0" borderId="746" xfId="1" applyNumberFormat="1" applyFont="1" applyBorder="1" applyAlignment="1">
      <alignment wrapText="1"/>
    </xf>
    <xf numFmtId="1" fontId="1" fillId="0" borderId="747" xfId="1" applyNumberFormat="1" applyFont="1" applyBorder="1" applyAlignment="1">
      <alignment horizontal="right"/>
    </xf>
    <xf numFmtId="1" fontId="1" fillId="0" borderId="746" xfId="1" applyNumberFormat="1" applyFont="1" applyBorder="1" applyAlignment="1">
      <alignment horizontal="right"/>
    </xf>
    <xf numFmtId="1" fontId="5" fillId="3" borderId="746" xfId="0" applyNumberFormat="1" applyFont="1" applyFill="1" applyBorder="1" applyAlignment="1">
      <alignment horizontal="center" vertical="center" wrapText="1"/>
    </xf>
    <xf numFmtId="1" fontId="5" fillId="0" borderId="752" xfId="1" applyNumberFormat="1" applyFont="1" applyBorder="1" applyAlignment="1">
      <alignment horizontal="center" vertical="center" wrapText="1"/>
    </xf>
    <xf numFmtId="1" fontId="5" fillId="7" borderId="753" xfId="1" applyNumberFormat="1" applyFont="1" applyFill="1" applyBorder="1" applyProtection="1">
      <protection locked="0"/>
    </xf>
    <xf numFmtId="1" fontId="5" fillId="7" borderId="754" xfId="1" applyNumberFormat="1" applyFont="1" applyFill="1" applyBorder="1" applyProtection="1">
      <protection locked="0"/>
    </xf>
    <xf numFmtId="1" fontId="5" fillId="4" borderId="744" xfId="1" applyNumberFormat="1" applyFont="1" applyFill="1" applyBorder="1"/>
    <xf numFmtId="1" fontId="5" fillId="4" borderId="744" xfId="1" applyNumberFormat="1" applyFont="1" applyFill="1" applyBorder="1" applyProtection="1">
      <protection hidden="1"/>
    </xf>
    <xf numFmtId="1" fontId="5" fillId="0" borderId="746" xfId="1" applyNumberFormat="1" applyFont="1" applyBorder="1"/>
    <xf numFmtId="1" fontId="1" fillId="0" borderId="747" xfId="1" applyNumberFormat="1" applyFont="1" applyBorder="1"/>
    <xf numFmtId="1" fontId="1" fillId="0" borderId="752" xfId="1" applyNumberFormat="1" applyFont="1" applyBorder="1"/>
    <xf numFmtId="1" fontId="5" fillId="0" borderId="747" xfId="0" applyNumberFormat="1" applyFont="1" applyBorder="1" applyAlignment="1">
      <alignment horizontal="center" vertical="center" wrapText="1"/>
    </xf>
    <xf numFmtId="1" fontId="5" fillId="0" borderId="748" xfId="0" applyNumberFormat="1" applyFont="1" applyBorder="1" applyAlignment="1">
      <alignment horizontal="center" vertical="center"/>
    </xf>
    <xf numFmtId="1" fontId="5" fillId="3" borderId="755" xfId="0" applyNumberFormat="1" applyFont="1" applyFill="1" applyBorder="1" applyAlignment="1">
      <alignment horizontal="center" vertical="center"/>
    </xf>
    <xf numFmtId="1" fontId="5" fillId="3" borderId="746" xfId="0" applyNumberFormat="1" applyFont="1" applyFill="1" applyBorder="1" applyAlignment="1">
      <alignment horizontal="center" vertical="center"/>
    </xf>
    <xf numFmtId="1" fontId="5" fillId="7" borderId="756" xfId="0" applyNumberFormat="1" applyFont="1" applyFill="1" applyBorder="1" applyProtection="1">
      <protection locked="0"/>
    </xf>
    <xf numFmtId="1" fontId="5" fillId="3" borderId="739" xfId="0" applyNumberFormat="1" applyFont="1" applyFill="1" applyBorder="1" applyAlignment="1">
      <alignment horizontal="center" vertical="center" wrapText="1"/>
    </xf>
    <xf numFmtId="1" fontId="5" fillId="3" borderId="757" xfId="0" applyNumberFormat="1" applyFont="1" applyFill="1" applyBorder="1" applyAlignment="1">
      <alignment horizontal="center" vertical="center" wrapText="1"/>
    </xf>
    <xf numFmtId="1" fontId="5" fillId="3" borderId="758" xfId="0" applyNumberFormat="1" applyFont="1" applyFill="1" applyBorder="1" applyAlignment="1">
      <alignment horizontal="center" vertical="center" wrapText="1"/>
    </xf>
    <xf numFmtId="1" fontId="5" fillId="3" borderId="759" xfId="0" applyNumberFormat="1" applyFont="1" applyFill="1" applyBorder="1" applyAlignment="1">
      <alignment horizontal="center" vertical="center" wrapText="1"/>
    </xf>
    <xf numFmtId="1" fontId="5" fillId="3" borderId="759" xfId="0" applyNumberFormat="1" applyFont="1" applyFill="1" applyBorder="1" applyAlignment="1">
      <alignment horizontal="center" vertical="center"/>
    </xf>
    <xf numFmtId="1" fontId="5" fillId="3" borderId="760" xfId="0" applyNumberFormat="1" applyFont="1" applyFill="1" applyBorder="1" applyAlignment="1">
      <alignment horizontal="center" vertical="center" wrapText="1"/>
    </xf>
    <xf numFmtId="1" fontId="5" fillId="3" borderId="747" xfId="0" applyNumberFormat="1" applyFont="1" applyFill="1" applyBorder="1" applyAlignment="1">
      <alignment horizontal="center" vertical="center" wrapText="1"/>
    </xf>
    <xf numFmtId="1" fontId="5" fillId="3" borderId="748" xfId="0" applyNumberFormat="1" applyFont="1" applyFill="1" applyBorder="1" applyAlignment="1">
      <alignment horizontal="center" vertical="center" wrapText="1"/>
    </xf>
    <xf numFmtId="1" fontId="5" fillId="3" borderId="752" xfId="0" applyNumberFormat="1" applyFont="1" applyFill="1" applyBorder="1" applyAlignment="1">
      <alignment horizontal="center" vertical="center" wrapText="1"/>
    </xf>
    <xf numFmtId="1" fontId="5" fillId="3" borderId="747" xfId="0" applyNumberFormat="1" applyFont="1" applyFill="1" applyBorder="1" applyAlignment="1">
      <alignment horizontal="center" vertical="center"/>
    </xf>
    <xf numFmtId="2" fontId="5" fillId="3" borderId="748" xfId="0" applyNumberFormat="1" applyFont="1" applyFill="1" applyBorder="1" applyAlignment="1">
      <alignment horizontal="center" vertical="center"/>
    </xf>
    <xf numFmtId="2" fontId="5" fillId="3" borderId="747" xfId="0" applyNumberFormat="1" applyFont="1" applyFill="1" applyBorder="1" applyAlignment="1">
      <alignment horizontal="center" vertical="center"/>
    </xf>
    <xf numFmtId="2" fontId="5" fillId="3" borderId="752" xfId="0" applyNumberFormat="1" applyFont="1" applyFill="1" applyBorder="1" applyAlignment="1">
      <alignment horizontal="center" vertical="center"/>
    </xf>
    <xf numFmtId="1" fontId="5" fillId="2" borderId="761" xfId="2" applyNumberFormat="1" applyFont="1" applyBorder="1" applyAlignment="1" applyProtection="1">
      <alignment horizontal="center" vertical="center"/>
      <protection locked="0"/>
    </xf>
    <xf numFmtId="2" fontId="5" fillId="2" borderId="761" xfId="2" applyNumberFormat="1" applyFont="1" applyBorder="1" applyAlignment="1" applyProtection="1">
      <alignment horizontal="center" vertical="center"/>
      <protection locked="0"/>
    </xf>
    <xf numFmtId="2" fontId="5" fillId="2" borderId="762" xfId="2" applyNumberFormat="1" applyFont="1" applyBorder="1" applyAlignment="1" applyProtection="1">
      <alignment horizontal="center" vertical="center"/>
      <protection locked="0"/>
    </xf>
    <xf numFmtId="2" fontId="5" fillId="3" borderId="740" xfId="0" applyNumberFormat="1" applyFont="1" applyFill="1" applyBorder="1" applyAlignment="1">
      <alignment horizontal="center" vertical="center"/>
    </xf>
    <xf numFmtId="2" fontId="5" fillId="2" borderId="763" xfId="2" applyNumberFormat="1" applyFont="1" applyBorder="1" applyAlignment="1" applyProtection="1">
      <alignment horizontal="center" vertical="center"/>
      <protection locked="0"/>
    </xf>
    <xf numFmtId="2" fontId="5" fillId="2" borderId="764" xfId="2" applyNumberFormat="1" applyFont="1" applyBorder="1" applyAlignment="1" applyProtection="1">
      <alignment horizontal="center" vertical="center"/>
      <protection locked="0"/>
    </xf>
    <xf numFmtId="2" fontId="5" fillId="3" borderId="765" xfId="0" applyNumberFormat="1" applyFont="1" applyFill="1" applyBorder="1" applyAlignment="1">
      <alignment horizontal="center" vertical="center"/>
    </xf>
    <xf numFmtId="2" fontId="5" fillId="2" borderId="766" xfId="2" applyNumberFormat="1" applyFont="1" applyBorder="1" applyAlignment="1" applyProtection="1">
      <alignment horizontal="center" vertical="center"/>
      <protection locked="0"/>
    </xf>
    <xf numFmtId="2" fontId="5" fillId="2" borderId="767" xfId="2" applyNumberFormat="1" applyFont="1" applyBorder="1" applyAlignment="1" applyProtection="1">
      <alignment horizontal="center" vertical="center"/>
      <protection locked="0"/>
    </xf>
    <xf numFmtId="2" fontId="5" fillId="2" borderId="768" xfId="2" applyNumberFormat="1" applyFont="1" applyBorder="1" applyAlignment="1" applyProtection="1">
      <alignment horizontal="center" vertical="center"/>
      <protection locked="0"/>
    </xf>
    <xf numFmtId="2" fontId="5" fillId="2" borderId="769" xfId="2" applyNumberFormat="1" applyFont="1" applyBorder="1" applyAlignment="1" applyProtection="1">
      <alignment horizontal="center" vertical="center"/>
      <protection locked="0"/>
    </xf>
    <xf numFmtId="2" fontId="5" fillId="2" borderId="770" xfId="2" applyNumberFormat="1" applyFont="1" applyBorder="1" applyAlignment="1" applyProtection="1">
      <alignment horizontal="center" vertical="center"/>
      <protection locked="0"/>
    </xf>
    <xf numFmtId="2" fontId="5" fillId="2" borderId="771" xfId="2" applyNumberFormat="1" applyFont="1" applyBorder="1" applyAlignment="1" applyProtection="1">
      <alignment horizontal="center" vertical="center"/>
      <protection locked="0"/>
    </xf>
    <xf numFmtId="1" fontId="5" fillId="2" borderId="772" xfId="2" applyNumberFormat="1" applyFont="1" applyBorder="1" applyAlignment="1" applyProtection="1">
      <alignment horizontal="center" vertical="center"/>
      <protection locked="0"/>
    </xf>
    <xf numFmtId="2" fontId="5" fillId="2" borderId="773" xfId="2" applyNumberFormat="1" applyFont="1" applyBorder="1" applyAlignment="1" applyProtection="1">
      <alignment horizontal="center" vertical="center"/>
      <protection locked="0"/>
    </xf>
    <xf numFmtId="2" fontId="5" fillId="3" borderId="774" xfId="0" applyNumberFormat="1" applyFont="1" applyFill="1" applyBorder="1" applyAlignment="1">
      <alignment horizontal="center" vertical="center"/>
    </xf>
    <xf numFmtId="2" fontId="5" fillId="2" borderId="775" xfId="2" applyNumberFormat="1" applyFont="1" applyBorder="1" applyAlignment="1" applyProtection="1">
      <alignment horizontal="center" vertical="center"/>
      <protection locked="0"/>
    </xf>
    <xf numFmtId="2" fontId="5" fillId="2" borderId="776" xfId="2" applyNumberFormat="1" applyFont="1" applyBorder="1" applyAlignment="1" applyProtection="1">
      <alignment horizontal="center" vertical="center"/>
      <protection locked="0"/>
    </xf>
    <xf numFmtId="2" fontId="5" fillId="2" borderId="777" xfId="2" applyNumberFormat="1" applyFont="1" applyBorder="1" applyAlignment="1" applyProtection="1">
      <alignment horizontal="center" vertical="center"/>
      <protection locked="0"/>
    </xf>
    <xf numFmtId="2" fontId="5" fillId="2" borderId="778" xfId="2" applyNumberFormat="1" applyFont="1" applyBorder="1" applyAlignment="1" applyProtection="1">
      <alignment horizontal="center" vertical="center"/>
      <protection locked="0"/>
    </xf>
    <xf numFmtId="2" fontId="5" fillId="2" borderId="779" xfId="2" applyNumberFormat="1" applyFont="1" applyBorder="1" applyAlignment="1" applyProtection="1">
      <alignment horizontal="center" vertical="center"/>
      <protection locked="0"/>
    </xf>
    <xf numFmtId="2" fontId="5" fillId="3" borderId="780" xfId="0" applyNumberFormat="1" applyFont="1" applyFill="1" applyBorder="1" applyAlignment="1">
      <alignment horizontal="center" vertical="center"/>
    </xf>
    <xf numFmtId="2" fontId="5" fillId="2" borderId="759" xfId="2" applyNumberFormat="1" applyFont="1" applyBorder="1" applyAlignment="1" applyProtection="1">
      <alignment horizontal="center" vertical="center"/>
      <protection locked="0"/>
    </xf>
    <xf numFmtId="1" fontId="6" fillId="0" borderId="751" xfId="1" applyNumberFormat="1" applyFont="1" applyBorder="1" applyAlignment="1">
      <alignment horizontal="center"/>
    </xf>
    <xf numFmtId="1" fontId="6" fillId="0" borderId="781" xfId="1" applyNumberFormat="1" applyFont="1" applyBorder="1" applyAlignment="1">
      <alignment horizontal="center"/>
    </xf>
    <xf numFmtId="1" fontId="5" fillId="0" borderId="782" xfId="1" applyNumberFormat="1" applyFont="1" applyBorder="1" applyProtection="1">
      <protection hidden="1"/>
    </xf>
    <xf numFmtId="1" fontId="5" fillId="0" borderId="749" xfId="1" applyNumberFormat="1" applyFont="1" applyBorder="1"/>
    <xf numFmtId="1" fontId="5" fillId="0" borderId="783" xfId="1" applyNumberFormat="1" applyFont="1" applyBorder="1"/>
    <xf numFmtId="1" fontId="5" fillId="7" borderId="784" xfId="1" applyNumberFormat="1" applyFont="1" applyFill="1" applyBorder="1" applyProtection="1">
      <protection locked="0"/>
    </xf>
    <xf numFmtId="1" fontId="5" fillId="7" borderId="785" xfId="1" applyNumberFormat="1" applyFont="1" applyFill="1" applyBorder="1" applyProtection="1">
      <protection locked="0"/>
    </xf>
    <xf numFmtId="1" fontId="5" fillId="7" borderId="786" xfId="1" applyNumberFormat="1" applyFont="1" applyFill="1" applyBorder="1" applyProtection="1">
      <protection locked="0"/>
    </xf>
    <xf numFmtId="1" fontId="5" fillId="0" borderId="787" xfId="1" applyNumberFormat="1" applyFont="1" applyBorder="1"/>
    <xf numFmtId="1" fontId="5" fillId="7" borderId="774" xfId="1" applyNumberFormat="1" applyFont="1" applyFill="1" applyBorder="1" applyProtection="1">
      <protection locked="0"/>
    </xf>
    <xf numFmtId="1" fontId="5" fillId="0" borderId="758" xfId="1" applyNumberFormat="1" applyFont="1" applyBorder="1" applyAlignment="1">
      <alignment horizontal="center" vertical="center" wrapText="1"/>
    </xf>
    <xf numFmtId="1" fontId="5" fillId="0" borderId="759" xfId="1" applyNumberFormat="1" applyFont="1" applyBorder="1" applyAlignment="1">
      <alignment horizontal="center" vertical="center" wrapText="1"/>
    </xf>
    <xf numFmtId="1" fontId="5" fillId="0" borderId="788" xfId="1" applyNumberFormat="1" applyFont="1" applyBorder="1" applyAlignment="1">
      <alignment horizontal="center" vertical="center" wrapText="1"/>
    </xf>
    <xf numFmtId="1" fontId="5" fillId="0" borderId="749" xfId="1" applyNumberFormat="1" applyFont="1" applyBorder="1" applyAlignment="1">
      <alignment horizontal="left"/>
    </xf>
    <xf numFmtId="1" fontId="5" fillId="0" borderId="743" xfId="1" applyNumberFormat="1" applyFont="1" applyBorder="1" applyAlignment="1">
      <alignment horizontal="left"/>
    </xf>
    <xf numFmtId="1" fontId="5" fillId="0" borderId="789" xfId="1" applyNumberFormat="1" applyFont="1" applyBorder="1"/>
    <xf numFmtId="1" fontId="5" fillId="7" borderId="783" xfId="1" applyNumberFormat="1" applyFont="1" applyFill="1" applyBorder="1" applyAlignment="1" applyProtection="1">
      <alignment horizontal="center"/>
      <protection locked="0"/>
    </xf>
    <xf numFmtId="1" fontId="5" fillId="7" borderId="790" xfId="1" applyNumberFormat="1" applyFont="1" applyFill="1" applyBorder="1" applyAlignment="1" applyProtection="1">
      <alignment horizontal="center"/>
      <protection locked="0"/>
    </xf>
    <xf numFmtId="1" fontId="5" fillId="7" borderId="791" xfId="1" applyNumberFormat="1" applyFont="1" applyFill="1" applyBorder="1" applyAlignment="1" applyProtection="1">
      <alignment horizontal="center"/>
      <protection locked="0"/>
    </xf>
    <xf numFmtId="1" fontId="5" fillId="7" borderId="792" xfId="1" applyNumberFormat="1" applyFont="1" applyFill="1" applyBorder="1" applyAlignment="1" applyProtection="1">
      <alignment horizontal="center"/>
      <protection locked="0"/>
    </xf>
    <xf numFmtId="1" fontId="5" fillId="0" borderId="788" xfId="1" applyNumberFormat="1" applyFont="1" applyBorder="1" applyAlignment="1">
      <alignment horizontal="left" vertical="center"/>
    </xf>
    <xf numFmtId="1" fontId="5" fillId="7" borderId="788" xfId="1" applyNumberFormat="1" applyFont="1" applyFill="1" applyBorder="1" applyAlignment="1" applyProtection="1">
      <alignment horizontal="center"/>
      <protection locked="0"/>
    </xf>
    <xf numFmtId="1" fontId="5" fillId="7" borderId="793" xfId="1" applyNumberFormat="1" applyFont="1" applyFill="1" applyBorder="1" applyAlignment="1" applyProtection="1">
      <alignment horizontal="center"/>
      <protection locked="0"/>
    </xf>
    <xf numFmtId="1" fontId="5" fillId="7" borderId="759" xfId="1" applyNumberFormat="1" applyFont="1" applyFill="1" applyBorder="1" applyAlignment="1" applyProtection="1">
      <alignment horizontal="center"/>
      <protection locked="0"/>
    </xf>
    <xf numFmtId="1" fontId="5" fillId="0" borderId="787" xfId="1" applyNumberFormat="1" applyFont="1" applyBorder="1" applyAlignment="1">
      <alignment horizontal="left"/>
    </xf>
    <xf numFmtId="1" fontId="5" fillId="0" borderId="759" xfId="1" applyNumberFormat="1" applyFont="1" applyBorder="1" applyAlignment="1">
      <alignment horizontal="left"/>
    </xf>
    <xf numFmtId="1" fontId="5" fillId="0" borderId="787" xfId="1" applyNumberFormat="1" applyFont="1" applyBorder="1" applyAlignment="1">
      <alignment horizontal="right"/>
    </xf>
    <xf numFmtId="1" fontId="6" fillId="0" borderId="744" xfId="1" applyNumberFormat="1" applyFont="1" applyBorder="1" applyProtection="1">
      <protection hidden="1"/>
    </xf>
    <xf numFmtId="1" fontId="6" fillId="4" borderId="751" xfId="1" applyNumberFormat="1" applyFont="1" applyFill="1" applyBorder="1" applyProtection="1">
      <protection hidden="1"/>
    </xf>
    <xf numFmtId="1" fontId="5" fillId="0" borderId="746" xfId="0" applyNumberFormat="1" applyFont="1" applyBorder="1" applyAlignment="1">
      <alignment horizontal="center" vertical="center" wrapText="1"/>
    </xf>
    <xf numFmtId="1" fontId="5" fillId="0" borderId="794" xfId="1" applyNumberFormat="1" applyFont="1" applyBorder="1" applyAlignment="1">
      <alignment horizontal="center" vertical="center" wrapText="1"/>
    </xf>
    <xf numFmtId="0" fontId="5" fillId="0" borderId="783" xfId="0" applyFont="1" applyBorder="1" applyAlignment="1">
      <alignment vertical="center" wrapText="1"/>
    </xf>
    <xf numFmtId="1" fontId="5" fillId="0" borderId="783" xfId="0" applyNumberFormat="1" applyFont="1" applyBorder="1" applyAlignment="1">
      <alignment horizontal="right"/>
    </xf>
    <xf numFmtId="1" fontId="5" fillId="7" borderId="784" xfId="0" applyNumberFormat="1" applyFont="1" applyFill="1" applyBorder="1" applyProtection="1">
      <protection locked="0"/>
    </xf>
    <xf numFmtId="1" fontId="5" fillId="7" borderId="765" xfId="0" applyNumberFormat="1" applyFont="1" applyFill="1" applyBorder="1" applyProtection="1">
      <protection locked="0"/>
    </xf>
    <xf numFmtId="0" fontId="5" fillId="0" borderId="788" xfId="0" applyFont="1" applyBorder="1" applyAlignment="1">
      <alignment vertical="center" wrapText="1"/>
    </xf>
    <xf numFmtId="1" fontId="5" fillId="0" borderId="788" xfId="0" applyNumberFormat="1" applyFont="1" applyBorder="1" applyAlignment="1">
      <alignment horizontal="right" vertical="center"/>
    </xf>
    <xf numFmtId="1" fontId="5" fillId="7" borderId="750" xfId="0" applyNumberFormat="1" applyFont="1" applyFill="1" applyBorder="1" applyProtection="1">
      <protection locked="0"/>
    </xf>
    <xf numFmtId="1" fontId="5" fillId="0" borderId="784" xfId="0" applyNumberFormat="1" applyFont="1" applyBorder="1"/>
    <xf numFmtId="1" fontId="5" fillId="7" borderId="783" xfId="0" applyNumberFormat="1" applyFont="1" applyFill="1" applyBorder="1" applyProtection="1">
      <protection locked="0"/>
    </xf>
    <xf numFmtId="1" fontId="5" fillId="0" borderId="795" xfId="0" applyNumberFormat="1" applyFont="1" applyBorder="1"/>
    <xf numFmtId="1" fontId="5" fillId="7" borderId="796" xfId="0" applyNumberFormat="1" applyFont="1" applyFill="1" applyBorder="1" applyProtection="1">
      <protection locked="0"/>
    </xf>
    <xf numFmtId="1" fontId="5" fillId="7" borderId="795" xfId="0" applyNumberFormat="1" applyFont="1" applyFill="1" applyBorder="1" applyProtection="1">
      <protection locked="0"/>
    </xf>
    <xf numFmtId="1" fontId="5" fillId="7" borderId="797" xfId="0" applyNumberFormat="1" applyFont="1" applyFill="1" applyBorder="1" applyProtection="1">
      <protection locked="0"/>
    </xf>
    <xf numFmtId="1" fontId="5" fillId="7" borderId="798" xfId="0" applyNumberFormat="1" applyFont="1" applyFill="1" applyBorder="1" applyProtection="1">
      <protection locked="0"/>
    </xf>
    <xf numFmtId="1" fontId="5" fillId="0" borderId="799" xfId="1" applyNumberFormat="1" applyFont="1" applyBorder="1" applyProtection="1">
      <protection hidden="1"/>
    </xf>
    <xf numFmtId="1" fontId="5" fillId="0" borderId="800" xfId="1" applyNumberFormat="1" applyFont="1" applyBorder="1" applyProtection="1">
      <protection hidden="1"/>
    </xf>
    <xf numFmtId="1" fontId="5" fillId="0" borderId="801" xfId="0" applyNumberFormat="1" applyFont="1" applyBorder="1"/>
    <xf numFmtId="1" fontId="5" fillId="7" borderId="801" xfId="0" applyNumberFormat="1" applyFont="1" applyFill="1" applyBorder="1" applyProtection="1">
      <protection locked="0"/>
    </xf>
    <xf numFmtId="1" fontId="5" fillId="7" borderId="802" xfId="0" applyNumberFormat="1" applyFont="1" applyFill="1" applyBorder="1" applyProtection="1">
      <protection locked="0"/>
    </xf>
    <xf numFmtId="1" fontId="5" fillId="0" borderId="803" xfId="1" applyNumberFormat="1" applyFont="1" applyBorder="1" applyProtection="1">
      <protection hidden="1"/>
    </xf>
    <xf numFmtId="1" fontId="5" fillId="0" borderId="804" xfId="1" applyNumberFormat="1" applyFont="1" applyBorder="1" applyProtection="1">
      <protection hidden="1"/>
    </xf>
    <xf numFmtId="1" fontId="5" fillId="0" borderId="805" xfId="0" applyNumberFormat="1" applyFont="1" applyBorder="1"/>
    <xf numFmtId="1" fontId="5" fillId="7" borderId="805" xfId="0" applyNumberFormat="1" applyFont="1" applyFill="1" applyBorder="1" applyProtection="1">
      <protection locked="0"/>
    </xf>
    <xf numFmtId="1" fontId="5" fillId="7" borderId="806" xfId="0" applyNumberFormat="1" applyFont="1" applyFill="1" applyBorder="1" applyProtection="1">
      <protection locked="0"/>
    </xf>
    <xf numFmtId="1" fontId="5" fillId="0" borderId="807" xfId="1" applyNumberFormat="1" applyFont="1" applyBorder="1" applyProtection="1">
      <protection hidden="1"/>
    </xf>
    <xf numFmtId="1" fontId="5" fillId="0" borderId="808" xfId="1" applyNumberFormat="1" applyFont="1" applyBorder="1" applyProtection="1">
      <protection hidden="1"/>
    </xf>
    <xf numFmtId="1" fontId="5" fillId="0" borderId="750" xfId="0" applyNumberFormat="1" applyFont="1" applyBorder="1"/>
    <xf numFmtId="1" fontId="5" fillId="7" borderId="809" xfId="0" applyNumberFormat="1" applyFont="1" applyFill="1" applyBorder="1" applyProtection="1">
      <protection locked="0"/>
    </xf>
    <xf numFmtId="1" fontId="5" fillId="0" borderId="774" xfId="0" applyNumberFormat="1" applyFont="1" applyBorder="1"/>
    <xf numFmtId="1" fontId="6" fillId="0" borderId="758" xfId="0" applyNumberFormat="1" applyFont="1" applyBorder="1"/>
    <xf numFmtId="1" fontId="6" fillId="0" borderId="810" xfId="0" applyNumberFormat="1" applyFont="1" applyBorder="1"/>
    <xf numFmtId="1" fontId="5" fillId="0" borderId="808" xfId="1" applyNumberFormat="1" applyFont="1" applyBorder="1"/>
    <xf numFmtId="1" fontId="5" fillId="0" borderId="783" xfId="1" applyNumberFormat="1" applyFont="1" applyBorder="1" applyAlignment="1">
      <alignment horizontal="right"/>
    </xf>
    <xf numFmtId="1" fontId="5" fillId="7" borderId="784" xfId="1" applyNumberFormat="1" applyFont="1" applyFill="1" applyBorder="1" applyAlignment="1" applyProtection="1">
      <alignment horizontal="right"/>
      <protection locked="0"/>
    </xf>
    <xf numFmtId="1" fontId="5" fillId="0" borderId="787" xfId="1" applyNumberFormat="1" applyFont="1" applyBorder="1" applyAlignment="1">
      <alignment wrapText="1"/>
    </xf>
    <xf numFmtId="1" fontId="5" fillId="0" borderId="788" xfId="1" applyNumberFormat="1" applyFont="1" applyBorder="1" applyAlignment="1">
      <alignment horizontal="right"/>
    </xf>
    <xf numFmtId="1" fontId="5" fillId="7" borderId="811" xfId="1" applyNumberFormat="1" applyFont="1" applyFill="1" applyBorder="1" applyAlignment="1" applyProtection="1">
      <alignment horizontal="right"/>
      <protection locked="0"/>
    </xf>
    <xf numFmtId="1" fontId="5" fillId="7" borderId="809" xfId="1" applyNumberFormat="1" applyFont="1" applyFill="1" applyBorder="1" applyAlignment="1" applyProtection="1">
      <alignment horizontal="right"/>
      <protection locked="0"/>
    </xf>
    <xf numFmtId="1" fontId="2" fillId="3" borderId="808" xfId="0" applyNumberFormat="1" applyFont="1" applyFill="1" applyBorder="1"/>
    <xf numFmtId="1" fontId="5" fillId="0" borderId="787" xfId="1" applyNumberFormat="1" applyFont="1" applyBorder="1" applyAlignment="1">
      <alignment horizontal="center" vertical="center" wrapText="1"/>
    </xf>
    <xf numFmtId="1" fontId="5" fillId="0" borderId="783" xfId="1" applyNumberFormat="1" applyFont="1" applyBorder="1" applyAlignment="1">
      <alignment wrapText="1"/>
    </xf>
    <xf numFmtId="1" fontId="5" fillId="7" borderId="812" xfId="1" applyNumberFormat="1" applyFont="1" applyFill="1" applyBorder="1" applyAlignment="1" applyProtection="1">
      <alignment horizontal="right"/>
      <protection locked="0"/>
    </xf>
    <xf numFmtId="1" fontId="5" fillId="7" borderId="812" xfId="1" applyNumberFormat="1" applyFont="1" applyFill="1" applyBorder="1" applyProtection="1">
      <protection locked="0"/>
    </xf>
    <xf numFmtId="1" fontId="5" fillId="0" borderId="104" xfId="1" applyNumberFormat="1" applyFont="1" applyBorder="1"/>
    <xf numFmtId="1" fontId="5" fillId="4" borderId="808" xfId="1" applyNumberFormat="1" applyFont="1" applyFill="1" applyBorder="1"/>
    <xf numFmtId="1" fontId="5" fillId="4" borderId="808" xfId="1" applyNumberFormat="1" applyFont="1" applyFill="1" applyBorder="1" applyProtection="1">
      <protection hidden="1"/>
    </xf>
    <xf numFmtId="1" fontId="2" fillId="4" borderId="808" xfId="0" applyNumberFormat="1" applyFont="1" applyFill="1" applyBorder="1"/>
    <xf numFmtId="1" fontId="5" fillId="0" borderId="788" xfId="1" applyNumberFormat="1" applyFont="1" applyBorder="1" applyAlignment="1">
      <alignment wrapText="1"/>
    </xf>
    <xf numFmtId="1" fontId="5" fillId="0" borderId="788" xfId="1" applyNumberFormat="1" applyFont="1" applyBorder="1"/>
    <xf numFmtId="1" fontId="2" fillId="3" borderId="758" xfId="0" applyNumberFormat="1" applyFont="1" applyFill="1" applyBorder="1"/>
    <xf numFmtId="1" fontId="5" fillId="0" borderId="788" xfId="0" applyNumberFormat="1" applyFont="1" applyBorder="1" applyAlignment="1">
      <alignment horizontal="center" vertical="center" wrapText="1"/>
    </xf>
    <xf numFmtId="1" fontId="5" fillId="0" borderId="783" xfId="0" applyNumberFormat="1" applyFont="1" applyBorder="1" applyAlignment="1">
      <alignment horizontal="left"/>
    </xf>
    <xf numFmtId="1" fontId="5" fillId="0" borderId="783" xfId="0" applyNumberFormat="1" applyFont="1" applyBorder="1"/>
    <xf numFmtId="1" fontId="5" fillId="7" borderId="813" xfId="0" applyNumberFormat="1" applyFont="1" applyFill="1" applyBorder="1" applyProtection="1">
      <protection locked="0"/>
    </xf>
    <xf numFmtId="1" fontId="6" fillId="4" borderId="758" xfId="1" applyNumberFormat="1" applyFont="1" applyFill="1" applyBorder="1"/>
    <xf numFmtId="1" fontId="5" fillId="3" borderId="787" xfId="0" applyNumberFormat="1" applyFont="1" applyFill="1" applyBorder="1" applyAlignment="1">
      <alignment horizontal="center" vertical="center" wrapText="1"/>
    </xf>
    <xf numFmtId="1" fontId="5" fillId="3" borderId="793" xfId="0" applyNumberFormat="1" applyFont="1" applyFill="1" applyBorder="1" applyAlignment="1">
      <alignment horizontal="center" vertical="center" wrapText="1"/>
    </xf>
    <xf numFmtId="1" fontId="5" fillId="3" borderId="780" xfId="0" applyNumberFormat="1" applyFont="1" applyFill="1" applyBorder="1" applyAlignment="1">
      <alignment horizontal="center" vertical="center" wrapText="1"/>
    </xf>
    <xf numFmtId="2" fontId="5" fillId="2" borderId="814" xfId="2" applyNumberFormat="1" applyFont="1" applyBorder="1" applyAlignment="1" applyProtection="1">
      <alignment horizontal="center" vertical="center"/>
      <protection locked="0"/>
    </xf>
    <xf numFmtId="2" fontId="5" fillId="2" borderId="815" xfId="2" applyNumberFormat="1" applyFont="1" applyBorder="1" applyAlignment="1" applyProtection="1">
      <alignment horizontal="center" vertical="center"/>
      <protection locked="0"/>
    </xf>
    <xf numFmtId="2" fontId="5" fillId="2" borderId="816" xfId="2" applyNumberFormat="1" applyFont="1" applyBorder="1" applyAlignment="1" applyProtection="1">
      <alignment horizontal="center" vertical="center"/>
      <protection locked="0"/>
    </xf>
    <xf numFmtId="2" fontId="5" fillId="2" borderId="817" xfId="2" applyNumberFormat="1" applyFont="1" applyBorder="1" applyAlignment="1" applyProtection="1">
      <alignment horizontal="center" vertical="center"/>
      <protection locked="0"/>
    </xf>
    <xf numFmtId="2" fontId="5" fillId="2" borderId="818" xfId="2" applyNumberFormat="1" applyFont="1" applyBorder="1" applyAlignment="1" applyProtection="1">
      <alignment horizontal="center" vertical="center"/>
      <protection locked="0"/>
    </xf>
    <xf numFmtId="2" fontId="5" fillId="2" borderId="819" xfId="2" applyNumberFormat="1" applyFont="1" applyBorder="1" applyAlignment="1" applyProtection="1">
      <alignment horizontal="center" vertical="center"/>
      <protection locked="0"/>
    </xf>
    <xf numFmtId="1" fontId="5" fillId="2" borderId="820" xfId="2" applyNumberFormat="1" applyFont="1" applyBorder="1" applyAlignment="1" applyProtection="1">
      <alignment horizontal="center" vertical="center"/>
      <protection locked="0"/>
    </xf>
    <xf numFmtId="2" fontId="5" fillId="2" borderId="821" xfId="2" applyNumberFormat="1" applyFont="1" applyBorder="1" applyAlignment="1" applyProtection="1">
      <alignment horizontal="center" vertical="center"/>
      <protection locked="0"/>
    </xf>
    <xf numFmtId="2" fontId="5" fillId="2" borderId="822" xfId="2" applyNumberFormat="1" applyFont="1" applyBorder="1" applyAlignment="1" applyProtection="1">
      <alignment horizontal="center" vertical="center"/>
      <protection locked="0"/>
    </xf>
    <xf numFmtId="2" fontId="5" fillId="2" borderId="823" xfId="2" applyNumberFormat="1" applyFont="1" applyBorder="1" applyAlignment="1" applyProtection="1">
      <alignment horizontal="center" vertical="center"/>
      <protection locked="0"/>
    </xf>
    <xf numFmtId="2" fontId="5" fillId="2" borderId="824" xfId="2" applyNumberFormat="1" applyFont="1" applyBorder="1" applyAlignment="1" applyProtection="1">
      <alignment horizontal="center" vertical="center"/>
      <protection locked="0"/>
    </xf>
    <xf numFmtId="2" fontId="5" fillId="2" borderId="825" xfId="2" applyNumberFormat="1" applyFont="1" applyBorder="1" applyAlignment="1" applyProtection="1">
      <alignment horizontal="center" vertical="center"/>
      <protection locked="0"/>
    </xf>
    <xf numFmtId="1" fontId="5" fillId="7" borderId="742" xfId="1" applyNumberFormat="1" applyFont="1" applyFill="1" applyBorder="1" applyProtection="1">
      <protection locked="0"/>
    </xf>
    <xf numFmtId="1" fontId="5" fillId="0" borderId="826" xfId="1" applyNumberFormat="1" applyFont="1" applyBorder="1" applyAlignment="1">
      <alignment horizontal="center" vertical="center" wrapText="1"/>
    </xf>
    <xf numFmtId="1" fontId="5" fillId="0" borderId="827" xfId="1" applyNumberFormat="1" applyFont="1" applyBorder="1" applyAlignment="1">
      <alignment horizontal="center" vertical="center" wrapText="1"/>
    </xf>
    <xf numFmtId="1" fontId="5" fillId="0" borderId="827" xfId="0" applyNumberFormat="1" applyFont="1" applyBorder="1" applyAlignment="1">
      <alignment horizontal="center" vertical="center" wrapText="1"/>
    </xf>
    <xf numFmtId="1" fontId="5" fillId="0" borderId="828" xfId="1" applyNumberFormat="1" applyFont="1" applyBorder="1" applyAlignment="1">
      <alignment horizontal="center" vertical="center" wrapText="1"/>
    </xf>
    <xf numFmtId="1" fontId="5" fillId="3" borderId="827" xfId="0" applyNumberFormat="1" applyFont="1" applyFill="1" applyBorder="1" applyAlignment="1">
      <alignment horizontal="center" vertical="center" wrapText="1"/>
    </xf>
    <xf numFmtId="1" fontId="5" fillId="0" borderId="830" xfId="1" applyNumberFormat="1" applyFont="1" applyBorder="1" applyProtection="1">
      <protection hidden="1"/>
    </xf>
    <xf numFmtId="1" fontId="5" fillId="0" borderId="831" xfId="1" applyNumberFormat="1" applyFont="1" applyBorder="1" applyProtection="1">
      <protection hidden="1"/>
    </xf>
    <xf numFmtId="1" fontId="5" fillId="0" borderId="826" xfId="0" applyNumberFormat="1" applyFont="1" applyBorder="1"/>
    <xf numFmtId="1" fontId="5" fillId="0" borderId="830" xfId="1" applyNumberFormat="1" applyFont="1" applyBorder="1"/>
    <xf numFmtId="1" fontId="5" fillId="0" borderId="831" xfId="1" applyNumberFormat="1" applyFont="1" applyBorder="1"/>
    <xf numFmtId="1" fontId="5" fillId="0" borderId="828" xfId="1" applyNumberFormat="1" applyFont="1" applyBorder="1" applyAlignment="1">
      <alignment horizontal="center" vertical="center"/>
    </xf>
    <xf numFmtId="1" fontId="5" fillId="0" borderId="826" xfId="1" applyNumberFormat="1" applyFont="1" applyBorder="1" applyAlignment="1">
      <alignment horizontal="center" wrapText="1"/>
    </xf>
    <xf numFmtId="1" fontId="5" fillId="0" borderId="827" xfId="1" applyNumberFormat="1" applyFont="1" applyBorder="1" applyAlignment="1">
      <alignment horizontal="right"/>
    </xf>
    <xf numFmtId="1" fontId="5" fillId="7" borderId="828" xfId="1" applyNumberFormat="1" applyFont="1" applyFill="1" applyBorder="1" applyAlignment="1" applyProtection="1">
      <alignment horizontal="right"/>
      <protection locked="0"/>
    </xf>
    <xf numFmtId="1" fontId="2" fillId="3" borderId="831" xfId="0" applyNumberFormat="1" applyFont="1" applyFill="1" applyBorder="1"/>
    <xf numFmtId="1" fontId="5" fillId="0" borderId="832" xfId="1" applyNumberFormat="1" applyFont="1" applyBorder="1"/>
    <xf numFmtId="1" fontId="5" fillId="0" borderId="827" xfId="1" applyNumberFormat="1" applyFont="1" applyBorder="1" applyAlignment="1">
      <alignment wrapText="1"/>
    </xf>
    <xf numFmtId="1" fontId="1" fillId="0" borderId="828" xfId="1" applyNumberFormat="1" applyFont="1" applyBorder="1" applyAlignment="1">
      <alignment horizontal="right"/>
    </xf>
    <xf numFmtId="1" fontId="1" fillId="0" borderId="827" xfId="1" applyNumberFormat="1" applyFont="1" applyBorder="1" applyAlignment="1">
      <alignment horizontal="right"/>
    </xf>
    <xf numFmtId="1" fontId="5" fillId="0" borderId="832" xfId="1" applyNumberFormat="1" applyFont="1" applyBorder="1" applyProtection="1">
      <protection hidden="1"/>
    </xf>
    <xf numFmtId="1" fontId="5" fillId="0" borderId="835" xfId="1" applyNumberFormat="1" applyFont="1" applyBorder="1" applyAlignment="1">
      <alignment horizontal="center" vertical="center" wrapText="1"/>
    </xf>
    <xf numFmtId="1" fontId="5" fillId="7" borderId="837" xfId="1" applyNumberFormat="1" applyFont="1" applyFill="1" applyBorder="1" applyProtection="1">
      <protection locked="0"/>
    </xf>
    <xf numFmtId="1" fontId="5" fillId="0" borderId="827" xfId="1" applyNumberFormat="1" applyFont="1" applyBorder="1"/>
    <xf numFmtId="1" fontId="1" fillId="0" borderId="828" xfId="1" applyNumberFormat="1" applyFont="1" applyBorder="1"/>
    <xf numFmtId="1" fontId="1" fillId="0" borderId="835" xfId="1" applyNumberFormat="1" applyFont="1" applyBorder="1"/>
    <xf numFmtId="1" fontId="5" fillId="0" borderId="828" xfId="0" applyNumberFormat="1" applyFont="1" applyBorder="1" applyAlignment="1">
      <alignment horizontal="center" vertical="center" wrapText="1"/>
    </xf>
    <xf numFmtId="1" fontId="5" fillId="3" borderId="838" xfId="0" applyNumberFormat="1" applyFont="1" applyFill="1" applyBorder="1" applyAlignment="1">
      <alignment horizontal="center" vertical="center"/>
    </xf>
    <xf numFmtId="1" fontId="5" fillId="3" borderId="827" xfId="0" applyNumberFormat="1" applyFont="1" applyFill="1" applyBorder="1" applyAlignment="1">
      <alignment horizontal="center" vertical="center"/>
    </xf>
    <xf numFmtId="1" fontId="5" fillId="3" borderId="828" xfId="0" applyNumberFormat="1" applyFont="1" applyFill="1" applyBorder="1" applyAlignment="1">
      <alignment horizontal="center" vertical="center" wrapText="1"/>
    </xf>
    <xf numFmtId="1" fontId="5" fillId="3" borderId="835" xfId="0" applyNumberFormat="1" applyFont="1" applyFill="1" applyBorder="1" applyAlignment="1">
      <alignment horizontal="center" vertical="center" wrapText="1"/>
    </xf>
    <xf numFmtId="1" fontId="5" fillId="3" borderId="828" xfId="0" applyNumberFormat="1" applyFont="1" applyFill="1" applyBorder="1" applyAlignment="1">
      <alignment horizontal="center" vertical="center"/>
    </xf>
    <xf numFmtId="2" fontId="5" fillId="3" borderId="828" xfId="0" applyNumberFormat="1" applyFont="1" applyFill="1" applyBorder="1" applyAlignment="1">
      <alignment horizontal="center" vertical="center"/>
    </xf>
    <xf numFmtId="2" fontId="5" fillId="3" borderId="835" xfId="0" applyNumberFormat="1" applyFont="1" applyFill="1" applyBorder="1" applyAlignment="1">
      <alignment horizontal="center" vertical="center"/>
    </xf>
    <xf numFmtId="1" fontId="5" fillId="3" borderId="839" xfId="0" applyNumberFormat="1" applyFont="1" applyFill="1" applyBorder="1" applyAlignment="1">
      <alignment horizontal="center" vertical="center"/>
    </xf>
    <xf numFmtId="1" fontId="5" fillId="2" borderId="840" xfId="2" applyNumberFormat="1" applyFont="1" applyBorder="1" applyAlignment="1" applyProtection="1">
      <alignment horizontal="center" vertical="center"/>
      <protection locked="0"/>
    </xf>
    <xf numFmtId="2" fontId="5" fillId="2" borderId="840" xfId="2" applyNumberFormat="1" applyFont="1" applyBorder="1" applyAlignment="1" applyProtection="1">
      <alignment horizontal="center" vertical="center"/>
      <protection locked="0"/>
    </xf>
    <xf numFmtId="2" fontId="5" fillId="3" borderId="841" xfId="0" applyNumberFormat="1" applyFont="1" applyFill="1" applyBorder="1" applyAlignment="1">
      <alignment horizontal="center" vertical="center"/>
    </xf>
    <xf numFmtId="2" fontId="5" fillId="2" borderId="842" xfId="2" applyNumberFormat="1" applyFont="1" applyBorder="1" applyAlignment="1" applyProtection="1">
      <alignment horizontal="center" vertical="center"/>
      <protection locked="0"/>
    </xf>
    <xf numFmtId="2" fontId="5" fillId="3" borderId="829" xfId="0" applyNumberFormat="1" applyFont="1" applyFill="1" applyBorder="1" applyAlignment="1">
      <alignment horizontal="center" vertical="center"/>
    </xf>
    <xf numFmtId="2" fontId="5" fillId="2" borderId="843" xfId="2" applyNumberFormat="1" applyFont="1" applyBorder="1" applyAlignment="1" applyProtection="1">
      <alignment horizontal="center" vertical="center"/>
      <protection locked="0"/>
    </xf>
    <xf numFmtId="2" fontId="5" fillId="2" borderId="844" xfId="2" applyNumberFormat="1" applyFont="1" applyBorder="1" applyAlignment="1" applyProtection="1">
      <alignment horizontal="center" vertical="center"/>
      <protection locked="0"/>
    </xf>
    <xf numFmtId="2" fontId="5" fillId="3" borderId="845" xfId="0" applyNumberFormat="1" applyFont="1" applyFill="1" applyBorder="1" applyAlignment="1">
      <alignment horizontal="center" vertical="center"/>
    </xf>
    <xf numFmtId="2" fontId="5" fillId="2" borderId="846" xfId="2" applyNumberFormat="1" applyFont="1" applyBorder="1" applyAlignment="1" applyProtection="1">
      <alignment horizontal="center" vertical="center"/>
      <protection locked="0"/>
    </xf>
    <xf numFmtId="1" fontId="6" fillId="0" borderId="834" xfId="1" applyNumberFormat="1" applyFont="1" applyBorder="1" applyAlignment="1">
      <alignment horizontal="center"/>
    </xf>
    <xf numFmtId="1" fontId="6" fillId="0" borderId="847" xfId="1" applyNumberFormat="1" applyFont="1" applyBorder="1" applyAlignment="1">
      <alignment horizontal="center"/>
    </xf>
    <xf numFmtId="1" fontId="5" fillId="0" borderId="848" xfId="1" applyNumberFormat="1" applyFont="1" applyBorder="1" applyProtection="1">
      <protection hidden="1"/>
    </xf>
    <xf numFmtId="1" fontId="5" fillId="0" borderId="832" xfId="1" applyNumberFormat="1" applyFont="1" applyBorder="1" applyAlignment="1">
      <alignment horizontal="center" vertical="center" wrapText="1"/>
    </xf>
    <xf numFmtId="1" fontId="8" fillId="0" borderId="832" xfId="1" applyNumberFormat="1" applyFont="1" applyBorder="1"/>
    <xf numFmtId="1" fontId="5" fillId="7" borderId="845" xfId="1" applyNumberFormat="1" applyFont="1" applyFill="1" applyBorder="1" applyProtection="1">
      <protection locked="0"/>
    </xf>
    <xf numFmtId="1" fontId="5" fillId="0" borderId="849" xfId="1" applyNumberFormat="1" applyFont="1" applyBorder="1" applyAlignment="1">
      <alignment horizontal="center" vertical="center" wrapText="1"/>
    </xf>
    <xf numFmtId="1" fontId="5" fillId="0" borderId="850" xfId="1" applyNumberFormat="1" applyFont="1" applyBorder="1"/>
    <xf numFmtId="1" fontId="5" fillId="7" borderId="839" xfId="1" applyNumberFormat="1" applyFont="1" applyFill="1" applyBorder="1" applyAlignment="1" applyProtection="1">
      <alignment horizontal="center"/>
      <protection locked="0"/>
    </xf>
    <xf numFmtId="1" fontId="5" fillId="7" borderId="836" xfId="1" applyNumberFormat="1" applyFont="1" applyFill="1" applyBorder="1" applyAlignment="1" applyProtection="1">
      <alignment horizontal="center"/>
      <protection locked="0"/>
    </xf>
    <xf numFmtId="1" fontId="5" fillId="7" borderId="851" xfId="1" applyNumberFormat="1" applyFont="1" applyFill="1" applyBorder="1" applyAlignment="1" applyProtection="1">
      <alignment horizontal="center"/>
      <protection locked="0"/>
    </xf>
    <xf numFmtId="1" fontId="5" fillId="0" borderId="849" xfId="1" applyNumberFormat="1" applyFont="1" applyBorder="1" applyAlignment="1">
      <alignment horizontal="left" vertical="center"/>
    </xf>
    <xf numFmtId="1" fontId="5" fillId="7" borderId="849" xfId="1" applyNumberFormat="1" applyFont="1" applyFill="1" applyBorder="1" applyAlignment="1" applyProtection="1">
      <alignment horizontal="center"/>
      <protection locked="0"/>
    </xf>
    <xf numFmtId="1" fontId="6" fillId="0" borderId="831" xfId="1" applyNumberFormat="1" applyFont="1" applyBorder="1" applyProtection="1">
      <protection hidden="1"/>
    </xf>
    <xf numFmtId="1" fontId="5" fillId="0" borderId="852" xfId="1" applyNumberFormat="1" applyFont="1" applyBorder="1" applyProtection="1">
      <protection hidden="1"/>
    </xf>
    <xf numFmtId="1" fontId="5" fillId="0" borderId="853" xfId="1" applyNumberFormat="1" applyFont="1" applyBorder="1"/>
    <xf numFmtId="1" fontId="5" fillId="7" borderId="854" xfId="1" applyNumberFormat="1" applyFont="1" applyFill="1" applyBorder="1" applyAlignment="1" applyProtection="1">
      <alignment horizontal="center"/>
      <protection locked="0"/>
    </xf>
    <xf numFmtId="1" fontId="6" fillId="4" borderId="852" xfId="1" applyNumberFormat="1" applyFont="1" applyFill="1" applyBorder="1" applyProtection="1">
      <protection hidden="1"/>
    </xf>
    <xf numFmtId="1" fontId="5" fillId="0" borderId="839" xfId="1" applyNumberFormat="1" applyFont="1" applyBorder="1" applyAlignment="1">
      <alignment horizontal="right"/>
    </xf>
    <xf numFmtId="1" fontId="5" fillId="7" borderId="839" xfId="1" applyNumberFormat="1" applyFont="1" applyFill="1" applyBorder="1" applyProtection="1">
      <protection locked="0"/>
    </xf>
    <xf numFmtId="1" fontId="6" fillId="0" borderId="855" xfId="1" applyNumberFormat="1" applyFont="1" applyBorder="1" applyProtection="1">
      <protection hidden="1"/>
    </xf>
    <xf numFmtId="1" fontId="5" fillId="7" borderId="856" xfId="1" applyNumberFormat="1" applyFont="1" applyFill="1" applyBorder="1" applyProtection="1">
      <protection locked="0"/>
    </xf>
    <xf numFmtId="0" fontId="5" fillId="0" borderId="849" xfId="0" applyFont="1" applyBorder="1" applyAlignment="1">
      <alignment vertical="center" wrapText="1"/>
    </xf>
    <xf numFmtId="1" fontId="5" fillId="0" borderId="849" xfId="0" applyNumberFormat="1" applyFont="1" applyBorder="1" applyAlignment="1">
      <alignment horizontal="right" vertical="center"/>
    </xf>
    <xf numFmtId="1" fontId="5" fillId="7" borderId="833" xfId="0" applyNumberFormat="1" applyFont="1" applyFill="1" applyBorder="1" applyProtection="1">
      <protection locked="0"/>
    </xf>
    <xf numFmtId="1" fontId="5" fillId="7" borderId="857" xfId="0" applyNumberFormat="1" applyFont="1" applyFill="1" applyBorder="1" applyProtection="1">
      <protection locked="0"/>
    </xf>
    <xf numFmtId="1" fontId="5" fillId="0" borderId="858" xfId="1" applyNumberFormat="1" applyFont="1" applyBorder="1" applyProtection="1">
      <protection hidden="1"/>
    </xf>
    <xf numFmtId="1" fontId="5" fillId="0" borderId="859" xfId="1" applyNumberFormat="1" applyFont="1" applyBorder="1" applyProtection="1">
      <protection hidden="1"/>
    </xf>
    <xf numFmtId="1" fontId="5" fillId="0" borderId="860" xfId="0" applyNumberFormat="1" applyFont="1" applyBorder="1"/>
    <xf numFmtId="1" fontId="5" fillId="7" borderId="861" xfId="0" applyNumberFormat="1" applyFont="1" applyFill="1" applyBorder="1" applyProtection="1">
      <protection locked="0"/>
    </xf>
    <xf numFmtId="1" fontId="5" fillId="7" borderId="860" xfId="0" applyNumberFormat="1" applyFont="1" applyFill="1" applyBorder="1" applyProtection="1">
      <protection locked="0"/>
    </xf>
    <xf numFmtId="1" fontId="5" fillId="7" borderId="862" xfId="0" applyNumberFormat="1" applyFont="1" applyFill="1" applyBorder="1" applyProtection="1">
      <protection locked="0"/>
    </xf>
    <xf numFmtId="1" fontId="5" fillId="7" borderId="863" xfId="0" applyNumberFormat="1" applyFont="1" applyFill="1" applyBorder="1" applyProtection="1">
      <protection locked="0"/>
    </xf>
    <xf numFmtId="1" fontId="5" fillId="0" borderId="864" xfId="1" applyNumberFormat="1" applyFont="1" applyBorder="1" applyProtection="1">
      <protection hidden="1"/>
    </xf>
    <xf numFmtId="1" fontId="5" fillId="0" borderId="865" xfId="1" applyNumberFormat="1" applyFont="1" applyBorder="1" applyProtection="1">
      <protection hidden="1"/>
    </xf>
    <xf numFmtId="1" fontId="5" fillId="0" borderId="866" xfId="0" applyNumberFormat="1" applyFont="1" applyBorder="1"/>
    <xf numFmtId="1" fontId="5" fillId="7" borderId="866" xfId="0" applyNumberFormat="1" applyFont="1" applyFill="1" applyBorder="1" applyProtection="1">
      <protection locked="0"/>
    </xf>
    <xf numFmtId="1" fontId="5" fillId="7" borderId="867" xfId="0" applyNumberFormat="1" applyFont="1" applyFill="1" applyBorder="1" applyProtection="1">
      <protection locked="0"/>
    </xf>
    <xf numFmtId="1" fontId="5" fillId="0" borderId="868" xfId="1" applyNumberFormat="1" applyFont="1" applyBorder="1" applyProtection="1">
      <protection hidden="1"/>
    </xf>
    <xf numFmtId="1" fontId="5" fillId="0" borderId="869" xfId="1" applyNumberFormat="1" applyFont="1" applyBorder="1" applyProtection="1">
      <protection hidden="1"/>
    </xf>
    <xf numFmtId="1" fontId="5" fillId="0" borderId="870" xfId="0" applyNumberFormat="1" applyFont="1" applyBorder="1"/>
    <xf numFmtId="1" fontId="5" fillId="7" borderId="870" xfId="0" applyNumberFormat="1" applyFont="1" applyFill="1" applyBorder="1" applyProtection="1">
      <protection locked="0"/>
    </xf>
    <xf numFmtId="1" fontId="5" fillId="7" borderId="871" xfId="0" applyNumberFormat="1" applyFont="1" applyFill="1" applyBorder="1" applyProtection="1">
      <protection locked="0"/>
    </xf>
    <xf numFmtId="1" fontId="5" fillId="0" borderId="872" xfId="1" applyNumberFormat="1" applyFont="1" applyBorder="1" applyProtection="1">
      <protection hidden="1"/>
    </xf>
    <xf numFmtId="1" fontId="5" fillId="0" borderId="873" xfId="1" applyNumberFormat="1" applyFont="1" applyBorder="1" applyProtection="1">
      <protection hidden="1"/>
    </xf>
    <xf numFmtId="1" fontId="5" fillId="0" borderId="833" xfId="0" applyNumberFormat="1" applyFont="1" applyBorder="1"/>
    <xf numFmtId="1" fontId="5" fillId="7" borderId="874" xfId="0" applyNumberFormat="1" applyFont="1" applyFill="1" applyBorder="1" applyProtection="1">
      <protection locked="0"/>
    </xf>
    <xf numFmtId="1" fontId="5" fillId="0" borderId="845" xfId="0" applyNumberFormat="1" applyFont="1" applyBorder="1"/>
    <xf numFmtId="1" fontId="6" fillId="0" borderId="875" xfId="0" applyNumberFormat="1" applyFont="1" applyBorder="1"/>
    <xf numFmtId="1" fontId="5" fillId="0" borderId="872" xfId="1" applyNumberFormat="1" applyFont="1" applyBorder="1"/>
    <xf numFmtId="1" fontId="5" fillId="0" borderId="873" xfId="1" applyNumberFormat="1" applyFont="1" applyBorder="1"/>
    <xf numFmtId="1" fontId="5" fillId="4" borderId="876" xfId="1" applyNumberFormat="1" applyFont="1" applyFill="1" applyBorder="1" applyProtection="1">
      <protection hidden="1"/>
    </xf>
    <xf numFmtId="1" fontId="5" fillId="4" borderId="873" xfId="1" applyNumberFormat="1" applyFont="1" applyFill="1" applyBorder="1" applyProtection="1">
      <protection hidden="1"/>
    </xf>
    <xf numFmtId="1" fontId="5" fillId="4" borderId="873" xfId="1" applyNumberFormat="1" applyFont="1" applyFill="1" applyBorder="1"/>
    <xf numFmtId="1" fontId="5" fillId="7" borderId="877" xfId="1" applyNumberFormat="1" applyFont="1" applyFill="1" applyBorder="1" applyAlignment="1" applyProtection="1">
      <alignment horizontal="right"/>
      <protection locked="0"/>
    </xf>
    <xf numFmtId="1" fontId="5" fillId="7" borderId="878" xfId="1" applyNumberFormat="1" applyFont="1" applyFill="1" applyBorder="1" applyAlignment="1" applyProtection="1">
      <alignment horizontal="right"/>
      <protection locked="0"/>
    </xf>
    <xf numFmtId="1" fontId="5" fillId="7" borderId="879" xfId="1" applyNumberFormat="1" applyFont="1" applyFill="1" applyBorder="1" applyAlignment="1" applyProtection="1">
      <alignment horizontal="right"/>
      <protection locked="0"/>
    </xf>
    <xf numFmtId="1" fontId="5" fillId="0" borderId="849" xfId="1" applyNumberFormat="1" applyFont="1" applyBorder="1" applyAlignment="1">
      <alignment horizontal="right"/>
    </xf>
    <xf numFmtId="1" fontId="5" fillId="7" borderId="880" xfId="1" applyNumberFormat="1" applyFont="1" applyFill="1" applyBorder="1" applyAlignment="1" applyProtection="1">
      <alignment horizontal="right"/>
      <protection locked="0"/>
    </xf>
    <xf numFmtId="1" fontId="5" fillId="7" borderId="874" xfId="1" applyNumberFormat="1" applyFont="1" applyFill="1" applyBorder="1" applyAlignment="1" applyProtection="1">
      <alignment horizontal="right"/>
      <protection locked="0"/>
    </xf>
    <xf numFmtId="1" fontId="6" fillId="0" borderId="852" xfId="1" applyNumberFormat="1" applyFont="1" applyBorder="1" applyProtection="1">
      <protection hidden="1"/>
    </xf>
    <xf numFmtId="1" fontId="5" fillId="0" borderId="881" xfId="1" applyNumberFormat="1" applyFont="1" applyBorder="1"/>
    <xf numFmtId="1" fontId="2" fillId="3" borderId="873" xfId="0" applyNumberFormat="1" applyFont="1" applyFill="1" applyBorder="1"/>
    <xf numFmtId="1" fontId="5" fillId="0" borderId="876" xfId="1" applyNumberFormat="1" applyFont="1" applyBorder="1"/>
    <xf numFmtId="1" fontId="2" fillId="0" borderId="876" xfId="0" applyNumberFormat="1" applyFont="1" applyBorder="1"/>
    <xf numFmtId="1" fontId="5" fillId="7" borderId="841" xfId="1" applyNumberFormat="1" applyFont="1" applyFill="1" applyBorder="1" applyAlignment="1" applyProtection="1">
      <alignment horizontal="right"/>
      <protection locked="0"/>
    </xf>
    <xf numFmtId="1" fontId="5" fillId="7" borderId="856" xfId="1" applyNumberFormat="1" applyFont="1" applyFill="1" applyBorder="1" applyAlignment="1" applyProtection="1">
      <alignment horizontal="right"/>
      <protection locked="0"/>
    </xf>
    <xf numFmtId="1" fontId="5" fillId="7" borderId="841" xfId="1" applyNumberFormat="1" applyFont="1" applyFill="1" applyBorder="1" applyProtection="1">
      <protection locked="0"/>
    </xf>
    <xf numFmtId="1" fontId="5" fillId="0" borderId="882" xfId="1" applyNumberFormat="1" applyFont="1" applyBorder="1"/>
    <xf numFmtId="1" fontId="5" fillId="0" borderId="883" xfId="1" applyNumberFormat="1" applyFont="1" applyBorder="1" applyProtection="1">
      <protection hidden="1"/>
    </xf>
    <xf numFmtId="1" fontId="2" fillId="3" borderId="883" xfId="0" applyNumberFormat="1" applyFont="1" applyFill="1" applyBorder="1"/>
    <xf numFmtId="1" fontId="5" fillId="0" borderId="882" xfId="1" applyNumberFormat="1" applyFont="1" applyBorder="1" applyProtection="1">
      <protection hidden="1"/>
    </xf>
    <xf numFmtId="1" fontId="5" fillId="0" borderId="852" xfId="1" applyNumberFormat="1" applyFont="1" applyBorder="1"/>
    <xf numFmtId="1" fontId="5" fillId="0" borderId="883" xfId="1" applyNumberFormat="1" applyFont="1" applyBorder="1"/>
    <xf numFmtId="1" fontId="5" fillId="7" borderId="884" xfId="1" applyNumberFormat="1" applyFont="1" applyFill="1" applyBorder="1" applyProtection="1">
      <protection locked="0"/>
    </xf>
    <xf numFmtId="1" fontId="5" fillId="7" borderId="885" xfId="1" applyNumberFormat="1" applyFont="1" applyFill="1" applyBorder="1" applyProtection="1">
      <protection locked="0"/>
    </xf>
    <xf numFmtId="1" fontId="5" fillId="0" borderId="886" xfId="1" applyNumberFormat="1" applyFont="1" applyBorder="1" applyAlignment="1">
      <alignment wrapText="1"/>
    </xf>
    <xf numFmtId="1" fontId="5" fillId="0" borderId="886" xfId="1" applyNumberFormat="1" applyFont="1" applyBorder="1"/>
    <xf numFmtId="1" fontId="5" fillId="7" borderId="887" xfId="1" applyNumberFormat="1" applyFont="1" applyFill="1" applyBorder="1" applyProtection="1">
      <protection locked="0"/>
    </xf>
    <xf numFmtId="1" fontId="5" fillId="7" borderId="888" xfId="1" applyNumberFormat="1" applyFont="1" applyFill="1" applyBorder="1" applyProtection="1">
      <protection locked="0"/>
    </xf>
    <xf numFmtId="1" fontId="5" fillId="7" borderId="889" xfId="1" applyNumberFormat="1" applyFont="1" applyFill="1" applyBorder="1" applyProtection="1">
      <protection locked="0"/>
    </xf>
    <xf numFmtId="1" fontId="5" fillId="4" borderId="883" xfId="1" applyNumberFormat="1" applyFont="1" applyFill="1" applyBorder="1"/>
    <xf numFmtId="1" fontId="5" fillId="4" borderId="882" xfId="1" applyNumberFormat="1" applyFont="1" applyFill="1" applyBorder="1"/>
    <xf numFmtId="1" fontId="5" fillId="4" borderId="883" xfId="1" applyNumberFormat="1" applyFont="1" applyFill="1" applyBorder="1" applyProtection="1">
      <protection hidden="1"/>
    </xf>
    <xf numFmtId="1" fontId="2" fillId="4" borderId="883" xfId="0" applyNumberFormat="1" applyFont="1" applyFill="1" applyBorder="1"/>
    <xf numFmtId="1" fontId="5" fillId="0" borderId="849" xfId="1" applyNumberFormat="1" applyFont="1" applyBorder="1" applyAlignment="1">
      <alignment wrapText="1"/>
    </xf>
    <xf numFmtId="1" fontId="5" fillId="0" borderId="849" xfId="1" applyNumberFormat="1" applyFont="1" applyBorder="1"/>
    <xf numFmtId="1" fontId="5" fillId="7" borderId="890" xfId="1" applyNumberFormat="1" applyFont="1" applyFill="1" applyBorder="1" applyProtection="1">
      <protection locked="0"/>
    </xf>
    <xf numFmtId="1" fontId="5" fillId="0" borderId="891" xfId="1" applyNumberFormat="1" applyFont="1" applyBorder="1" applyAlignment="1">
      <alignment wrapText="1"/>
    </xf>
    <xf numFmtId="1" fontId="5" fillId="0" borderId="849" xfId="0" applyNumberFormat="1" applyFont="1" applyBorder="1" applyAlignment="1">
      <alignment horizontal="center" vertical="center" wrapText="1"/>
    </xf>
    <xf numFmtId="1" fontId="5" fillId="0" borderId="891" xfId="0" applyNumberFormat="1" applyFont="1" applyBorder="1" applyAlignment="1">
      <alignment horizontal="left"/>
    </xf>
    <xf numFmtId="1" fontId="5" fillId="0" borderId="891" xfId="0" applyNumberFormat="1" applyFont="1" applyBorder="1"/>
    <xf numFmtId="1" fontId="5" fillId="7" borderId="892" xfId="0" applyNumberFormat="1" applyFont="1" applyFill="1" applyBorder="1" applyProtection="1">
      <protection locked="0"/>
    </xf>
    <xf numFmtId="1" fontId="5" fillId="7" borderId="893" xfId="0" applyNumberFormat="1" applyFont="1" applyFill="1" applyBorder="1" applyProtection="1">
      <protection locked="0"/>
    </xf>
    <xf numFmtId="1" fontId="5" fillId="7" borderId="894" xfId="0" applyNumberFormat="1" applyFont="1" applyFill="1" applyBorder="1" applyProtection="1">
      <protection locked="0"/>
    </xf>
    <xf numFmtId="1" fontId="5" fillId="7" borderId="895" xfId="0" applyNumberFormat="1" applyFont="1" applyFill="1" applyBorder="1" applyProtection="1">
      <protection locked="0"/>
    </xf>
    <xf numFmtId="1" fontId="5" fillId="7" borderId="896" xfId="0" applyNumberFormat="1" applyFont="1" applyFill="1" applyBorder="1" applyProtection="1">
      <protection locked="0"/>
    </xf>
  </cellXfs>
  <cellStyles count="4">
    <cellStyle name="Normal" xfId="0" builtinId="0"/>
    <cellStyle name="Normal 6" xfId="3"/>
    <cellStyle name="Normal_REM 21-2002" xfId="1"/>
    <cellStyle name="No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oestadisticahl/Desktop/REM%20A/SA_23_V1.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1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DICIEMBRE/116108A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$/Users/ccisternasr/Desktop/COMPARTIDOS/JOSE/A&#209;O%202023/REM%20MENSUAL/MOFICACIONES%20FINALES%202023/SERIE%20A%20Y%20BS/116108A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A33"/>
      <sheetName val="Control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tabSelected="1" workbookViewId="0">
      <selection activeCell="C13" sqref="C13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",[1]NOMBRE!B2," - ","( ",[1]NOMBRE!C2,[1]NOMBRE!D2,[1]NOMBRE!E2,[1]NOMBRE!F2,[1]NOMBRE!G2," )")</f>
        <v>COMUNA:  - ( 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",[1]NOMBRE!B6," - ","( ",[1]NOMBRE!C6,[1]NOMBRE!D6," )")</f>
        <v>MES:  - ( 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",[1]NOMBRE!B7)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x14ac:dyDescent="0.2">
      <c r="A9" s="521" t="s">
        <v>3</v>
      </c>
      <c r="B9" s="523" t="s">
        <v>4</v>
      </c>
      <c r="C9" s="526" t="s">
        <v>5</v>
      </c>
      <c r="D9" s="526" t="s">
        <v>6</v>
      </c>
      <c r="E9" s="526" t="s">
        <v>7</v>
      </c>
      <c r="F9" s="529" t="s">
        <v>8</v>
      </c>
      <c r="G9" s="532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4"/>
      <c r="Z9" s="537" t="s">
        <v>10</v>
      </c>
      <c r="AA9" s="537"/>
      <c r="AB9" s="537"/>
      <c r="AC9" s="537"/>
      <c r="AD9" s="537"/>
      <c r="AE9" s="538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x14ac:dyDescent="0.2">
      <c r="A10" s="521"/>
      <c r="B10" s="524"/>
      <c r="C10" s="527"/>
      <c r="D10" s="527"/>
      <c r="E10" s="527"/>
      <c r="F10" s="530"/>
      <c r="G10" s="539" t="s">
        <v>11</v>
      </c>
      <c r="H10" s="540"/>
      <c r="I10" s="540"/>
      <c r="J10" s="529"/>
      <c r="K10" s="539" t="s">
        <v>12</v>
      </c>
      <c r="L10" s="540"/>
      <c r="M10" s="540"/>
      <c r="N10" s="540"/>
      <c r="O10" s="529"/>
      <c r="P10" s="539" t="s">
        <v>13</v>
      </c>
      <c r="Q10" s="540"/>
      <c r="R10" s="540"/>
      <c r="S10" s="540"/>
      <c r="T10" s="529"/>
      <c r="U10" s="539" t="s">
        <v>14</v>
      </c>
      <c r="V10" s="540"/>
      <c r="W10" s="540"/>
      <c r="X10" s="540"/>
      <c r="Y10" s="543"/>
      <c r="Z10" s="540" t="s">
        <v>15</v>
      </c>
      <c r="AA10" s="540"/>
      <c r="AB10" s="529"/>
      <c r="AC10" s="539" t="s">
        <v>16</v>
      </c>
      <c r="AD10" s="540"/>
      <c r="AE10" s="529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528"/>
      <c r="D12" s="528"/>
      <c r="E12" s="528"/>
      <c r="F12" s="531"/>
      <c r="G12" s="132" t="s">
        <v>17</v>
      </c>
      <c r="H12" s="133" t="s">
        <v>18</v>
      </c>
      <c r="I12" s="133" t="s">
        <v>19</v>
      </c>
      <c r="J12" s="134" t="s">
        <v>20</v>
      </c>
      <c r="K12" s="132" t="s">
        <v>17</v>
      </c>
      <c r="L12" s="133" t="s">
        <v>18</v>
      </c>
      <c r="M12" s="133" t="s">
        <v>19</v>
      </c>
      <c r="N12" s="133" t="s">
        <v>20</v>
      </c>
      <c r="O12" s="134" t="s">
        <v>21</v>
      </c>
      <c r="P12" s="132" t="s">
        <v>17</v>
      </c>
      <c r="Q12" s="133" t="s">
        <v>18</v>
      </c>
      <c r="R12" s="133" t="s">
        <v>19</v>
      </c>
      <c r="S12" s="133" t="s">
        <v>20</v>
      </c>
      <c r="T12" s="134" t="s">
        <v>21</v>
      </c>
      <c r="U12" s="132" t="s">
        <v>17</v>
      </c>
      <c r="V12" s="133" t="s">
        <v>18</v>
      </c>
      <c r="W12" s="133" t="s">
        <v>19</v>
      </c>
      <c r="X12" s="133" t="s">
        <v>20</v>
      </c>
      <c r="Y12" s="135" t="s">
        <v>21</v>
      </c>
      <c r="Z12" s="136" t="s">
        <v>17</v>
      </c>
      <c r="AA12" s="133" t="s">
        <v>22</v>
      </c>
      <c r="AB12" s="137" t="s">
        <v>23</v>
      </c>
      <c r="AC12" s="132" t="s">
        <v>17</v>
      </c>
      <c r="AD12" s="133" t="s">
        <v>22</v>
      </c>
      <c r="AE12" s="137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31" t="s">
        <v>24</v>
      </c>
      <c r="B13" s="141">
        <f>SUM(B14:B17)/10</f>
        <v>6.9</v>
      </c>
      <c r="C13" s="138">
        <f t="shared" ref="C13:AE13" si="0">SUM(C14:C17)</f>
        <v>68</v>
      </c>
      <c r="D13" s="139">
        <f t="shared" si="0"/>
        <v>65</v>
      </c>
      <c r="E13" s="139">
        <f t="shared" si="0"/>
        <v>17393.5</v>
      </c>
      <c r="F13" s="140">
        <f t="shared" si="0"/>
        <v>16410</v>
      </c>
      <c r="G13" s="141">
        <f t="shared" si="0"/>
        <v>7934</v>
      </c>
      <c r="H13" s="139">
        <f t="shared" si="0"/>
        <v>7934</v>
      </c>
      <c r="I13" s="139">
        <f t="shared" si="0"/>
        <v>0</v>
      </c>
      <c r="J13" s="140">
        <f t="shared" si="0"/>
        <v>0</v>
      </c>
      <c r="K13" s="141">
        <f t="shared" si="0"/>
        <v>8287.67</v>
      </c>
      <c r="L13" s="139">
        <f t="shared" si="0"/>
        <v>6730.6100000000006</v>
      </c>
      <c r="M13" s="139">
        <f t="shared" si="0"/>
        <v>72.179999999999993</v>
      </c>
      <c r="N13" s="139">
        <f t="shared" si="0"/>
        <v>21.71</v>
      </c>
      <c r="O13" s="140">
        <f t="shared" si="0"/>
        <v>1463.17</v>
      </c>
      <c r="P13" s="141">
        <f t="shared" si="0"/>
        <v>5282.9</v>
      </c>
      <c r="Q13" s="139">
        <f t="shared" si="0"/>
        <v>2028.79</v>
      </c>
      <c r="R13" s="139">
        <f t="shared" si="0"/>
        <v>2085.2999999999997</v>
      </c>
      <c r="S13" s="139">
        <f t="shared" si="0"/>
        <v>180.51000000000002</v>
      </c>
      <c r="T13" s="140">
        <f t="shared" si="0"/>
        <v>988.3</v>
      </c>
      <c r="U13" s="141">
        <f t="shared" si="0"/>
        <v>1857.6</v>
      </c>
      <c r="V13" s="139">
        <f t="shared" si="0"/>
        <v>1290.0900000000001</v>
      </c>
      <c r="W13" s="139">
        <f t="shared" si="0"/>
        <v>141.82</v>
      </c>
      <c r="X13" s="139">
        <f t="shared" si="0"/>
        <v>15.69</v>
      </c>
      <c r="Y13" s="142">
        <f t="shared" si="0"/>
        <v>410</v>
      </c>
      <c r="Z13" s="138">
        <f t="shared" si="0"/>
        <v>973.66</v>
      </c>
      <c r="AA13" s="139">
        <f>SUM(AA14:AA17)</f>
        <v>463.30999999999995</v>
      </c>
      <c r="AB13" s="143">
        <f t="shared" si="0"/>
        <v>510.35</v>
      </c>
      <c r="AC13" s="141">
        <f t="shared" si="0"/>
        <v>612.05999999999995</v>
      </c>
      <c r="AD13" s="139">
        <f t="shared" si="0"/>
        <v>525.04</v>
      </c>
      <c r="AE13" s="143">
        <f t="shared" si="0"/>
        <v>87.02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02" t="s">
        <v>25</v>
      </c>
      <c r="B14" s="144">
        <f>SUM(ENERO:DICIEMBRE!B14)</f>
        <v>57</v>
      </c>
      <c r="C14" s="144">
        <f>SUM(ENERO:DICIEMBRE!C14)</f>
        <v>56</v>
      </c>
      <c r="D14" s="144">
        <f>SUM(ENERO:DICIEMBRE!D14)</f>
        <v>53</v>
      </c>
      <c r="E14" s="144">
        <f>SUM(ENERO:DICIEMBRE!E14)</f>
        <v>8681.5</v>
      </c>
      <c r="F14" s="144">
        <f>SUM(ENERO:DICIEMBRE!F14)</f>
        <v>7934</v>
      </c>
      <c r="G14" s="105">
        <f>SUM(H14:J14)</f>
        <v>7934</v>
      </c>
      <c r="H14" s="144">
        <f>SUM(ENERO:DICIEMBRE!H14)</f>
        <v>7934</v>
      </c>
      <c r="I14" s="144">
        <f>SUM(ENERO:DICIEMBRE!I14)</f>
        <v>0</v>
      </c>
      <c r="J14" s="144">
        <f>SUM(ENERO:DICIEMBRE!J14)</f>
        <v>0</v>
      </c>
      <c r="K14" s="145">
        <f>SUM(L14:O14)</f>
        <v>6993.6100000000006</v>
      </c>
      <c r="L14" s="144">
        <f>SUM(ENERO:DICIEMBRE!L14)</f>
        <v>5636.14</v>
      </c>
      <c r="M14" s="144">
        <f>SUM(ENERO:DICIEMBRE!M14)</f>
        <v>72.179999999999993</v>
      </c>
      <c r="N14" s="144">
        <f>SUM(ENERO:DICIEMBRE!N14)</f>
        <v>21.71</v>
      </c>
      <c r="O14" s="144">
        <f>SUM(ENERO:DICIEMBRE!O14)</f>
        <v>1263.5800000000002</v>
      </c>
      <c r="P14" s="145">
        <f>SUM(Q14:T14)</f>
        <v>3574.6</v>
      </c>
      <c r="Q14" s="144">
        <f>SUM(ENERO:DICIEMBRE!Q14)</f>
        <v>593.64</v>
      </c>
      <c r="R14" s="144">
        <f>SUM(ENERO:DICIEMBRE!R14)</f>
        <v>2085.2999999999997</v>
      </c>
      <c r="S14" s="144">
        <f>SUM(ENERO:DICIEMBRE!S14)</f>
        <v>180.51000000000002</v>
      </c>
      <c r="T14" s="144">
        <f>SUM(ENERO:DICIEMBRE!T14)</f>
        <v>715.15</v>
      </c>
      <c r="U14" s="145">
        <f>SUM(V14:Y14)</f>
        <v>794.53000000000009</v>
      </c>
      <c r="V14" s="144">
        <f>SUM(ENERO:DICIEMBRE!V14)</f>
        <v>392.17000000000007</v>
      </c>
      <c r="W14" s="144">
        <f>SUM(ENERO:DICIEMBRE!W14)</f>
        <v>141.82</v>
      </c>
      <c r="X14" s="144">
        <f>SUM(ENERO:DICIEMBRE!X14)</f>
        <v>15.69</v>
      </c>
      <c r="Y14" s="144">
        <f>SUM(ENERO:DICIEMBRE!Y14)</f>
        <v>244.85000000000002</v>
      </c>
      <c r="Z14" s="146">
        <f>SUM(AA14:AB14)</f>
        <v>616.44999999999993</v>
      </c>
      <c r="AA14" s="144">
        <f>SUM(ENERO:DICIEMBRE!AA14)</f>
        <v>403.71999999999991</v>
      </c>
      <c r="AB14" s="144">
        <f>SUM(ENERO:DICIEMBRE!AB14)</f>
        <v>212.73000000000002</v>
      </c>
      <c r="AC14" s="145">
        <f>SUM(AD14:AE14)</f>
        <v>209.76999999999998</v>
      </c>
      <c r="AD14" s="144">
        <f>SUM(ENERO:DICIEMBRE!AD14)</f>
        <v>162.79999999999998</v>
      </c>
      <c r="AE14" s="144">
        <f>SUM(ENERO:DICIEMBRE!AE14)</f>
        <v>46.97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84" t="s">
        <v>26</v>
      </c>
      <c r="B15" s="144">
        <f>SUM(ENERO:DICIEMBRE!B15)</f>
        <v>12</v>
      </c>
      <c r="C15" s="144">
        <f>SUM(ENERO:DICIEMBRE!C15)</f>
        <v>12</v>
      </c>
      <c r="D15" s="144">
        <f>SUM(ENERO:DICIEMBRE!D15)</f>
        <v>12</v>
      </c>
      <c r="E15" s="144">
        <f>SUM(ENERO:DICIEMBRE!E15)</f>
        <v>8712</v>
      </c>
      <c r="F15" s="144">
        <f>SUM(ENERO:DICIEMBRE!F15)</f>
        <v>8476</v>
      </c>
      <c r="G15" s="93">
        <f>SUM(H15:J15)</f>
        <v>0</v>
      </c>
      <c r="H15" s="144">
        <f>SUM(ENERO:DICIEMBRE!H15)</f>
        <v>0</v>
      </c>
      <c r="I15" s="144">
        <f>SUM(ENERO:DICIEMBRE!I15)</f>
        <v>0</v>
      </c>
      <c r="J15" s="144">
        <f>SUM(ENERO:DICIEMBRE!J15)</f>
        <v>0</v>
      </c>
      <c r="K15" s="93">
        <f>SUM(L15:O15)</f>
        <v>1294.0599999999997</v>
      </c>
      <c r="L15" s="144">
        <f>SUM(ENERO:DICIEMBRE!L15)</f>
        <v>1094.4699999999998</v>
      </c>
      <c r="M15" s="144">
        <f>SUM(ENERO:DICIEMBRE!M15)</f>
        <v>0</v>
      </c>
      <c r="N15" s="144">
        <f>SUM(ENERO:DICIEMBRE!N15)</f>
        <v>0</v>
      </c>
      <c r="O15" s="144">
        <f>SUM(ENERO:DICIEMBRE!O15)</f>
        <v>199.59</v>
      </c>
      <c r="P15" s="93">
        <f>SUM(Q15:T15)</f>
        <v>1708.3000000000002</v>
      </c>
      <c r="Q15" s="144">
        <f>SUM(ENERO:DICIEMBRE!Q15)</f>
        <v>1435.15</v>
      </c>
      <c r="R15" s="144">
        <f>SUM(ENERO:DICIEMBRE!R15)</f>
        <v>0</v>
      </c>
      <c r="S15" s="144">
        <f>SUM(ENERO:DICIEMBRE!S15)</f>
        <v>0</v>
      </c>
      <c r="T15" s="144">
        <f>SUM(ENERO:DICIEMBRE!T15)</f>
        <v>273.14999999999998</v>
      </c>
      <c r="U15" s="93">
        <f>SUM(V15:Y15)</f>
        <v>1063.07</v>
      </c>
      <c r="V15" s="144">
        <f>SUM(ENERO:DICIEMBRE!V15)</f>
        <v>897.92</v>
      </c>
      <c r="W15" s="144">
        <f>SUM(ENERO:DICIEMBRE!W15)</f>
        <v>0</v>
      </c>
      <c r="X15" s="144">
        <f>SUM(ENERO:DICIEMBRE!X15)</f>
        <v>0</v>
      </c>
      <c r="Y15" s="144">
        <f>SUM(ENERO:DICIEMBRE!Y15)</f>
        <v>165.15</v>
      </c>
      <c r="Z15" s="85">
        <f>SUM(AA15:AB15)</f>
        <v>357.21000000000004</v>
      </c>
      <c r="AA15" s="144">
        <f>SUM(ENERO:DICIEMBRE!AA15)</f>
        <v>59.59</v>
      </c>
      <c r="AB15" s="144">
        <f>SUM(ENERO:DICIEMBRE!AB15)</f>
        <v>297.62</v>
      </c>
      <c r="AC15" s="93">
        <f>SUM(AD15:AE15)</f>
        <v>402.29</v>
      </c>
      <c r="AD15" s="144">
        <f>SUM(ENERO:DICIEMBRE!AD15)</f>
        <v>362.24</v>
      </c>
      <c r="AE15" s="144">
        <f>SUM(ENERO:DICIEMBRE!AE15)</f>
        <v>40.049999999999997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86" t="s">
        <v>27</v>
      </c>
      <c r="B16" s="144">
        <f>SUM(ENERO:DICIEMBRE!B16)</f>
        <v>0</v>
      </c>
      <c r="C16" s="144">
        <f>SUM(ENERO:DICIEMBRE!C16)</f>
        <v>0</v>
      </c>
      <c r="D16" s="144">
        <f>SUM(ENERO:DICIEMBRE!D16)</f>
        <v>0</v>
      </c>
      <c r="E16" s="144">
        <f>SUM(ENERO:DICIEMBRE!E16)</f>
        <v>0</v>
      </c>
      <c r="F16" s="144">
        <f>SUM(ENERO:DICIEMBRE!F16)</f>
        <v>0</v>
      </c>
      <c r="G16" s="93">
        <f>SUM(H16:J16)</f>
        <v>0</v>
      </c>
      <c r="H16" s="144">
        <f>SUM(ENERO:DICIEMBRE!H16)</f>
        <v>0</v>
      </c>
      <c r="I16" s="144">
        <f>SUM(ENERO:DICIEMBRE!I16)</f>
        <v>0</v>
      </c>
      <c r="J16" s="144">
        <f>SUM(ENERO:DICIEMBRE!J16)</f>
        <v>0</v>
      </c>
      <c r="K16" s="93">
        <f>SUM(L16:O16)</f>
        <v>0</v>
      </c>
      <c r="L16" s="144">
        <f>SUM(ENERO:DICIEMBRE!L16)</f>
        <v>0</v>
      </c>
      <c r="M16" s="144">
        <f>SUM(ENERO:DICIEMBRE!M16)</f>
        <v>0</v>
      </c>
      <c r="N16" s="144">
        <f>SUM(ENERO:DICIEMBRE!N16)</f>
        <v>0</v>
      </c>
      <c r="O16" s="144">
        <f>SUM(ENERO:DICIEMBRE!O16)</f>
        <v>0</v>
      </c>
      <c r="P16" s="93">
        <f>SUM(Q16:T16)</f>
        <v>0</v>
      </c>
      <c r="Q16" s="144">
        <f>SUM(ENERO:DICIEMBRE!Q16)</f>
        <v>0</v>
      </c>
      <c r="R16" s="144">
        <f>SUM(ENERO:DICIEMBRE!R16)</f>
        <v>0</v>
      </c>
      <c r="S16" s="144">
        <f>SUM(ENERO:DICIEMBRE!S16)</f>
        <v>0</v>
      </c>
      <c r="T16" s="144">
        <f>SUM(ENERO:DICIEMBRE!T16)</f>
        <v>0</v>
      </c>
      <c r="U16" s="93">
        <f>SUM(V16:Y16)</f>
        <v>0</v>
      </c>
      <c r="V16" s="144">
        <f>SUM(ENERO:DICIEMBRE!V16)</f>
        <v>0</v>
      </c>
      <c r="W16" s="144">
        <f>SUM(ENERO:DICIEMBRE!W16)</f>
        <v>0</v>
      </c>
      <c r="X16" s="144">
        <f>SUM(ENERO:DICIEMBRE!X16)</f>
        <v>0</v>
      </c>
      <c r="Y16" s="144">
        <f>SUM(ENERO:DICIEMBRE!Y16)</f>
        <v>0</v>
      </c>
      <c r="Z16" s="85">
        <f>SUM(AA16:AB16)</f>
        <v>0</v>
      </c>
      <c r="AA16" s="144">
        <f>SUM(ENERO:DICIEMBRE!AA16)</f>
        <v>0</v>
      </c>
      <c r="AB16" s="144">
        <f>SUM(ENERO:DICIEMBRE!AB16)</f>
        <v>0</v>
      </c>
      <c r="AC16" s="93">
        <f>SUM(AD16:AE16)</f>
        <v>0</v>
      </c>
      <c r="AD16" s="144">
        <f>SUM(ENERO:DICIEMBRE!AD16)</f>
        <v>0</v>
      </c>
      <c r="AE16" s="144">
        <f>SUM(ENERO:DICIEMBRE!AE16)</f>
        <v>0</v>
      </c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9" t="s">
        <v>28</v>
      </c>
      <c r="B17" s="144">
        <f>SUM(ENERO:DICIEMBRE!B17)</f>
        <v>0</v>
      </c>
      <c r="C17" s="144">
        <f>SUM(ENERO:DICIEMBRE!C17)</f>
        <v>0</v>
      </c>
      <c r="D17" s="144">
        <f>SUM(ENERO:DICIEMBRE!D17)</f>
        <v>0</v>
      </c>
      <c r="E17" s="144">
        <f>SUM(ENERO:DICIEMBRE!E17)</f>
        <v>0</v>
      </c>
      <c r="F17" s="144">
        <f>SUM(ENERO:DICIEMBRE!F17)</f>
        <v>0</v>
      </c>
      <c r="G17" s="147">
        <f>SUM(H17:J17)</f>
        <v>0</v>
      </c>
      <c r="H17" s="144">
        <f>SUM(ENERO:DICIEMBRE!H17)</f>
        <v>0</v>
      </c>
      <c r="I17" s="144">
        <f>SUM(ENERO:DICIEMBRE!I17)</f>
        <v>0</v>
      </c>
      <c r="J17" s="144">
        <f>SUM(ENERO:DICIEMBRE!J17)</f>
        <v>0</v>
      </c>
      <c r="K17" s="73">
        <f>SUM(L17:O17)</f>
        <v>0</v>
      </c>
      <c r="L17" s="144">
        <f>SUM(ENERO:DICIEMBRE!L17)</f>
        <v>0</v>
      </c>
      <c r="M17" s="144">
        <f>SUM(ENERO:DICIEMBRE!M17)</f>
        <v>0</v>
      </c>
      <c r="N17" s="144">
        <f>SUM(ENERO:DICIEMBRE!N17)</f>
        <v>0</v>
      </c>
      <c r="O17" s="144">
        <f>SUM(ENERO:DICIEMBRE!O17)</f>
        <v>0</v>
      </c>
      <c r="P17" s="73">
        <f>SUM(Q17:T17)</f>
        <v>0</v>
      </c>
      <c r="Q17" s="144">
        <f>SUM(ENERO:DICIEMBRE!Q17)</f>
        <v>0</v>
      </c>
      <c r="R17" s="144">
        <f>SUM(ENERO:DICIEMBRE!R17)</f>
        <v>0</v>
      </c>
      <c r="S17" s="144">
        <f>SUM(ENERO:DICIEMBRE!S17)</f>
        <v>0</v>
      </c>
      <c r="T17" s="144">
        <f>SUM(ENERO:DICIEMBRE!T17)</f>
        <v>0</v>
      </c>
      <c r="U17" s="73">
        <f>SUM(V17:Y17)</f>
        <v>0</v>
      </c>
      <c r="V17" s="144">
        <f>SUM(ENERO:DICIEMBRE!V17)</f>
        <v>0</v>
      </c>
      <c r="W17" s="144">
        <f>SUM(ENERO:DICIEMBRE!W17)</f>
        <v>0</v>
      </c>
      <c r="X17" s="144">
        <f>SUM(ENERO:DICIEMBRE!X17)</f>
        <v>0</v>
      </c>
      <c r="Y17" s="144">
        <f>SUM(ENERO:DICIEMBRE!Y17)</f>
        <v>0</v>
      </c>
      <c r="Z17" s="74">
        <f>SUM(AA17:AB17)</f>
        <v>0</v>
      </c>
      <c r="AA17" s="144">
        <f>SUM(ENERO:DICIEMBRE!AA17)</f>
        <v>0</v>
      </c>
      <c r="AB17" s="144">
        <f>SUM(ENERO:DICIEMBRE!AB17)</f>
        <v>0</v>
      </c>
      <c r="AC17" s="148">
        <f>SUM(AD17:AE17)</f>
        <v>0</v>
      </c>
      <c r="AD17" s="144">
        <f>SUM(ENERO:DICIEMBRE!AD17)</f>
        <v>0</v>
      </c>
      <c r="AE17" s="144">
        <f>SUM(ENERO:DICIEMBRE!AE17)</f>
        <v>0</v>
      </c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23"/>
      <c r="D19" s="123"/>
      <c r="E19" s="123"/>
      <c r="F19" s="123"/>
      <c r="G19" s="32"/>
      <c r="H19" s="98"/>
      <c r="I19" s="99"/>
      <c r="J19" s="33"/>
      <c r="K19" s="100"/>
      <c r="L19" s="100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34" t="s">
        <v>31</v>
      </c>
      <c r="B20" s="149" t="s">
        <v>32</v>
      </c>
      <c r="C20" s="150" t="s">
        <v>33</v>
      </c>
      <c r="D20" s="151" t="s">
        <v>34</v>
      </c>
      <c r="E20" s="151" t="s">
        <v>35</v>
      </c>
      <c r="F20" s="152" t="s">
        <v>36</v>
      </c>
      <c r="G20" s="153" t="s">
        <v>37</v>
      </c>
      <c r="H20" s="154"/>
      <c r="I20" s="123"/>
      <c r="J20" s="123"/>
      <c r="K20" s="110"/>
      <c r="L20" s="110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155" t="s">
        <v>38</v>
      </c>
      <c r="B21" s="156">
        <f>SUM(C21:G21)</f>
        <v>114</v>
      </c>
      <c r="C21" s="144">
        <f>SUM(ENERO:DICIEMBRE!C21)</f>
        <v>0</v>
      </c>
      <c r="D21" s="144">
        <f>SUM(ENERO:DICIEMBRE!D21)</f>
        <v>0</v>
      </c>
      <c r="E21" s="144">
        <f>SUM(ENERO:DICIEMBRE!E21)</f>
        <v>114</v>
      </c>
      <c r="F21" s="144">
        <f>SUM(ENERO:DICIEMBRE!F21)</f>
        <v>0</v>
      </c>
      <c r="G21" s="144">
        <f>SUM(ENERO:DICIEMBRE!G21)</f>
        <v>0</v>
      </c>
      <c r="H21" s="157"/>
      <c r="I21" s="123"/>
      <c r="J21" s="123"/>
      <c r="K21" s="110"/>
      <c r="L21" s="110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87" t="s">
        <v>39</v>
      </c>
      <c r="B22" s="81">
        <f>SUM(C22:G22)</f>
        <v>2581</v>
      </c>
      <c r="C22" s="144">
        <f>SUM(ENERO:DICIEMBRE!C22)</f>
        <v>0</v>
      </c>
      <c r="D22" s="144">
        <f>SUM(ENERO:DICIEMBRE!D22)</f>
        <v>0</v>
      </c>
      <c r="E22" s="144">
        <f>SUM(ENERO:DICIEMBRE!E22)</f>
        <v>2581</v>
      </c>
      <c r="F22" s="144">
        <f>SUM(ENERO:DICIEMBRE!F22)</f>
        <v>0</v>
      </c>
      <c r="G22" s="144">
        <f>SUM(ENERO:DICIEMBRE!G22)</f>
        <v>0</v>
      </c>
      <c r="H22" s="157"/>
      <c r="I22" s="123"/>
      <c r="J22" s="123"/>
      <c r="K22" s="110"/>
      <c r="L22" s="110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87" t="s">
        <v>40</v>
      </c>
      <c r="B23" s="81">
        <f>SUM(C23:G23)</f>
        <v>2581</v>
      </c>
      <c r="C23" s="144">
        <f>SUM(ENERO:DICIEMBRE!C23)</f>
        <v>0</v>
      </c>
      <c r="D23" s="144">
        <f>SUM(ENERO:DICIEMBRE!D23)</f>
        <v>0</v>
      </c>
      <c r="E23" s="144">
        <f>SUM(ENERO:DICIEMBRE!E23)</f>
        <v>2581</v>
      </c>
      <c r="F23" s="144">
        <f>SUM(ENERO:DICIEMBRE!F23)</f>
        <v>0</v>
      </c>
      <c r="G23" s="144">
        <f>SUM(ENERO:DICIEMBRE!G23)</f>
        <v>0</v>
      </c>
      <c r="H23" s="157"/>
      <c r="I23" s="123"/>
      <c r="J23" s="123"/>
      <c r="K23" s="110"/>
      <c r="L23" s="110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87" t="s">
        <v>41</v>
      </c>
      <c r="B24" s="81">
        <f>SUM(C24:G24)</f>
        <v>2581</v>
      </c>
      <c r="C24" s="144">
        <f>SUM(ENERO:DICIEMBRE!C24)</f>
        <v>0</v>
      </c>
      <c r="D24" s="144">
        <f>SUM(ENERO:DICIEMBRE!D24)</f>
        <v>0</v>
      </c>
      <c r="E24" s="144">
        <f>SUM(ENERO:DICIEMBRE!E24)</f>
        <v>2581</v>
      </c>
      <c r="F24" s="144">
        <f>SUM(ENERO:DICIEMBRE!F24)</f>
        <v>0</v>
      </c>
      <c r="G24" s="144">
        <f>SUM(ENERO:DICIEMBRE!G24)</f>
        <v>0</v>
      </c>
      <c r="H24" s="157"/>
      <c r="I24" s="123"/>
      <c r="J24" s="119"/>
      <c r="K24" s="110"/>
      <c r="L24" s="110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35">
        <f>SUM(C25:G25)</f>
        <v>2581</v>
      </c>
      <c r="C25" s="144">
        <f>SUM(ENERO:DICIEMBRE!C25)</f>
        <v>0</v>
      </c>
      <c r="D25" s="144">
        <f>SUM(ENERO:DICIEMBRE!D25)</f>
        <v>0</v>
      </c>
      <c r="E25" s="144">
        <f>SUM(ENERO:DICIEMBRE!E25)</f>
        <v>2581</v>
      </c>
      <c r="F25" s="144">
        <f>SUM(ENERO:DICIEMBRE!F25)</f>
        <v>0</v>
      </c>
      <c r="G25" s="144">
        <f>SUM(ENERO:DICIEMBRE!G25)</f>
        <v>0</v>
      </c>
      <c r="H25" s="157"/>
      <c r="I25" s="123"/>
      <c r="J25" s="123"/>
      <c r="K25" s="110"/>
      <c r="L25" s="110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12"/>
      <c r="C26" s="119"/>
      <c r="D26" s="112"/>
      <c r="E26" s="112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11"/>
      <c r="D27" s="111"/>
      <c r="E27" s="111"/>
      <c r="F27" s="111"/>
      <c r="G27" s="111"/>
      <c r="H27" s="111"/>
      <c r="I27" s="88"/>
      <c r="J27" s="88"/>
      <c r="K27" s="112"/>
      <c r="L27" s="112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46"/>
      <c r="C28" s="549" t="s">
        <v>32</v>
      </c>
      <c r="D28" s="551" t="s">
        <v>45</v>
      </c>
      <c r="E28" s="552"/>
      <c r="F28" s="553"/>
      <c r="G28" s="554" t="s">
        <v>46</v>
      </c>
      <c r="H28" s="554"/>
      <c r="I28" s="554"/>
      <c r="J28" s="554"/>
      <c r="K28" s="554"/>
      <c r="L28" s="555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550"/>
      <c r="D29" s="158" t="s">
        <v>47</v>
      </c>
      <c r="E29" s="158" t="s">
        <v>48</v>
      </c>
      <c r="F29" s="159" t="s">
        <v>49</v>
      </c>
      <c r="G29" s="160" t="s">
        <v>50</v>
      </c>
      <c r="H29" s="158" t="s">
        <v>51</v>
      </c>
      <c r="I29" s="158" t="s">
        <v>52</v>
      </c>
      <c r="J29" s="158" t="s">
        <v>53</v>
      </c>
      <c r="K29" s="158" t="s">
        <v>54</v>
      </c>
      <c r="L29" s="158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556" t="s">
        <v>39</v>
      </c>
      <c r="B30" s="557"/>
      <c r="C30" s="161">
        <f>SUM(D30:F30)</f>
        <v>687</v>
      </c>
      <c r="D30" s="144">
        <f>SUM(ENERO:DICIEMBRE!D30)</f>
        <v>5</v>
      </c>
      <c r="E30" s="144">
        <f>SUM(ENERO:DICIEMBRE!E30)</f>
        <v>9</v>
      </c>
      <c r="F30" s="144">
        <f>SUM(ENERO:DICIEMBRE!F30)</f>
        <v>673</v>
      </c>
      <c r="G30" s="144">
        <f>SUM(ENERO:DICIEMBRE!G30)</f>
        <v>30</v>
      </c>
      <c r="H30" s="144">
        <f>SUM(ENERO:DICIEMBRE!H30)</f>
        <v>296</v>
      </c>
      <c r="I30" s="144">
        <f>SUM(ENERO:DICIEMBRE!I30)</f>
        <v>284</v>
      </c>
      <c r="J30" s="144">
        <f>SUM(ENERO:DICIEMBRE!J30)</f>
        <v>62</v>
      </c>
      <c r="K30" s="144">
        <f>SUM(ENERO:DICIEMBRE!K30)</f>
        <v>0</v>
      </c>
      <c r="L30" s="144">
        <f>SUM(ENERO:DICIEMBRE!L30)</f>
        <v>7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89" t="s">
        <v>40</v>
      </c>
      <c r="B31" s="90"/>
      <c r="C31" s="161">
        <f t="shared" ref="C31:C36" si="3">SUM(D31:F31)</f>
        <v>926</v>
      </c>
      <c r="D31" s="144">
        <f>SUM(ENERO:DICIEMBRE!D31)</f>
        <v>5</v>
      </c>
      <c r="E31" s="144">
        <f>SUM(ENERO:DICIEMBRE!E31)</f>
        <v>15</v>
      </c>
      <c r="F31" s="144">
        <f>SUM(ENERO:DICIEMBRE!F31)</f>
        <v>906</v>
      </c>
      <c r="G31" s="144">
        <f>SUM(ENERO:DICIEMBRE!G31)</f>
        <v>34</v>
      </c>
      <c r="H31" s="144">
        <f>SUM(ENERO:DICIEMBRE!H31)</f>
        <v>390</v>
      </c>
      <c r="I31" s="144">
        <f>SUM(ENERO:DICIEMBRE!I31)</f>
        <v>410</v>
      </c>
      <c r="J31" s="144">
        <f>SUM(ENERO:DICIEMBRE!J31)</f>
        <v>73</v>
      </c>
      <c r="K31" s="144">
        <f>SUM(ENERO:DICIEMBRE!K31)</f>
        <v>0</v>
      </c>
      <c r="L31" s="144">
        <f>SUM(ENERO:DICIEMBRE!L31)</f>
        <v>10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89" t="s">
        <v>41</v>
      </c>
      <c r="B32" s="90"/>
      <c r="C32" s="161">
        <f t="shared" si="3"/>
        <v>8452</v>
      </c>
      <c r="D32" s="144">
        <f>SUM(ENERO:DICIEMBRE!D32)</f>
        <v>26</v>
      </c>
      <c r="E32" s="144">
        <f>SUM(ENERO:DICIEMBRE!E32)</f>
        <v>134</v>
      </c>
      <c r="F32" s="144">
        <f>SUM(ENERO:DICIEMBRE!F32)</f>
        <v>8292</v>
      </c>
      <c r="G32" s="144">
        <f>SUM(ENERO:DICIEMBRE!G32)</f>
        <v>302</v>
      </c>
      <c r="H32" s="144">
        <f>SUM(ENERO:DICIEMBRE!H32)</f>
        <v>3243</v>
      </c>
      <c r="I32" s="144">
        <f>SUM(ENERO:DICIEMBRE!I32)</f>
        <v>4230</v>
      </c>
      <c r="J32" s="144">
        <f>SUM(ENERO:DICIEMBRE!J32)</f>
        <v>532</v>
      </c>
      <c r="K32" s="144">
        <f>SUM(ENERO:DICIEMBRE!K32)</f>
        <v>0</v>
      </c>
      <c r="L32" s="144">
        <f>SUM(ENERO:DICIEMBRE!L32)</f>
        <v>114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40" t="s">
        <v>42</v>
      </c>
      <c r="B33" s="41"/>
      <c r="C33" s="42">
        <f t="shared" si="3"/>
        <v>584</v>
      </c>
      <c r="D33" s="144">
        <f>SUM(ENERO:DICIEMBRE!D33)</f>
        <v>5</v>
      </c>
      <c r="E33" s="144">
        <f>SUM(ENERO:DICIEMBRE!E33)</f>
        <v>9</v>
      </c>
      <c r="F33" s="144">
        <f>SUM(ENERO:DICIEMBRE!F33)</f>
        <v>570</v>
      </c>
      <c r="G33" s="144">
        <f>SUM(ENERO:DICIEMBRE!G33)</f>
        <v>24</v>
      </c>
      <c r="H33" s="144">
        <f>SUM(ENERO:DICIEMBRE!H33)</f>
        <v>251</v>
      </c>
      <c r="I33" s="144">
        <f>SUM(ENERO:DICIEMBRE!I33)</f>
        <v>237</v>
      </c>
      <c r="J33" s="144">
        <f>SUM(ENERO:DICIEMBRE!J33)</f>
        <v>57</v>
      </c>
      <c r="K33" s="144">
        <f>SUM(ENERO:DICIEMBRE!K33)</f>
        <v>0</v>
      </c>
      <c r="L33" s="144">
        <f>SUM(ENERO:DICIEMBRE!L33)</f>
        <v>7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61">
        <f t="shared" si="3"/>
        <v>47</v>
      </c>
      <c r="D34" s="144">
        <f>SUM(ENERO:DICIEMBRE!D34)</f>
        <v>0</v>
      </c>
      <c r="E34" s="144">
        <f>SUM(ENERO:DICIEMBRE!E34)</f>
        <v>0</v>
      </c>
      <c r="F34" s="144">
        <f>SUM(ENERO:DICIEMBRE!F34)</f>
        <v>47</v>
      </c>
      <c r="G34" s="144">
        <f>SUM(ENERO:DICIEMBRE!G34)</f>
        <v>2</v>
      </c>
      <c r="H34" s="144">
        <f>SUM(ENERO:DICIEMBRE!H34)</f>
        <v>22</v>
      </c>
      <c r="I34" s="144">
        <f>SUM(ENERO:DICIEMBRE!I34)</f>
        <v>19</v>
      </c>
      <c r="J34" s="144">
        <f>SUM(ENERO:DICIEMBRE!J34)</f>
        <v>4</v>
      </c>
      <c r="K34" s="144">
        <f>SUM(ENERO:DICIEMBRE!K34)</f>
        <v>0</v>
      </c>
      <c r="L34" s="144">
        <f>SUM(ENERO:DICIEMBRE!L34)</f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536"/>
      <c r="B35" s="40" t="s">
        <v>58</v>
      </c>
      <c r="C35" s="76">
        <f t="shared" si="3"/>
        <v>0</v>
      </c>
      <c r="D35" s="144">
        <f>SUM(ENERO:DICIEMBRE!D35)</f>
        <v>0</v>
      </c>
      <c r="E35" s="144">
        <f>SUM(ENERO:DICIEMBRE!E35)</f>
        <v>0</v>
      </c>
      <c r="F35" s="144">
        <f>SUM(ENERO:DICIEMBRE!F35)</f>
        <v>0</v>
      </c>
      <c r="G35" s="144">
        <f>SUM(ENERO:DICIEMBRE!G35)</f>
        <v>0</v>
      </c>
      <c r="H35" s="144">
        <f>SUM(ENERO:DICIEMBRE!H35)</f>
        <v>0</v>
      </c>
      <c r="I35" s="144">
        <f>SUM(ENERO:DICIEMBRE!I35)</f>
        <v>0</v>
      </c>
      <c r="J35" s="144">
        <f>SUM(ENERO:DICIEMBRE!J35)</f>
        <v>0</v>
      </c>
      <c r="K35" s="144">
        <f>SUM(ENERO:DICIEMBRE!K35)</f>
        <v>0</v>
      </c>
      <c r="L35" s="144">
        <f>SUM(ENERO:DICIEMBRE!L35)</f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49</v>
      </c>
      <c r="D36" s="144">
        <f>SUM(ENERO:DICIEMBRE!D36)</f>
        <v>0</v>
      </c>
      <c r="E36" s="144">
        <f>SUM(ENERO:DICIEMBRE!E36)</f>
        <v>2</v>
      </c>
      <c r="F36" s="144">
        <f>SUM(ENERO:DICIEMBRE!F36)</f>
        <v>47</v>
      </c>
      <c r="G36" s="144">
        <f>SUM(ENERO:DICIEMBRE!G36)</f>
        <v>2</v>
      </c>
      <c r="H36" s="144">
        <f>SUM(ENERO:DICIEMBRE!H36)</f>
        <v>22</v>
      </c>
      <c r="I36" s="144">
        <f>SUM(ENERO:DICIEMBRE!I36)</f>
        <v>24</v>
      </c>
      <c r="J36" s="144">
        <f>SUM(ENERO:DICIEMBRE!J36)</f>
        <v>0</v>
      </c>
      <c r="K36" s="144">
        <f>SUM(ENERO:DICIEMBRE!K36)</f>
        <v>0</v>
      </c>
      <c r="L36" s="144">
        <f>SUM(ENERO:DICIEMBRE!L36)</f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62" t="s">
        <v>60</v>
      </c>
      <c r="B37" s="110"/>
      <c r="C37" s="44"/>
      <c r="D37" s="95"/>
      <c r="E37" s="95"/>
      <c r="F37" s="95"/>
      <c r="G37" s="95"/>
      <c r="H37" s="95"/>
      <c r="I37" s="95"/>
      <c r="J37" s="95"/>
      <c r="K37" s="95"/>
      <c r="L37" s="95"/>
      <c r="M37" s="118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13" t="s">
        <v>61</v>
      </c>
      <c r="B38" s="113" t="s">
        <v>62</v>
      </c>
      <c r="C38" s="123"/>
      <c r="D38" s="110"/>
      <c r="E38" s="110"/>
      <c r="F38" s="110"/>
      <c r="G38" s="118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61" t="s">
        <v>63</v>
      </c>
      <c r="B39" s="144">
        <f>SUM(ENERO:DICIEMBRE!B39)</f>
        <v>2400</v>
      </c>
      <c r="C39" s="123"/>
      <c r="D39" s="110"/>
      <c r="E39" s="110"/>
      <c r="F39" s="110"/>
      <c r="G39" s="118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61" t="s">
        <v>64</v>
      </c>
      <c r="B40" s="144">
        <f>SUM(ENERO:DICIEMBRE!B40)</f>
        <v>6244</v>
      </c>
      <c r="C40" s="123"/>
      <c r="D40" s="110"/>
      <c r="E40" s="110"/>
      <c r="F40" s="110"/>
      <c r="G40" s="118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61" t="s">
        <v>65</v>
      </c>
      <c r="B41" s="144">
        <f>SUM(ENERO:DICIEMBRE!B41)</f>
        <v>9257</v>
      </c>
      <c r="C41" s="123"/>
      <c r="D41" s="110"/>
      <c r="E41" s="110"/>
      <c r="F41" s="110"/>
      <c r="G41" s="118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61" t="s">
        <v>66</v>
      </c>
      <c r="B42" s="144">
        <f>SUM(ENERO:DICIEMBRE!B42)</f>
        <v>0</v>
      </c>
      <c r="C42" s="123"/>
      <c r="D42" s="110"/>
      <c r="E42" s="110"/>
      <c r="F42" s="110"/>
      <c r="G42" s="118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61" t="s">
        <v>67</v>
      </c>
      <c r="B43" s="144">
        <f>SUM(ENERO:DICIEMBRE!B43)</f>
        <v>4829</v>
      </c>
      <c r="C43" s="123"/>
      <c r="D43" s="110"/>
      <c r="E43" s="110"/>
      <c r="F43" s="110"/>
      <c r="G43" s="118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61" t="s">
        <v>68</v>
      </c>
      <c r="B44" s="144">
        <f>SUM(ENERO:DICIEMBRE!B44)</f>
        <v>0</v>
      </c>
      <c r="C44" s="123"/>
      <c r="D44" s="110"/>
      <c r="E44" s="110"/>
      <c r="F44" s="110"/>
      <c r="G44" s="118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61" t="s">
        <v>69</v>
      </c>
      <c r="B45" s="144">
        <f>SUM(ENERO:DICIEMBRE!B45)</f>
        <v>31</v>
      </c>
      <c r="C45" s="123"/>
      <c r="D45" s="110"/>
      <c r="E45" s="110"/>
      <c r="F45" s="110"/>
      <c r="G45" s="118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144">
        <f>SUM(ENERO:DICIEMBRE!B46)</f>
        <v>0</v>
      </c>
      <c r="C46" s="123"/>
      <c r="D46" s="110"/>
      <c r="E46" s="110"/>
      <c r="F46" s="110"/>
      <c r="G46" s="118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42" t="s">
        <v>71</v>
      </c>
      <c r="B47" s="144">
        <f>SUM(ENERO:DICIEMBRE!B47)</f>
        <v>0</v>
      </c>
      <c r="C47" s="123"/>
      <c r="D47" s="110"/>
      <c r="E47" s="110"/>
      <c r="F47" s="110"/>
      <c r="G47" s="118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63" t="s">
        <v>72</v>
      </c>
      <c r="B48" s="33"/>
      <c r="D48" s="95"/>
      <c r="E48" s="95"/>
      <c r="F48" s="110"/>
      <c r="G48" s="110"/>
      <c r="H48" s="110"/>
      <c r="I48" s="110"/>
      <c r="J48" s="110"/>
      <c r="K48" s="110"/>
      <c r="L48" s="110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13" t="s">
        <v>31</v>
      </c>
      <c r="B49" s="113" t="s">
        <v>32</v>
      </c>
      <c r="C49" s="113" t="s">
        <v>73</v>
      </c>
      <c r="D49" s="113" t="s">
        <v>74</v>
      </c>
      <c r="E49" s="113" t="s">
        <v>75</v>
      </c>
      <c r="F49" s="110"/>
      <c r="G49" s="110"/>
      <c r="H49" s="110"/>
      <c r="I49" s="110"/>
      <c r="J49" s="110"/>
      <c r="K49" s="110"/>
      <c r="L49" s="110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94" t="s">
        <v>76</v>
      </c>
      <c r="B50" s="164">
        <f>SUM(C50:E50)</f>
        <v>10916</v>
      </c>
      <c r="C50" s="144">
        <f>SUM(ENERO:DICIEMBRE!C50)</f>
        <v>10916</v>
      </c>
      <c r="D50" s="144">
        <f>SUM(ENERO:DICIEMBRE!D50)</f>
        <v>0</v>
      </c>
      <c r="E50" s="144">
        <f>SUM(ENERO:DICIEMBRE!E50)</f>
        <v>0</v>
      </c>
      <c r="F50" s="110"/>
      <c r="G50" s="110"/>
      <c r="H50" s="110"/>
      <c r="I50" s="110"/>
      <c r="J50" s="110"/>
      <c r="K50" s="110"/>
      <c r="L50" s="110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94" t="s">
        <v>77</v>
      </c>
      <c r="B51" s="164">
        <f>SUM(C51:E51)</f>
        <v>8447</v>
      </c>
      <c r="C51" s="144">
        <f>SUM(ENERO:DICIEMBRE!C51)</f>
        <v>8447</v>
      </c>
      <c r="D51" s="144">
        <f>SUM(ENERO:DICIEMBRE!D51)</f>
        <v>0</v>
      </c>
      <c r="E51" s="144">
        <f>SUM(ENERO:DICIEMBRE!E51)</f>
        <v>0</v>
      </c>
      <c r="F51" s="110"/>
      <c r="G51" s="110"/>
      <c r="H51" s="110"/>
      <c r="I51" s="110"/>
      <c r="J51" s="110"/>
      <c r="K51" s="110"/>
      <c r="L51" s="110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42" t="s">
        <v>78</v>
      </c>
      <c r="B52" s="47">
        <f>SUM(C52:E52)</f>
        <v>2469</v>
      </c>
      <c r="C52" s="144">
        <f>SUM(ENERO:DICIEMBRE!C52)</f>
        <v>2469</v>
      </c>
      <c r="D52" s="144">
        <f>SUM(ENERO:DICIEMBRE!D52)</f>
        <v>0</v>
      </c>
      <c r="E52" s="144">
        <f>SUM(ENERO:DICIEMBRE!E52)</f>
        <v>0</v>
      </c>
      <c r="F52" s="110"/>
      <c r="G52" s="110"/>
      <c r="H52" s="110"/>
      <c r="I52" s="110"/>
      <c r="J52" s="110"/>
      <c r="K52" s="110"/>
      <c r="L52" s="110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97" t="s">
        <v>79</v>
      </c>
      <c r="B53" s="48"/>
      <c r="C53" s="49"/>
      <c r="D53" s="49"/>
      <c r="E53" s="109"/>
      <c r="F53" s="109"/>
      <c r="G53" s="109"/>
      <c r="H53" s="109"/>
      <c r="I53" s="109"/>
      <c r="J53" s="110"/>
      <c r="K53" s="110"/>
      <c r="L53" s="110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65" t="s">
        <v>80</v>
      </c>
      <c r="B54" s="165" t="s">
        <v>32</v>
      </c>
      <c r="C54" s="120" t="s">
        <v>81</v>
      </c>
      <c r="D54" s="166" t="s">
        <v>82</v>
      </c>
      <c r="E54" s="167" t="s">
        <v>49</v>
      </c>
      <c r="F54" s="160" t="s">
        <v>75</v>
      </c>
      <c r="G54" s="109"/>
      <c r="H54" s="109"/>
      <c r="I54" s="109"/>
      <c r="J54" s="110"/>
      <c r="K54" s="110"/>
      <c r="L54" s="110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168" t="s">
        <v>83</v>
      </c>
      <c r="B55" s="169">
        <f>SUM(C55:E55)</f>
        <v>0</v>
      </c>
      <c r="C55" s="144">
        <f>SUM(ENERO:DICIEMBRE!C55)</f>
        <v>0</v>
      </c>
      <c r="D55" s="144">
        <f>SUM(ENERO:DICIEMBRE!D55)</f>
        <v>0</v>
      </c>
      <c r="E55" s="144">
        <f>SUM(ENERO:DICIEMBRE!E55)</f>
        <v>0</v>
      </c>
      <c r="F55" s="144">
        <f>SUM(ENERO:DICIEMBRE!F55)</f>
        <v>0</v>
      </c>
      <c r="G55" s="109"/>
      <c r="H55" s="109"/>
      <c r="I55" s="109"/>
      <c r="J55" s="110"/>
      <c r="K55" s="110"/>
      <c r="L55" s="110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91" t="s">
        <v>84</v>
      </c>
      <c r="B56" s="92">
        <f>SUM(C56:E56)</f>
        <v>0</v>
      </c>
      <c r="C56" s="144">
        <f>SUM(ENERO:DICIEMBRE!C56)</f>
        <v>0</v>
      </c>
      <c r="D56" s="144">
        <f>SUM(ENERO:DICIEMBRE!D56)</f>
        <v>0</v>
      </c>
      <c r="E56" s="144">
        <f>SUM(ENERO:DICIEMBRE!E56)</f>
        <v>0</v>
      </c>
      <c r="F56" s="144">
        <f>SUM(ENERO:DICIEMBRE!F56)</f>
        <v>0</v>
      </c>
      <c r="G56" s="109"/>
      <c r="H56" s="109"/>
      <c r="I56" s="109"/>
      <c r="J56" s="110"/>
      <c r="K56" s="110"/>
      <c r="L56" s="110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170" t="s">
        <v>85</v>
      </c>
      <c r="B57" s="171">
        <f>SUM(C57:E57)</f>
        <v>134</v>
      </c>
      <c r="C57" s="144">
        <f>SUM(ENERO:DICIEMBRE!C57)</f>
        <v>0</v>
      </c>
      <c r="D57" s="144">
        <f>SUM(ENERO:DICIEMBRE!D57)</f>
        <v>0</v>
      </c>
      <c r="E57" s="144">
        <f>SUM(ENERO:DICIEMBRE!E57)</f>
        <v>134</v>
      </c>
      <c r="F57" s="144">
        <f>SUM(ENERO:DICIEMBRE!F57)</f>
        <v>0</v>
      </c>
      <c r="G57" s="109"/>
      <c r="H57" s="109"/>
      <c r="I57" s="109"/>
      <c r="J57" s="110"/>
      <c r="K57" s="110"/>
      <c r="L57" s="110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97" t="s">
        <v>86</v>
      </c>
      <c r="B58" s="50"/>
      <c r="C58" s="50"/>
      <c r="D58" s="50"/>
      <c r="E58" s="50"/>
      <c r="F58" s="109"/>
      <c r="G58" s="109"/>
      <c r="H58" s="109"/>
      <c r="I58" s="109"/>
      <c r="J58" s="110"/>
      <c r="K58" s="110"/>
      <c r="L58" s="110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72" t="s">
        <v>87</v>
      </c>
      <c r="B59" s="51" t="s">
        <v>88</v>
      </c>
      <c r="C59" s="173" t="s">
        <v>89</v>
      </c>
      <c r="D59" s="174" t="s">
        <v>90</v>
      </c>
      <c r="E59" s="51" t="s">
        <v>91</v>
      </c>
      <c r="F59" s="109"/>
      <c r="G59" s="109"/>
      <c r="H59" s="109"/>
      <c r="I59" s="109"/>
      <c r="J59" s="110"/>
      <c r="K59" s="110"/>
      <c r="L59" s="110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175" t="s">
        <v>92</v>
      </c>
      <c r="B60" s="144">
        <f>SUM(ENERO:DICIEMBRE!B60)</f>
        <v>0</v>
      </c>
      <c r="C60" s="144">
        <f>SUM(ENERO:DICIEMBRE!C60)</f>
        <v>0</v>
      </c>
      <c r="D60" s="144">
        <f>SUM(ENERO:DICIEMBRE!D60)</f>
        <v>0</v>
      </c>
      <c r="E60" s="144">
        <f>SUM(ENERO:DICIEMBRE!E60)</f>
        <v>0</v>
      </c>
      <c r="F60" s="109"/>
      <c r="G60" s="109"/>
      <c r="H60" s="109"/>
      <c r="I60" s="109"/>
      <c r="J60" s="110"/>
      <c r="K60" s="110"/>
      <c r="L60" s="110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76" t="s">
        <v>93</v>
      </c>
      <c r="B61" s="144">
        <f>SUM(ENERO:DICIEMBRE!B61)</f>
        <v>0</v>
      </c>
      <c r="C61" s="144">
        <f>SUM(ENERO:DICIEMBRE!C61)</f>
        <v>0</v>
      </c>
      <c r="D61" s="144">
        <f>SUM(ENERO:DICIEMBRE!D61)</f>
        <v>0</v>
      </c>
      <c r="E61" s="144">
        <f>SUM(ENERO:DICIEMBRE!E61)</f>
        <v>0</v>
      </c>
      <c r="F61" s="177"/>
      <c r="G61" s="177"/>
      <c r="H61" s="177"/>
      <c r="I61" s="177"/>
      <c r="J61" s="178"/>
      <c r="K61" s="178"/>
      <c r="L61" s="178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79" t="s">
        <v>94</v>
      </c>
      <c r="B62" s="144">
        <f>SUM(ENERO:DICIEMBRE!B62)</f>
        <v>0</v>
      </c>
      <c r="C62" s="144">
        <f>SUM(ENERO:DICIEMBRE!C62)</f>
        <v>0</v>
      </c>
      <c r="D62" s="144">
        <f>SUM(ENERO:DICIEMBRE!D62)</f>
        <v>0</v>
      </c>
      <c r="E62" s="144">
        <f>SUM(ENERO:DICIEMBRE!E62)</f>
        <v>0</v>
      </c>
      <c r="F62" s="177"/>
      <c r="G62" s="177"/>
      <c r="H62" s="177"/>
      <c r="I62" s="177"/>
      <c r="J62" s="178"/>
      <c r="K62" s="178"/>
      <c r="L62" s="178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79" t="s">
        <v>95</v>
      </c>
      <c r="B63" s="144">
        <f>SUM(ENERO:DICIEMBRE!B63)</f>
        <v>0</v>
      </c>
      <c r="C63" s="144">
        <f>SUM(ENERO:DICIEMBRE!C63)</f>
        <v>0</v>
      </c>
      <c r="D63" s="144">
        <f>SUM(ENERO:DICIEMBRE!D63)</f>
        <v>0</v>
      </c>
      <c r="E63" s="144">
        <f>SUM(ENERO:DICIEMBRE!E63)</f>
        <v>0</v>
      </c>
      <c r="F63" s="180"/>
      <c r="G63" s="180"/>
      <c r="H63" s="180"/>
      <c r="I63" s="180"/>
      <c r="J63" s="181"/>
      <c r="K63" s="181"/>
      <c r="L63" s="181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82" t="s">
        <v>96</v>
      </c>
      <c r="B64" s="144">
        <f>SUM(ENERO:DICIEMBRE!B64)</f>
        <v>0</v>
      </c>
      <c r="C64" s="144">
        <f>SUM(ENERO:DICIEMBRE!C64)</f>
        <v>0</v>
      </c>
      <c r="D64" s="144">
        <f>SUM(ENERO:DICIEMBRE!D64)</f>
        <v>0</v>
      </c>
      <c r="E64" s="144">
        <f>SUM(ENERO:DICIEMBRE!E64)</f>
        <v>0</v>
      </c>
      <c r="F64" s="183"/>
      <c r="G64" s="183"/>
      <c r="H64" s="183"/>
      <c r="I64" s="183"/>
      <c r="J64" s="184"/>
      <c r="K64" s="184"/>
      <c r="L64" s="184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52" t="s">
        <v>97</v>
      </c>
      <c r="B65" s="144">
        <f>SUM(ENERO:DICIEMBRE!B65)</f>
        <v>117</v>
      </c>
      <c r="C65" s="144">
        <f>SUM(ENERO:DICIEMBRE!C65)</f>
        <v>84</v>
      </c>
      <c r="D65" s="144">
        <f>SUM(ENERO:DICIEMBRE!D65)</f>
        <v>80</v>
      </c>
      <c r="E65" s="144">
        <f>SUM(ENERO:DICIEMBRE!E65)</f>
        <v>174</v>
      </c>
      <c r="F65" s="183"/>
      <c r="G65" s="183"/>
      <c r="H65" s="183"/>
      <c r="I65" s="183"/>
      <c r="J65" s="184"/>
      <c r="K65" s="184"/>
      <c r="L65" s="184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85" t="s">
        <v>32</v>
      </c>
      <c r="B66" s="186">
        <f>SUM(B60:B65)</f>
        <v>117</v>
      </c>
      <c r="C66" s="186">
        <f>SUM(C60:C65)</f>
        <v>84</v>
      </c>
      <c r="D66" s="53">
        <f>SUM(D60:D65)</f>
        <v>80</v>
      </c>
      <c r="E66" s="187">
        <f>SUM(E60:E65)</f>
        <v>174</v>
      </c>
      <c r="F66" s="188"/>
      <c r="G66" s="183"/>
      <c r="H66" s="183"/>
      <c r="I66" s="183"/>
      <c r="J66" s="184"/>
      <c r="K66" s="184"/>
      <c r="L66" s="184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560" t="s">
        <v>98</v>
      </c>
      <c r="B67" s="561"/>
      <c r="C67" s="561"/>
      <c r="D67" s="561"/>
      <c r="E67" s="562"/>
      <c r="F67" s="189"/>
      <c r="G67" s="189"/>
      <c r="H67" s="189"/>
      <c r="I67" s="189"/>
      <c r="J67" s="190"/>
      <c r="K67" s="184"/>
      <c r="L67" s="184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58" t="s">
        <v>99</v>
      </c>
      <c r="B68" s="158" t="s">
        <v>100</v>
      </c>
      <c r="C68" s="158" t="s">
        <v>32</v>
      </c>
      <c r="D68" s="114" t="s">
        <v>101</v>
      </c>
      <c r="E68" s="115" t="s">
        <v>102</v>
      </c>
      <c r="F68" s="116" t="s">
        <v>103</v>
      </c>
      <c r="G68" s="116" t="s">
        <v>104</v>
      </c>
      <c r="H68" s="116" t="s">
        <v>105</v>
      </c>
      <c r="I68" s="191" t="s">
        <v>48</v>
      </c>
      <c r="J68" s="192"/>
      <c r="K68" s="193"/>
      <c r="L68" s="194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563" t="s">
        <v>106</v>
      </c>
      <c r="B69" s="564"/>
      <c r="C69" s="195">
        <f>SUM(D69:I69)</f>
        <v>2388</v>
      </c>
      <c r="D69" s="144">
        <f>SUM(ENERO:DICIEMBRE!D69)</f>
        <v>367</v>
      </c>
      <c r="E69" s="144">
        <f>SUM(ENERO:DICIEMBRE!E69)</f>
        <v>280</v>
      </c>
      <c r="F69" s="144">
        <f>SUM(ENERO:DICIEMBRE!F69)</f>
        <v>485</v>
      </c>
      <c r="G69" s="144">
        <f>SUM(ENERO:DICIEMBRE!G69)</f>
        <v>476</v>
      </c>
      <c r="H69" s="144">
        <f>SUM(ENERO:DICIEMBRE!H69)</f>
        <v>428</v>
      </c>
      <c r="I69" s="144">
        <f>SUM(ENERO:DICIEMBRE!I69)</f>
        <v>352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549" t="s">
        <v>107</v>
      </c>
      <c r="B70" s="117" t="s">
        <v>108</v>
      </c>
      <c r="C70" s="196">
        <f>SUM(D70:I70)</f>
        <v>607</v>
      </c>
      <c r="D70" s="144">
        <f>SUM(ENERO:DICIEMBRE!D70)</f>
        <v>217</v>
      </c>
      <c r="E70" s="144">
        <f>SUM(ENERO:DICIEMBRE!E70)</f>
        <v>178</v>
      </c>
      <c r="F70" s="144">
        <f>SUM(ENERO:DICIEMBRE!F70)</f>
        <v>200</v>
      </c>
      <c r="G70" s="144">
        <f>SUM(ENERO:DICIEMBRE!G70)</f>
        <v>12</v>
      </c>
      <c r="H70" s="144">
        <f>SUM(ENERO:DICIEMBRE!H70)</f>
        <v>0</v>
      </c>
      <c r="I70" s="144">
        <f>SUM(ENERO:DICIEMBRE!I70)</f>
        <v>0</v>
      </c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550"/>
      <c r="B71" s="55" t="s">
        <v>109</v>
      </c>
      <c r="C71" s="56">
        <f>SUM(D71:I71)</f>
        <v>288</v>
      </c>
      <c r="D71" s="144">
        <f>SUM(ENERO:DICIEMBRE!D71)</f>
        <v>113</v>
      </c>
      <c r="E71" s="144">
        <f>SUM(ENERO:DICIEMBRE!E71)</f>
        <v>56</v>
      </c>
      <c r="F71" s="144">
        <f>SUM(ENERO:DICIEMBRE!F71)</f>
        <v>114</v>
      </c>
      <c r="G71" s="144">
        <f>SUM(ENERO:DICIEMBRE!G71)</f>
        <v>5</v>
      </c>
      <c r="H71" s="144">
        <f>SUM(ENERO:DICIEMBRE!H71)</f>
        <v>0</v>
      </c>
      <c r="I71" s="144">
        <f>SUM(ENERO:DICIEMBRE!I71)</f>
        <v>0</v>
      </c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549" t="s">
        <v>110</v>
      </c>
      <c r="B72" s="117" t="s">
        <v>108</v>
      </c>
      <c r="C72" s="196">
        <f>SUM(D72:I72)</f>
        <v>1531</v>
      </c>
      <c r="D72" s="144">
        <f>SUM(ENERO:DICIEMBRE!D72)</f>
        <v>609</v>
      </c>
      <c r="E72" s="144">
        <f>SUM(ENERO:DICIEMBRE!E72)</f>
        <v>456</v>
      </c>
      <c r="F72" s="144">
        <f>SUM(ENERO:DICIEMBRE!F72)</f>
        <v>456</v>
      </c>
      <c r="G72" s="144">
        <f>SUM(ENERO:DICIEMBRE!G72)</f>
        <v>10</v>
      </c>
      <c r="H72" s="144">
        <f>SUM(ENERO:DICIEMBRE!H72)</f>
        <v>0</v>
      </c>
      <c r="I72" s="144">
        <f>SUM(ENERO:DICIEMBRE!I72)</f>
        <v>0</v>
      </c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550"/>
      <c r="B73" s="80" t="s">
        <v>109</v>
      </c>
      <c r="C73" s="197">
        <f>SUM(D73:I73)</f>
        <v>2369</v>
      </c>
      <c r="D73" s="144">
        <f>SUM(ENERO:DICIEMBRE!D73)</f>
        <v>1056</v>
      </c>
      <c r="E73" s="144">
        <f>SUM(ENERO:DICIEMBRE!E73)</f>
        <v>742</v>
      </c>
      <c r="F73" s="144">
        <f>SUM(ENERO:DICIEMBRE!F73)</f>
        <v>551</v>
      </c>
      <c r="G73" s="144">
        <f>SUM(ENERO:DICIEMBRE!G73)</f>
        <v>20</v>
      </c>
      <c r="H73" s="144">
        <f>SUM(ENERO:DICIEMBRE!H73)</f>
        <v>0</v>
      </c>
      <c r="I73" s="144">
        <f>SUM(ENERO:DICIEMBRE!I73)</f>
        <v>0</v>
      </c>
      <c r="J73" s="37" t="str">
        <f>CA73&amp;CB73&amp;CC73&amp;CD73&amp;CE73&amp;CF73</f>
        <v/>
      </c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97" t="s">
        <v>111</v>
      </c>
      <c r="B74" s="96"/>
      <c r="C74" s="96"/>
      <c r="D74" s="184"/>
      <c r="E74" s="184"/>
      <c r="F74" s="184"/>
      <c r="G74" s="184"/>
      <c r="H74" s="198"/>
      <c r="I74" s="198"/>
      <c r="J74" s="190"/>
      <c r="K74" s="184"/>
      <c r="L74" s="184"/>
      <c r="M74" s="199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x14ac:dyDescent="0.2">
      <c r="A75" s="546" t="s">
        <v>112</v>
      </c>
      <c r="B75" s="574" t="s">
        <v>113</v>
      </c>
      <c r="C75" s="546"/>
      <c r="D75" s="574" t="s">
        <v>114</v>
      </c>
      <c r="E75" s="546"/>
      <c r="F75" s="570" t="s">
        <v>115</v>
      </c>
      <c r="G75" s="552"/>
      <c r="H75" s="552"/>
      <c r="I75" s="571"/>
      <c r="J75" s="200"/>
      <c r="K75" s="184"/>
      <c r="L75" s="184"/>
      <c r="M75" s="199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x14ac:dyDescent="0.2">
      <c r="A76" s="573"/>
      <c r="B76" s="575"/>
      <c r="C76" s="548"/>
      <c r="D76" s="575"/>
      <c r="E76" s="548"/>
      <c r="F76" s="570" t="s">
        <v>116</v>
      </c>
      <c r="G76" s="571"/>
      <c r="H76" s="570" t="s">
        <v>117</v>
      </c>
      <c r="I76" s="571"/>
      <c r="J76" s="201"/>
      <c r="K76" s="184"/>
      <c r="L76" s="184"/>
      <c r="M76" s="199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20" t="s">
        <v>47</v>
      </c>
      <c r="C77" s="121" t="s">
        <v>118</v>
      </c>
      <c r="D77" s="120" t="s">
        <v>47</v>
      </c>
      <c r="E77" s="160" t="s">
        <v>118</v>
      </c>
      <c r="F77" s="120" t="s">
        <v>47</v>
      </c>
      <c r="G77" s="121" t="s">
        <v>118</v>
      </c>
      <c r="H77" s="120" t="s">
        <v>47</v>
      </c>
      <c r="I77" s="160" t="s">
        <v>118</v>
      </c>
      <c r="J77" s="201"/>
      <c r="K77" s="184"/>
      <c r="L77" s="184"/>
      <c r="M77" s="199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202" t="s">
        <v>119</v>
      </c>
      <c r="B78" s="144">
        <f>SUM(ENERO:DICIEMBRE!B78)</f>
        <v>33</v>
      </c>
      <c r="C78" s="144">
        <f>SUM(ENERO:DICIEMBRE!C78)</f>
        <v>3548</v>
      </c>
      <c r="D78" s="144">
        <f>SUM(ENERO:DICIEMBRE!D78)</f>
        <v>484</v>
      </c>
      <c r="E78" s="144">
        <f>SUM(ENERO:DICIEMBRE!E78)</f>
        <v>1543</v>
      </c>
      <c r="F78" s="144">
        <f>SUM(ENERO:DICIEMBRE!F78)</f>
        <v>516</v>
      </c>
      <c r="G78" s="144">
        <f>SUM(ENERO:DICIEMBRE!G78)</f>
        <v>1682</v>
      </c>
      <c r="H78" s="144">
        <f>SUM(ENERO:DICIEMBRE!H78)</f>
        <v>32</v>
      </c>
      <c r="I78" s="144">
        <f>SUM(ENERO:DICIEMBRE!I78)</f>
        <v>139</v>
      </c>
      <c r="J78" s="37" t="str">
        <f>CA78</f>
        <v/>
      </c>
      <c r="K78" s="184"/>
      <c r="L78" s="184"/>
      <c r="M78" s="199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144">
        <f>SUM(ENERO:DICIEMBRE!B79)</f>
        <v>0</v>
      </c>
      <c r="C79" s="144">
        <f>SUM(ENERO:DICIEMBRE!C79)</f>
        <v>197</v>
      </c>
      <c r="D79" s="144">
        <f>SUM(ENERO:DICIEMBRE!D79)</f>
        <v>0</v>
      </c>
      <c r="E79" s="144">
        <f>SUM(ENERO:DICIEMBRE!E79)</f>
        <v>11</v>
      </c>
      <c r="F79" s="144">
        <f>SUM(ENERO:DICIEMBRE!F79)</f>
        <v>0</v>
      </c>
      <c r="G79" s="144">
        <f>SUM(ENERO:DICIEMBRE!G79)</f>
        <v>11</v>
      </c>
      <c r="H79" s="144">
        <f>SUM(ENERO:DICIEMBRE!H79)</f>
        <v>0</v>
      </c>
      <c r="I79" s="144">
        <f>SUM(ENERO:DICIEMBRE!I79)</f>
        <v>0</v>
      </c>
      <c r="J79" s="37" t="str">
        <f t="shared" ref="J79:J89" si="6">CA79</f>
        <v/>
      </c>
      <c r="K79" s="184"/>
      <c r="L79" s="184"/>
      <c r="M79" s="199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144">
        <f>SUM(ENERO:DICIEMBRE!B80)</f>
        <v>24</v>
      </c>
      <c r="C80" s="144">
        <f>SUM(ENERO:DICIEMBRE!C80)</f>
        <v>94</v>
      </c>
      <c r="D80" s="144">
        <f>SUM(ENERO:DICIEMBRE!D80)</f>
        <v>16</v>
      </c>
      <c r="E80" s="144">
        <f>SUM(ENERO:DICIEMBRE!E80)</f>
        <v>45</v>
      </c>
      <c r="F80" s="144">
        <f>SUM(ENERO:DICIEMBRE!F80)</f>
        <v>16</v>
      </c>
      <c r="G80" s="144">
        <f>SUM(ENERO:DICIEMBRE!G80)</f>
        <v>47</v>
      </c>
      <c r="H80" s="144">
        <f>SUM(ENERO:DICIEMBRE!H80)</f>
        <v>0</v>
      </c>
      <c r="I80" s="144">
        <f>SUM(ENERO:DICIEMBRE!I80)</f>
        <v>2</v>
      </c>
      <c r="J80" s="37" t="str">
        <f t="shared" si="6"/>
        <v/>
      </c>
      <c r="K80" s="184"/>
      <c r="L80" s="184"/>
      <c r="M80" s="199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144">
        <f>SUM(ENERO:DICIEMBRE!B81)</f>
        <v>1</v>
      </c>
      <c r="C81" s="144">
        <f>SUM(ENERO:DICIEMBRE!C81)</f>
        <v>199</v>
      </c>
      <c r="D81" s="144">
        <f>SUM(ENERO:DICIEMBRE!D81)</f>
        <v>1</v>
      </c>
      <c r="E81" s="144">
        <f>SUM(ENERO:DICIEMBRE!E81)</f>
        <v>76</v>
      </c>
      <c r="F81" s="144">
        <f>SUM(ENERO:DICIEMBRE!F81)</f>
        <v>1</v>
      </c>
      <c r="G81" s="144">
        <f>SUM(ENERO:DICIEMBRE!G81)</f>
        <v>78</v>
      </c>
      <c r="H81" s="144">
        <f>SUM(ENERO:DICIEMBRE!H81)</f>
        <v>0</v>
      </c>
      <c r="I81" s="144">
        <f>SUM(ENERO:DICIEMBRE!I81)</f>
        <v>2</v>
      </c>
      <c r="J81" s="37" t="str">
        <f t="shared" si="6"/>
        <v/>
      </c>
      <c r="K81" s="184"/>
      <c r="L81" s="184"/>
      <c r="M81" s="199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144">
        <f>SUM(ENERO:DICIEMBRE!B82)</f>
        <v>87</v>
      </c>
      <c r="C82" s="144">
        <f>SUM(ENERO:DICIEMBRE!C82)</f>
        <v>2340</v>
      </c>
      <c r="D82" s="144">
        <f>SUM(ENERO:DICIEMBRE!D82)</f>
        <v>136</v>
      </c>
      <c r="E82" s="144">
        <f>SUM(ENERO:DICIEMBRE!E82)</f>
        <v>864</v>
      </c>
      <c r="F82" s="144">
        <f>SUM(ENERO:DICIEMBRE!F82)</f>
        <v>148</v>
      </c>
      <c r="G82" s="144">
        <f>SUM(ENERO:DICIEMBRE!G82)</f>
        <v>911</v>
      </c>
      <c r="H82" s="144">
        <f>SUM(ENERO:DICIEMBRE!H82)</f>
        <v>12</v>
      </c>
      <c r="I82" s="144">
        <f>SUM(ENERO:DICIEMBRE!I82)</f>
        <v>47</v>
      </c>
      <c r="J82" s="37" t="str">
        <f t="shared" si="6"/>
        <v/>
      </c>
      <c r="K82" s="184"/>
      <c r="L82" s="184"/>
      <c r="M82" s="199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144">
        <f>SUM(ENERO:DICIEMBRE!B83)</f>
        <v>0</v>
      </c>
      <c r="C83" s="144">
        <f>SUM(ENERO:DICIEMBRE!C83)</f>
        <v>0</v>
      </c>
      <c r="D83" s="144">
        <f>SUM(ENERO:DICIEMBRE!D83)</f>
        <v>0</v>
      </c>
      <c r="E83" s="144">
        <f>SUM(ENERO:DICIEMBRE!E83)</f>
        <v>0</v>
      </c>
      <c r="F83" s="144">
        <f>SUM(ENERO:DICIEMBRE!F83)</f>
        <v>0</v>
      </c>
      <c r="G83" s="144">
        <f>SUM(ENERO:DICIEMBRE!G83)</f>
        <v>0</v>
      </c>
      <c r="H83" s="144">
        <f>SUM(ENERO:DICIEMBRE!H83)</f>
        <v>0</v>
      </c>
      <c r="I83" s="144">
        <f>SUM(ENERO:DICIEMBRE!I83)</f>
        <v>0</v>
      </c>
      <c r="J83" s="37" t="str">
        <f t="shared" si="6"/>
        <v/>
      </c>
      <c r="K83" s="184"/>
      <c r="L83" s="184"/>
      <c r="M83" s="199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144">
        <f>SUM(ENERO:DICIEMBRE!B84)</f>
        <v>13</v>
      </c>
      <c r="C84" s="144">
        <f>SUM(ENERO:DICIEMBRE!C84)</f>
        <v>80</v>
      </c>
      <c r="D84" s="144">
        <f>SUM(ENERO:DICIEMBRE!D84)</f>
        <v>315</v>
      </c>
      <c r="E84" s="144">
        <f>SUM(ENERO:DICIEMBRE!E84)</f>
        <v>120</v>
      </c>
      <c r="F84" s="144">
        <f>SUM(ENERO:DICIEMBRE!F84)</f>
        <v>327</v>
      </c>
      <c r="G84" s="144">
        <f>SUM(ENERO:DICIEMBRE!G84)</f>
        <v>125</v>
      </c>
      <c r="H84" s="144">
        <f>SUM(ENERO:DICIEMBRE!H84)</f>
        <v>12</v>
      </c>
      <c r="I84" s="144">
        <f>SUM(ENERO:DICIEMBRE!I84)</f>
        <v>5</v>
      </c>
      <c r="J84" s="37" t="str">
        <f t="shared" si="6"/>
        <v/>
      </c>
      <c r="K84" s="184"/>
      <c r="L84" s="184"/>
      <c r="M84" s="199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144">
        <f>SUM(ENERO:DICIEMBRE!B85)</f>
        <v>0</v>
      </c>
      <c r="C85" s="144">
        <f>SUM(ENERO:DICIEMBRE!C85)</f>
        <v>23</v>
      </c>
      <c r="D85" s="144">
        <f>SUM(ENERO:DICIEMBRE!D85)</f>
        <v>0</v>
      </c>
      <c r="E85" s="144">
        <f>SUM(ENERO:DICIEMBRE!E85)</f>
        <v>1375</v>
      </c>
      <c r="F85" s="144">
        <f>SUM(ENERO:DICIEMBRE!F85)</f>
        <v>0</v>
      </c>
      <c r="G85" s="144">
        <f>SUM(ENERO:DICIEMBRE!G85)</f>
        <v>1455</v>
      </c>
      <c r="H85" s="144">
        <f>SUM(ENERO:DICIEMBRE!H85)</f>
        <v>0</v>
      </c>
      <c r="I85" s="144">
        <f>SUM(ENERO:DICIEMBRE!I85)</f>
        <v>80</v>
      </c>
      <c r="J85" s="37" t="str">
        <f t="shared" si="6"/>
        <v/>
      </c>
      <c r="K85" s="184"/>
      <c r="L85" s="184"/>
      <c r="M85" s="199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144">
        <f>SUM(ENERO:DICIEMBRE!B86)</f>
        <v>0</v>
      </c>
      <c r="C86" s="144">
        <f>SUM(ENERO:DICIEMBRE!C86)</f>
        <v>200</v>
      </c>
      <c r="D86" s="144">
        <f>SUM(ENERO:DICIEMBRE!D86)</f>
        <v>0</v>
      </c>
      <c r="E86" s="144">
        <f>SUM(ENERO:DICIEMBRE!E86)</f>
        <v>661</v>
      </c>
      <c r="F86" s="144">
        <f>SUM(ENERO:DICIEMBRE!F86)</f>
        <v>0</v>
      </c>
      <c r="G86" s="144">
        <f>SUM(ENERO:DICIEMBRE!G86)</f>
        <v>665</v>
      </c>
      <c r="H86" s="144">
        <f>SUM(ENERO:DICIEMBRE!H86)</f>
        <v>0</v>
      </c>
      <c r="I86" s="144">
        <f>SUM(ENERO:DICIEMBRE!I86)</f>
        <v>4</v>
      </c>
      <c r="J86" s="37" t="str">
        <f t="shared" si="6"/>
        <v/>
      </c>
      <c r="K86" s="184"/>
      <c r="L86" s="184"/>
      <c r="M86" s="199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144">
        <f>SUM(ENERO:DICIEMBRE!B87)</f>
        <v>2</v>
      </c>
      <c r="C87" s="144">
        <f>SUM(ENERO:DICIEMBRE!C87)</f>
        <v>263</v>
      </c>
      <c r="D87" s="144">
        <f>SUM(ENERO:DICIEMBRE!D87)</f>
        <v>4</v>
      </c>
      <c r="E87" s="144">
        <f>SUM(ENERO:DICIEMBRE!E87)</f>
        <v>712</v>
      </c>
      <c r="F87" s="144">
        <f>SUM(ENERO:DICIEMBRE!F87)</f>
        <v>4</v>
      </c>
      <c r="G87" s="144">
        <f>SUM(ENERO:DICIEMBRE!G87)</f>
        <v>783</v>
      </c>
      <c r="H87" s="144">
        <f>SUM(ENERO:DICIEMBRE!H87)</f>
        <v>0</v>
      </c>
      <c r="I87" s="144">
        <f>SUM(ENERO:DICIEMBRE!I87)</f>
        <v>71</v>
      </c>
      <c r="J87" s="37" t="str">
        <f t="shared" si="6"/>
        <v/>
      </c>
      <c r="K87" s="184"/>
      <c r="L87" s="184"/>
      <c r="M87" s="199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144">
        <f>SUM(ENERO:DICIEMBRE!B88)</f>
        <v>0</v>
      </c>
      <c r="C88" s="144">
        <f>SUM(ENERO:DICIEMBRE!C88)</f>
        <v>550</v>
      </c>
      <c r="D88" s="144">
        <f>SUM(ENERO:DICIEMBRE!D88)</f>
        <v>1</v>
      </c>
      <c r="E88" s="144">
        <f>SUM(ENERO:DICIEMBRE!E88)</f>
        <v>317</v>
      </c>
      <c r="F88" s="144">
        <f>SUM(ENERO:DICIEMBRE!F88)</f>
        <v>1</v>
      </c>
      <c r="G88" s="144">
        <f>SUM(ENERO:DICIEMBRE!G88)</f>
        <v>366</v>
      </c>
      <c r="H88" s="144">
        <f>SUM(ENERO:DICIEMBRE!H88)</f>
        <v>0</v>
      </c>
      <c r="I88" s="144">
        <f>SUM(ENERO:DICIEMBRE!I88)</f>
        <v>49</v>
      </c>
      <c r="J88" s="37" t="str">
        <f t="shared" si="6"/>
        <v/>
      </c>
      <c r="K88" s="184"/>
      <c r="L88" s="184"/>
      <c r="M88" s="200"/>
      <c r="N88" s="184"/>
      <c r="O88" s="184"/>
      <c r="P88" s="199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144">
        <f>SUM(ENERO:DICIEMBRE!B89)</f>
        <v>0</v>
      </c>
      <c r="C89" s="144">
        <f>SUM(ENERO:DICIEMBRE!C89)</f>
        <v>288</v>
      </c>
      <c r="D89" s="144">
        <f>SUM(ENERO:DICIEMBRE!D89)</f>
        <v>0</v>
      </c>
      <c r="E89" s="144">
        <f>SUM(ENERO:DICIEMBRE!E89)</f>
        <v>118</v>
      </c>
      <c r="F89" s="144">
        <f>SUM(ENERO:DICIEMBRE!F89)</f>
        <v>0</v>
      </c>
      <c r="G89" s="144">
        <f>SUM(ENERO:DICIEMBRE!G89)</f>
        <v>119</v>
      </c>
      <c r="H89" s="144">
        <f>SUM(ENERO:DICIEMBRE!H89)</f>
        <v>0</v>
      </c>
      <c r="I89" s="144">
        <f>SUM(ENERO:DICIEMBRE!I89)</f>
        <v>1</v>
      </c>
      <c r="J89" s="37" t="str">
        <f t="shared" si="6"/>
        <v/>
      </c>
      <c r="K89" s="184"/>
      <c r="L89" s="184"/>
      <c r="M89" s="200"/>
      <c r="N89" s="184"/>
      <c r="O89" s="184"/>
      <c r="P89" s="199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144">
        <f>SUM(ENERO:DICIEMBRE!B90)</f>
        <v>0</v>
      </c>
      <c r="C90" s="144">
        <f>SUM(ENERO:DICIEMBRE!C90)</f>
        <v>0</v>
      </c>
      <c r="D90" s="144">
        <f>SUM(ENERO:DICIEMBRE!D90)</f>
        <v>0</v>
      </c>
      <c r="E90" s="144">
        <f>SUM(ENERO:DICIEMBRE!E90)</f>
        <v>0</v>
      </c>
      <c r="F90" s="144">
        <f>SUM(ENERO:DICIEMBRE!F90)</f>
        <v>0</v>
      </c>
      <c r="G90" s="144">
        <f>SUM(ENERO:DICIEMBRE!G90)</f>
        <v>0</v>
      </c>
      <c r="H90" s="144">
        <f>SUM(ENERO:DICIEMBRE!H90)</f>
        <v>0</v>
      </c>
      <c r="I90" s="144">
        <f>SUM(ENERO:DICIEMBRE!I90)</f>
        <v>0</v>
      </c>
      <c r="J90" s="37"/>
      <c r="K90" s="184"/>
      <c r="L90" s="184"/>
      <c r="M90" s="200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203" t="s">
        <v>32</v>
      </c>
      <c r="B91" s="122">
        <f t="shared" ref="B91:I91" si="9">SUM(B78:B90)</f>
        <v>160</v>
      </c>
      <c r="C91" s="122">
        <f t="shared" si="9"/>
        <v>7782</v>
      </c>
      <c r="D91" s="122">
        <f t="shared" si="9"/>
        <v>957</v>
      </c>
      <c r="E91" s="122">
        <f t="shared" si="9"/>
        <v>5842</v>
      </c>
      <c r="F91" s="122">
        <f t="shared" si="9"/>
        <v>1013</v>
      </c>
      <c r="G91" s="122">
        <f t="shared" si="9"/>
        <v>6242</v>
      </c>
      <c r="H91" s="122">
        <f t="shared" si="9"/>
        <v>56</v>
      </c>
      <c r="I91" s="204">
        <f t="shared" si="9"/>
        <v>400</v>
      </c>
      <c r="J91" s="205"/>
      <c r="K91" s="184"/>
      <c r="L91" s="184"/>
      <c r="M91" s="199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x14ac:dyDescent="0.2">
      <c r="A92" s="572" t="s">
        <v>132</v>
      </c>
      <c r="B92" s="572"/>
      <c r="C92" s="572"/>
      <c r="D92" s="572"/>
      <c r="E92" s="572"/>
      <c r="F92" s="572"/>
      <c r="G92" s="572"/>
      <c r="H92" s="101"/>
      <c r="I92" s="101"/>
      <c r="J92" s="200"/>
      <c r="K92" s="184"/>
      <c r="L92" s="184"/>
      <c r="M92" s="199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x14ac:dyDescent="0.2">
      <c r="A93" s="549" t="s">
        <v>133</v>
      </c>
      <c r="B93" s="570" t="s">
        <v>134</v>
      </c>
      <c r="C93" s="552"/>
      <c r="D93" s="552"/>
      <c r="E93" s="552"/>
      <c r="F93" s="552"/>
      <c r="G93" s="571"/>
      <c r="H93" s="190"/>
      <c r="I93" s="200"/>
      <c r="J93" s="184"/>
      <c r="K93" s="184"/>
      <c r="L93" s="199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550"/>
      <c r="B94" s="172" t="s">
        <v>135</v>
      </c>
      <c r="C94" s="120" t="s">
        <v>47</v>
      </c>
      <c r="D94" s="159" t="s">
        <v>118</v>
      </c>
      <c r="E94" s="166" t="s">
        <v>18</v>
      </c>
      <c r="F94" s="124" t="s">
        <v>19</v>
      </c>
      <c r="G94" s="124" t="s">
        <v>20</v>
      </c>
      <c r="H94" s="190"/>
      <c r="I94" s="190"/>
      <c r="J94" s="200"/>
      <c r="K94" s="184"/>
      <c r="L94" s="184"/>
      <c r="M94" s="199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202" t="s">
        <v>136</v>
      </c>
      <c r="B95" s="156">
        <f t="shared" ref="B95:B101" si="10">SUM(C95+D95)</f>
        <v>100</v>
      </c>
      <c r="C95" s="144">
        <f>SUM(ENERO:DICIEMBRE!C95)</f>
        <v>30</v>
      </c>
      <c r="D95" s="144">
        <f>SUM(ENERO:DICIEMBRE!D95)</f>
        <v>70</v>
      </c>
      <c r="E95" s="144">
        <f>SUM(ENERO:DICIEMBRE!E95)</f>
        <v>92</v>
      </c>
      <c r="F95" s="144">
        <f>SUM(ENERO:DICIEMBRE!F95)</f>
        <v>8</v>
      </c>
      <c r="G95" s="144">
        <f>SUM(ENERO:DICIEMBRE!G95)</f>
        <v>0</v>
      </c>
      <c r="H95" s="37" t="str">
        <f>CA95</f>
        <v/>
      </c>
      <c r="I95" s="190"/>
      <c r="J95" s="200"/>
      <c r="K95" s="184"/>
      <c r="L95" s="184"/>
      <c r="M95" s="199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206" t="s">
        <v>137</v>
      </c>
      <c r="B96" s="207">
        <f t="shared" si="10"/>
        <v>223</v>
      </c>
      <c r="C96" s="144">
        <f>SUM(ENERO:DICIEMBRE!C96)</f>
        <v>17</v>
      </c>
      <c r="D96" s="144">
        <f>SUM(ENERO:DICIEMBRE!D96)</f>
        <v>206</v>
      </c>
      <c r="E96" s="144">
        <f>SUM(ENERO:DICIEMBRE!E96)</f>
        <v>196</v>
      </c>
      <c r="F96" s="144">
        <f>SUM(ENERO:DICIEMBRE!F96)</f>
        <v>27</v>
      </c>
      <c r="G96" s="144">
        <f>SUM(ENERO:DICIEMBRE!G96)</f>
        <v>0</v>
      </c>
      <c r="H96" s="37" t="str">
        <f t="shared" ref="H96:H102" si="12">CA96</f>
        <v/>
      </c>
      <c r="I96" s="190"/>
      <c r="J96" s="200"/>
      <c r="K96" s="184"/>
      <c r="L96" s="184"/>
      <c r="M96" s="199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92" s="2" customFormat="1" x14ac:dyDescent="0.2">
      <c r="A97" s="62" t="s">
        <v>138</v>
      </c>
      <c r="B97" s="207">
        <f t="shared" si="10"/>
        <v>18</v>
      </c>
      <c r="C97" s="144">
        <f>SUM(ENERO:DICIEMBRE!C97)</f>
        <v>2</v>
      </c>
      <c r="D97" s="144">
        <f>SUM(ENERO:DICIEMBRE!D97)</f>
        <v>16</v>
      </c>
      <c r="E97" s="144">
        <f>SUM(ENERO:DICIEMBRE!E97)</f>
        <v>17</v>
      </c>
      <c r="F97" s="144">
        <f>SUM(ENERO:DICIEMBRE!F97)</f>
        <v>1</v>
      </c>
      <c r="G97" s="144">
        <f>SUM(ENERO:DICIEMBRE!G97)</f>
        <v>0</v>
      </c>
      <c r="H97" s="37" t="str">
        <f t="shared" si="12"/>
        <v/>
      </c>
      <c r="I97" s="190"/>
      <c r="J97" s="200"/>
      <c r="K97" s="184"/>
      <c r="L97" s="184"/>
      <c r="M97" s="199"/>
      <c r="BX97" s="3"/>
      <c r="BY97" s="4"/>
      <c r="BZ97" s="4"/>
      <c r="CA97" s="38" t="str">
        <f t="shared" si="13"/>
        <v/>
      </c>
      <c r="CB97" s="38"/>
      <c r="CC97" s="5"/>
      <c r="CD97" s="5"/>
      <c r="CE97" s="5"/>
      <c r="CF97" s="5"/>
      <c r="CG97" s="6"/>
      <c r="CH97" s="39">
        <f t="shared" si="11"/>
        <v>0</v>
      </c>
      <c r="CI97" s="6"/>
      <c r="CJ97" s="6"/>
      <c r="CK97" s="6"/>
      <c r="CL97" s="6"/>
      <c r="CM97" s="6"/>
      <c r="CN97" s="6"/>
    </row>
    <row r="98" spans="1:92" s="2" customFormat="1" x14ac:dyDescent="0.2">
      <c r="A98" s="62" t="s">
        <v>139</v>
      </c>
      <c r="B98" s="207">
        <f t="shared" si="10"/>
        <v>113</v>
      </c>
      <c r="C98" s="144">
        <f>SUM(ENERO:DICIEMBRE!C98)</f>
        <v>7</v>
      </c>
      <c r="D98" s="144">
        <f>SUM(ENERO:DICIEMBRE!D98)</f>
        <v>106</v>
      </c>
      <c r="E98" s="144">
        <f>SUM(ENERO:DICIEMBRE!E98)</f>
        <v>110</v>
      </c>
      <c r="F98" s="144">
        <f>SUM(ENERO:DICIEMBRE!F98)</f>
        <v>3</v>
      </c>
      <c r="G98" s="144">
        <f>SUM(ENERO:DICIEMBRE!G98)</f>
        <v>0</v>
      </c>
      <c r="H98" s="37" t="str">
        <f t="shared" si="12"/>
        <v/>
      </c>
      <c r="I98" s="190"/>
      <c r="J98" s="200"/>
      <c r="K98" s="184"/>
      <c r="L98" s="184"/>
      <c r="M98" s="199"/>
      <c r="BX98" s="3"/>
      <c r="BY98" s="4"/>
      <c r="BZ98" s="4"/>
      <c r="CA98" s="38" t="str">
        <f t="shared" si="13"/>
        <v/>
      </c>
      <c r="CB98" s="38"/>
      <c r="CC98" s="5"/>
      <c r="CD98" s="5"/>
      <c r="CE98" s="5"/>
      <c r="CF98" s="5"/>
      <c r="CG98" s="6"/>
      <c r="CH98" s="39">
        <f t="shared" si="11"/>
        <v>0</v>
      </c>
      <c r="CI98" s="6"/>
      <c r="CJ98" s="6"/>
      <c r="CK98" s="6"/>
      <c r="CL98" s="6"/>
      <c r="CM98" s="6"/>
      <c r="CN98" s="6"/>
    </row>
    <row r="99" spans="1:92" s="2" customFormat="1" x14ac:dyDescent="0.2">
      <c r="A99" s="62" t="s">
        <v>140</v>
      </c>
      <c r="B99" s="207">
        <f t="shared" si="10"/>
        <v>1</v>
      </c>
      <c r="C99" s="144">
        <f>SUM(ENERO:DICIEMBRE!C99)</f>
        <v>0</v>
      </c>
      <c r="D99" s="144">
        <f>SUM(ENERO:DICIEMBRE!D99)</f>
        <v>1</v>
      </c>
      <c r="E99" s="144">
        <f>SUM(ENERO:DICIEMBRE!E99)</f>
        <v>1</v>
      </c>
      <c r="F99" s="144">
        <f>SUM(ENERO:DICIEMBRE!F99)</f>
        <v>0</v>
      </c>
      <c r="G99" s="144">
        <f>SUM(ENERO:DICIEMBRE!G99)</f>
        <v>0</v>
      </c>
      <c r="H99" s="37" t="str">
        <f t="shared" si="12"/>
        <v/>
      </c>
      <c r="I99" s="194"/>
      <c r="J99" s="208"/>
      <c r="K99" s="193"/>
      <c r="L99" s="193"/>
      <c r="M99" s="209"/>
      <c r="N99" s="10"/>
      <c r="O99" s="10"/>
      <c r="P99" s="10"/>
      <c r="Q99" s="10"/>
      <c r="R99" s="10"/>
      <c r="S99" s="10"/>
      <c r="BX99" s="3"/>
      <c r="BY99" s="4"/>
      <c r="BZ99" s="4"/>
      <c r="CA99" s="38" t="str">
        <f t="shared" si="13"/>
        <v/>
      </c>
      <c r="CB99" s="38"/>
      <c r="CC99" s="5"/>
      <c r="CD99" s="5"/>
      <c r="CE99" s="5"/>
      <c r="CF99" s="5"/>
      <c r="CG99" s="6"/>
      <c r="CH99" s="39">
        <f t="shared" si="11"/>
        <v>0</v>
      </c>
      <c r="CI99" s="6"/>
      <c r="CJ99" s="6"/>
      <c r="CK99" s="6"/>
      <c r="CL99" s="6"/>
      <c r="CM99" s="6"/>
      <c r="CN99" s="6"/>
    </row>
    <row r="100" spans="1:92" s="2" customFormat="1" x14ac:dyDescent="0.2">
      <c r="A100" s="206" t="s">
        <v>141</v>
      </c>
      <c r="B100" s="207">
        <f t="shared" si="10"/>
        <v>1</v>
      </c>
      <c r="C100" s="144">
        <f>SUM(ENERO:DICIEMBRE!C100)</f>
        <v>0</v>
      </c>
      <c r="D100" s="144">
        <f>SUM(ENERO:DICIEMBRE!D100)</f>
        <v>1</v>
      </c>
      <c r="E100" s="144">
        <f>SUM(ENERO:DICIEMBRE!E100)</f>
        <v>1</v>
      </c>
      <c r="F100" s="144">
        <f>SUM(ENERO:DICIEMBRE!F100)</f>
        <v>0</v>
      </c>
      <c r="G100" s="144">
        <f>SUM(ENERO:DICIEMBRE!G100)</f>
        <v>0</v>
      </c>
      <c r="H100" s="37" t="str">
        <f t="shared" si="12"/>
        <v/>
      </c>
      <c r="I100" s="194"/>
      <c r="J100" s="208"/>
      <c r="K100" s="193"/>
      <c r="L100" s="193"/>
      <c r="M100" s="209"/>
      <c r="N100" s="10"/>
      <c r="O100" s="10"/>
      <c r="P100" s="10"/>
      <c r="Q100" s="10"/>
      <c r="R100" s="10"/>
      <c r="S100" s="10"/>
      <c r="BX100" s="3"/>
      <c r="BY100" s="4"/>
      <c r="BZ100" s="4"/>
      <c r="CA100" s="38" t="str">
        <f t="shared" si="13"/>
        <v/>
      </c>
      <c r="CB100" s="38"/>
      <c r="CC100" s="5"/>
      <c r="CD100" s="5"/>
      <c r="CE100" s="5"/>
      <c r="CF100" s="5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</row>
    <row r="101" spans="1:92" s="2" customFormat="1" x14ac:dyDescent="0.2">
      <c r="A101" s="210" t="s">
        <v>142</v>
      </c>
      <c r="B101" s="211">
        <f t="shared" si="10"/>
        <v>0</v>
      </c>
      <c r="C101" s="144">
        <f>SUM(ENERO:DICIEMBRE!C101)</f>
        <v>0</v>
      </c>
      <c r="D101" s="144">
        <f>SUM(ENERO:DICIEMBRE!D101)</f>
        <v>0</v>
      </c>
      <c r="E101" s="144">
        <f>SUM(ENERO:DICIEMBRE!E101)</f>
        <v>0</v>
      </c>
      <c r="F101" s="144">
        <f>SUM(ENERO:DICIEMBRE!F101)</f>
        <v>0</v>
      </c>
      <c r="G101" s="144">
        <f>SUM(ENERO:DICIEMBRE!G101)</f>
        <v>0</v>
      </c>
      <c r="H101" s="37" t="str">
        <f t="shared" si="12"/>
        <v/>
      </c>
      <c r="I101" s="194"/>
      <c r="J101" s="208"/>
      <c r="K101" s="193"/>
      <c r="L101" s="193"/>
      <c r="M101" s="209"/>
      <c r="N101" s="10"/>
      <c r="O101" s="10"/>
      <c r="P101" s="10"/>
      <c r="Q101" s="10"/>
      <c r="R101" s="10"/>
      <c r="S101" s="10"/>
      <c r="BX101" s="3"/>
      <c r="BY101" s="4"/>
      <c r="BZ101" s="4"/>
      <c r="CA101" s="38" t="str">
        <f t="shared" si="13"/>
        <v/>
      </c>
      <c r="CB101" s="38"/>
      <c r="CC101" s="5"/>
      <c r="CD101" s="5"/>
      <c r="CE101" s="5"/>
      <c r="CF101" s="5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</row>
    <row r="102" spans="1:92" s="2" customFormat="1" x14ac:dyDescent="0.2">
      <c r="A102" s="67" t="s">
        <v>32</v>
      </c>
      <c r="B102" s="212">
        <f t="shared" ref="B102:G102" si="14">SUM(B95:B101)</f>
        <v>456</v>
      </c>
      <c r="C102" s="125">
        <f t="shared" si="14"/>
        <v>56</v>
      </c>
      <c r="D102" s="213">
        <f t="shared" si="14"/>
        <v>400</v>
      </c>
      <c r="E102" s="214">
        <f t="shared" si="14"/>
        <v>417</v>
      </c>
      <c r="F102" s="126">
        <f t="shared" si="14"/>
        <v>39</v>
      </c>
      <c r="G102" s="126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BX102" s="3"/>
      <c r="BY102" s="4"/>
      <c r="BZ102" s="4"/>
      <c r="CA102" s="38" t="str">
        <f>IF(CG102=1," * El total de causas de suspensión debe coincidir con la suma de Suspendidos de la sección D. ","")</f>
        <v/>
      </c>
      <c r="CB102" s="5"/>
      <c r="CC102" s="5"/>
      <c r="CD102" s="5"/>
      <c r="CE102" s="5"/>
      <c r="CF102" s="5"/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</row>
    <row r="103" spans="1:92" s="2" customFormat="1" ht="15" x14ac:dyDescent="0.25">
      <c r="A103" s="68" t="s">
        <v>143</v>
      </c>
      <c r="B103"/>
      <c r="C103"/>
      <c r="D103"/>
      <c r="E103" s="82"/>
      <c r="BX103" s="3"/>
      <c r="BY103" s="4"/>
      <c r="BZ103" s="4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s="2" customFormat="1" x14ac:dyDescent="0.2">
      <c r="A104" s="565" t="s">
        <v>144</v>
      </c>
      <c r="B104" s="565" t="s">
        <v>145</v>
      </c>
      <c r="C104" s="567" t="s">
        <v>146</v>
      </c>
      <c r="D104" s="567"/>
      <c r="E104" s="567"/>
      <c r="F104" s="568" t="s">
        <v>147</v>
      </c>
      <c r="G104" s="569"/>
      <c r="BX104" s="3"/>
      <c r="BY104" s="4"/>
      <c r="BZ104" s="4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s="2" customFormat="1" ht="21" x14ac:dyDescent="0.2">
      <c r="A105" s="566"/>
      <c r="B105" s="566"/>
      <c r="C105" s="127" t="s">
        <v>148</v>
      </c>
      <c r="D105" s="128" t="s">
        <v>149</v>
      </c>
      <c r="E105" s="129" t="s">
        <v>150</v>
      </c>
      <c r="F105" s="130" t="s">
        <v>151</v>
      </c>
      <c r="G105" s="215" t="s">
        <v>152</v>
      </c>
      <c r="BX105" s="3"/>
      <c r="BY105" s="4"/>
      <c r="BZ105" s="4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s="2" customFormat="1" x14ac:dyDescent="0.2">
      <c r="A106" s="216" t="s">
        <v>153</v>
      </c>
      <c r="B106" s="217">
        <f>SUM(C106:E106)</f>
        <v>283</v>
      </c>
      <c r="C106" s="144">
        <f>SUM(ENERO:DICIEMBRE!C106)</f>
        <v>0</v>
      </c>
      <c r="D106" s="144">
        <f>SUM(ENERO:DICIEMBRE!D106)</f>
        <v>122</v>
      </c>
      <c r="E106" s="144">
        <f>SUM(ENERO:DICIEMBRE!E106)</f>
        <v>161</v>
      </c>
      <c r="F106" s="144">
        <f>SUM(ENERO:DICIEMBRE!F106)</f>
        <v>0</v>
      </c>
      <c r="G106" s="144">
        <f>SUM(ENERO:DICIEMBRE!G106)</f>
        <v>0</v>
      </c>
      <c r="H106" s="37" t="str">
        <f>CA106&amp;CB106&amp;CC106&amp;CD106</f>
        <v/>
      </c>
      <c r="BX106" s="3"/>
      <c r="BY106" s="4"/>
      <c r="BZ106" s="4"/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E106" s="5"/>
      <c r="CF106" s="5"/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</row>
    <row r="107" spans="1:92" s="2" customFormat="1" x14ac:dyDescent="0.2">
      <c r="A107" s="69" t="s">
        <v>154</v>
      </c>
      <c r="B107" s="70">
        <f>SUM(C107:E107)</f>
        <v>0</v>
      </c>
      <c r="C107" s="144">
        <f>SUM(ENERO:DICIEMBRE!C107)</f>
        <v>0</v>
      </c>
      <c r="D107" s="144">
        <f>SUM(ENERO:DICIEMBRE!D107)</f>
        <v>0</v>
      </c>
      <c r="E107" s="144">
        <f>SUM(ENERO:DICIEMBRE!E107)</f>
        <v>0</v>
      </c>
      <c r="F107" s="144">
        <f>SUM(ENERO:DICIEMBRE!F107)</f>
        <v>0</v>
      </c>
      <c r="G107" s="144">
        <f>SUM(ENERO:DICIEMBRE!G107)</f>
        <v>0</v>
      </c>
      <c r="H107" s="37" t="str">
        <f>CA107&amp;CB107&amp;CC107&amp;CD107</f>
        <v/>
      </c>
      <c r="BX107" s="3"/>
      <c r="BY107" s="4"/>
      <c r="BZ107" s="4"/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E107" s="5"/>
      <c r="CF107" s="5"/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</row>
    <row r="162" spans="1:104" s="71" customFormat="1" x14ac:dyDescent="0.2">
      <c r="A162" s="71">
        <f>SUM(B13:AE13,B21:B25,B39:B47,B50:B52,C30:C36,B55:B57,B66,C69:C73,B91:I91,B102,B106:B107)</f>
        <v>180240.18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4">
    <dataValidation type="whole" operator="greaterThanOrEqual" allowBlank="1" showInputMessage="1" showErrorMessage="1" sqref="B14:F17 H14:J17 L14:O17 Q14:T17 V14:Y17 AA14:AB17 AD14:AE17 C21:G25 D30:L36 B39:B47 C50:E52 C55:F57 B60:E65 D69:I73 B78:I90 C95:G101 C106:G107">
      <formula1>0</formula1>
    </dataValidation>
    <dataValidation type="whole" allowBlank="1" showInputMessage="1" showErrorMessage="1" sqref="D91:I91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C103:D104 B54 C58:D59 B60:B66 E60:E66 C66:D66">
      <formula1>0</formula1>
      <formula2>1E+27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",[11]NOMBRE!B2," - ","( ",[11]NOMBRE!C2,[11]NOMBRE!D2,[11]NOMBRE!E2,[11]NOMBRE!F2,[11]NOMBRE!G2,"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",[11]NOMBRE!B6," - ","( ",[11]NOMBRE!C6,[11]NOMBRE!D6," )")</f>
        <v>MES: SEPTIEMBRE - ( 09 )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",[11]NOMBRE!B7)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1153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1563"/>
      <c r="D12" s="1563"/>
      <c r="E12" s="1563"/>
      <c r="F12" s="531"/>
      <c r="G12" s="1554" t="s">
        <v>17</v>
      </c>
      <c r="H12" s="915" t="s">
        <v>18</v>
      </c>
      <c r="I12" s="915" t="s">
        <v>19</v>
      </c>
      <c r="J12" s="1155" t="s">
        <v>20</v>
      </c>
      <c r="K12" s="1554" t="s">
        <v>17</v>
      </c>
      <c r="L12" s="915" t="s">
        <v>18</v>
      </c>
      <c r="M12" s="915" t="s">
        <v>19</v>
      </c>
      <c r="N12" s="915" t="s">
        <v>20</v>
      </c>
      <c r="O12" s="1155" t="s">
        <v>21</v>
      </c>
      <c r="P12" s="1554" t="s">
        <v>17</v>
      </c>
      <c r="Q12" s="915" t="s">
        <v>18</v>
      </c>
      <c r="R12" s="915" t="s">
        <v>19</v>
      </c>
      <c r="S12" s="915" t="s">
        <v>20</v>
      </c>
      <c r="T12" s="1155" t="s">
        <v>21</v>
      </c>
      <c r="U12" s="1554" t="s">
        <v>17</v>
      </c>
      <c r="V12" s="915" t="s">
        <v>18</v>
      </c>
      <c r="W12" s="915" t="s">
        <v>19</v>
      </c>
      <c r="X12" s="915" t="s">
        <v>20</v>
      </c>
      <c r="Y12" s="1156" t="s">
        <v>21</v>
      </c>
      <c r="Z12" s="1157" t="s">
        <v>17</v>
      </c>
      <c r="AA12" s="915" t="s">
        <v>22</v>
      </c>
      <c r="AB12" s="1555" t="s">
        <v>23</v>
      </c>
      <c r="AC12" s="1554" t="s">
        <v>17</v>
      </c>
      <c r="AD12" s="915" t="s">
        <v>22</v>
      </c>
      <c r="AE12" s="1555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335" t="s">
        <v>24</v>
      </c>
      <c r="B13" s="1556">
        <f t="shared" ref="B13:AE13" si="0">SUM(B14:B17)</f>
        <v>6</v>
      </c>
      <c r="C13" s="1160">
        <f t="shared" si="0"/>
        <v>6</v>
      </c>
      <c r="D13" s="918">
        <f t="shared" si="0"/>
        <v>6</v>
      </c>
      <c r="E13" s="918">
        <f t="shared" si="0"/>
        <v>1420</v>
      </c>
      <c r="F13" s="1161">
        <f t="shared" si="0"/>
        <v>1260</v>
      </c>
      <c r="G13" s="1557">
        <f t="shared" si="0"/>
        <v>560</v>
      </c>
      <c r="H13" s="918">
        <f t="shared" si="0"/>
        <v>560</v>
      </c>
      <c r="I13" s="918">
        <f t="shared" si="0"/>
        <v>0</v>
      </c>
      <c r="J13" s="1161">
        <f t="shared" si="0"/>
        <v>0</v>
      </c>
      <c r="K13" s="1557">
        <f t="shared" si="0"/>
        <v>647.27</v>
      </c>
      <c r="L13" s="918">
        <f t="shared" si="0"/>
        <v>516.69000000000005</v>
      </c>
      <c r="M13" s="918">
        <f t="shared" si="0"/>
        <v>0</v>
      </c>
      <c r="N13" s="918">
        <f t="shared" si="0"/>
        <v>1.25</v>
      </c>
      <c r="O13" s="1161">
        <f t="shared" si="0"/>
        <v>129.32999999999998</v>
      </c>
      <c r="P13" s="1557">
        <f t="shared" si="0"/>
        <v>345.48</v>
      </c>
      <c r="Q13" s="918">
        <f t="shared" si="0"/>
        <v>108.48</v>
      </c>
      <c r="R13" s="918">
        <f t="shared" si="0"/>
        <v>157.97999999999999</v>
      </c>
      <c r="S13" s="918">
        <f t="shared" si="0"/>
        <v>11.27</v>
      </c>
      <c r="T13" s="1161">
        <f t="shared" si="0"/>
        <v>67.75</v>
      </c>
      <c r="U13" s="1557">
        <f t="shared" si="0"/>
        <v>171.45</v>
      </c>
      <c r="V13" s="918">
        <f t="shared" si="0"/>
        <v>127.91</v>
      </c>
      <c r="W13" s="918">
        <f t="shared" si="0"/>
        <v>4.2</v>
      </c>
      <c r="X13" s="918">
        <f t="shared" si="0"/>
        <v>0</v>
      </c>
      <c r="Y13" s="1163">
        <f t="shared" si="0"/>
        <v>39.340000000000003</v>
      </c>
      <c r="Z13" s="1160">
        <f t="shared" si="0"/>
        <v>325.44</v>
      </c>
      <c r="AA13" s="918">
        <f>SUM(AA14:AA17)</f>
        <v>35.979999999999997</v>
      </c>
      <c r="AB13" s="1558">
        <f t="shared" si="0"/>
        <v>289.45999999999998</v>
      </c>
      <c r="AC13" s="1557">
        <f t="shared" si="0"/>
        <v>275.83</v>
      </c>
      <c r="AD13" s="918">
        <f t="shared" si="0"/>
        <v>272.60000000000002</v>
      </c>
      <c r="AE13" s="1558">
        <f t="shared" si="0"/>
        <v>3.23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223" t="s">
        <v>25</v>
      </c>
      <c r="B14" s="1564">
        <v>5</v>
      </c>
      <c r="C14" s="1565">
        <v>5</v>
      </c>
      <c r="D14" s="1565">
        <v>5</v>
      </c>
      <c r="E14" s="1565">
        <v>700</v>
      </c>
      <c r="F14" s="1565">
        <v>560</v>
      </c>
      <c r="G14" s="224">
        <f>SUM(H14:J14)</f>
        <v>560</v>
      </c>
      <c r="H14" s="1566">
        <v>560</v>
      </c>
      <c r="I14" s="1565">
        <v>0</v>
      </c>
      <c r="J14" s="1565">
        <v>0</v>
      </c>
      <c r="K14" s="1066">
        <f>SUM(L14:O14)</f>
        <v>549</v>
      </c>
      <c r="L14" s="1566">
        <v>435.42</v>
      </c>
      <c r="M14" s="1565">
        <v>0</v>
      </c>
      <c r="N14" s="1067">
        <v>1.25</v>
      </c>
      <c r="O14" s="1567">
        <v>112.33</v>
      </c>
      <c r="P14" s="1066">
        <f>SUM(Q14:T14)</f>
        <v>247.41000000000003</v>
      </c>
      <c r="Q14" s="1566">
        <v>29.08</v>
      </c>
      <c r="R14" s="1565">
        <v>157.97999999999999</v>
      </c>
      <c r="S14" s="1067">
        <v>11.27</v>
      </c>
      <c r="T14" s="1567">
        <v>49.08</v>
      </c>
      <c r="U14" s="1066">
        <f>SUM(V14:Y14)</f>
        <v>51.900000000000006</v>
      </c>
      <c r="V14" s="1566">
        <v>29.03</v>
      </c>
      <c r="W14" s="1565">
        <v>4.2</v>
      </c>
      <c r="X14" s="1067">
        <v>0</v>
      </c>
      <c r="Y14" s="1568">
        <v>18.670000000000002</v>
      </c>
      <c r="Z14" s="927">
        <f>SUM(AA14:AB14)</f>
        <v>49.54</v>
      </c>
      <c r="AA14" s="1565">
        <v>34.08</v>
      </c>
      <c r="AB14" s="13">
        <v>15.46</v>
      </c>
      <c r="AC14" s="1066">
        <f>SUM(AD14:AE14)</f>
        <v>8.83</v>
      </c>
      <c r="AD14" s="1565">
        <v>8.6</v>
      </c>
      <c r="AE14" s="13">
        <v>0.23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1457" t="s">
        <v>26</v>
      </c>
      <c r="B15" s="14">
        <v>1</v>
      </c>
      <c r="C15" s="15">
        <v>1</v>
      </c>
      <c r="D15" s="15">
        <v>1</v>
      </c>
      <c r="E15" s="15">
        <v>720</v>
      </c>
      <c r="F15" s="15">
        <v>700</v>
      </c>
      <c r="G15" s="1569">
        <f>SUM(H15:J15)</f>
        <v>0</v>
      </c>
      <c r="H15" s="16">
        <v>0</v>
      </c>
      <c r="I15" s="15">
        <v>0</v>
      </c>
      <c r="J15" s="16">
        <v>0</v>
      </c>
      <c r="K15" s="1569">
        <f>SUM(L15:O15)</f>
        <v>98.27</v>
      </c>
      <c r="L15" s="16">
        <v>81.27</v>
      </c>
      <c r="M15" s="16">
        <v>0</v>
      </c>
      <c r="N15" s="1570">
        <v>0</v>
      </c>
      <c r="O15" s="1571">
        <v>17</v>
      </c>
      <c r="P15" s="1569">
        <f>SUM(Q15:T15)</f>
        <v>98.070000000000007</v>
      </c>
      <c r="Q15" s="16">
        <v>79.400000000000006</v>
      </c>
      <c r="R15" s="15">
        <v>0</v>
      </c>
      <c r="S15" s="1570">
        <v>0</v>
      </c>
      <c r="T15" s="1571">
        <v>18.670000000000002</v>
      </c>
      <c r="U15" s="1569">
        <f>SUM(V15:Y15)</f>
        <v>119.55</v>
      </c>
      <c r="V15" s="16">
        <v>98.88</v>
      </c>
      <c r="W15" s="15">
        <v>0</v>
      </c>
      <c r="X15" s="1570">
        <v>0</v>
      </c>
      <c r="Y15" s="1572">
        <v>20.67</v>
      </c>
      <c r="Z15" s="1462">
        <f>SUM(AA15:AB15)</f>
        <v>275.89999999999998</v>
      </c>
      <c r="AA15" s="15">
        <v>1.9</v>
      </c>
      <c r="AB15" s="17">
        <v>274</v>
      </c>
      <c r="AC15" s="1569">
        <f>SUM(AD15:AE15)</f>
        <v>267</v>
      </c>
      <c r="AD15" s="15">
        <v>264</v>
      </c>
      <c r="AE15" s="17">
        <v>3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1463" t="s">
        <v>27</v>
      </c>
      <c r="B16" s="14"/>
      <c r="C16" s="15"/>
      <c r="D16" s="15"/>
      <c r="E16" s="15"/>
      <c r="F16" s="15"/>
      <c r="G16" s="1569">
        <f>SUM(H16:J16)</f>
        <v>0</v>
      </c>
      <c r="H16" s="16"/>
      <c r="I16" s="15"/>
      <c r="J16" s="18"/>
      <c r="K16" s="1569">
        <f>SUM(L16:O16)</f>
        <v>0</v>
      </c>
      <c r="L16" s="16"/>
      <c r="M16" s="18"/>
      <c r="N16" s="1573"/>
      <c r="O16" s="1574"/>
      <c r="P16" s="1569">
        <f>SUM(Q16:T16)</f>
        <v>0</v>
      </c>
      <c r="Q16" s="16"/>
      <c r="R16" s="18"/>
      <c r="S16" s="1573"/>
      <c r="T16" s="1574"/>
      <c r="U16" s="1569">
        <f>SUM(V16:Y16)</f>
        <v>0</v>
      </c>
      <c r="V16" s="16"/>
      <c r="W16" s="18"/>
      <c r="X16" s="1573"/>
      <c r="Y16" s="1575"/>
      <c r="Z16" s="1462">
        <f>SUM(AA16:AB16)</f>
        <v>0</v>
      </c>
      <c r="AA16" s="15"/>
      <c r="AB16" s="17"/>
      <c r="AC16" s="1569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365" t="s">
        <v>28</v>
      </c>
      <c r="B17" s="1576"/>
      <c r="C17" s="1577"/>
      <c r="D17" s="20"/>
      <c r="E17" s="20"/>
      <c r="F17" s="21"/>
      <c r="G17" s="615">
        <f>SUM(H17:J17)</f>
        <v>0</v>
      </c>
      <c r="H17" s="23"/>
      <c r="I17" s="24"/>
      <c r="J17" s="1578"/>
      <c r="K17" s="1370">
        <f>SUM(L17:O17)</f>
        <v>0</v>
      </c>
      <c r="L17" s="23"/>
      <c r="M17" s="1579"/>
      <c r="N17" s="1580"/>
      <c r="O17" s="1578"/>
      <c r="P17" s="1370">
        <f>SUM(Q17:T17)</f>
        <v>0</v>
      </c>
      <c r="Q17" s="1579"/>
      <c r="R17" s="1577"/>
      <c r="S17" s="1580"/>
      <c r="T17" s="1581"/>
      <c r="U17" s="1370">
        <f>SUM(V17:Y17)</f>
        <v>0</v>
      </c>
      <c r="V17" s="1579"/>
      <c r="W17" s="1577"/>
      <c r="X17" s="1580"/>
      <c r="Y17" s="1582"/>
      <c r="Z17" s="74">
        <f>SUM(AA17:AB17)</f>
        <v>0</v>
      </c>
      <c r="AA17" s="1577"/>
      <c r="AB17" s="75"/>
      <c r="AC17" s="615">
        <f>SUM(AD17:AE17)</f>
        <v>0</v>
      </c>
      <c r="AD17" s="1577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583"/>
      <c r="D19" s="1583"/>
      <c r="E19" s="1583"/>
      <c r="F19" s="1583"/>
      <c r="G19" s="32"/>
      <c r="H19" s="1584"/>
      <c r="I19" s="1585"/>
      <c r="J19" s="33"/>
      <c r="K19" s="1586"/>
      <c r="L19" s="1586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587"/>
      <c r="I20" s="1583"/>
      <c r="J20" s="1583"/>
      <c r="K20" s="1588"/>
      <c r="L20" s="1588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10</v>
      </c>
      <c r="C21" s="948"/>
      <c r="D21" s="1589"/>
      <c r="E21" s="1589">
        <v>10</v>
      </c>
      <c r="F21" s="1589"/>
      <c r="G21" s="950"/>
      <c r="H21" s="1590"/>
      <c r="I21" s="1583"/>
      <c r="J21" s="1583"/>
      <c r="K21" s="1588"/>
      <c r="L21" s="1588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1483" t="s">
        <v>39</v>
      </c>
      <c r="B22" s="1449">
        <f>SUM(C22:G22)</f>
        <v>251</v>
      </c>
      <c r="C22" s="1591"/>
      <c r="D22" s="1592"/>
      <c r="E22" s="1592">
        <v>251</v>
      </c>
      <c r="F22" s="1592"/>
      <c r="G22" s="1593"/>
      <c r="H22" s="1590"/>
      <c r="I22" s="1583"/>
      <c r="J22" s="1583"/>
      <c r="K22" s="1588"/>
      <c r="L22" s="1588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1483" t="s">
        <v>40</v>
      </c>
      <c r="B23" s="1449">
        <f>SUM(C23:G23)</f>
        <v>251</v>
      </c>
      <c r="C23" s="1591"/>
      <c r="D23" s="1592"/>
      <c r="E23" s="1592">
        <v>251</v>
      </c>
      <c r="F23" s="1592"/>
      <c r="G23" s="1593"/>
      <c r="H23" s="1590"/>
      <c r="I23" s="1583"/>
      <c r="J23" s="1583"/>
      <c r="K23" s="1588"/>
      <c r="L23" s="1588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1483" t="s">
        <v>41</v>
      </c>
      <c r="B24" s="1449">
        <f>SUM(C24:G24)</f>
        <v>251</v>
      </c>
      <c r="C24" s="1591"/>
      <c r="D24" s="1592"/>
      <c r="E24" s="1592">
        <v>251</v>
      </c>
      <c r="F24" s="1592"/>
      <c r="G24" s="1593"/>
      <c r="H24" s="1590"/>
      <c r="I24" s="1583"/>
      <c r="J24" s="1594"/>
      <c r="K24" s="1588"/>
      <c r="L24" s="1588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1381">
        <f>SUM(C25:G25)</f>
        <v>251</v>
      </c>
      <c r="C25" s="625"/>
      <c r="D25" s="745"/>
      <c r="E25" s="1592">
        <v>251</v>
      </c>
      <c r="F25" s="745"/>
      <c r="G25" s="746"/>
      <c r="H25" s="1590"/>
      <c r="I25" s="1583"/>
      <c r="J25" s="1583"/>
      <c r="K25" s="1588"/>
      <c r="L25" s="1588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595"/>
      <c r="C26" s="1594"/>
      <c r="D26" s="1595"/>
      <c r="E26" s="1595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596"/>
      <c r="D27" s="1596"/>
      <c r="E27" s="1596"/>
      <c r="F27" s="1596"/>
      <c r="G27" s="1596"/>
      <c r="H27" s="1596"/>
      <c r="I27" s="1597"/>
      <c r="J27" s="1597"/>
      <c r="K27" s="1595"/>
      <c r="L27" s="1595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246" t="s">
        <v>45</v>
      </c>
      <c r="E28" s="677"/>
      <c r="F28" s="1095"/>
      <c r="G28" s="749" t="s">
        <v>46</v>
      </c>
      <c r="H28" s="749"/>
      <c r="I28" s="749"/>
      <c r="J28" s="749"/>
      <c r="K28" s="749"/>
      <c r="L28" s="856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1598"/>
      <c r="D29" s="955" t="s">
        <v>47</v>
      </c>
      <c r="E29" s="955" t="s">
        <v>48</v>
      </c>
      <c r="F29" s="1032" t="s">
        <v>49</v>
      </c>
      <c r="G29" s="760" t="s">
        <v>50</v>
      </c>
      <c r="H29" s="955" t="s">
        <v>51</v>
      </c>
      <c r="I29" s="955" t="s">
        <v>52</v>
      </c>
      <c r="J29" s="955" t="s">
        <v>53</v>
      </c>
      <c r="K29" s="955" t="s">
        <v>54</v>
      </c>
      <c r="L29" s="955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1599">
        <f>SUM(D30:F30)</f>
        <v>60</v>
      </c>
      <c r="D30" s="959">
        <v>1</v>
      </c>
      <c r="E30" s="1600">
        <v>2</v>
      </c>
      <c r="F30" s="1498">
        <v>57</v>
      </c>
      <c r="G30" s="1499">
        <v>2</v>
      </c>
      <c r="H30" s="1600">
        <v>35</v>
      </c>
      <c r="I30" s="1600">
        <v>22</v>
      </c>
      <c r="J30" s="1600">
        <v>1</v>
      </c>
      <c r="K30" s="1600">
        <v>0</v>
      </c>
      <c r="L30" s="1600">
        <v>0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1500" t="s">
        <v>40</v>
      </c>
      <c r="B31" s="1501"/>
      <c r="C31" s="1599">
        <f t="shared" ref="C31:C36" si="3">SUM(D31:F31)</f>
        <v>76</v>
      </c>
      <c r="D31" s="1600">
        <v>1</v>
      </c>
      <c r="E31" s="1600">
        <v>2</v>
      </c>
      <c r="F31" s="1498">
        <v>73</v>
      </c>
      <c r="G31" s="1499">
        <v>2</v>
      </c>
      <c r="H31" s="1600">
        <v>41</v>
      </c>
      <c r="I31" s="1600">
        <v>32</v>
      </c>
      <c r="J31" s="1600">
        <v>1</v>
      </c>
      <c r="K31" s="1600">
        <v>0</v>
      </c>
      <c r="L31" s="1600">
        <v>0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1500" t="s">
        <v>41</v>
      </c>
      <c r="B32" s="1501"/>
      <c r="C32" s="1599">
        <f t="shared" si="3"/>
        <v>712</v>
      </c>
      <c r="D32" s="1600">
        <v>5</v>
      </c>
      <c r="E32" s="1600">
        <v>31</v>
      </c>
      <c r="F32" s="1498">
        <v>676</v>
      </c>
      <c r="G32" s="1499">
        <v>21</v>
      </c>
      <c r="H32" s="1600">
        <v>325</v>
      </c>
      <c r="I32" s="1600">
        <v>355</v>
      </c>
      <c r="J32" s="1600">
        <v>11</v>
      </c>
      <c r="K32" s="1600">
        <v>0</v>
      </c>
      <c r="L32" s="1600">
        <v>0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1387" t="s">
        <v>42</v>
      </c>
      <c r="B33" s="1388"/>
      <c r="C33" s="1389">
        <f t="shared" si="3"/>
        <v>45</v>
      </c>
      <c r="D33" s="1390">
        <v>1</v>
      </c>
      <c r="E33" s="1390">
        <v>0</v>
      </c>
      <c r="F33" s="1391">
        <v>44</v>
      </c>
      <c r="G33" s="1392">
        <v>2</v>
      </c>
      <c r="H33" s="1390">
        <v>29</v>
      </c>
      <c r="I33" s="1390">
        <v>13</v>
      </c>
      <c r="J33" s="1390">
        <v>1</v>
      </c>
      <c r="K33" s="1390">
        <v>0</v>
      </c>
      <c r="L33" s="1390">
        <v>0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599">
        <f t="shared" si="3"/>
        <v>3</v>
      </c>
      <c r="D34" s="1600">
        <v>0</v>
      </c>
      <c r="E34" s="1600">
        <v>0</v>
      </c>
      <c r="F34" s="1498">
        <v>3</v>
      </c>
      <c r="G34" s="1499">
        <v>0</v>
      </c>
      <c r="H34" s="1600">
        <v>1</v>
      </c>
      <c r="I34" s="1600">
        <v>2</v>
      </c>
      <c r="J34" s="1600">
        <v>0</v>
      </c>
      <c r="K34" s="1600">
        <v>0</v>
      </c>
      <c r="L34" s="1600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1502"/>
      <c r="B35" s="1387" t="s">
        <v>58</v>
      </c>
      <c r="C35" s="76">
        <f t="shared" si="3"/>
        <v>0</v>
      </c>
      <c r="D35" s="1503">
        <v>0</v>
      </c>
      <c r="E35" s="1503">
        <v>0</v>
      </c>
      <c r="F35" s="77">
        <v>0</v>
      </c>
      <c r="G35" s="78">
        <v>0</v>
      </c>
      <c r="H35" s="1503">
        <v>0</v>
      </c>
      <c r="I35" s="1503">
        <v>0</v>
      </c>
      <c r="J35" s="1503">
        <v>0</v>
      </c>
      <c r="K35" s="1503">
        <v>0</v>
      </c>
      <c r="L35" s="1503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3</v>
      </c>
      <c r="D36" s="1503">
        <v>0</v>
      </c>
      <c r="E36" s="1503">
        <v>0</v>
      </c>
      <c r="F36" s="77">
        <v>3</v>
      </c>
      <c r="G36" s="78">
        <v>0</v>
      </c>
      <c r="H36" s="1503">
        <v>1</v>
      </c>
      <c r="I36" s="1503">
        <v>2</v>
      </c>
      <c r="J36" s="1503">
        <v>0</v>
      </c>
      <c r="K36" s="1503">
        <v>0</v>
      </c>
      <c r="L36" s="1503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601" t="s">
        <v>60</v>
      </c>
      <c r="B37" s="1588"/>
      <c r="C37" s="44"/>
      <c r="D37" s="1602"/>
      <c r="E37" s="1602"/>
      <c r="F37" s="1602"/>
      <c r="G37" s="1602"/>
      <c r="H37" s="1602"/>
      <c r="I37" s="1602"/>
      <c r="J37" s="1602"/>
      <c r="K37" s="1602"/>
      <c r="L37" s="1602"/>
      <c r="M37" s="1603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247" t="s">
        <v>61</v>
      </c>
      <c r="B38" s="1247" t="s">
        <v>62</v>
      </c>
      <c r="C38" s="1583"/>
      <c r="D38" s="1588"/>
      <c r="E38" s="1588"/>
      <c r="F38" s="1588"/>
      <c r="G38" s="1603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599" t="s">
        <v>63</v>
      </c>
      <c r="B39" s="1600">
        <v>178</v>
      </c>
      <c r="C39" s="1583"/>
      <c r="D39" s="1588"/>
      <c r="E39" s="1588"/>
      <c r="F39" s="1588"/>
      <c r="G39" s="1603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599" t="s">
        <v>64</v>
      </c>
      <c r="B40" s="1600">
        <v>519</v>
      </c>
      <c r="C40" s="1583"/>
      <c r="D40" s="1588"/>
      <c r="E40" s="1588"/>
      <c r="F40" s="1588"/>
      <c r="G40" s="1603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599" t="s">
        <v>65</v>
      </c>
      <c r="B41" s="1600">
        <v>799</v>
      </c>
      <c r="C41" s="1583"/>
      <c r="D41" s="1588"/>
      <c r="E41" s="1588"/>
      <c r="F41" s="1588"/>
      <c r="G41" s="1603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599" t="s">
        <v>66</v>
      </c>
      <c r="B42" s="1600"/>
      <c r="C42" s="1583"/>
      <c r="D42" s="1588"/>
      <c r="E42" s="1588"/>
      <c r="F42" s="1588"/>
      <c r="G42" s="1603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599" t="s">
        <v>67</v>
      </c>
      <c r="B43" s="1600">
        <v>409</v>
      </c>
      <c r="C43" s="1583"/>
      <c r="D43" s="1588"/>
      <c r="E43" s="1588"/>
      <c r="F43" s="1588"/>
      <c r="G43" s="1603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599" t="s">
        <v>68</v>
      </c>
      <c r="B44" s="1600"/>
      <c r="C44" s="1583"/>
      <c r="D44" s="1588"/>
      <c r="E44" s="1588"/>
      <c r="F44" s="1588"/>
      <c r="G44" s="1603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599" t="s">
        <v>69</v>
      </c>
      <c r="B45" s="1600"/>
      <c r="C45" s="1583"/>
      <c r="D45" s="1588"/>
      <c r="E45" s="1588"/>
      <c r="F45" s="1588"/>
      <c r="G45" s="1603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583"/>
      <c r="D46" s="1588"/>
      <c r="E46" s="1588"/>
      <c r="F46" s="1588"/>
      <c r="G46" s="1603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1389" t="s">
        <v>71</v>
      </c>
      <c r="B47" s="1390"/>
      <c r="C47" s="1583"/>
      <c r="D47" s="1588"/>
      <c r="E47" s="1588"/>
      <c r="F47" s="1588"/>
      <c r="G47" s="1603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604" t="s">
        <v>72</v>
      </c>
      <c r="B48" s="33"/>
      <c r="D48" s="1602"/>
      <c r="E48" s="1602"/>
      <c r="F48" s="1588"/>
      <c r="G48" s="1588"/>
      <c r="H48" s="1588"/>
      <c r="I48" s="1588"/>
      <c r="J48" s="1588"/>
      <c r="K48" s="1588"/>
      <c r="L48" s="1588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247" t="s">
        <v>31</v>
      </c>
      <c r="B49" s="1247" t="s">
        <v>32</v>
      </c>
      <c r="C49" s="1247" t="s">
        <v>73</v>
      </c>
      <c r="D49" s="1247" t="s">
        <v>74</v>
      </c>
      <c r="E49" s="1247" t="s">
        <v>75</v>
      </c>
      <c r="F49" s="1588"/>
      <c r="G49" s="1588"/>
      <c r="H49" s="1588"/>
      <c r="I49" s="1588"/>
      <c r="J49" s="1588"/>
      <c r="K49" s="1588"/>
      <c r="L49" s="1588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1605" t="s">
        <v>76</v>
      </c>
      <c r="B50" s="225">
        <f>SUM(C50:E50)</f>
        <v>900</v>
      </c>
      <c r="C50" s="226">
        <v>900</v>
      </c>
      <c r="D50" s="226">
        <v>0</v>
      </c>
      <c r="E50" s="226">
        <v>0</v>
      </c>
      <c r="F50" s="1588"/>
      <c r="G50" s="1588"/>
      <c r="H50" s="1588"/>
      <c r="I50" s="1588"/>
      <c r="J50" s="1588"/>
      <c r="K50" s="1588"/>
      <c r="L50" s="1588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1605" t="s">
        <v>77</v>
      </c>
      <c r="B51" s="225">
        <f>SUM(C51:E51)</f>
        <v>712</v>
      </c>
      <c r="C51" s="226">
        <v>712</v>
      </c>
      <c r="D51" s="226">
        <v>0</v>
      </c>
      <c r="E51" s="226">
        <v>0</v>
      </c>
      <c r="F51" s="1588"/>
      <c r="G51" s="1588"/>
      <c r="H51" s="1588"/>
      <c r="I51" s="1588"/>
      <c r="J51" s="1588"/>
      <c r="K51" s="1588"/>
      <c r="L51" s="1588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1389" t="s">
        <v>78</v>
      </c>
      <c r="B52" s="1394">
        <f>SUM(C52:E52)</f>
        <v>188</v>
      </c>
      <c r="C52" s="1395">
        <v>188</v>
      </c>
      <c r="D52" s="1395">
        <v>0</v>
      </c>
      <c r="E52" s="1395">
        <v>0</v>
      </c>
      <c r="F52" s="1588"/>
      <c r="G52" s="1588"/>
      <c r="H52" s="1588"/>
      <c r="I52" s="1588"/>
      <c r="J52" s="1588"/>
      <c r="K52" s="1588"/>
      <c r="L52" s="1588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1606" t="s">
        <v>79</v>
      </c>
      <c r="B53" s="48"/>
      <c r="C53" s="49"/>
      <c r="D53" s="49"/>
      <c r="E53" s="1607"/>
      <c r="F53" s="1607"/>
      <c r="G53" s="1607"/>
      <c r="H53" s="1607"/>
      <c r="I53" s="1607"/>
      <c r="J53" s="1588"/>
      <c r="K53" s="1588"/>
      <c r="L53" s="1588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262" t="s">
        <v>80</v>
      </c>
      <c r="B54" s="1262" t="s">
        <v>32</v>
      </c>
      <c r="C54" s="1509" t="s">
        <v>81</v>
      </c>
      <c r="D54" s="974" t="s">
        <v>82</v>
      </c>
      <c r="E54" s="873" t="s">
        <v>49</v>
      </c>
      <c r="F54" s="760" t="s">
        <v>75</v>
      </c>
      <c r="G54" s="1607"/>
      <c r="H54" s="1607"/>
      <c r="I54" s="1607"/>
      <c r="J54" s="1588"/>
      <c r="K54" s="1588"/>
      <c r="L54" s="1588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978"/>
      <c r="D55" s="876"/>
      <c r="E55" s="1608"/>
      <c r="F55" s="1609"/>
      <c r="G55" s="1607"/>
      <c r="H55" s="1607"/>
      <c r="I55" s="1607"/>
      <c r="J55" s="1588"/>
      <c r="K55" s="1588"/>
      <c r="L55" s="1588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1512" t="s">
        <v>84</v>
      </c>
      <c r="B56" s="1513">
        <f>SUM(C56:E56)</f>
        <v>0</v>
      </c>
      <c r="C56" s="1610"/>
      <c r="D56" s="1514"/>
      <c r="E56" s="1611"/>
      <c r="F56" s="1609"/>
      <c r="G56" s="1607"/>
      <c r="H56" s="1607"/>
      <c r="I56" s="1607"/>
      <c r="J56" s="1588"/>
      <c r="K56" s="1588"/>
      <c r="L56" s="1588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1516" t="s">
        <v>85</v>
      </c>
      <c r="B57" s="1517">
        <f>SUM(C57:E57)</f>
        <v>23</v>
      </c>
      <c r="C57" s="1612"/>
      <c r="D57" s="1404"/>
      <c r="E57" s="1613">
        <v>23</v>
      </c>
      <c r="F57" s="1406"/>
      <c r="G57" s="1614"/>
      <c r="H57" s="1614"/>
      <c r="I57" s="1614"/>
      <c r="J57" s="1615"/>
      <c r="K57" s="1615"/>
      <c r="L57" s="1615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1606" t="s">
        <v>86</v>
      </c>
      <c r="B58" s="50"/>
      <c r="C58" s="50"/>
      <c r="D58" s="50"/>
      <c r="E58" s="50"/>
      <c r="F58" s="1614"/>
      <c r="G58" s="1614"/>
      <c r="H58" s="1614"/>
      <c r="I58" s="1614"/>
      <c r="J58" s="1615"/>
      <c r="K58" s="1615"/>
      <c r="L58" s="1615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277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1614"/>
      <c r="G59" s="1614"/>
      <c r="H59" s="1614"/>
      <c r="I59" s="1614"/>
      <c r="J59" s="1615"/>
      <c r="K59" s="1615"/>
      <c r="L59" s="1615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983" t="s">
        <v>92</v>
      </c>
      <c r="B60" s="984"/>
      <c r="C60" s="978"/>
      <c r="D60" s="1616"/>
      <c r="E60" s="886"/>
      <c r="F60" s="1614"/>
      <c r="G60" s="1614"/>
      <c r="H60" s="1614"/>
      <c r="I60" s="1614"/>
      <c r="J60" s="1615"/>
      <c r="K60" s="1615"/>
      <c r="L60" s="1615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409" t="s">
        <v>93</v>
      </c>
      <c r="B61" s="1617"/>
      <c r="C61" s="1618"/>
      <c r="D61" s="1619"/>
      <c r="E61" s="1620"/>
      <c r="F61" s="1614"/>
      <c r="G61" s="1614"/>
      <c r="H61" s="1614"/>
      <c r="I61" s="1614"/>
      <c r="J61" s="1615"/>
      <c r="K61" s="1615"/>
      <c r="L61" s="1615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409" t="s">
        <v>94</v>
      </c>
      <c r="B62" s="1617"/>
      <c r="C62" s="1411"/>
      <c r="D62" s="1412"/>
      <c r="E62" s="1620"/>
      <c r="F62" s="1414"/>
      <c r="G62" s="1414"/>
      <c r="H62" s="1414"/>
      <c r="I62" s="1414"/>
      <c r="J62" s="1560"/>
      <c r="K62" s="1560"/>
      <c r="L62" s="1560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621" t="s">
        <v>95</v>
      </c>
      <c r="B63" s="1622"/>
      <c r="C63" s="1623"/>
      <c r="D63" s="1624"/>
      <c r="E63" s="1625"/>
      <c r="F63" s="1626"/>
      <c r="G63" s="1626"/>
      <c r="H63" s="1626"/>
      <c r="I63" s="1626"/>
      <c r="J63" s="1627"/>
      <c r="K63" s="1627"/>
      <c r="L63" s="1627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628" t="s">
        <v>96</v>
      </c>
      <c r="B64" s="1622"/>
      <c r="C64" s="1623"/>
      <c r="D64" s="1624"/>
      <c r="E64" s="1625"/>
      <c r="F64" s="1626"/>
      <c r="G64" s="1626"/>
      <c r="H64" s="1626"/>
      <c r="I64" s="1626"/>
      <c r="J64" s="1627"/>
      <c r="K64" s="1627"/>
      <c r="L64" s="1627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629" t="s">
        <v>97</v>
      </c>
      <c r="B65" s="1427">
        <v>12</v>
      </c>
      <c r="C65" s="1612">
        <v>9</v>
      </c>
      <c r="D65" s="1630">
        <v>3</v>
      </c>
      <c r="E65" s="1342">
        <v>10</v>
      </c>
      <c r="F65" s="1607"/>
      <c r="G65" s="1607"/>
      <c r="H65" s="1607"/>
      <c r="I65" s="1607"/>
      <c r="J65" s="1627"/>
      <c r="K65" s="1627"/>
      <c r="L65" s="1627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298" t="s">
        <v>32</v>
      </c>
      <c r="B66" s="1631">
        <f>SUM(B60:B65)</f>
        <v>12</v>
      </c>
      <c r="C66" s="1631">
        <f>SUM(C60:C65)</f>
        <v>9</v>
      </c>
      <c r="D66" s="775">
        <f>SUM(D60:D65)</f>
        <v>3</v>
      </c>
      <c r="E66" s="776">
        <f>SUM(E60:E65)</f>
        <v>10</v>
      </c>
      <c r="F66" s="1632"/>
      <c r="G66" s="1607"/>
      <c r="H66" s="1607"/>
      <c r="I66" s="1607"/>
      <c r="J66" s="1627"/>
      <c r="K66" s="1627"/>
      <c r="L66" s="1627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633" t="s">
        <v>98</v>
      </c>
      <c r="B67" s="561"/>
      <c r="C67" s="561"/>
      <c r="D67" s="561"/>
      <c r="E67" s="562"/>
      <c r="F67" s="1596"/>
      <c r="G67" s="1596"/>
      <c r="H67" s="1596"/>
      <c r="I67" s="1596"/>
      <c r="J67" s="1634"/>
      <c r="K67" s="1627"/>
      <c r="L67" s="1627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247" t="s">
        <v>99</v>
      </c>
      <c r="B68" s="1247" t="s">
        <v>100</v>
      </c>
      <c r="C68" s="1247" t="s">
        <v>32</v>
      </c>
      <c r="D68" s="1532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780" t="s">
        <v>48</v>
      </c>
      <c r="J68" s="1635"/>
      <c r="K68" s="1636"/>
      <c r="L68" s="1637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306" t="s">
        <v>106</v>
      </c>
      <c r="B69" s="782"/>
      <c r="C69" s="1307">
        <f>SUM(D69:I69)</f>
        <v>194</v>
      </c>
      <c r="D69" s="1533">
        <v>28</v>
      </c>
      <c r="E69" s="894">
        <v>23</v>
      </c>
      <c r="F69" s="894">
        <v>45</v>
      </c>
      <c r="G69" s="894">
        <v>33</v>
      </c>
      <c r="H69" s="894">
        <v>42</v>
      </c>
      <c r="I69" s="785">
        <v>23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79</v>
      </c>
      <c r="D70" s="1638">
        <v>28</v>
      </c>
      <c r="E70" s="1639">
        <v>20</v>
      </c>
      <c r="F70" s="1639">
        <v>31</v>
      </c>
      <c r="G70" s="1639"/>
      <c r="H70" s="1639"/>
      <c r="I70" s="1026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1495"/>
      <c r="B71" s="55" t="s">
        <v>109</v>
      </c>
      <c r="C71" s="56">
        <f>SUM(D71:I71)</f>
        <v>1</v>
      </c>
      <c r="D71" s="57">
        <v>0</v>
      </c>
      <c r="E71" s="58">
        <v>1</v>
      </c>
      <c r="F71" s="58">
        <v>0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156</v>
      </c>
      <c r="D72" s="1015">
        <v>71</v>
      </c>
      <c r="E72" s="1640">
        <v>39</v>
      </c>
      <c r="F72" s="1640">
        <v>46</v>
      </c>
      <c r="G72" s="1640"/>
      <c r="H72" s="1640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1495"/>
      <c r="B73" s="80" t="s">
        <v>109</v>
      </c>
      <c r="C73" s="1535">
        <f>SUM(D73:I73)</f>
        <v>172</v>
      </c>
      <c r="D73" s="1641">
        <v>81</v>
      </c>
      <c r="E73" s="1642">
        <v>53</v>
      </c>
      <c r="F73" s="1642">
        <v>38</v>
      </c>
      <c r="G73" s="1642"/>
      <c r="H73" s="1642"/>
      <c r="I73" s="1311"/>
      <c r="J73" s="37" t="str">
        <f>CA73&amp;CB73&amp;CC73&amp;CD73&amp;CE73&amp;CF73</f>
        <v/>
      </c>
      <c r="K73" s="1634"/>
      <c r="L73" s="1634"/>
      <c r="M73" s="1634"/>
      <c r="N73" s="1634"/>
      <c r="O73" s="1634"/>
      <c r="P73" s="1634"/>
      <c r="Q73" s="1634"/>
      <c r="R73" s="1634"/>
      <c r="S73" s="1634"/>
      <c r="T73" s="1634"/>
      <c r="U73" s="1634"/>
      <c r="V73" s="1634"/>
      <c r="W73" s="1634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971" t="s">
        <v>111</v>
      </c>
      <c r="B74" s="968"/>
      <c r="C74" s="968"/>
      <c r="D74" s="1627"/>
      <c r="E74" s="1627"/>
      <c r="F74" s="1627"/>
      <c r="G74" s="1627"/>
      <c r="H74" s="1643"/>
      <c r="I74" s="1643"/>
      <c r="J74" s="1634"/>
      <c r="K74" s="1627"/>
      <c r="L74" s="1627"/>
      <c r="M74" s="1644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246" t="s">
        <v>115</v>
      </c>
      <c r="G75" s="677"/>
      <c r="H75" s="677"/>
      <c r="I75" s="790"/>
      <c r="J75" s="1594"/>
      <c r="K75" s="1627"/>
      <c r="L75" s="1627"/>
      <c r="M75" s="1644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1246" t="s">
        <v>116</v>
      </c>
      <c r="G76" s="790"/>
      <c r="H76" s="1246" t="s">
        <v>117</v>
      </c>
      <c r="I76" s="790"/>
      <c r="J76" s="1645"/>
      <c r="K76" s="1627"/>
      <c r="L76" s="1627"/>
      <c r="M76" s="1644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509" t="s">
        <v>47</v>
      </c>
      <c r="C77" s="679" t="s">
        <v>118</v>
      </c>
      <c r="D77" s="1509" t="s">
        <v>47</v>
      </c>
      <c r="E77" s="760" t="s">
        <v>118</v>
      </c>
      <c r="F77" s="1509" t="s">
        <v>47</v>
      </c>
      <c r="G77" s="679" t="s">
        <v>118</v>
      </c>
      <c r="H77" s="1509" t="s">
        <v>47</v>
      </c>
      <c r="I77" s="760" t="s">
        <v>118</v>
      </c>
      <c r="J77" s="1645"/>
      <c r="K77" s="1627"/>
      <c r="L77" s="1627"/>
      <c r="M77" s="1644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1561"/>
      <c r="C78" s="1026">
        <v>267</v>
      </c>
      <c r="D78" s="1561">
        <v>45</v>
      </c>
      <c r="E78" s="1026">
        <v>111</v>
      </c>
      <c r="F78" s="222">
        <v>47</v>
      </c>
      <c r="G78" s="979">
        <v>119</v>
      </c>
      <c r="H78" s="222">
        <v>2</v>
      </c>
      <c r="I78" s="979">
        <v>8</v>
      </c>
      <c r="J78" s="37" t="str">
        <f>CA78</f>
        <v/>
      </c>
      <c r="K78" s="1627"/>
      <c r="L78" s="1627"/>
      <c r="M78" s="1644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>
        <v>36</v>
      </c>
      <c r="D79" s="63"/>
      <c r="E79" s="64">
        <v>4</v>
      </c>
      <c r="F79" s="65"/>
      <c r="G79" s="66">
        <v>4</v>
      </c>
      <c r="H79" s="65"/>
      <c r="I79" s="66"/>
      <c r="J79" s="37" t="str">
        <f t="shared" ref="J79:J89" si="6">CA79</f>
        <v/>
      </c>
      <c r="K79" s="1627"/>
      <c r="L79" s="1627"/>
      <c r="M79" s="1644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/>
      <c r="D80" s="63">
        <v>1</v>
      </c>
      <c r="E80" s="64">
        <v>2</v>
      </c>
      <c r="F80" s="65">
        <v>1</v>
      </c>
      <c r="G80" s="66">
        <v>2</v>
      </c>
      <c r="H80" s="65"/>
      <c r="I80" s="66"/>
      <c r="J80" s="37" t="str">
        <f t="shared" si="6"/>
        <v/>
      </c>
      <c r="K80" s="1627"/>
      <c r="L80" s="1627"/>
      <c r="M80" s="1644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/>
      <c r="D81" s="63"/>
      <c r="E81" s="64"/>
      <c r="F81" s="65"/>
      <c r="G81" s="66"/>
      <c r="H81" s="65"/>
      <c r="I81" s="66"/>
      <c r="J81" s="37" t="str">
        <f t="shared" si="6"/>
        <v/>
      </c>
      <c r="K81" s="1627"/>
      <c r="L81" s="1627"/>
      <c r="M81" s="1644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/>
      <c r="C82" s="64">
        <v>117</v>
      </c>
      <c r="D82" s="63">
        <v>13</v>
      </c>
      <c r="E82" s="64">
        <v>52</v>
      </c>
      <c r="F82" s="65">
        <v>14</v>
      </c>
      <c r="G82" s="66">
        <v>54</v>
      </c>
      <c r="H82" s="65">
        <v>1</v>
      </c>
      <c r="I82" s="66">
        <v>2</v>
      </c>
      <c r="J82" s="37" t="str">
        <f t="shared" si="6"/>
        <v/>
      </c>
      <c r="K82" s="1627"/>
      <c r="L82" s="1627"/>
      <c r="M82" s="1644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627"/>
      <c r="L83" s="1627"/>
      <c r="M83" s="1644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4</v>
      </c>
      <c r="D84" s="63">
        <v>28</v>
      </c>
      <c r="E84" s="64">
        <v>9</v>
      </c>
      <c r="F84" s="65">
        <v>28</v>
      </c>
      <c r="G84" s="66">
        <v>9</v>
      </c>
      <c r="H84" s="65"/>
      <c r="I84" s="66"/>
      <c r="J84" s="37" t="str">
        <f t="shared" si="6"/>
        <v/>
      </c>
      <c r="K84" s="1627"/>
      <c r="L84" s="1627"/>
      <c r="M84" s="1644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124</v>
      </c>
      <c r="F85" s="65"/>
      <c r="G85" s="66">
        <v>126</v>
      </c>
      <c r="H85" s="65"/>
      <c r="I85" s="66">
        <v>2</v>
      </c>
      <c r="J85" s="37" t="str">
        <f t="shared" si="6"/>
        <v/>
      </c>
      <c r="K85" s="1627"/>
      <c r="L85" s="1627"/>
      <c r="M85" s="1644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39</v>
      </c>
      <c r="D86" s="63"/>
      <c r="E86" s="64">
        <v>56</v>
      </c>
      <c r="F86" s="65"/>
      <c r="G86" s="66">
        <v>56</v>
      </c>
      <c r="H86" s="65"/>
      <c r="I86" s="66"/>
      <c r="J86" s="37" t="str">
        <f t="shared" si="6"/>
        <v/>
      </c>
      <c r="K86" s="1627"/>
      <c r="L86" s="1627"/>
      <c r="M86" s="1644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17</v>
      </c>
      <c r="D87" s="63"/>
      <c r="E87" s="64">
        <v>57</v>
      </c>
      <c r="F87" s="65"/>
      <c r="G87" s="66">
        <v>59</v>
      </c>
      <c r="H87" s="65"/>
      <c r="I87" s="66">
        <v>2</v>
      </c>
      <c r="J87" s="37" t="str">
        <f t="shared" si="6"/>
        <v/>
      </c>
      <c r="K87" s="1627"/>
      <c r="L87" s="1627"/>
      <c r="M87" s="1644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35</v>
      </c>
      <c r="D88" s="63"/>
      <c r="E88" s="64">
        <v>14</v>
      </c>
      <c r="F88" s="65"/>
      <c r="G88" s="66">
        <v>19</v>
      </c>
      <c r="H88" s="65"/>
      <c r="I88" s="66">
        <v>5</v>
      </c>
      <c r="J88" s="37" t="str">
        <f t="shared" si="6"/>
        <v/>
      </c>
      <c r="K88" s="1627"/>
      <c r="L88" s="1627"/>
      <c r="M88" s="1594"/>
      <c r="N88" s="1627"/>
      <c r="O88" s="1627"/>
      <c r="P88" s="1644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8</v>
      </c>
      <c r="D89" s="63"/>
      <c r="E89" s="64">
        <v>3</v>
      </c>
      <c r="F89" s="65"/>
      <c r="G89" s="66">
        <v>3</v>
      </c>
      <c r="H89" s="65"/>
      <c r="I89" s="66"/>
      <c r="J89" s="37" t="str">
        <f t="shared" si="6"/>
        <v/>
      </c>
      <c r="K89" s="1627"/>
      <c r="L89" s="1627"/>
      <c r="M89" s="1594"/>
      <c r="N89" s="1627"/>
      <c r="O89" s="1627"/>
      <c r="P89" s="1644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627"/>
      <c r="L90" s="1627"/>
      <c r="M90" s="1594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316" t="s">
        <v>32</v>
      </c>
      <c r="B91" s="1541">
        <f t="shared" ref="B91:I91" si="9">SUM(B78:B90)</f>
        <v>0</v>
      </c>
      <c r="C91" s="1541">
        <f t="shared" si="9"/>
        <v>523</v>
      </c>
      <c r="D91" s="1541">
        <f t="shared" si="9"/>
        <v>87</v>
      </c>
      <c r="E91" s="1541">
        <f t="shared" si="9"/>
        <v>432</v>
      </c>
      <c r="F91" s="1541">
        <f t="shared" si="9"/>
        <v>90</v>
      </c>
      <c r="G91" s="1541">
        <f t="shared" si="9"/>
        <v>451</v>
      </c>
      <c r="H91" s="1541">
        <f t="shared" si="9"/>
        <v>3</v>
      </c>
      <c r="I91" s="1318">
        <f t="shared" si="9"/>
        <v>19</v>
      </c>
      <c r="J91" s="1583"/>
      <c r="K91" s="1627"/>
      <c r="L91" s="1627"/>
      <c r="M91" s="1644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031"/>
      <c r="I92" s="1031"/>
      <c r="J92" s="1594"/>
      <c r="K92" s="1627"/>
      <c r="L92" s="1627"/>
      <c r="M92" s="1644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246" t="s">
        <v>134</v>
      </c>
      <c r="C93" s="677"/>
      <c r="D93" s="677"/>
      <c r="E93" s="677"/>
      <c r="F93" s="677"/>
      <c r="G93" s="790"/>
      <c r="H93" s="1634"/>
      <c r="I93" s="1594"/>
      <c r="J93" s="1627"/>
      <c r="K93" s="1627"/>
      <c r="L93" s="1644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1495"/>
      <c r="B94" s="1277" t="s">
        <v>135</v>
      </c>
      <c r="C94" s="1509" t="s">
        <v>47</v>
      </c>
      <c r="D94" s="1032" t="s">
        <v>118</v>
      </c>
      <c r="E94" s="974" t="s">
        <v>18</v>
      </c>
      <c r="F94" s="1543" t="s">
        <v>19</v>
      </c>
      <c r="G94" s="1543" t="s">
        <v>20</v>
      </c>
      <c r="H94" s="1634"/>
      <c r="I94" s="1634"/>
      <c r="J94" s="1594"/>
      <c r="K94" s="1627"/>
      <c r="L94" s="1627"/>
      <c r="M94" s="1644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4</v>
      </c>
      <c r="C95" s="222">
        <v>2</v>
      </c>
      <c r="D95" s="1446">
        <v>2</v>
      </c>
      <c r="E95" s="1562">
        <v>4</v>
      </c>
      <c r="F95" s="1646"/>
      <c r="G95" s="1646"/>
      <c r="H95" s="37" t="str">
        <f>CA95</f>
        <v/>
      </c>
      <c r="I95" s="1634"/>
      <c r="J95" s="1594"/>
      <c r="K95" s="1627"/>
      <c r="L95" s="1627"/>
      <c r="M95" s="1644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448" t="s">
        <v>137</v>
      </c>
      <c r="B96" s="1449">
        <f t="shared" si="10"/>
        <v>11</v>
      </c>
      <c r="C96" s="65">
        <v>1</v>
      </c>
      <c r="D96" s="1450">
        <v>10</v>
      </c>
      <c r="E96" s="1451">
        <v>11</v>
      </c>
      <c r="F96" s="1593"/>
      <c r="G96" s="1593"/>
      <c r="H96" s="37" t="str">
        <f t="shared" ref="H96:H102" si="12">CA96</f>
        <v/>
      </c>
      <c r="I96" s="1634"/>
      <c r="J96" s="1594"/>
      <c r="K96" s="1627"/>
      <c r="L96" s="1627"/>
      <c r="M96" s="1644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449">
        <f t="shared" si="10"/>
        <v>2</v>
      </c>
      <c r="C97" s="65"/>
      <c r="D97" s="1450">
        <v>2</v>
      </c>
      <c r="E97" s="1451">
        <v>2</v>
      </c>
      <c r="F97" s="1593"/>
      <c r="G97" s="1593"/>
      <c r="H97" s="37" t="str">
        <f t="shared" si="12"/>
        <v/>
      </c>
      <c r="I97" s="1634"/>
      <c r="J97" s="1594"/>
      <c r="K97" s="1627"/>
      <c r="L97" s="1627"/>
      <c r="M97" s="1644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449">
        <f t="shared" si="10"/>
        <v>5</v>
      </c>
      <c r="C98" s="65"/>
      <c r="D98" s="1450">
        <v>5</v>
      </c>
      <c r="E98" s="1451">
        <v>5</v>
      </c>
      <c r="F98" s="1593"/>
      <c r="G98" s="1593"/>
      <c r="H98" s="37" t="str">
        <f t="shared" si="12"/>
        <v/>
      </c>
      <c r="I98" s="1634"/>
      <c r="J98" s="1594"/>
      <c r="K98" s="1627"/>
      <c r="L98" s="1627"/>
      <c r="M98" s="1644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449">
        <f t="shared" si="10"/>
        <v>0</v>
      </c>
      <c r="C99" s="65"/>
      <c r="D99" s="1450"/>
      <c r="E99" s="1451"/>
      <c r="F99" s="1593"/>
      <c r="G99" s="1593"/>
      <c r="H99" s="37" t="str">
        <f t="shared" si="12"/>
        <v/>
      </c>
      <c r="I99" s="1637"/>
      <c r="J99" s="1647"/>
      <c r="K99" s="1636"/>
      <c r="L99" s="1636"/>
      <c r="M99" s="1648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448" t="s">
        <v>141</v>
      </c>
      <c r="B100" s="1449">
        <f t="shared" si="10"/>
        <v>0</v>
      </c>
      <c r="C100" s="65"/>
      <c r="D100" s="1450"/>
      <c r="E100" s="1451"/>
      <c r="F100" s="1593"/>
      <c r="G100" s="1593"/>
      <c r="H100" s="37" t="str">
        <f t="shared" si="12"/>
        <v/>
      </c>
      <c r="I100" s="1637"/>
      <c r="J100" s="1647"/>
      <c r="K100" s="1636"/>
      <c r="L100" s="1636"/>
      <c r="M100" s="1648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547" t="s">
        <v>142</v>
      </c>
      <c r="B101" s="1548">
        <f t="shared" si="10"/>
        <v>0</v>
      </c>
      <c r="C101" s="65"/>
      <c r="D101" s="1450"/>
      <c r="E101" s="1451"/>
      <c r="F101" s="1328"/>
      <c r="G101" s="1328"/>
      <c r="H101" s="37" t="str">
        <f t="shared" si="12"/>
        <v/>
      </c>
      <c r="I101" s="1637"/>
      <c r="J101" s="1647"/>
      <c r="K101" s="1636"/>
      <c r="L101" s="1636"/>
      <c r="M101" s="1648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329" t="s">
        <v>32</v>
      </c>
      <c r="B102" s="1330">
        <f t="shared" ref="B102:G102" si="14">SUM(B95:B101)</f>
        <v>22</v>
      </c>
      <c r="C102" s="1549">
        <f t="shared" si="14"/>
        <v>3</v>
      </c>
      <c r="D102" s="1044">
        <f t="shared" si="14"/>
        <v>19</v>
      </c>
      <c r="E102" s="1045">
        <f t="shared" si="14"/>
        <v>22</v>
      </c>
      <c r="F102" s="1550">
        <f t="shared" si="14"/>
        <v>0</v>
      </c>
      <c r="G102" s="1550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551"/>
      <c r="B105" s="1551"/>
      <c r="C105" s="1552" t="s">
        <v>148</v>
      </c>
      <c r="D105" s="910" t="s">
        <v>149</v>
      </c>
      <c r="E105" s="689" t="s">
        <v>150</v>
      </c>
      <c r="F105" s="1553" t="s">
        <v>151</v>
      </c>
      <c r="G105" s="1335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27</v>
      </c>
      <c r="C106" s="978"/>
      <c r="D106" s="1616">
        <v>15</v>
      </c>
      <c r="E106" s="912">
        <v>12</v>
      </c>
      <c r="F106" s="1053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336" t="s">
        <v>154</v>
      </c>
      <c r="B107" s="1337">
        <f>SUM(C107:E107)</f>
        <v>0</v>
      </c>
      <c r="C107" s="1338"/>
      <c r="D107" s="1339"/>
      <c r="E107" s="1340"/>
      <c r="F107" s="1341"/>
      <c r="G107" s="1342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15257.939999999999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D30" sqref="D30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",[12]NOMBRE!B2," - ","( ",[12]NOMBRE!C2,[12]NOMBRE!D2,[12]NOMBRE!E2,[12]NOMBRE!F2,[12]NOMBRE!G2,"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",[12]NOMBRE!B6," - ","( ",[12]NOMBRE!C6,[12]NOMBRE!D6," )")</f>
        <v>MES: OCTUBRE - ( 10 )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",[12]NOMBRE!B7)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816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1690"/>
      <c r="H11" s="542"/>
      <c r="I11" s="542"/>
      <c r="J11" s="531"/>
      <c r="K11" s="1690"/>
      <c r="L11" s="542"/>
      <c r="M11" s="542"/>
      <c r="N11" s="542"/>
      <c r="O11" s="531"/>
      <c r="P11" s="1690"/>
      <c r="Q11" s="542"/>
      <c r="R11" s="542"/>
      <c r="S11" s="542"/>
      <c r="T11" s="531"/>
      <c r="U11" s="1690"/>
      <c r="V11" s="542"/>
      <c r="W11" s="542"/>
      <c r="X11" s="542"/>
      <c r="Y11" s="1691"/>
      <c r="Z11" s="1692"/>
      <c r="AA11" s="1692"/>
      <c r="AB11" s="1693"/>
      <c r="AC11" s="1690"/>
      <c r="AD11" s="1692"/>
      <c r="AE11" s="1693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1694"/>
      <c r="B12" s="1695"/>
      <c r="C12" s="817"/>
      <c r="D12" s="817"/>
      <c r="E12" s="817"/>
      <c r="F12" s="1693"/>
      <c r="G12" s="1696" t="s">
        <v>17</v>
      </c>
      <c r="H12" s="1697" t="s">
        <v>18</v>
      </c>
      <c r="I12" s="1697" t="s">
        <v>19</v>
      </c>
      <c r="J12" s="819" t="s">
        <v>20</v>
      </c>
      <c r="K12" s="1696" t="s">
        <v>17</v>
      </c>
      <c r="L12" s="1697" t="s">
        <v>18</v>
      </c>
      <c r="M12" s="1697" t="s">
        <v>19</v>
      </c>
      <c r="N12" s="1697" t="s">
        <v>20</v>
      </c>
      <c r="O12" s="819" t="s">
        <v>21</v>
      </c>
      <c r="P12" s="1696" t="s">
        <v>17</v>
      </c>
      <c r="Q12" s="1697" t="s">
        <v>18</v>
      </c>
      <c r="R12" s="1697" t="s">
        <v>19</v>
      </c>
      <c r="S12" s="1697" t="s">
        <v>20</v>
      </c>
      <c r="T12" s="819" t="s">
        <v>21</v>
      </c>
      <c r="U12" s="1696" t="s">
        <v>17</v>
      </c>
      <c r="V12" s="1697" t="s">
        <v>18</v>
      </c>
      <c r="W12" s="1697" t="s">
        <v>19</v>
      </c>
      <c r="X12" s="1697" t="s">
        <v>20</v>
      </c>
      <c r="Y12" s="1056" t="s">
        <v>21</v>
      </c>
      <c r="Z12" s="1057" t="s">
        <v>17</v>
      </c>
      <c r="AA12" s="1697" t="s">
        <v>22</v>
      </c>
      <c r="AB12" s="1698" t="s">
        <v>23</v>
      </c>
      <c r="AC12" s="1696" t="s">
        <v>17</v>
      </c>
      <c r="AD12" s="1697" t="s">
        <v>22</v>
      </c>
      <c r="AE12" s="1698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688" t="s">
        <v>24</v>
      </c>
      <c r="B13" s="1699">
        <f t="shared" ref="B13:AE13" si="0">SUM(B14:B17)</f>
        <v>5</v>
      </c>
      <c r="C13" s="1060">
        <f t="shared" si="0"/>
        <v>5</v>
      </c>
      <c r="D13" s="1700">
        <f t="shared" si="0"/>
        <v>5</v>
      </c>
      <c r="E13" s="1700">
        <f t="shared" si="0"/>
        <v>1372</v>
      </c>
      <c r="F13" s="825">
        <f t="shared" si="0"/>
        <v>1362</v>
      </c>
      <c r="G13" s="1701">
        <f t="shared" si="0"/>
        <v>618</v>
      </c>
      <c r="H13" s="1700">
        <f t="shared" si="0"/>
        <v>618</v>
      </c>
      <c r="I13" s="1700">
        <f t="shared" si="0"/>
        <v>0</v>
      </c>
      <c r="J13" s="825">
        <f t="shared" si="0"/>
        <v>0</v>
      </c>
      <c r="K13" s="1701">
        <f t="shared" si="0"/>
        <v>683.92000000000007</v>
      </c>
      <c r="L13" s="1700">
        <f t="shared" si="0"/>
        <v>535.76</v>
      </c>
      <c r="M13" s="1700">
        <f t="shared" si="0"/>
        <v>6.05</v>
      </c>
      <c r="N13" s="1700">
        <f t="shared" si="0"/>
        <v>0.45</v>
      </c>
      <c r="O13" s="825">
        <f t="shared" si="0"/>
        <v>141.66</v>
      </c>
      <c r="P13" s="1701">
        <f t="shared" si="0"/>
        <v>403.03</v>
      </c>
      <c r="Q13" s="1700">
        <f t="shared" si="0"/>
        <v>143.78</v>
      </c>
      <c r="R13" s="1700">
        <f t="shared" si="0"/>
        <v>172.87</v>
      </c>
      <c r="S13" s="1700">
        <f t="shared" si="0"/>
        <v>8.5500000000000007</v>
      </c>
      <c r="T13" s="825">
        <f t="shared" si="0"/>
        <v>77.83</v>
      </c>
      <c r="U13" s="1701">
        <f t="shared" si="0"/>
        <v>151.74</v>
      </c>
      <c r="V13" s="1700">
        <f t="shared" si="0"/>
        <v>103.72</v>
      </c>
      <c r="W13" s="1700">
        <f t="shared" si="0"/>
        <v>10.98</v>
      </c>
      <c r="X13" s="1700">
        <f t="shared" si="0"/>
        <v>1.38</v>
      </c>
      <c r="Y13" s="1062">
        <f t="shared" si="0"/>
        <v>35.659999999999997</v>
      </c>
      <c r="Z13" s="1060">
        <f t="shared" si="0"/>
        <v>73.960000000000008</v>
      </c>
      <c r="AA13" s="1700">
        <f>SUM(AA14:AA17)</f>
        <v>34.57</v>
      </c>
      <c r="AB13" s="1702">
        <f t="shared" si="0"/>
        <v>39.39</v>
      </c>
      <c r="AC13" s="1701">
        <f t="shared" si="0"/>
        <v>21.94</v>
      </c>
      <c r="AD13" s="1700">
        <f t="shared" si="0"/>
        <v>15.48</v>
      </c>
      <c r="AE13" s="1702">
        <f t="shared" si="0"/>
        <v>6.46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223" t="s">
        <v>25</v>
      </c>
      <c r="B14" s="1703">
        <v>4</v>
      </c>
      <c r="C14" s="1704">
        <v>4</v>
      </c>
      <c r="D14" s="1704">
        <v>4</v>
      </c>
      <c r="E14" s="1704">
        <v>628</v>
      </c>
      <c r="F14" s="1704">
        <v>618</v>
      </c>
      <c r="G14" s="224">
        <f>SUM(H14:J14)</f>
        <v>618</v>
      </c>
      <c r="H14" s="1705">
        <v>618</v>
      </c>
      <c r="I14" s="1704">
        <v>0</v>
      </c>
      <c r="J14" s="1704">
        <v>0</v>
      </c>
      <c r="K14" s="1706">
        <f>SUM(L14:O14)</f>
        <v>598.21</v>
      </c>
      <c r="L14" s="1705">
        <v>465.38</v>
      </c>
      <c r="M14" s="1704">
        <v>6.05</v>
      </c>
      <c r="N14" s="717">
        <v>0.45</v>
      </c>
      <c r="O14" s="1707">
        <v>126.33</v>
      </c>
      <c r="P14" s="1706">
        <f>SUM(Q14:T14)</f>
        <v>270.75</v>
      </c>
      <c r="Q14" s="1705">
        <v>35.5</v>
      </c>
      <c r="R14" s="1704">
        <v>172.87</v>
      </c>
      <c r="S14" s="717">
        <v>8.5500000000000007</v>
      </c>
      <c r="T14" s="1707">
        <v>53.83</v>
      </c>
      <c r="U14" s="1706">
        <f>SUM(V14:Y14)</f>
        <v>71.039999999999992</v>
      </c>
      <c r="V14" s="1705">
        <v>36.35</v>
      </c>
      <c r="W14" s="1704">
        <v>10.98</v>
      </c>
      <c r="X14" s="717">
        <v>1.38</v>
      </c>
      <c r="Y14" s="1708">
        <v>22.33</v>
      </c>
      <c r="Z14" s="1709">
        <f>SUM(AA14:AB14)</f>
        <v>63.84</v>
      </c>
      <c r="AA14" s="1704">
        <v>27.76</v>
      </c>
      <c r="AB14" s="13">
        <v>36.08</v>
      </c>
      <c r="AC14" s="1706">
        <f>SUM(AD14:AE14)</f>
        <v>7.43</v>
      </c>
      <c r="AD14" s="1704">
        <v>5.18</v>
      </c>
      <c r="AE14" s="13">
        <v>2.25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1457" t="s">
        <v>26</v>
      </c>
      <c r="B15" s="14">
        <v>1</v>
      </c>
      <c r="C15" s="15">
        <v>1</v>
      </c>
      <c r="D15" s="15">
        <v>1</v>
      </c>
      <c r="E15" s="15">
        <v>744</v>
      </c>
      <c r="F15" s="15">
        <v>744</v>
      </c>
      <c r="G15" s="1649">
        <f>SUM(H15:J15)</f>
        <v>0</v>
      </c>
      <c r="H15" s="16">
        <v>0</v>
      </c>
      <c r="I15" s="15">
        <v>0</v>
      </c>
      <c r="J15" s="16">
        <v>0</v>
      </c>
      <c r="K15" s="1649">
        <f>SUM(L15:O15)</f>
        <v>85.71</v>
      </c>
      <c r="L15" s="16">
        <v>70.38</v>
      </c>
      <c r="M15" s="16">
        <v>0</v>
      </c>
      <c r="N15" s="1710">
        <v>0</v>
      </c>
      <c r="O15" s="1711">
        <v>15.33</v>
      </c>
      <c r="P15" s="1649">
        <f>SUM(Q15:T15)</f>
        <v>132.28</v>
      </c>
      <c r="Q15" s="16">
        <v>108.28</v>
      </c>
      <c r="R15" s="15">
        <v>0</v>
      </c>
      <c r="S15" s="1710">
        <v>0</v>
      </c>
      <c r="T15" s="1711">
        <v>24</v>
      </c>
      <c r="U15" s="1649">
        <f>SUM(V15:Y15)</f>
        <v>80.7</v>
      </c>
      <c r="V15" s="16">
        <v>67.37</v>
      </c>
      <c r="W15" s="15">
        <v>0</v>
      </c>
      <c r="X15" s="1710">
        <v>0</v>
      </c>
      <c r="Y15" s="1712">
        <v>13.33</v>
      </c>
      <c r="Z15" s="1462">
        <f>SUM(AA15:AB15)</f>
        <v>10.119999999999999</v>
      </c>
      <c r="AA15" s="15">
        <v>6.81</v>
      </c>
      <c r="AB15" s="17">
        <v>3.31</v>
      </c>
      <c r="AC15" s="1649">
        <f>SUM(AD15:AE15)</f>
        <v>14.510000000000002</v>
      </c>
      <c r="AD15" s="15">
        <v>10.3</v>
      </c>
      <c r="AE15" s="17">
        <v>4.21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1463" t="s">
        <v>27</v>
      </c>
      <c r="B16" s="14"/>
      <c r="C16" s="15"/>
      <c r="D16" s="15"/>
      <c r="E16" s="15"/>
      <c r="F16" s="15"/>
      <c r="G16" s="1649">
        <f>SUM(H16:J16)</f>
        <v>0</v>
      </c>
      <c r="H16" s="16"/>
      <c r="I16" s="15"/>
      <c r="J16" s="18"/>
      <c r="K16" s="1649">
        <f>SUM(L16:O16)</f>
        <v>0</v>
      </c>
      <c r="L16" s="16"/>
      <c r="M16" s="18"/>
      <c r="N16" s="1713"/>
      <c r="O16" s="1714"/>
      <c r="P16" s="1649">
        <f>SUM(Q16:T16)</f>
        <v>0</v>
      </c>
      <c r="Q16" s="16"/>
      <c r="R16" s="18"/>
      <c r="S16" s="1713"/>
      <c r="T16" s="1714"/>
      <c r="U16" s="1649">
        <f>SUM(V16:Y16)</f>
        <v>0</v>
      </c>
      <c r="V16" s="16"/>
      <c r="W16" s="18"/>
      <c r="X16" s="1713"/>
      <c r="Y16" s="1715"/>
      <c r="Z16" s="1462">
        <f>SUM(AA16:AB16)</f>
        <v>0</v>
      </c>
      <c r="AA16" s="15"/>
      <c r="AB16" s="17"/>
      <c r="AC16" s="1649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365" t="s">
        <v>28</v>
      </c>
      <c r="B17" s="1716"/>
      <c r="C17" s="1717"/>
      <c r="D17" s="20"/>
      <c r="E17" s="20"/>
      <c r="F17" s="21"/>
      <c r="G17" s="1718">
        <f>SUM(H17:J17)</f>
        <v>0</v>
      </c>
      <c r="H17" s="23"/>
      <c r="I17" s="24"/>
      <c r="J17" s="1719"/>
      <c r="K17" s="1370">
        <f>SUM(L17:O17)</f>
        <v>0</v>
      </c>
      <c r="L17" s="23"/>
      <c r="M17" s="1720"/>
      <c r="N17" s="1721"/>
      <c r="O17" s="1722"/>
      <c r="P17" s="1370">
        <f>SUM(Q17:T17)</f>
        <v>0</v>
      </c>
      <c r="Q17" s="1720"/>
      <c r="R17" s="1717"/>
      <c r="S17" s="1721"/>
      <c r="T17" s="1722"/>
      <c r="U17" s="1370">
        <f>SUM(V17:Y17)</f>
        <v>0</v>
      </c>
      <c r="V17" s="1720"/>
      <c r="W17" s="1717"/>
      <c r="X17" s="1721"/>
      <c r="Y17" s="1723"/>
      <c r="Z17" s="1724">
        <f>SUM(AA17:AB17)</f>
        <v>0</v>
      </c>
      <c r="AA17" s="1717"/>
      <c r="AB17" s="1725"/>
      <c r="AC17" s="1718">
        <f>SUM(AD17:AE17)</f>
        <v>0</v>
      </c>
      <c r="AD17" s="1717"/>
      <c r="AE17" s="172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583"/>
      <c r="D19" s="1583"/>
      <c r="E19" s="1583"/>
      <c r="F19" s="1583"/>
      <c r="G19" s="32"/>
      <c r="H19" s="1726"/>
      <c r="I19" s="1727"/>
      <c r="J19" s="33"/>
      <c r="K19" s="1728"/>
      <c r="L19" s="1728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587"/>
      <c r="I20" s="1583"/>
      <c r="J20" s="1583"/>
      <c r="K20" s="1653"/>
      <c r="L20" s="1653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1729" t="s">
        <v>38</v>
      </c>
      <c r="B21" s="1730">
        <f>SUM(C21:G21)</f>
        <v>10</v>
      </c>
      <c r="C21" s="1731"/>
      <c r="D21" s="1732"/>
      <c r="E21" s="1732">
        <v>10</v>
      </c>
      <c r="F21" s="1732"/>
      <c r="G21" s="1733"/>
      <c r="H21" s="1590"/>
      <c r="I21" s="1583"/>
      <c r="J21" s="1583"/>
      <c r="K21" s="1653"/>
      <c r="L21" s="1653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1483" t="s">
        <v>39</v>
      </c>
      <c r="B22" s="1449">
        <f>SUM(C22:G22)</f>
        <v>238</v>
      </c>
      <c r="C22" s="1591"/>
      <c r="D22" s="1592"/>
      <c r="E22" s="1592">
        <v>238</v>
      </c>
      <c r="F22" s="1592"/>
      <c r="G22" s="1593"/>
      <c r="H22" s="1590"/>
      <c r="I22" s="1583"/>
      <c r="J22" s="1583"/>
      <c r="K22" s="1653"/>
      <c r="L22" s="1653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1483" t="s">
        <v>40</v>
      </c>
      <c r="B23" s="1449">
        <f>SUM(C23:G23)</f>
        <v>238</v>
      </c>
      <c r="C23" s="1591"/>
      <c r="D23" s="1592"/>
      <c r="E23" s="1592">
        <v>238</v>
      </c>
      <c r="F23" s="1592"/>
      <c r="G23" s="1593"/>
      <c r="H23" s="1590"/>
      <c r="I23" s="1583"/>
      <c r="J23" s="1583"/>
      <c r="K23" s="1653"/>
      <c r="L23" s="1653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1483" t="s">
        <v>41</v>
      </c>
      <c r="B24" s="1449">
        <f>SUM(C24:G24)</f>
        <v>238</v>
      </c>
      <c r="C24" s="1591"/>
      <c r="D24" s="1592"/>
      <c r="E24" s="1592">
        <v>238</v>
      </c>
      <c r="F24" s="1592"/>
      <c r="G24" s="1593"/>
      <c r="H24" s="1590"/>
      <c r="I24" s="1583"/>
      <c r="J24" s="1594"/>
      <c r="K24" s="1653"/>
      <c r="L24" s="1653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1734" t="s">
        <v>42</v>
      </c>
      <c r="B25" s="1381">
        <f>SUM(C25:G25)</f>
        <v>238</v>
      </c>
      <c r="C25" s="1735"/>
      <c r="D25" s="745"/>
      <c r="E25" s="745">
        <v>238</v>
      </c>
      <c r="F25" s="745"/>
      <c r="G25" s="746"/>
      <c r="H25" s="1590"/>
      <c r="I25" s="1583"/>
      <c r="J25" s="1583"/>
      <c r="K25" s="1653"/>
      <c r="L25" s="1653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655"/>
      <c r="C26" s="1594"/>
      <c r="D26" s="1655"/>
      <c r="E26" s="1655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596"/>
      <c r="D27" s="1596"/>
      <c r="E27" s="1596"/>
      <c r="F27" s="1596"/>
      <c r="G27" s="1596"/>
      <c r="H27" s="1596"/>
      <c r="I27" s="1597"/>
      <c r="J27" s="1597"/>
      <c r="K27" s="1655"/>
      <c r="L27" s="1655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670" t="s">
        <v>45</v>
      </c>
      <c r="E28" s="677"/>
      <c r="F28" s="748"/>
      <c r="G28" s="749" t="s">
        <v>46</v>
      </c>
      <c r="H28" s="749"/>
      <c r="I28" s="749"/>
      <c r="J28" s="749"/>
      <c r="K28" s="749"/>
      <c r="L28" s="750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1736"/>
      <c r="B29" s="1737"/>
      <c r="C29" s="1738"/>
      <c r="D29" s="1656" t="s">
        <v>47</v>
      </c>
      <c r="E29" s="1656" t="s">
        <v>48</v>
      </c>
      <c r="F29" s="682" t="s">
        <v>49</v>
      </c>
      <c r="G29" s="680" t="s">
        <v>50</v>
      </c>
      <c r="H29" s="1656" t="s">
        <v>51</v>
      </c>
      <c r="I29" s="1656" t="s">
        <v>52</v>
      </c>
      <c r="J29" s="1656" t="s">
        <v>53</v>
      </c>
      <c r="K29" s="1656" t="s">
        <v>54</v>
      </c>
      <c r="L29" s="1656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1739" t="s">
        <v>39</v>
      </c>
      <c r="B30" s="1740"/>
      <c r="C30" s="1741">
        <f>SUM(D30:F30)</f>
        <v>64</v>
      </c>
      <c r="D30" s="1742">
        <v>1</v>
      </c>
      <c r="E30" s="1743">
        <v>0</v>
      </c>
      <c r="F30" s="1744">
        <v>63</v>
      </c>
      <c r="G30" s="1745">
        <v>1</v>
      </c>
      <c r="H30" s="1743">
        <v>27</v>
      </c>
      <c r="I30" s="1743">
        <v>33</v>
      </c>
      <c r="J30" s="1743">
        <v>3</v>
      </c>
      <c r="K30" s="1743">
        <v>0</v>
      </c>
      <c r="L30" s="1743">
        <v>0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1500" t="s">
        <v>40</v>
      </c>
      <c r="B31" s="1501"/>
      <c r="C31" s="1741">
        <f t="shared" ref="C31:C36" si="3">SUM(D31:F31)</f>
        <v>89</v>
      </c>
      <c r="D31" s="1743">
        <v>1</v>
      </c>
      <c r="E31" s="1743">
        <v>2</v>
      </c>
      <c r="F31" s="1744">
        <v>86</v>
      </c>
      <c r="G31" s="1745">
        <v>1</v>
      </c>
      <c r="H31" s="1743">
        <v>37</v>
      </c>
      <c r="I31" s="1743">
        <v>48</v>
      </c>
      <c r="J31" s="1743">
        <v>3</v>
      </c>
      <c r="K31" s="1743">
        <v>0</v>
      </c>
      <c r="L31" s="1743">
        <v>0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1500" t="s">
        <v>41</v>
      </c>
      <c r="B32" s="1501"/>
      <c r="C32" s="1741">
        <f t="shared" si="3"/>
        <v>840</v>
      </c>
      <c r="D32" s="1743">
        <v>4</v>
      </c>
      <c r="E32" s="1743">
        <v>26</v>
      </c>
      <c r="F32" s="1744">
        <v>810</v>
      </c>
      <c r="G32" s="1745">
        <v>2</v>
      </c>
      <c r="H32" s="1743">
        <v>299</v>
      </c>
      <c r="I32" s="1743">
        <v>532</v>
      </c>
      <c r="J32" s="1743">
        <v>7</v>
      </c>
      <c r="K32" s="1743">
        <v>0</v>
      </c>
      <c r="L32" s="1743">
        <v>0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1387" t="s">
        <v>42</v>
      </c>
      <c r="B33" s="1388"/>
      <c r="C33" s="1389">
        <f t="shared" si="3"/>
        <v>55</v>
      </c>
      <c r="D33" s="1390">
        <v>1</v>
      </c>
      <c r="E33" s="1390">
        <v>2</v>
      </c>
      <c r="F33" s="1391">
        <v>52</v>
      </c>
      <c r="G33" s="1392">
        <v>0</v>
      </c>
      <c r="H33" s="1390">
        <v>27</v>
      </c>
      <c r="I33" s="1390">
        <v>26</v>
      </c>
      <c r="J33" s="1390">
        <v>2</v>
      </c>
      <c r="K33" s="1390">
        <v>0</v>
      </c>
      <c r="L33" s="1390">
        <v>0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741">
        <f t="shared" si="3"/>
        <v>3</v>
      </c>
      <c r="D34" s="1743">
        <v>0</v>
      </c>
      <c r="E34" s="1743">
        <v>0</v>
      </c>
      <c r="F34" s="1744">
        <v>3</v>
      </c>
      <c r="G34" s="1745">
        <v>0</v>
      </c>
      <c r="H34" s="1743">
        <v>1</v>
      </c>
      <c r="I34" s="1743">
        <v>2</v>
      </c>
      <c r="J34" s="1743">
        <v>0</v>
      </c>
      <c r="K34" s="1743">
        <v>0</v>
      </c>
      <c r="L34" s="1743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1746"/>
      <c r="B35" s="1387" t="s">
        <v>58</v>
      </c>
      <c r="C35" s="1734">
        <f t="shared" si="3"/>
        <v>0</v>
      </c>
      <c r="D35" s="1747">
        <v>0</v>
      </c>
      <c r="E35" s="1747">
        <v>0</v>
      </c>
      <c r="F35" s="1748">
        <v>0</v>
      </c>
      <c r="G35" s="1749">
        <v>0</v>
      </c>
      <c r="H35" s="1747">
        <v>0</v>
      </c>
      <c r="I35" s="1747">
        <v>0</v>
      </c>
      <c r="J35" s="1747">
        <v>0</v>
      </c>
      <c r="K35" s="1747">
        <v>0</v>
      </c>
      <c r="L35" s="1747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1750" t="s">
        <v>59</v>
      </c>
      <c r="B36" s="1751"/>
      <c r="C36" s="1752">
        <f t="shared" si="3"/>
        <v>5</v>
      </c>
      <c r="D36" s="1747">
        <v>0</v>
      </c>
      <c r="E36" s="1747">
        <v>0</v>
      </c>
      <c r="F36" s="1748">
        <v>5</v>
      </c>
      <c r="G36" s="1749">
        <v>0</v>
      </c>
      <c r="H36" s="1747">
        <v>1</v>
      </c>
      <c r="I36" s="1747">
        <v>4</v>
      </c>
      <c r="J36" s="1747">
        <v>0</v>
      </c>
      <c r="K36" s="1747">
        <v>0</v>
      </c>
      <c r="L36" s="1747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753" t="s">
        <v>60</v>
      </c>
      <c r="B37" s="1653"/>
      <c r="C37" s="44"/>
      <c r="D37" s="1668"/>
      <c r="E37" s="1668"/>
      <c r="F37" s="1668"/>
      <c r="G37" s="1668"/>
      <c r="H37" s="1668"/>
      <c r="I37" s="1668"/>
      <c r="J37" s="1668"/>
      <c r="K37" s="1668"/>
      <c r="L37" s="1668"/>
      <c r="M37" s="1669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656" t="s">
        <v>61</v>
      </c>
      <c r="B38" s="1656" t="s">
        <v>62</v>
      </c>
      <c r="C38" s="1583"/>
      <c r="D38" s="1653"/>
      <c r="E38" s="1653"/>
      <c r="F38" s="1653"/>
      <c r="G38" s="1669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741" t="s">
        <v>63</v>
      </c>
      <c r="B39" s="1743">
        <v>200</v>
      </c>
      <c r="C39" s="1583"/>
      <c r="D39" s="1653"/>
      <c r="E39" s="1653"/>
      <c r="F39" s="1653"/>
      <c r="G39" s="1669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741" t="s">
        <v>64</v>
      </c>
      <c r="B40" s="1743">
        <v>630</v>
      </c>
      <c r="C40" s="1583"/>
      <c r="D40" s="1653"/>
      <c r="E40" s="1653"/>
      <c r="F40" s="1653"/>
      <c r="G40" s="1669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741" t="s">
        <v>65</v>
      </c>
      <c r="B41" s="1743">
        <v>937</v>
      </c>
      <c r="C41" s="1583"/>
      <c r="D41" s="1653"/>
      <c r="E41" s="1653"/>
      <c r="F41" s="1653"/>
      <c r="G41" s="1669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741" t="s">
        <v>66</v>
      </c>
      <c r="B42" s="1743"/>
      <c r="C42" s="1583"/>
      <c r="D42" s="1653"/>
      <c r="E42" s="1653"/>
      <c r="F42" s="1653"/>
      <c r="G42" s="1669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741" t="s">
        <v>67</v>
      </c>
      <c r="B43" s="1743">
        <v>454</v>
      </c>
      <c r="C43" s="1583"/>
      <c r="D43" s="1653"/>
      <c r="E43" s="1653"/>
      <c r="F43" s="1653"/>
      <c r="G43" s="1669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741" t="s">
        <v>68</v>
      </c>
      <c r="B44" s="1743"/>
      <c r="C44" s="1583"/>
      <c r="D44" s="1653"/>
      <c r="E44" s="1653"/>
      <c r="F44" s="1653"/>
      <c r="G44" s="1669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741" t="s">
        <v>69</v>
      </c>
      <c r="B45" s="1743"/>
      <c r="C45" s="1583"/>
      <c r="D45" s="1653"/>
      <c r="E45" s="1653"/>
      <c r="F45" s="1653"/>
      <c r="G45" s="1669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583"/>
      <c r="D46" s="1653"/>
      <c r="E46" s="1653"/>
      <c r="F46" s="1653"/>
      <c r="G46" s="1669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1389" t="s">
        <v>71</v>
      </c>
      <c r="B47" s="1390"/>
      <c r="C47" s="1583"/>
      <c r="D47" s="1653"/>
      <c r="E47" s="1653"/>
      <c r="F47" s="1653"/>
      <c r="G47" s="1669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754" t="s">
        <v>72</v>
      </c>
      <c r="B48" s="33"/>
      <c r="D48" s="1668"/>
      <c r="E48" s="1668"/>
      <c r="F48" s="1653"/>
      <c r="G48" s="1653"/>
      <c r="H48" s="1653"/>
      <c r="I48" s="1653"/>
      <c r="J48" s="1653"/>
      <c r="K48" s="1653"/>
      <c r="L48" s="1653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656" t="s">
        <v>31</v>
      </c>
      <c r="B49" s="1656" t="s">
        <v>32</v>
      </c>
      <c r="C49" s="1656" t="s">
        <v>73</v>
      </c>
      <c r="D49" s="1656" t="s">
        <v>74</v>
      </c>
      <c r="E49" s="1656" t="s">
        <v>75</v>
      </c>
      <c r="F49" s="1653"/>
      <c r="G49" s="1653"/>
      <c r="H49" s="1653"/>
      <c r="I49" s="1653"/>
      <c r="J49" s="1653"/>
      <c r="K49" s="1653"/>
      <c r="L49" s="1653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1605" t="s">
        <v>76</v>
      </c>
      <c r="B50" s="225">
        <f>SUM(C50:E50)</f>
        <v>930</v>
      </c>
      <c r="C50" s="226">
        <v>930</v>
      </c>
      <c r="D50" s="226">
        <v>0</v>
      </c>
      <c r="E50" s="226">
        <v>0</v>
      </c>
      <c r="F50" s="1653"/>
      <c r="G50" s="1653"/>
      <c r="H50" s="1653"/>
      <c r="I50" s="1653"/>
      <c r="J50" s="1653"/>
      <c r="K50" s="1653"/>
      <c r="L50" s="1653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1605" t="s">
        <v>77</v>
      </c>
      <c r="B51" s="225">
        <f>SUM(C51:E51)</f>
        <v>840</v>
      </c>
      <c r="C51" s="226">
        <v>840</v>
      </c>
      <c r="D51" s="226">
        <v>0</v>
      </c>
      <c r="E51" s="226">
        <v>0</v>
      </c>
      <c r="F51" s="1653"/>
      <c r="G51" s="1653"/>
      <c r="H51" s="1653"/>
      <c r="I51" s="1653"/>
      <c r="J51" s="1653"/>
      <c r="K51" s="1653"/>
      <c r="L51" s="1653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1389" t="s">
        <v>78</v>
      </c>
      <c r="B52" s="1394">
        <f>SUM(C52:E52)</f>
        <v>90</v>
      </c>
      <c r="C52" s="1395">
        <v>90</v>
      </c>
      <c r="D52" s="1395">
        <v>0</v>
      </c>
      <c r="E52" s="1395">
        <v>0</v>
      </c>
      <c r="F52" s="1653"/>
      <c r="G52" s="1653"/>
      <c r="H52" s="1653"/>
      <c r="I52" s="1653"/>
      <c r="J52" s="1653"/>
      <c r="K52" s="1653"/>
      <c r="L52" s="1653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1667" t="s">
        <v>79</v>
      </c>
      <c r="B53" s="48"/>
      <c r="C53" s="49"/>
      <c r="D53" s="49"/>
      <c r="E53" s="1607"/>
      <c r="F53" s="1607"/>
      <c r="G53" s="1607"/>
      <c r="H53" s="1607"/>
      <c r="I53" s="1607"/>
      <c r="J53" s="1653"/>
      <c r="K53" s="1653"/>
      <c r="L53" s="1653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755" t="s">
        <v>80</v>
      </c>
      <c r="B54" s="1755" t="s">
        <v>32</v>
      </c>
      <c r="C54" s="1671" t="s">
        <v>81</v>
      </c>
      <c r="D54" s="974" t="s">
        <v>82</v>
      </c>
      <c r="E54" s="1756" t="s">
        <v>49</v>
      </c>
      <c r="F54" s="680" t="s">
        <v>75</v>
      </c>
      <c r="G54" s="1607"/>
      <c r="H54" s="1607"/>
      <c r="I54" s="1607"/>
      <c r="J54" s="1653"/>
      <c r="K54" s="1653"/>
      <c r="L54" s="1653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1757" t="s">
        <v>83</v>
      </c>
      <c r="B55" s="1758">
        <f>SUM(C55:E55)</f>
        <v>0</v>
      </c>
      <c r="C55" s="1759"/>
      <c r="D55" s="1760"/>
      <c r="E55" s="1650"/>
      <c r="F55" s="1672"/>
      <c r="G55" s="1607"/>
      <c r="H55" s="1607"/>
      <c r="I55" s="1607"/>
      <c r="J55" s="1653"/>
      <c r="K55" s="1653"/>
      <c r="L55" s="1653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1512" t="s">
        <v>84</v>
      </c>
      <c r="B56" s="1513">
        <f>SUM(C56:E56)</f>
        <v>0</v>
      </c>
      <c r="C56" s="1610"/>
      <c r="D56" s="1514"/>
      <c r="E56" s="1611"/>
      <c r="F56" s="1672"/>
      <c r="G56" s="1607"/>
      <c r="H56" s="1607"/>
      <c r="I56" s="1607"/>
      <c r="J56" s="1653"/>
      <c r="K56" s="1653"/>
      <c r="L56" s="1653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1761" t="s">
        <v>85</v>
      </c>
      <c r="B57" s="1762">
        <f>SUM(C57:E57)</f>
        <v>19</v>
      </c>
      <c r="C57" s="1763"/>
      <c r="D57" s="1404"/>
      <c r="E57" s="1559">
        <v>19</v>
      </c>
      <c r="F57" s="1406"/>
      <c r="G57" s="1607"/>
      <c r="H57" s="1607"/>
      <c r="I57" s="1607"/>
      <c r="J57" s="1653"/>
      <c r="K57" s="1653"/>
      <c r="L57" s="1653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1667" t="s">
        <v>86</v>
      </c>
      <c r="B58" s="50"/>
      <c r="C58" s="50"/>
      <c r="D58" s="50"/>
      <c r="E58" s="50"/>
      <c r="F58" s="1607"/>
      <c r="G58" s="1607"/>
      <c r="H58" s="1607"/>
      <c r="I58" s="1607"/>
      <c r="J58" s="1653"/>
      <c r="K58" s="1653"/>
      <c r="L58" s="1653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676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1607"/>
      <c r="G59" s="1607"/>
      <c r="H59" s="1607"/>
      <c r="I59" s="1607"/>
      <c r="J59" s="1653"/>
      <c r="K59" s="1653"/>
      <c r="L59" s="1653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1764" t="s">
        <v>92</v>
      </c>
      <c r="B60" s="1765"/>
      <c r="C60" s="1759"/>
      <c r="D60" s="1651"/>
      <c r="E60" s="1652"/>
      <c r="F60" s="1607"/>
      <c r="G60" s="1607"/>
      <c r="H60" s="1607"/>
      <c r="I60" s="1607"/>
      <c r="J60" s="1653"/>
      <c r="K60" s="1653"/>
      <c r="L60" s="1653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766" t="s">
        <v>93</v>
      </c>
      <c r="B61" s="1767"/>
      <c r="C61" s="1768"/>
      <c r="D61" s="1769"/>
      <c r="E61" s="1770"/>
      <c r="F61" s="1771"/>
      <c r="G61" s="1771"/>
      <c r="H61" s="1771"/>
      <c r="I61" s="1771"/>
      <c r="J61" s="1772"/>
      <c r="K61" s="1772"/>
      <c r="L61" s="1772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773" t="s">
        <v>94</v>
      </c>
      <c r="B62" s="1767"/>
      <c r="C62" s="1768"/>
      <c r="D62" s="1769"/>
      <c r="E62" s="1770"/>
      <c r="F62" s="1771"/>
      <c r="G62" s="1771"/>
      <c r="H62" s="1771"/>
      <c r="I62" s="1771"/>
      <c r="J62" s="1772"/>
      <c r="K62" s="1772"/>
      <c r="L62" s="1772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773" t="s">
        <v>95</v>
      </c>
      <c r="B63" s="1767"/>
      <c r="C63" s="1774"/>
      <c r="D63" s="1775"/>
      <c r="E63" s="1770"/>
      <c r="F63" s="1776"/>
      <c r="G63" s="1776"/>
      <c r="H63" s="1776"/>
      <c r="I63" s="1776"/>
      <c r="J63" s="1777"/>
      <c r="K63" s="1777"/>
      <c r="L63" s="1777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778" t="s">
        <v>96</v>
      </c>
      <c r="B64" s="1767"/>
      <c r="C64" s="1779"/>
      <c r="D64" s="1780"/>
      <c r="E64" s="1770"/>
      <c r="F64" s="1781"/>
      <c r="G64" s="1781"/>
      <c r="H64" s="1781"/>
      <c r="I64" s="1781"/>
      <c r="J64" s="1782"/>
      <c r="K64" s="1782"/>
      <c r="L64" s="1782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783" t="s">
        <v>97</v>
      </c>
      <c r="B65" s="1427">
        <v>19</v>
      </c>
      <c r="C65" s="1763">
        <v>10</v>
      </c>
      <c r="D65" s="1784">
        <v>19</v>
      </c>
      <c r="E65" s="1342">
        <v>19</v>
      </c>
      <c r="F65" s="1607"/>
      <c r="G65" s="1607"/>
      <c r="H65" s="1607"/>
      <c r="I65" s="1607"/>
      <c r="J65" s="1782"/>
      <c r="K65" s="1782"/>
      <c r="L65" s="1782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654" t="s">
        <v>32</v>
      </c>
      <c r="B66" s="1785">
        <f>SUM(B60:B65)</f>
        <v>19</v>
      </c>
      <c r="C66" s="1785">
        <f>SUM(C60:C65)</f>
        <v>10</v>
      </c>
      <c r="D66" s="775">
        <f>SUM(D60:D65)</f>
        <v>19</v>
      </c>
      <c r="E66" s="661">
        <f>SUM(E60:E65)</f>
        <v>19</v>
      </c>
      <c r="F66" s="1632"/>
      <c r="G66" s="1607"/>
      <c r="H66" s="1607"/>
      <c r="I66" s="1607"/>
      <c r="J66" s="1782"/>
      <c r="K66" s="1782"/>
      <c r="L66" s="1782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633" t="s">
        <v>98</v>
      </c>
      <c r="B67" s="1786"/>
      <c r="C67" s="1786"/>
      <c r="D67" s="1786"/>
      <c r="E67" s="1787"/>
      <c r="F67" s="1596"/>
      <c r="G67" s="1596"/>
      <c r="H67" s="1596"/>
      <c r="I67" s="1596"/>
      <c r="J67" s="1788"/>
      <c r="K67" s="1782"/>
      <c r="L67" s="1782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656" t="s">
        <v>99</v>
      </c>
      <c r="B68" s="1656" t="s">
        <v>100</v>
      </c>
      <c r="C68" s="1656" t="s">
        <v>32</v>
      </c>
      <c r="D68" s="1657" t="s">
        <v>101</v>
      </c>
      <c r="E68" s="1658" t="s">
        <v>102</v>
      </c>
      <c r="F68" s="1659" t="s">
        <v>103</v>
      </c>
      <c r="G68" s="1659" t="s">
        <v>104</v>
      </c>
      <c r="H68" s="1659" t="s">
        <v>105</v>
      </c>
      <c r="I68" s="664" t="s">
        <v>48</v>
      </c>
      <c r="J68" s="1635"/>
      <c r="K68" s="1681"/>
      <c r="L68" s="1680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660" t="s">
        <v>106</v>
      </c>
      <c r="B69" s="665"/>
      <c r="C69" s="1661">
        <f>SUM(D69:I69)</f>
        <v>206</v>
      </c>
      <c r="D69" s="1662">
        <v>25</v>
      </c>
      <c r="E69" s="1663">
        <v>19</v>
      </c>
      <c r="F69" s="1663">
        <v>35</v>
      </c>
      <c r="G69" s="1663">
        <v>46</v>
      </c>
      <c r="H69" s="1663">
        <v>44</v>
      </c>
      <c r="I69" s="667">
        <v>37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1664" t="s">
        <v>108</v>
      </c>
      <c r="C70" s="1789">
        <f>SUM(D70:I70)</f>
        <v>72</v>
      </c>
      <c r="D70" s="1561">
        <v>25</v>
      </c>
      <c r="E70" s="218">
        <v>19</v>
      </c>
      <c r="F70" s="218">
        <v>28</v>
      </c>
      <c r="G70" s="218"/>
      <c r="H70" s="218"/>
      <c r="I70" s="1195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1738"/>
      <c r="B71" s="55" t="s">
        <v>109</v>
      </c>
      <c r="C71" s="56">
        <f>SUM(D71:I71)</f>
        <v>7</v>
      </c>
      <c r="D71" s="57">
        <v>0</v>
      </c>
      <c r="E71" s="58">
        <v>0</v>
      </c>
      <c r="F71" s="58">
        <v>7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1664" t="s">
        <v>108</v>
      </c>
      <c r="C72" s="1789">
        <f>SUM(D72:I72)</f>
        <v>62</v>
      </c>
      <c r="D72" s="1790">
        <v>25</v>
      </c>
      <c r="E72" s="1665">
        <v>15</v>
      </c>
      <c r="F72" s="1665">
        <v>22</v>
      </c>
      <c r="G72" s="1665"/>
      <c r="H72" s="1665"/>
      <c r="I72" s="1666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1738"/>
      <c r="B73" s="1791" t="s">
        <v>109</v>
      </c>
      <c r="C73" s="1792">
        <f>SUM(D73:I73)</f>
        <v>14</v>
      </c>
      <c r="D73" s="1793">
        <v>5</v>
      </c>
      <c r="E73" s="1794">
        <v>4</v>
      </c>
      <c r="F73" s="1794">
        <v>5</v>
      </c>
      <c r="G73" s="1794"/>
      <c r="H73" s="1794"/>
      <c r="I73" s="1311"/>
      <c r="J73" s="37" t="str">
        <f>CA73&amp;CB73&amp;CC73&amp;CD73&amp;CE73&amp;CF73</f>
        <v/>
      </c>
      <c r="K73" s="1788"/>
      <c r="L73" s="1788"/>
      <c r="M73" s="1788"/>
      <c r="N73" s="1788"/>
      <c r="O73" s="1788"/>
      <c r="P73" s="1788"/>
      <c r="Q73" s="1788"/>
      <c r="R73" s="1788"/>
      <c r="S73" s="1788"/>
      <c r="T73" s="1788"/>
      <c r="U73" s="1788"/>
      <c r="V73" s="1788"/>
      <c r="W73" s="1788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219" t="s">
        <v>111</v>
      </c>
      <c r="B74" s="220"/>
      <c r="C74" s="220"/>
      <c r="D74" s="1782"/>
      <c r="E74" s="1782"/>
      <c r="F74" s="1782"/>
      <c r="G74" s="1782"/>
      <c r="H74" s="1643"/>
      <c r="I74" s="1643"/>
      <c r="J74" s="1788"/>
      <c r="K74" s="1782"/>
      <c r="L74" s="1782"/>
      <c r="M74" s="1795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670" t="s">
        <v>115</v>
      </c>
      <c r="G75" s="677"/>
      <c r="H75" s="677"/>
      <c r="I75" s="678"/>
      <c r="J75" s="1594"/>
      <c r="K75" s="1782"/>
      <c r="L75" s="1782"/>
      <c r="M75" s="1795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1796"/>
      <c r="C76" s="1737"/>
      <c r="D76" s="1796"/>
      <c r="E76" s="1737"/>
      <c r="F76" s="1670" t="s">
        <v>116</v>
      </c>
      <c r="G76" s="678"/>
      <c r="H76" s="1670" t="s">
        <v>117</v>
      </c>
      <c r="I76" s="678"/>
      <c r="J76" s="1645"/>
      <c r="K76" s="1782"/>
      <c r="L76" s="1782"/>
      <c r="M76" s="1795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1737"/>
      <c r="B77" s="1671" t="s">
        <v>47</v>
      </c>
      <c r="C77" s="679" t="s">
        <v>118</v>
      </c>
      <c r="D77" s="1671" t="s">
        <v>47</v>
      </c>
      <c r="E77" s="680" t="s">
        <v>118</v>
      </c>
      <c r="F77" s="1671" t="s">
        <v>47</v>
      </c>
      <c r="G77" s="679" t="s">
        <v>118</v>
      </c>
      <c r="H77" s="1671" t="s">
        <v>47</v>
      </c>
      <c r="I77" s="680" t="s">
        <v>118</v>
      </c>
      <c r="J77" s="1645"/>
      <c r="K77" s="1782"/>
      <c r="L77" s="1782"/>
      <c r="M77" s="1795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797" t="s">
        <v>119</v>
      </c>
      <c r="B78" s="60"/>
      <c r="C78" s="1798">
        <v>257</v>
      </c>
      <c r="D78" s="60">
        <v>32</v>
      </c>
      <c r="E78" s="1798">
        <v>129</v>
      </c>
      <c r="F78" s="61">
        <v>38</v>
      </c>
      <c r="G78" s="1799">
        <v>133</v>
      </c>
      <c r="H78" s="61">
        <v>6</v>
      </c>
      <c r="I78" s="1799">
        <v>4</v>
      </c>
      <c r="J78" s="37" t="str">
        <f>CA78</f>
        <v/>
      </c>
      <c r="K78" s="1782"/>
      <c r="L78" s="1782"/>
      <c r="M78" s="1795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>
        <v>87</v>
      </c>
      <c r="D79" s="63"/>
      <c r="E79" s="64">
        <v>3</v>
      </c>
      <c r="F79" s="65"/>
      <c r="G79" s="66">
        <v>3</v>
      </c>
      <c r="H79" s="65"/>
      <c r="I79" s="66"/>
      <c r="J79" s="37" t="str">
        <f t="shared" ref="J79:J89" si="6">CA79</f>
        <v/>
      </c>
      <c r="K79" s="1782"/>
      <c r="L79" s="1782"/>
      <c r="M79" s="1795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>
        <v>1</v>
      </c>
      <c r="C80" s="64">
        <v>22</v>
      </c>
      <c r="D80" s="63">
        <v>1</v>
      </c>
      <c r="E80" s="64">
        <v>5</v>
      </c>
      <c r="F80" s="65">
        <v>1</v>
      </c>
      <c r="G80" s="66">
        <v>5</v>
      </c>
      <c r="H80" s="65"/>
      <c r="I80" s="66"/>
      <c r="J80" s="37" t="str">
        <f t="shared" si="6"/>
        <v/>
      </c>
      <c r="K80" s="1782"/>
      <c r="L80" s="1782"/>
      <c r="M80" s="1795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61</v>
      </c>
      <c r="D81" s="63"/>
      <c r="E81" s="64">
        <v>7</v>
      </c>
      <c r="F81" s="65"/>
      <c r="G81" s="66">
        <v>7</v>
      </c>
      <c r="H81" s="65"/>
      <c r="I81" s="66"/>
      <c r="J81" s="37" t="str">
        <f t="shared" si="6"/>
        <v/>
      </c>
      <c r="K81" s="1782"/>
      <c r="L81" s="1782"/>
      <c r="M81" s="1795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14</v>
      </c>
      <c r="C82" s="64">
        <v>177</v>
      </c>
      <c r="D82" s="63">
        <v>8</v>
      </c>
      <c r="E82" s="64">
        <v>61</v>
      </c>
      <c r="F82" s="65">
        <v>8</v>
      </c>
      <c r="G82" s="66">
        <v>65</v>
      </c>
      <c r="H82" s="65"/>
      <c r="I82" s="66">
        <v>4</v>
      </c>
      <c r="J82" s="37" t="str">
        <f t="shared" si="6"/>
        <v/>
      </c>
      <c r="K82" s="1782"/>
      <c r="L82" s="1782"/>
      <c r="M82" s="1795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782"/>
      <c r="L83" s="1782"/>
      <c r="M83" s="1795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1</v>
      </c>
      <c r="D84" s="63">
        <v>48</v>
      </c>
      <c r="E84" s="64">
        <v>13</v>
      </c>
      <c r="F84" s="65">
        <v>48</v>
      </c>
      <c r="G84" s="66">
        <v>13</v>
      </c>
      <c r="H84" s="65"/>
      <c r="I84" s="66"/>
      <c r="J84" s="37" t="str">
        <f t="shared" si="6"/>
        <v/>
      </c>
      <c r="K84" s="1782"/>
      <c r="L84" s="1782"/>
      <c r="M84" s="1795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129</v>
      </c>
      <c r="F85" s="65"/>
      <c r="G85" s="66">
        <v>142</v>
      </c>
      <c r="H85" s="65"/>
      <c r="I85" s="66">
        <v>13</v>
      </c>
      <c r="J85" s="37" t="str">
        <f t="shared" si="6"/>
        <v/>
      </c>
      <c r="K85" s="1782"/>
      <c r="L85" s="1782"/>
      <c r="M85" s="1795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26</v>
      </c>
      <c r="D86" s="63"/>
      <c r="E86" s="64">
        <v>56</v>
      </c>
      <c r="F86" s="65"/>
      <c r="G86" s="66">
        <v>57</v>
      </c>
      <c r="H86" s="65"/>
      <c r="I86" s="66">
        <v>1</v>
      </c>
      <c r="J86" s="37" t="str">
        <f t="shared" si="6"/>
        <v/>
      </c>
      <c r="K86" s="1782"/>
      <c r="L86" s="1782"/>
      <c r="M86" s="1795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>
        <v>1</v>
      </c>
      <c r="C87" s="64">
        <v>10</v>
      </c>
      <c r="D87" s="63">
        <v>1</v>
      </c>
      <c r="E87" s="64">
        <v>56</v>
      </c>
      <c r="F87" s="65">
        <v>1</v>
      </c>
      <c r="G87" s="66">
        <v>65</v>
      </c>
      <c r="H87" s="65"/>
      <c r="I87" s="66">
        <v>9</v>
      </c>
      <c r="J87" s="37" t="str">
        <f t="shared" si="6"/>
        <v/>
      </c>
      <c r="K87" s="1782"/>
      <c r="L87" s="1782"/>
      <c r="M87" s="1795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87</v>
      </c>
      <c r="D88" s="63"/>
      <c r="E88" s="64">
        <v>16</v>
      </c>
      <c r="F88" s="65"/>
      <c r="G88" s="66">
        <v>20</v>
      </c>
      <c r="H88" s="65"/>
      <c r="I88" s="66">
        <v>4</v>
      </c>
      <c r="J88" s="37" t="str">
        <f t="shared" si="6"/>
        <v/>
      </c>
      <c r="K88" s="1782"/>
      <c r="L88" s="1782"/>
      <c r="M88" s="1594"/>
      <c r="N88" s="1782"/>
      <c r="O88" s="1782"/>
      <c r="P88" s="1795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45</v>
      </c>
      <c r="D89" s="63"/>
      <c r="E89" s="64">
        <v>10</v>
      </c>
      <c r="F89" s="65"/>
      <c r="G89" s="66">
        <v>10</v>
      </c>
      <c r="H89" s="65"/>
      <c r="I89" s="66"/>
      <c r="J89" s="37" t="str">
        <f t="shared" si="6"/>
        <v/>
      </c>
      <c r="K89" s="1782"/>
      <c r="L89" s="1782"/>
      <c r="M89" s="1594"/>
      <c r="N89" s="1782"/>
      <c r="O89" s="1782"/>
      <c r="P89" s="1795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782"/>
      <c r="L90" s="1782"/>
      <c r="M90" s="1594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673" t="s">
        <v>32</v>
      </c>
      <c r="B91" s="1674">
        <f t="shared" ref="B91:I91" si="9">SUM(B78:B90)</f>
        <v>16</v>
      </c>
      <c r="C91" s="1674">
        <f t="shared" si="9"/>
        <v>773</v>
      </c>
      <c r="D91" s="1674">
        <f t="shared" si="9"/>
        <v>90</v>
      </c>
      <c r="E91" s="1674">
        <f t="shared" si="9"/>
        <v>485</v>
      </c>
      <c r="F91" s="1674">
        <f t="shared" si="9"/>
        <v>96</v>
      </c>
      <c r="G91" s="1674">
        <f t="shared" si="9"/>
        <v>520</v>
      </c>
      <c r="H91" s="1674">
        <f t="shared" si="9"/>
        <v>6</v>
      </c>
      <c r="I91" s="1675">
        <f t="shared" si="9"/>
        <v>35</v>
      </c>
      <c r="J91" s="1583"/>
      <c r="K91" s="1782"/>
      <c r="L91" s="1782"/>
      <c r="M91" s="1795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800"/>
      <c r="I92" s="1800"/>
      <c r="J92" s="1594"/>
      <c r="K92" s="1782"/>
      <c r="L92" s="1782"/>
      <c r="M92" s="1795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670" t="s">
        <v>134</v>
      </c>
      <c r="C93" s="677"/>
      <c r="D93" s="677"/>
      <c r="E93" s="677"/>
      <c r="F93" s="677"/>
      <c r="G93" s="678"/>
      <c r="H93" s="1788"/>
      <c r="I93" s="1594"/>
      <c r="J93" s="1782"/>
      <c r="K93" s="1782"/>
      <c r="L93" s="1795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1738"/>
      <c r="B94" s="1676" t="s">
        <v>135</v>
      </c>
      <c r="C94" s="1671" t="s">
        <v>47</v>
      </c>
      <c r="D94" s="682" t="s">
        <v>118</v>
      </c>
      <c r="E94" s="974" t="s">
        <v>18</v>
      </c>
      <c r="F94" s="1677" t="s">
        <v>19</v>
      </c>
      <c r="G94" s="1677" t="s">
        <v>20</v>
      </c>
      <c r="H94" s="1788"/>
      <c r="I94" s="1788"/>
      <c r="J94" s="1594"/>
      <c r="K94" s="1782"/>
      <c r="L94" s="1782"/>
      <c r="M94" s="1795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797" t="s">
        <v>136</v>
      </c>
      <c r="B95" s="1730">
        <f t="shared" ref="B95:B101" si="10">SUM(C95+D95)</f>
        <v>14</v>
      </c>
      <c r="C95" s="61">
        <v>6</v>
      </c>
      <c r="D95" s="1678">
        <v>8</v>
      </c>
      <c r="E95" s="1679">
        <v>14</v>
      </c>
      <c r="F95" s="221"/>
      <c r="G95" s="221"/>
      <c r="H95" s="37" t="str">
        <f>CA95</f>
        <v/>
      </c>
      <c r="I95" s="1788"/>
      <c r="J95" s="1594"/>
      <c r="K95" s="1782"/>
      <c r="L95" s="1782"/>
      <c r="M95" s="1795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448" t="s">
        <v>137</v>
      </c>
      <c r="B96" s="1449">
        <f t="shared" si="10"/>
        <v>16</v>
      </c>
      <c r="C96" s="65"/>
      <c r="D96" s="1450">
        <v>16</v>
      </c>
      <c r="E96" s="1451">
        <v>12</v>
      </c>
      <c r="F96" s="1593">
        <v>4</v>
      </c>
      <c r="G96" s="1593"/>
      <c r="H96" s="37" t="str">
        <f t="shared" ref="H96:H102" si="12">CA96</f>
        <v/>
      </c>
      <c r="I96" s="1788"/>
      <c r="J96" s="1594"/>
      <c r="K96" s="1782"/>
      <c r="L96" s="1782"/>
      <c r="M96" s="1795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449">
        <f t="shared" si="10"/>
        <v>2</v>
      </c>
      <c r="C97" s="65"/>
      <c r="D97" s="1450">
        <v>2</v>
      </c>
      <c r="E97" s="1451">
        <v>2</v>
      </c>
      <c r="F97" s="1593"/>
      <c r="G97" s="1593"/>
      <c r="H97" s="37" t="str">
        <f t="shared" si="12"/>
        <v/>
      </c>
      <c r="I97" s="1788"/>
      <c r="J97" s="1594"/>
      <c r="K97" s="1782"/>
      <c r="L97" s="1782"/>
      <c r="M97" s="1795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449">
        <f t="shared" si="10"/>
        <v>9</v>
      </c>
      <c r="C98" s="65"/>
      <c r="D98" s="1450">
        <v>9</v>
      </c>
      <c r="E98" s="1451">
        <v>9</v>
      </c>
      <c r="F98" s="1593"/>
      <c r="G98" s="1593"/>
      <c r="H98" s="37" t="str">
        <f t="shared" si="12"/>
        <v/>
      </c>
      <c r="I98" s="1788"/>
      <c r="J98" s="1594"/>
      <c r="K98" s="1782"/>
      <c r="L98" s="1782"/>
      <c r="M98" s="1795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449">
        <f t="shared" si="10"/>
        <v>0</v>
      </c>
      <c r="C99" s="65"/>
      <c r="D99" s="1450"/>
      <c r="E99" s="1451"/>
      <c r="F99" s="1593"/>
      <c r="G99" s="1593"/>
      <c r="H99" s="37" t="str">
        <f t="shared" si="12"/>
        <v/>
      </c>
      <c r="I99" s="1801"/>
      <c r="J99" s="1647"/>
      <c r="K99" s="1802"/>
      <c r="L99" s="1802"/>
      <c r="M99" s="1803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448" t="s">
        <v>141</v>
      </c>
      <c r="B100" s="1449">
        <f t="shared" si="10"/>
        <v>0</v>
      </c>
      <c r="C100" s="65"/>
      <c r="D100" s="1450"/>
      <c r="E100" s="1451"/>
      <c r="F100" s="1593"/>
      <c r="G100" s="1593"/>
      <c r="H100" s="37" t="str">
        <f t="shared" si="12"/>
        <v/>
      </c>
      <c r="I100" s="1801"/>
      <c r="J100" s="1647"/>
      <c r="K100" s="1802"/>
      <c r="L100" s="1802"/>
      <c r="M100" s="1803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804" t="s">
        <v>142</v>
      </c>
      <c r="B101" s="1805">
        <f t="shared" si="10"/>
        <v>0</v>
      </c>
      <c r="C101" s="65"/>
      <c r="D101" s="1450"/>
      <c r="E101" s="1451"/>
      <c r="F101" s="1328"/>
      <c r="G101" s="1328"/>
      <c r="H101" s="37" t="str">
        <f t="shared" si="12"/>
        <v/>
      </c>
      <c r="I101" s="1801"/>
      <c r="J101" s="1647"/>
      <c r="K101" s="1802"/>
      <c r="L101" s="1802"/>
      <c r="M101" s="1803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329" t="s">
        <v>32</v>
      </c>
      <c r="B102" s="1682">
        <f t="shared" ref="B102:G102" si="14">SUM(B95:B101)</f>
        <v>41</v>
      </c>
      <c r="C102" s="1683">
        <f t="shared" si="14"/>
        <v>6</v>
      </c>
      <c r="D102" s="684">
        <f t="shared" si="14"/>
        <v>35</v>
      </c>
      <c r="E102" s="1045">
        <f t="shared" si="14"/>
        <v>37</v>
      </c>
      <c r="F102" s="1684">
        <f t="shared" si="14"/>
        <v>4</v>
      </c>
      <c r="G102" s="1684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1806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807"/>
      <c r="B105" s="1807"/>
      <c r="C105" s="1685" t="s">
        <v>148</v>
      </c>
      <c r="D105" s="1686" t="s">
        <v>149</v>
      </c>
      <c r="E105" s="689" t="s">
        <v>150</v>
      </c>
      <c r="F105" s="1687" t="s">
        <v>151</v>
      </c>
      <c r="G105" s="1688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808" t="s">
        <v>153</v>
      </c>
      <c r="B106" s="1809">
        <f>SUM(C106:E106)</f>
        <v>35</v>
      </c>
      <c r="C106" s="1759"/>
      <c r="D106" s="1651">
        <v>8</v>
      </c>
      <c r="E106" s="1689">
        <v>27</v>
      </c>
      <c r="F106" s="1810">
        <v>0</v>
      </c>
      <c r="G106" s="1652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336" t="s">
        <v>154</v>
      </c>
      <c r="B107" s="1337">
        <f>SUM(C107:E107)</f>
        <v>0</v>
      </c>
      <c r="C107" s="1338">
        <v>0</v>
      </c>
      <c r="D107" s="1339">
        <v>0</v>
      </c>
      <c r="E107" s="1340">
        <v>0</v>
      </c>
      <c r="F107" s="1341">
        <v>0</v>
      </c>
      <c r="G107" s="1342">
        <v>0</v>
      </c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15249.179999999998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",[13]NOMBRE!B2," - ","( ",[13]NOMBRE!C2,[13]NOMBRE!D2,[13]NOMBRE!E2,[13]NOMBRE!F2,[13]NOMBRE!G2,"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",[13]NOMBRE!B6," - ","( ",[13]NOMBRE!C6,[13]NOMBRE!D6," )")</f>
        <v>MES: NOVIEMBRE - ( 11 )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",[13]NOMBRE!B7)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1811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698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1812"/>
      <c r="H11" s="1692"/>
      <c r="I11" s="1692"/>
      <c r="J11" s="1693"/>
      <c r="K11" s="1812"/>
      <c r="L11" s="1692"/>
      <c r="M11" s="1692"/>
      <c r="N11" s="1692"/>
      <c r="O11" s="1693"/>
      <c r="P11" s="1812"/>
      <c r="Q11" s="1692"/>
      <c r="R11" s="1692"/>
      <c r="S11" s="1692"/>
      <c r="T11" s="1693"/>
      <c r="U11" s="1812"/>
      <c r="V11" s="1692"/>
      <c r="W11" s="1692"/>
      <c r="X11" s="1692"/>
      <c r="Y11" s="1813"/>
      <c r="Z11" s="1692"/>
      <c r="AA11" s="1692"/>
      <c r="AB11" s="1693"/>
      <c r="AC11" s="1812"/>
      <c r="AD11" s="1692"/>
      <c r="AE11" s="1693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1694"/>
      <c r="B12" s="1814"/>
      <c r="C12" s="817"/>
      <c r="D12" s="817"/>
      <c r="E12" s="817"/>
      <c r="F12" s="1693"/>
      <c r="G12" s="1856" t="s">
        <v>17</v>
      </c>
      <c r="H12" s="1697" t="s">
        <v>18</v>
      </c>
      <c r="I12" s="1697" t="s">
        <v>19</v>
      </c>
      <c r="J12" s="702" t="s">
        <v>20</v>
      </c>
      <c r="K12" s="1856" t="s">
        <v>17</v>
      </c>
      <c r="L12" s="1697" t="s">
        <v>18</v>
      </c>
      <c r="M12" s="1697" t="s">
        <v>19</v>
      </c>
      <c r="N12" s="1697" t="s">
        <v>20</v>
      </c>
      <c r="O12" s="702" t="s">
        <v>21</v>
      </c>
      <c r="P12" s="1856" t="s">
        <v>17</v>
      </c>
      <c r="Q12" s="1697" t="s">
        <v>18</v>
      </c>
      <c r="R12" s="1697" t="s">
        <v>19</v>
      </c>
      <c r="S12" s="1697" t="s">
        <v>20</v>
      </c>
      <c r="T12" s="702" t="s">
        <v>21</v>
      </c>
      <c r="U12" s="1856" t="s">
        <v>17</v>
      </c>
      <c r="V12" s="1697" t="s">
        <v>18</v>
      </c>
      <c r="W12" s="1697" t="s">
        <v>19</v>
      </c>
      <c r="X12" s="1697" t="s">
        <v>20</v>
      </c>
      <c r="Y12" s="703" t="s">
        <v>21</v>
      </c>
      <c r="Z12" s="1057" t="s">
        <v>17</v>
      </c>
      <c r="AA12" s="1697" t="s">
        <v>22</v>
      </c>
      <c r="AB12" s="1857" t="s">
        <v>23</v>
      </c>
      <c r="AC12" s="1856" t="s">
        <v>17</v>
      </c>
      <c r="AD12" s="1697" t="s">
        <v>22</v>
      </c>
      <c r="AE12" s="1857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855" t="s">
        <v>24</v>
      </c>
      <c r="B13" s="1858">
        <f t="shared" ref="B13:AE13" si="0">SUM(B14:B17)</f>
        <v>5</v>
      </c>
      <c r="C13" s="1060">
        <f t="shared" si="0"/>
        <v>6</v>
      </c>
      <c r="D13" s="1700">
        <f t="shared" si="0"/>
        <v>5</v>
      </c>
      <c r="E13" s="1700">
        <f t="shared" si="0"/>
        <v>1468</v>
      </c>
      <c r="F13" s="709">
        <f t="shared" si="0"/>
        <v>1414</v>
      </c>
      <c r="G13" s="1859">
        <f t="shared" si="0"/>
        <v>694</v>
      </c>
      <c r="H13" s="1700">
        <f t="shared" si="0"/>
        <v>694</v>
      </c>
      <c r="I13" s="1700">
        <f t="shared" si="0"/>
        <v>0</v>
      </c>
      <c r="J13" s="709">
        <f t="shared" si="0"/>
        <v>0</v>
      </c>
      <c r="K13" s="1859">
        <f t="shared" si="0"/>
        <v>620.39</v>
      </c>
      <c r="L13" s="1700">
        <f t="shared" si="0"/>
        <v>494.44000000000005</v>
      </c>
      <c r="M13" s="1700">
        <f t="shared" si="0"/>
        <v>0.98</v>
      </c>
      <c r="N13" s="1700">
        <f t="shared" si="0"/>
        <v>0.63</v>
      </c>
      <c r="O13" s="709">
        <f t="shared" si="0"/>
        <v>124.34</v>
      </c>
      <c r="P13" s="1859">
        <f t="shared" si="0"/>
        <v>522.44000000000005</v>
      </c>
      <c r="Q13" s="1700">
        <f t="shared" si="0"/>
        <v>189.61</v>
      </c>
      <c r="R13" s="1700">
        <f t="shared" si="0"/>
        <v>179.12</v>
      </c>
      <c r="S13" s="1700">
        <f t="shared" si="0"/>
        <v>27</v>
      </c>
      <c r="T13" s="709">
        <f t="shared" si="0"/>
        <v>126.71</v>
      </c>
      <c r="U13" s="1859">
        <f t="shared" si="0"/>
        <v>173.14</v>
      </c>
      <c r="V13" s="1700">
        <f t="shared" si="0"/>
        <v>119.02</v>
      </c>
      <c r="W13" s="1700">
        <f t="shared" si="0"/>
        <v>9.7200000000000006</v>
      </c>
      <c r="X13" s="1700">
        <f t="shared" si="0"/>
        <v>2.4</v>
      </c>
      <c r="Y13" s="711">
        <f t="shared" si="0"/>
        <v>42</v>
      </c>
      <c r="Z13" s="1060">
        <f t="shared" si="0"/>
        <v>42.660000000000004</v>
      </c>
      <c r="AA13" s="1700">
        <f>SUM(AA14:AA17)</f>
        <v>31.060000000000002</v>
      </c>
      <c r="AB13" s="1860">
        <f t="shared" si="0"/>
        <v>11.6</v>
      </c>
      <c r="AC13" s="1859">
        <f t="shared" si="0"/>
        <v>41.75</v>
      </c>
      <c r="AD13" s="1700">
        <f t="shared" si="0"/>
        <v>35.79</v>
      </c>
      <c r="AE13" s="1860">
        <f t="shared" si="0"/>
        <v>5.96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861" t="s">
        <v>25</v>
      </c>
      <c r="B14" s="1862">
        <v>4</v>
      </c>
      <c r="C14" s="1863">
        <v>5</v>
      </c>
      <c r="D14" s="1863">
        <v>4</v>
      </c>
      <c r="E14" s="1863">
        <v>748</v>
      </c>
      <c r="F14" s="1863">
        <v>694</v>
      </c>
      <c r="G14" s="1864">
        <f>SUM(H14:J14)</f>
        <v>694</v>
      </c>
      <c r="H14" s="1865">
        <v>694</v>
      </c>
      <c r="I14" s="1863">
        <v>0</v>
      </c>
      <c r="J14" s="1863">
        <v>0</v>
      </c>
      <c r="K14" s="1866">
        <f>SUM(L14:O14)</f>
        <v>519</v>
      </c>
      <c r="L14" s="1865">
        <v>413.72</v>
      </c>
      <c r="M14" s="1863">
        <v>0.98</v>
      </c>
      <c r="N14" s="717">
        <v>0.63</v>
      </c>
      <c r="O14" s="1867">
        <v>103.67</v>
      </c>
      <c r="P14" s="1866">
        <f>SUM(Q14:T14)</f>
        <v>389.88</v>
      </c>
      <c r="Q14" s="1865">
        <v>81.38</v>
      </c>
      <c r="R14" s="1863">
        <v>179.12</v>
      </c>
      <c r="S14" s="717">
        <v>27</v>
      </c>
      <c r="T14" s="1867">
        <v>102.38</v>
      </c>
      <c r="U14" s="1866">
        <f>SUM(V14:Y14)</f>
        <v>91.539999999999992</v>
      </c>
      <c r="V14" s="1865">
        <v>51.75</v>
      </c>
      <c r="W14" s="1863">
        <v>9.7200000000000006</v>
      </c>
      <c r="X14" s="717">
        <v>2.4</v>
      </c>
      <c r="Y14" s="1868">
        <v>27.67</v>
      </c>
      <c r="Z14" s="1709">
        <f>SUM(AA14:AB14)</f>
        <v>36.130000000000003</v>
      </c>
      <c r="AA14" s="1863">
        <v>28.71</v>
      </c>
      <c r="AB14" s="13">
        <v>7.42</v>
      </c>
      <c r="AC14" s="1866">
        <f>SUM(AD14:AE14)</f>
        <v>24.04</v>
      </c>
      <c r="AD14" s="1863">
        <v>22.58</v>
      </c>
      <c r="AE14" s="13">
        <v>1.46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1457" t="s">
        <v>26</v>
      </c>
      <c r="B15" s="14">
        <v>1</v>
      </c>
      <c r="C15" s="15">
        <v>1</v>
      </c>
      <c r="D15" s="15">
        <v>1</v>
      </c>
      <c r="E15" s="15">
        <v>720</v>
      </c>
      <c r="F15" s="15">
        <v>720</v>
      </c>
      <c r="G15" s="1649">
        <f>SUM(H15:J15)</f>
        <v>0</v>
      </c>
      <c r="H15" s="16">
        <v>0</v>
      </c>
      <c r="I15" s="15">
        <v>0</v>
      </c>
      <c r="J15" s="16">
        <v>0</v>
      </c>
      <c r="K15" s="1649">
        <f>SUM(L15:O15)</f>
        <v>101.39</v>
      </c>
      <c r="L15" s="16">
        <v>80.72</v>
      </c>
      <c r="M15" s="16">
        <v>0</v>
      </c>
      <c r="N15" s="1815">
        <v>0</v>
      </c>
      <c r="O15" s="1816">
        <v>20.67</v>
      </c>
      <c r="P15" s="1649">
        <f>SUM(Q15:T15)</f>
        <v>132.56</v>
      </c>
      <c r="Q15" s="16">
        <v>108.23</v>
      </c>
      <c r="R15" s="15">
        <v>0</v>
      </c>
      <c r="S15" s="1815">
        <v>0</v>
      </c>
      <c r="T15" s="1816">
        <v>24.33</v>
      </c>
      <c r="U15" s="1649">
        <f>SUM(V15:Y15)</f>
        <v>81.599999999999994</v>
      </c>
      <c r="V15" s="16">
        <v>67.27</v>
      </c>
      <c r="W15" s="15">
        <v>0</v>
      </c>
      <c r="X15" s="1815">
        <v>0</v>
      </c>
      <c r="Y15" s="1817">
        <v>14.33</v>
      </c>
      <c r="Z15" s="1462">
        <f>SUM(AA15:AB15)</f>
        <v>6.5299999999999994</v>
      </c>
      <c r="AA15" s="15">
        <v>2.35</v>
      </c>
      <c r="AB15" s="17">
        <v>4.18</v>
      </c>
      <c r="AC15" s="1649">
        <f>SUM(AD15:AE15)</f>
        <v>17.71</v>
      </c>
      <c r="AD15" s="15">
        <v>13.21</v>
      </c>
      <c r="AE15" s="17">
        <v>4.5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1463" t="s">
        <v>27</v>
      </c>
      <c r="B16" s="14"/>
      <c r="C16" s="15"/>
      <c r="D16" s="15"/>
      <c r="E16" s="15"/>
      <c r="F16" s="15"/>
      <c r="G16" s="1649">
        <f>SUM(H16:J16)</f>
        <v>0</v>
      </c>
      <c r="H16" s="16"/>
      <c r="I16" s="15"/>
      <c r="J16" s="18"/>
      <c r="K16" s="1649">
        <f>SUM(L16:O16)</f>
        <v>0</v>
      </c>
      <c r="L16" s="16"/>
      <c r="M16" s="18"/>
      <c r="N16" s="1818"/>
      <c r="O16" s="1819"/>
      <c r="P16" s="1649">
        <f>SUM(Q16:T16)</f>
        <v>0</v>
      </c>
      <c r="Q16" s="16"/>
      <c r="R16" s="18"/>
      <c r="S16" s="1818"/>
      <c r="T16" s="1819"/>
      <c r="U16" s="1649">
        <f>SUM(V16:Y16)</f>
        <v>0</v>
      </c>
      <c r="V16" s="16"/>
      <c r="W16" s="18"/>
      <c r="X16" s="1818"/>
      <c r="Y16" s="1820"/>
      <c r="Z16" s="1462">
        <f>SUM(AA16:AB16)</f>
        <v>0</v>
      </c>
      <c r="AA16" s="15"/>
      <c r="AB16" s="17"/>
      <c r="AC16" s="1649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365" t="s">
        <v>28</v>
      </c>
      <c r="B17" s="1821"/>
      <c r="C17" s="1822"/>
      <c r="D17" s="20"/>
      <c r="E17" s="20"/>
      <c r="F17" s="21"/>
      <c r="G17" s="1869">
        <f>SUM(H17:J17)</f>
        <v>0</v>
      </c>
      <c r="H17" s="23"/>
      <c r="I17" s="24"/>
      <c r="J17" s="1870"/>
      <c r="K17" s="1370">
        <f>SUM(L17:O17)</f>
        <v>0</v>
      </c>
      <c r="L17" s="23"/>
      <c r="M17" s="1823"/>
      <c r="N17" s="1824"/>
      <c r="O17" s="1825"/>
      <c r="P17" s="1370">
        <f>SUM(Q17:T17)</f>
        <v>0</v>
      </c>
      <c r="Q17" s="1823"/>
      <c r="R17" s="1822"/>
      <c r="S17" s="1824"/>
      <c r="T17" s="1825"/>
      <c r="U17" s="1370">
        <f>SUM(V17:Y17)</f>
        <v>0</v>
      </c>
      <c r="V17" s="1823"/>
      <c r="W17" s="1822"/>
      <c r="X17" s="1824"/>
      <c r="Y17" s="1826"/>
      <c r="Z17" s="1724">
        <f>SUM(AA17:AB17)</f>
        <v>0</v>
      </c>
      <c r="AA17" s="1822"/>
      <c r="AB17" s="1725"/>
      <c r="AC17" s="1869">
        <f>SUM(AD17:AE17)</f>
        <v>0</v>
      </c>
      <c r="AD17" s="1822"/>
      <c r="AE17" s="172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847"/>
      <c r="D19" s="1847"/>
      <c r="E19" s="1847"/>
      <c r="F19" s="1847"/>
      <c r="G19" s="32"/>
      <c r="H19" s="1871"/>
      <c r="I19" s="1872"/>
      <c r="J19" s="33"/>
      <c r="K19" s="1873"/>
      <c r="L19" s="1873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874"/>
      <c r="I20" s="1847"/>
      <c r="J20" s="1847"/>
      <c r="K20" s="1834"/>
      <c r="L20" s="1834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1729" t="s">
        <v>38</v>
      </c>
      <c r="B21" s="1730">
        <f>SUM(C21:G21)</f>
        <v>10</v>
      </c>
      <c r="C21" s="1731"/>
      <c r="D21" s="1827"/>
      <c r="E21" s="1827">
        <v>10</v>
      </c>
      <c r="F21" s="1827"/>
      <c r="G21" s="1733"/>
      <c r="H21" s="1875"/>
      <c r="I21" s="1847"/>
      <c r="J21" s="1847"/>
      <c r="K21" s="1834"/>
      <c r="L21" s="1834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1483" t="s">
        <v>39</v>
      </c>
      <c r="B22" s="1449">
        <f>SUM(C22:G22)</f>
        <v>209</v>
      </c>
      <c r="C22" s="1591"/>
      <c r="D22" s="1592"/>
      <c r="E22" s="1592">
        <v>209</v>
      </c>
      <c r="F22" s="1592"/>
      <c r="G22" s="1593"/>
      <c r="H22" s="1875"/>
      <c r="I22" s="1847"/>
      <c r="J22" s="1847"/>
      <c r="K22" s="1834"/>
      <c r="L22" s="1834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1483" t="s">
        <v>40</v>
      </c>
      <c r="B23" s="1449">
        <f>SUM(C23:G23)</f>
        <v>209</v>
      </c>
      <c r="C23" s="1591"/>
      <c r="D23" s="1592"/>
      <c r="E23" s="1592">
        <v>209</v>
      </c>
      <c r="F23" s="1592"/>
      <c r="G23" s="1593"/>
      <c r="H23" s="1875"/>
      <c r="I23" s="1847"/>
      <c r="J23" s="1847"/>
      <c r="K23" s="1834"/>
      <c r="L23" s="1834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1483" t="s">
        <v>41</v>
      </c>
      <c r="B24" s="1449">
        <f>SUM(C24:G24)</f>
        <v>209</v>
      </c>
      <c r="C24" s="1591"/>
      <c r="D24" s="1592"/>
      <c r="E24" s="1592">
        <v>209</v>
      </c>
      <c r="F24" s="1592"/>
      <c r="G24" s="1593"/>
      <c r="H24" s="1875"/>
      <c r="I24" s="1847"/>
      <c r="J24" s="1843"/>
      <c r="K24" s="1834"/>
      <c r="L24" s="1834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1734" t="s">
        <v>42</v>
      </c>
      <c r="B25" s="1381">
        <f>SUM(C25:G25)</f>
        <v>209</v>
      </c>
      <c r="C25" s="1876"/>
      <c r="D25" s="745"/>
      <c r="E25" s="745">
        <v>209</v>
      </c>
      <c r="F25" s="745"/>
      <c r="G25" s="746"/>
      <c r="H25" s="1875"/>
      <c r="I25" s="1847"/>
      <c r="J25" s="1847"/>
      <c r="K25" s="1834"/>
      <c r="L25" s="1834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837"/>
      <c r="C26" s="1843"/>
      <c r="D26" s="1837"/>
      <c r="E26" s="1837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836"/>
      <c r="D27" s="1836"/>
      <c r="E27" s="1836"/>
      <c r="F27" s="1836"/>
      <c r="G27" s="1836"/>
      <c r="H27" s="1836"/>
      <c r="I27" s="1597"/>
      <c r="J27" s="1597"/>
      <c r="K27" s="1837"/>
      <c r="L27" s="1837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828" t="s">
        <v>45</v>
      </c>
      <c r="E28" s="677"/>
      <c r="F28" s="748"/>
      <c r="G28" s="749" t="s">
        <v>46</v>
      </c>
      <c r="H28" s="749"/>
      <c r="I28" s="749"/>
      <c r="J28" s="749"/>
      <c r="K28" s="749"/>
      <c r="L28" s="750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1736"/>
      <c r="B29" s="1737"/>
      <c r="C29" s="1877"/>
      <c r="D29" s="1829" t="s">
        <v>47</v>
      </c>
      <c r="E29" s="1829" t="s">
        <v>48</v>
      </c>
      <c r="F29" s="682" t="s">
        <v>49</v>
      </c>
      <c r="G29" s="680" t="s">
        <v>50</v>
      </c>
      <c r="H29" s="1829" t="s">
        <v>51</v>
      </c>
      <c r="I29" s="1829" t="s">
        <v>52</v>
      </c>
      <c r="J29" s="1829" t="s">
        <v>53</v>
      </c>
      <c r="K29" s="1829" t="s">
        <v>54</v>
      </c>
      <c r="L29" s="1829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1739" t="s">
        <v>39</v>
      </c>
      <c r="B30" s="1740"/>
      <c r="C30" s="1878">
        <f>SUM(D30:F30)</f>
        <v>63</v>
      </c>
      <c r="D30" s="1742"/>
      <c r="E30" s="1879">
        <v>1</v>
      </c>
      <c r="F30" s="1880">
        <v>62</v>
      </c>
      <c r="G30" s="1881">
        <v>3</v>
      </c>
      <c r="H30" s="1879">
        <v>34</v>
      </c>
      <c r="I30" s="1879">
        <v>23</v>
      </c>
      <c r="J30" s="1879">
        <v>2</v>
      </c>
      <c r="K30" s="1879"/>
      <c r="L30" s="1879">
        <v>1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1500" t="s">
        <v>40</v>
      </c>
      <c r="B31" s="1501"/>
      <c r="C31" s="1878">
        <f t="shared" ref="C31:C36" si="3">SUM(D31:F31)</f>
        <v>89</v>
      </c>
      <c r="D31" s="1879"/>
      <c r="E31" s="1879">
        <v>1</v>
      </c>
      <c r="F31" s="1880">
        <v>88</v>
      </c>
      <c r="G31" s="1881">
        <v>4</v>
      </c>
      <c r="H31" s="1879">
        <v>42</v>
      </c>
      <c r="I31" s="1879">
        <v>39</v>
      </c>
      <c r="J31" s="1879">
        <v>3</v>
      </c>
      <c r="K31" s="1879"/>
      <c r="L31" s="1879">
        <v>1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1500" t="s">
        <v>41</v>
      </c>
      <c r="B32" s="1501"/>
      <c r="C32" s="1878">
        <f t="shared" si="3"/>
        <v>828</v>
      </c>
      <c r="D32" s="1879"/>
      <c r="E32" s="1879">
        <v>13</v>
      </c>
      <c r="F32" s="1880">
        <v>815</v>
      </c>
      <c r="G32" s="1881">
        <v>47</v>
      </c>
      <c r="H32" s="1879">
        <v>334</v>
      </c>
      <c r="I32" s="1879">
        <v>423</v>
      </c>
      <c r="J32" s="1879">
        <v>11</v>
      </c>
      <c r="K32" s="1879"/>
      <c r="L32" s="1879">
        <v>13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1387" t="s">
        <v>42</v>
      </c>
      <c r="B33" s="1388"/>
      <c r="C33" s="1389">
        <f t="shared" si="3"/>
        <v>58</v>
      </c>
      <c r="D33" s="1390"/>
      <c r="E33" s="1390">
        <v>1</v>
      </c>
      <c r="F33" s="1391">
        <v>57</v>
      </c>
      <c r="G33" s="1392">
        <v>2</v>
      </c>
      <c r="H33" s="1390">
        <v>26</v>
      </c>
      <c r="I33" s="1390">
        <v>27</v>
      </c>
      <c r="J33" s="1390">
        <v>2</v>
      </c>
      <c r="K33" s="1390"/>
      <c r="L33" s="1390">
        <v>1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878">
        <f t="shared" si="3"/>
        <v>4</v>
      </c>
      <c r="D34" s="1879"/>
      <c r="E34" s="1879"/>
      <c r="F34" s="1880">
        <v>4</v>
      </c>
      <c r="G34" s="1881"/>
      <c r="H34" s="1879">
        <v>3</v>
      </c>
      <c r="I34" s="1879">
        <v>1</v>
      </c>
      <c r="J34" s="1879"/>
      <c r="K34" s="1879"/>
      <c r="L34" s="1879"/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1882"/>
      <c r="B35" s="1387" t="s">
        <v>58</v>
      </c>
      <c r="C35" s="1734">
        <f t="shared" si="3"/>
        <v>0</v>
      </c>
      <c r="D35" s="1883"/>
      <c r="E35" s="1883"/>
      <c r="F35" s="1748"/>
      <c r="G35" s="1749"/>
      <c r="H35" s="1883"/>
      <c r="I35" s="1883"/>
      <c r="J35" s="1883"/>
      <c r="K35" s="1883"/>
      <c r="L35" s="1883"/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1750" t="s">
        <v>59</v>
      </c>
      <c r="B36" s="1751"/>
      <c r="C36" s="1752">
        <f t="shared" si="3"/>
        <v>6</v>
      </c>
      <c r="D36" s="1883"/>
      <c r="E36" s="1883"/>
      <c r="F36" s="1748">
        <v>6</v>
      </c>
      <c r="G36" s="1749"/>
      <c r="H36" s="1883">
        <v>3</v>
      </c>
      <c r="I36" s="1883">
        <v>3</v>
      </c>
      <c r="J36" s="1883"/>
      <c r="K36" s="1883"/>
      <c r="L36" s="1883"/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884" t="s">
        <v>60</v>
      </c>
      <c r="B37" s="1834"/>
      <c r="C37" s="44"/>
      <c r="D37" s="1885"/>
      <c r="E37" s="1885"/>
      <c r="F37" s="1885"/>
      <c r="G37" s="1885"/>
      <c r="H37" s="1885"/>
      <c r="I37" s="1885"/>
      <c r="J37" s="1885"/>
      <c r="K37" s="1885"/>
      <c r="L37" s="1885"/>
      <c r="M37" s="1842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829" t="s">
        <v>61</v>
      </c>
      <c r="B38" s="1829" t="s">
        <v>62</v>
      </c>
      <c r="C38" s="1847"/>
      <c r="D38" s="1834"/>
      <c r="E38" s="1834"/>
      <c r="F38" s="1834"/>
      <c r="G38" s="1842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886" t="s">
        <v>63</v>
      </c>
      <c r="B39" s="1887">
        <v>206</v>
      </c>
      <c r="C39" s="1847"/>
      <c r="D39" s="1834"/>
      <c r="E39" s="1834"/>
      <c r="F39" s="1834"/>
      <c r="G39" s="1842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886" t="s">
        <v>64</v>
      </c>
      <c r="B40" s="1887">
        <v>585</v>
      </c>
      <c r="C40" s="1847"/>
      <c r="D40" s="1834"/>
      <c r="E40" s="1834"/>
      <c r="F40" s="1834"/>
      <c r="G40" s="1842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886" t="s">
        <v>65</v>
      </c>
      <c r="B41" s="1887">
        <v>798</v>
      </c>
      <c r="C41" s="1847"/>
      <c r="D41" s="1834"/>
      <c r="E41" s="1834"/>
      <c r="F41" s="1834"/>
      <c r="G41" s="1842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886" t="s">
        <v>66</v>
      </c>
      <c r="B42" s="1887"/>
      <c r="C42" s="1847"/>
      <c r="D42" s="1834"/>
      <c r="E42" s="1834"/>
      <c r="F42" s="1834"/>
      <c r="G42" s="1842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886" t="s">
        <v>67</v>
      </c>
      <c r="B43" s="1887">
        <v>424</v>
      </c>
      <c r="C43" s="1847"/>
      <c r="D43" s="1834"/>
      <c r="E43" s="1834"/>
      <c r="F43" s="1834"/>
      <c r="G43" s="1842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886" t="s">
        <v>68</v>
      </c>
      <c r="B44" s="1887"/>
      <c r="C44" s="1847"/>
      <c r="D44" s="1834"/>
      <c r="E44" s="1834"/>
      <c r="F44" s="1834"/>
      <c r="G44" s="1842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886" t="s">
        <v>69</v>
      </c>
      <c r="B45" s="1887"/>
      <c r="C45" s="1847"/>
      <c r="D45" s="1834"/>
      <c r="E45" s="1834"/>
      <c r="F45" s="1834"/>
      <c r="G45" s="1842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847"/>
      <c r="D46" s="1834"/>
      <c r="E46" s="1834"/>
      <c r="F46" s="1834"/>
      <c r="G46" s="1842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1389" t="s">
        <v>71</v>
      </c>
      <c r="B47" s="1390"/>
      <c r="C47" s="1847"/>
      <c r="D47" s="1834"/>
      <c r="E47" s="1834"/>
      <c r="F47" s="1834"/>
      <c r="G47" s="1842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888" t="s">
        <v>72</v>
      </c>
      <c r="B48" s="33"/>
      <c r="D48" s="1885"/>
      <c r="E48" s="1885"/>
      <c r="F48" s="1834"/>
      <c r="G48" s="1834"/>
      <c r="H48" s="1834"/>
      <c r="I48" s="1834"/>
      <c r="J48" s="1834"/>
      <c r="K48" s="1834"/>
      <c r="L48" s="1834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829" t="s">
        <v>31</v>
      </c>
      <c r="B49" s="1829" t="s">
        <v>32</v>
      </c>
      <c r="C49" s="1829" t="s">
        <v>73</v>
      </c>
      <c r="D49" s="1829" t="s">
        <v>74</v>
      </c>
      <c r="E49" s="1829" t="s">
        <v>75</v>
      </c>
      <c r="F49" s="1834"/>
      <c r="G49" s="1834"/>
      <c r="H49" s="1834"/>
      <c r="I49" s="1834"/>
      <c r="J49" s="1834"/>
      <c r="K49" s="1834"/>
      <c r="L49" s="1834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1878" t="s">
        <v>76</v>
      </c>
      <c r="B50" s="1889">
        <f>SUM(C50:E50)</f>
        <v>900</v>
      </c>
      <c r="C50" s="1890">
        <v>900</v>
      </c>
      <c r="D50" s="1890">
        <v>0</v>
      </c>
      <c r="E50" s="1890">
        <v>0</v>
      </c>
      <c r="F50" s="1834"/>
      <c r="G50" s="1834"/>
      <c r="H50" s="1834"/>
      <c r="I50" s="1834"/>
      <c r="J50" s="1834"/>
      <c r="K50" s="1834"/>
      <c r="L50" s="1834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1878" t="s">
        <v>77</v>
      </c>
      <c r="B51" s="1889">
        <f>SUM(C51:E51)</f>
        <v>828</v>
      </c>
      <c r="C51" s="1890">
        <v>828</v>
      </c>
      <c r="D51" s="1890">
        <v>0</v>
      </c>
      <c r="E51" s="1890">
        <v>0</v>
      </c>
      <c r="F51" s="1834"/>
      <c r="G51" s="1834"/>
      <c r="H51" s="1834"/>
      <c r="I51" s="1834"/>
      <c r="J51" s="1834"/>
      <c r="K51" s="1834"/>
      <c r="L51" s="1834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1389" t="s">
        <v>78</v>
      </c>
      <c r="B52" s="1394">
        <f>SUM(C52:E52)</f>
        <v>72</v>
      </c>
      <c r="C52" s="1395">
        <v>72</v>
      </c>
      <c r="D52" s="1395">
        <v>0</v>
      </c>
      <c r="E52" s="1395">
        <v>0</v>
      </c>
      <c r="F52" s="1834"/>
      <c r="G52" s="1834"/>
      <c r="H52" s="1834"/>
      <c r="I52" s="1834"/>
      <c r="J52" s="1834"/>
      <c r="K52" s="1834"/>
      <c r="L52" s="1834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1891" t="s">
        <v>79</v>
      </c>
      <c r="B53" s="48"/>
      <c r="C53" s="49"/>
      <c r="D53" s="49"/>
      <c r="E53" s="1833"/>
      <c r="F53" s="1833"/>
      <c r="G53" s="1833"/>
      <c r="H53" s="1833"/>
      <c r="I53" s="1833"/>
      <c r="J53" s="1834"/>
      <c r="K53" s="1834"/>
      <c r="L53" s="1834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830" t="s">
        <v>80</v>
      </c>
      <c r="B54" s="1830" t="s">
        <v>32</v>
      </c>
      <c r="C54" s="1831" t="s">
        <v>81</v>
      </c>
      <c r="D54" s="974" t="s">
        <v>82</v>
      </c>
      <c r="E54" s="1756" t="s">
        <v>49</v>
      </c>
      <c r="F54" s="680" t="s">
        <v>75</v>
      </c>
      <c r="G54" s="1833"/>
      <c r="H54" s="1833"/>
      <c r="I54" s="1833"/>
      <c r="J54" s="1834"/>
      <c r="K54" s="1834"/>
      <c r="L54" s="1834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1757" t="s">
        <v>83</v>
      </c>
      <c r="B55" s="1758">
        <f>SUM(C55:E55)</f>
        <v>0</v>
      </c>
      <c r="C55" s="1759"/>
      <c r="D55" s="1760"/>
      <c r="E55" s="1650">
        <v>0</v>
      </c>
      <c r="F55" s="1892"/>
      <c r="G55" s="1833"/>
      <c r="H55" s="1833"/>
      <c r="I55" s="1833"/>
      <c r="J55" s="1834"/>
      <c r="K55" s="1834"/>
      <c r="L55" s="1834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1512" t="s">
        <v>84</v>
      </c>
      <c r="B56" s="1513">
        <f>SUM(C56:E56)</f>
        <v>0</v>
      </c>
      <c r="C56" s="1610"/>
      <c r="D56" s="1514"/>
      <c r="E56" s="1611">
        <v>0</v>
      </c>
      <c r="F56" s="1892"/>
      <c r="G56" s="1833"/>
      <c r="H56" s="1833"/>
      <c r="I56" s="1833"/>
      <c r="J56" s="1834"/>
      <c r="K56" s="1834"/>
      <c r="L56" s="1834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1893" t="s">
        <v>85</v>
      </c>
      <c r="B57" s="1894">
        <f>SUM(C57:E57)</f>
        <v>23</v>
      </c>
      <c r="C57" s="1895"/>
      <c r="D57" s="1404"/>
      <c r="E57" s="1896">
        <v>23</v>
      </c>
      <c r="F57" s="1406"/>
      <c r="G57" s="1897"/>
      <c r="H57" s="1897"/>
      <c r="I57" s="1897"/>
      <c r="J57" s="1898"/>
      <c r="K57" s="1898"/>
      <c r="L57" s="1898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1891" t="s">
        <v>86</v>
      </c>
      <c r="B58" s="50"/>
      <c r="C58" s="50"/>
      <c r="D58" s="50"/>
      <c r="E58" s="50"/>
      <c r="F58" s="1897"/>
      <c r="G58" s="1897"/>
      <c r="H58" s="1897"/>
      <c r="I58" s="1897"/>
      <c r="J58" s="1898"/>
      <c r="K58" s="1898"/>
      <c r="L58" s="1898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832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1897"/>
      <c r="G59" s="1897"/>
      <c r="H59" s="1897"/>
      <c r="I59" s="1897"/>
      <c r="J59" s="1898"/>
      <c r="K59" s="1898"/>
      <c r="L59" s="1898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1764" t="s">
        <v>92</v>
      </c>
      <c r="B60" s="1765"/>
      <c r="C60" s="1759"/>
      <c r="D60" s="1651"/>
      <c r="E60" s="1652"/>
      <c r="F60" s="1897"/>
      <c r="G60" s="1897"/>
      <c r="H60" s="1897"/>
      <c r="I60" s="1897"/>
      <c r="J60" s="1898"/>
      <c r="K60" s="1898"/>
      <c r="L60" s="1898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899" t="s">
        <v>93</v>
      </c>
      <c r="B61" s="1900"/>
      <c r="C61" s="1901"/>
      <c r="D61" s="1902"/>
      <c r="E61" s="1903"/>
      <c r="F61" s="1904"/>
      <c r="G61" s="1904"/>
      <c r="H61" s="1904"/>
      <c r="I61" s="1904"/>
      <c r="J61" s="1905"/>
      <c r="K61" s="1905"/>
      <c r="L61" s="1905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906" t="s">
        <v>94</v>
      </c>
      <c r="B62" s="1900"/>
      <c r="C62" s="1901"/>
      <c r="D62" s="1902"/>
      <c r="E62" s="1903"/>
      <c r="F62" s="1904"/>
      <c r="G62" s="1904"/>
      <c r="H62" s="1904"/>
      <c r="I62" s="1904"/>
      <c r="J62" s="1905"/>
      <c r="K62" s="1905"/>
      <c r="L62" s="1905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906" t="s">
        <v>95</v>
      </c>
      <c r="B63" s="1900"/>
      <c r="C63" s="1907"/>
      <c r="D63" s="1908"/>
      <c r="E63" s="1903"/>
      <c r="F63" s="1909"/>
      <c r="G63" s="1909"/>
      <c r="H63" s="1909"/>
      <c r="I63" s="1909"/>
      <c r="J63" s="1910"/>
      <c r="K63" s="1910"/>
      <c r="L63" s="1910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911" t="s">
        <v>96</v>
      </c>
      <c r="B64" s="1900"/>
      <c r="C64" s="1912"/>
      <c r="D64" s="1913"/>
      <c r="E64" s="1903"/>
      <c r="F64" s="1914"/>
      <c r="G64" s="1914"/>
      <c r="H64" s="1914"/>
      <c r="I64" s="1914"/>
      <c r="J64" s="1915"/>
      <c r="K64" s="1915"/>
      <c r="L64" s="1915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916" t="s">
        <v>97</v>
      </c>
      <c r="B65" s="1427">
        <v>23</v>
      </c>
      <c r="C65" s="1895">
        <v>5</v>
      </c>
      <c r="D65" s="1917">
        <v>18</v>
      </c>
      <c r="E65" s="1342">
        <v>23</v>
      </c>
      <c r="F65" s="1914"/>
      <c r="G65" s="1914"/>
      <c r="H65" s="1914"/>
      <c r="I65" s="1914"/>
      <c r="J65" s="1915"/>
      <c r="K65" s="1915"/>
      <c r="L65" s="1915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835" t="s">
        <v>32</v>
      </c>
      <c r="B66" s="1918">
        <f>SUM(B60:B65)</f>
        <v>23</v>
      </c>
      <c r="C66" s="1918">
        <f>SUM(C60:C65)</f>
        <v>5</v>
      </c>
      <c r="D66" s="775">
        <f>SUM(D60:D65)</f>
        <v>18</v>
      </c>
      <c r="E66" s="661">
        <f>SUM(E60:E65)</f>
        <v>23</v>
      </c>
      <c r="F66" s="1632"/>
      <c r="G66" s="1914"/>
      <c r="H66" s="1914"/>
      <c r="I66" s="1914"/>
      <c r="J66" s="1915"/>
      <c r="K66" s="1915"/>
      <c r="L66" s="1915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919" t="s">
        <v>98</v>
      </c>
      <c r="B67" s="1786"/>
      <c r="C67" s="1786"/>
      <c r="D67" s="1786"/>
      <c r="E67" s="1787"/>
      <c r="F67" s="1920"/>
      <c r="G67" s="1920"/>
      <c r="H67" s="1920"/>
      <c r="I67" s="1920"/>
      <c r="J67" s="1921"/>
      <c r="K67" s="1915"/>
      <c r="L67" s="1915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829" t="s">
        <v>99</v>
      </c>
      <c r="B68" s="1829" t="s">
        <v>100</v>
      </c>
      <c r="C68" s="1829" t="s">
        <v>32</v>
      </c>
      <c r="D68" s="1838" t="s">
        <v>101</v>
      </c>
      <c r="E68" s="1658" t="s">
        <v>102</v>
      </c>
      <c r="F68" s="1659" t="s">
        <v>103</v>
      </c>
      <c r="G68" s="1659" t="s">
        <v>104</v>
      </c>
      <c r="H68" s="1659" t="s">
        <v>105</v>
      </c>
      <c r="I68" s="664" t="s">
        <v>48</v>
      </c>
      <c r="J68" s="1922"/>
      <c r="K68" s="1923"/>
      <c r="L68" s="1924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839" t="s">
        <v>106</v>
      </c>
      <c r="B69" s="665"/>
      <c r="C69" s="1840">
        <f>SUM(D69:I69)</f>
        <v>192</v>
      </c>
      <c r="D69" s="1841">
        <v>35</v>
      </c>
      <c r="E69" s="1663">
        <v>15</v>
      </c>
      <c r="F69" s="1663">
        <v>36</v>
      </c>
      <c r="G69" s="1663">
        <v>38</v>
      </c>
      <c r="H69" s="1663">
        <v>29</v>
      </c>
      <c r="I69" s="667">
        <v>39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1664" t="s">
        <v>108</v>
      </c>
      <c r="C70" s="1789">
        <f>SUM(D70:I70)</f>
        <v>75</v>
      </c>
      <c r="D70" s="1925">
        <v>35</v>
      </c>
      <c r="E70" s="1926">
        <v>15</v>
      </c>
      <c r="F70" s="1926">
        <v>25</v>
      </c>
      <c r="G70" s="1926"/>
      <c r="H70" s="1926"/>
      <c r="I70" s="1927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1877"/>
      <c r="B71" s="55" t="s">
        <v>109</v>
      </c>
      <c r="C71" s="56">
        <f>SUM(D71:I71)</f>
        <v>11</v>
      </c>
      <c r="D71" s="57">
        <v>0</v>
      </c>
      <c r="E71" s="58">
        <v>0</v>
      </c>
      <c r="F71" s="58">
        <v>11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1664" t="s">
        <v>108</v>
      </c>
      <c r="C72" s="1789">
        <f>SUM(D72:I72)</f>
        <v>103</v>
      </c>
      <c r="D72" s="1790">
        <v>50</v>
      </c>
      <c r="E72" s="1665">
        <v>22</v>
      </c>
      <c r="F72" s="1665">
        <v>31</v>
      </c>
      <c r="G72" s="1665"/>
      <c r="H72" s="1665"/>
      <c r="I72" s="1666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1877"/>
      <c r="B73" s="1791" t="s">
        <v>109</v>
      </c>
      <c r="C73" s="1928">
        <f>SUM(D73:I73)</f>
        <v>84</v>
      </c>
      <c r="D73" s="1929">
        <v>81</v>
      </c>
      <c r="E73" s="1930">
        <v>1</v>
      </c>
      <c r="F73" s="1930">
        <v>2</v>
      </c>
      <c r="G73" s="1930"/>
      <c r="H73" s="1930"/>
      <c r="I73" s="1311"/>
      <c r="J73" s="37" t="str">
        <f>CA73&amp;CB73&amp;CC73&amp;CD73&amp;CE73&amp;CF73</f>
        <v/>
      </c>
      <c r="K73" s="1921"/>
      <c r="L73" s="1921"/>
      <c r="M73" s="1921"/>
      <c r="N73" s="1921"/>
      <c r="O73" s="1921"/>
      <c r="P73" s="1921"/>
      <c r="Q73" s="1921"/>
      <c r="R73" s="1921"/>
      <c r="S73" s="1921"/>
      <c r="T73" s="1921"/>
      <c r="U73" s="1921"/>
      <c r="V73" s="1921"/>
      <c r="W73" s="1921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1931" t="s">
        <v>111</v>
      </c>
      <c r="B74" s="1885"/>
      <c r="C74" s="1885"/>
      <c r="D74" s="1915"/>
      <c r="E74" s="1915"/>
      <c r="F74" s="1915"/>
      <c r="G74" s="1915"/>
      <c r="H74" s="1932"/>
      <c r="I74" s="1932"/>
      <c r="J74" s="1921"/>
      <c r="K74" s="1915"/>
      <c r="L74" s="1915"/>
      <c r="M74" s="1933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828" t="s">
        <v>115</v>
      </c>
      <c r="G75" s="677"/>
      <c r="H75" s="677"/>
      <c r="I75" s="678"/>
      <c r="J75" s="1934"/>
      <c r="K75" s="1915"/>
      <c r="L75" s="1915"/>
      <c r="M75" s="1933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1796"/>
      <c r="C76" s="1737"/>
      <c r="D76" s="1796"/>
      <c r="E76" s="1737"/>
      <c r="F76" s="1828" t="s">
        <v>116</v>
      </c>
      <c r="G76" s="678"/>
      <c r="H76" s="1828" t="s">
        <v>117</v>
      </c>
      <c r="I76" s="678"/>
      <c r="J76" s="1935"/>
      <c r="K76" s="1915"/>
      <c r="L76" s="1915"/>
      <c r="M76" s="1933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1737"/>
      <c r="B77" s="1831" t="s">
        <v>47</v>
      </c>
      <c r="C77" s="679" t="s">
        <v>118</v>
      </c>
      <c r="D77" s="1831" t="s">
        <v>47</v>
      </c>
      <c r="E77" s="680" t="s">
        <v>118</v>
      </c>
      <c r="F77" s="1831" t="s">
        <v>47</v>
      </c>
      <c r="G77" s="679" t="s">
        <v>118</v>
      </c>
      <c r="H77" s="1831" t="s">
        <v>47</v>
      </c>
      <c r="I77" s="680" t="s">
        <v>118</v>
      </c>
      <c r="J77" s="1935"/>
      <c r="K77" s="1915"/>
      <c r="L77" s="1915"/>
      <c r="M77" s="1933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797" t="s">
        <v>119</v>
      </c>
      <c r="B78" s="1936"/>
      <c r="C78" s="1937">
        <v>375</v>
      </c>
      <c r="D78" s="1936">
        <v>44</v>
      </c>
      <c r="E78" s="1937">
        <v>121</v>
      </c>
      <c r="F78" s="1938">
        <v>50</v>
      </c>
      <c r="G78" s="1892">
        <v>131</v>
      </c>
      <c r="H78" s="1938">
        <v>6</v>
      </c>
      <c r="I78" s="1892">
        <v>10</v>
      </c>
      <c r="J78" s="37" t="str">
        <f>CA78</f>
        <v/>
      </c>
      <c r="K78" s="1915"/>
      <c r="L78" s="1915"/>
      <c r="M78" s="1933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1915"/>
      <c r="L79" s="1915"/>
      <c r="M79" s="1933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/>
      <c r="D80" s="63">
        <v>3</v>
      </c>
      <c r="E80" s="64">
        <v>4</v>
      </c>
      <c r="F80" s="65">
        <v>3</v>
      </c>
      <c r="G80" s="66">
        <v>4</v>
      </c>
      <c r="H80" s="65"/>
      <c r="I80" s="66"/>
      <c r="J80" s="37" t="str">
        <f t="shared" si="6"/>
        <v/>
      </c>
      <c r="K80" s="1915"/>
      <c r="L80" s="1915"/>
      <c r="M80" s="1933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27</v>
      </c>
      <c r="D81" s="63"/>
      <c r="E81" s="64">
        <v>9</v>
      </c>
      <c r="F81" s="65"/>
      <c r="G81" s="66">
        <v>9</v>
      </c>
      <c r="H81" s="65"/>
      <c r="I81" s="66"/>
      <c r="J81" s="37" t="str">
        <f t="shared" si="6"/>
        <v/>
      </c>
      <c r="K81" s="1915"/>
      <c r="L81" s="1915"/>
      <c r="M81" s="1933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9</v>
      </c>
      <c r="C82" s="64">
        <v>200</v>
      </c>
      <c r="D82" s="63">
        <v>11</v>
      </c>
      <c r="E82" s="64">
        <v>84</v>
      </c>
      <c r="F82" s="65">
        <v>13</v>
      </c>
      <c r="G82" s="66">
        <v>89</v>
      </c>
      <c r="H82" s="65">
        <v>2</v>
      </c>
      <c r="I82" s="66">
        <v>5</v>
      </c>
      <c r="J82" s="37" t="str">
        <f t="shared" si="6"/>
        <v/>
      </c>
      <c r="K82" s="1915"/>
      <c r="L82" s="1915"/>
      <c r="M82" s="1933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915"/>
      <c r="L83" s="1915"/>
      <c r="M83" s="1933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1</v>
      </c>
      <c r="D84" s="63">
        <v>24</v>
      </c>
      <c r="E84" s="64">
        <v>17</v>
      </c>
      <c r="F84" s="65">
        <v>25</v>
      </c>
      <c r="G84" s="66">
        <v>17</v>
      </c>
      <c r="H84" s="65">
        <v>1</v>
      </c>
      <c r="I84" s="66"/>
      <c r="J84" s="37" t="str">
        <f t="shared" si="6"/>
        <v/>
      </c>
      <c r="K84" s="1915"/>
      <c r="L84" s="1915"/>
      <c r="M84" s="1933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107</v>
      </c>
      <c r="F85" s="65"/>
      <c r="G85" s="66">
        <v>110</v>
      </c>
      <c r="H85" s="65"/>
      <c r="I85" s="66">
        <v>3</v>
      </c>
      <c r="J85" s="37" t="str">
        <f t="shared" si="6"/>
        <v/>
      </c>
      <c r="K85" s="1915"/>
      <c r="L85" s="1915"/>
      <c r="M85" s="1933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1</v>
      </c>
      <c r="D86" s="63"/>
      <c r="E86" s="64">
        <v>49</v>
      </c>
      <c r="F86" s="65"/>
      <c r="G86" s="66">
        <v>49</v>
      </c>
      <c r="H86" s="65"/>
      <c r="I86" s="66"/>
      <c r="J86" s="37" t="str">
        <f t="shared" si="6"/>
        <v/>
      </c>
      <c r="K86" s="1915"/>
      <c r="L86" s="1915"/>
      <c r="M86" s="1933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22</v>
      </c>
      <c r="D87" s="63">
        <v>1</v>
      </c>
      <c r="E87" s="64">
        <v>66</v>
      </c>
      <c r="F87" s="65">
        <v>1</v>
      </c>
      <c r="G87" s="66">
        <v>71</v>
      </c>
      <c r="H87" s="65"/>
      <c r="I87" s="66">
        <v>5</v>
      </c>
      <c r="J87" s="37" t="str">
        <f t="shared" si="6"/>
        <v/>
      </c>
      <c r="K87" s="1915"/>
      <c r="L87" s="1915"/>
      <c r="M87" s="1933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152</v>
      </c>
      <c r="D88" s="63"/>
      <c r="E88" s="64">
        <v>17</v>
      </c>
      <c r="F88" s="65"/>
      <c r="G88" s="66">
        <v>20</v>
      </c>
      <c r="H88" s="65"/>
      <c r="I88" s="66">
        <v>3</v>
      </c>
      <c r="J88" s="37" t="str">
        <f t="shared" si="6"/>
        <v/>
      </c>
      <c r="K88" s="1915"/>
      <c r="L88" s="1915"/>
      <c r="M88" s="1939"/>
      <c r="N88" s="1940"/>
      <c r="O88" s="1940"/>
      <c r="P88" s="1941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30</v>
      </c>
      <c r="D89" s="63"/>
      <c r="E89" s="64">
        <v>11</v>
      </c>
      <c r="F89" s="65"/>
      <c r="G89" s="66">
        <v>11</v>
      </c>
      <c r="H89" s="65"/>
      <c r="I89" s="66"/>
      <c r="J89" s="37" t="str">
        <f t="shared" si="6"/>
        <v/>
      </c>
      <c r="K89" s="1940"/>
      <c r="L89" s="1940"/>
      <c r="M89" s="1939"/>
      <c r="N89" s="1940"/>
      <c r="O89" s="1940"/>
      <c r="P89" s="1941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940"/>
      <c r="L90" s="1940"/>
      <c r="M90" s="1939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844" t="s">
        <v>32</v>
      </c>
      <c r="B91" s="1845">
        <f t="shared" ref="B91:I91" si="9">SUM(B78:B90)</f>
        <v>9</v>
      </c>
      <c r="C91" s="1845">
        <f t="shared" si="9"/>
        <v>808</v>
      </c>
      <c r="D91" s="1845">
        <f t="shared" si="9"/>
        <v>83</v>
      </c>
      <c r="E91" s="1845">
        <f t="shared" si="9"/>
        <v>485</v>
      </c>
      <c r="F91" s="1845">
        <f t="shared" si="9"/>
        <v>92</v>
      </c>
      <c r="G91" s="1845">
        <f t="shared" si="9"/>
        <v>511</v>
      </c>
      <c r="H91" s="1845">
        <f t="shared" si="9"/>
        <v>9</v>
      </c>
      <c r="I91" s="1846">
        <f t="shared" si="9"/>
        <v>26</v>
      </c>
      <c r="J91" s="1942"/>
      <c r="K91" s="1940"/>
      <c r="L91" s="1940"/>
      <c r="M91" s="1941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943"/>
      <c r="I92" s="1943"/>
      <c r="J92" s="1939"/>
      <c r="K92" s="1940"/>
      <c r="L92" s="1940"/>
      <c r="M92" s="1941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828" t="s">
        <v>134</v>
      </c>
      <c r="C93" s="677"/>
      <c r="D93" s="677"/>
      <c r="E93" s="677"/>
      <c r="F93" s="677"/>
      <c r="G93" s="678"/>
      <c r="H93" s="1944"/>
      <c r="I93" s="1939"/>
      <c r="J93" s="1940"/>
      <c r="K93" s="1940"/>
      <c r="L93" s="1941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1877"/>
      <c r="B94" s="1832" t="s">
        <v>135</v>
      </c>
      <c r="C94" s="1831" t="s">
        <v>47</v>
      </c>
      <c r="D94" s="682" t="s">
        <v>118</v>
      </c>
      <c r="E94" s="974" t="s">
        <v>18</v>
      </c>
      <c r="F94" s="1848" t="s">
        <v>19</v>
      </c>
      <c r="G94" s="1848" t="s">
        <v>20</v>
      </c>
      <c r="H94" s="1944"/>
      <c r="I94" s="1944"/>
      <c r="J94" s="1939"/>
      <c r="K94" s="1940"/>
      <c r="L94" s="1940"/>
      <c r="M94" s="1941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797" t="s">
        <v>136</v>
      </c>
      <c r="B95" s="1730">
        <f t="shared" ref="B95:B101" si="10">SUM(C95+D95)</f>
        <v>11</v>
      </c>
      <c r="C95" s="1938">
        <v>5</v>
      </c>
      <c r="D95" s="1945">
        <v>6</v>
      </c>
      <c r="E95" s="1946">
        <v>11</v>
      </c>
      <c r="F95" s="1849"/>
      <c r="G95" s="1849"/>
      <c r="H95" s="37" t="str">
        <f>CA95</f>
        <v/>
      </c>
      <c r="I95" s="1944"/>
      <c r="J95" s="1939"/>
      <c r="K95" s="1940"/>
      <c r="L95" s="1940"/>
      <c r="M95" s="1941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947" t="s">
        <v>137</v>
      </c>
      <c r="B96" s="1948">
        <f t="shared" si="10"/>
        <v>14</v>
      </c>
      <c r="C96" s="65">
        <v>2</v>
      </c>
      <c r="D96" s="1949">
        <v>12</v>
      </c>
      <c r="E96" s="1950">
        <v>14</v>
      </c>
      <c r="F96" s="1951"/>
      <c r="G96" s="1951"/>
      <c r="H96" s="37" t="str">
        <f t="shared" ref="H96:H102" si="12">CA96</f>
        <v/>
      </c>
      <c r="I96" s="1944"/>
      <c r="J96" s="1939"/>
      <c r="K96" s="1940"/>
      <c r="L96" s="1940"/>
      <c r="M96" s="1941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948">
        <f t="shared" si="10"/>
        <v>1</v>
      </c>
      <c r="C97" s="65">
        <v>1</v>
      </c>
      <c r="D97" s="1949"/>
      <c r="E97" s="1950">
        <v>1</v>
      </c>
      <c r="F97" s="1951"/>
      <c r="G97" s="1951"/>
      <c r="H97" s="37" t="str">
        <f t="shared" si="12"/>
        <v/>
      </c>
      <c r="I97" s="1944"/>
      <c r="J97" s="1939"/>
      <c r="K97" s="1940"/>
      <c r="L97" s="1940"/>
      <c r="M97" s="1941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948">
        <f t="shared" si="10"/>
        <v>9</v>
      </c>
      <c r="C98" s="65">
        <v>1</v>
      </c>
      <c r="D98" s="1949">
        <v>8</v>
      </c>
      <c r="E98" s="1950">
        <v>9</v>
      </c>
      <c r="F98" s="1951"/>
      <c r="G98" s="1951"/>
      <c r="H98" s="37" t="str">
        <f t="shared" si="12"/>
        <v/>
      </c>
      <c r="I98" s="1944"/>
      <c r="J98" s="1939"/>
      <c r="K98" s="1940"/>
      <c r="L98" s="1940"/>
      <c r="M98" s="1941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948">
        <f t="shared" si="10"/>
        <v>0</v>
      </c>
      <c r="C99" s="65"/>
      <c r="D99" s="1949"/>
      <c r="E99" s="1950"/>
      <c r="F99" s="1951"/>
      <c r="G99" s="1951"/>
      <c r="H99" s="37" t="str">
        <f t="shared" si="12"/>
        <v/>
      </c>
      <c r="I99" s="1952"/>
      <c r="J99" s="1953"/>
      <c r="K99" s="1954"/>
      <c r="L99" s="1954"/>
      <c r="M99" s="1955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947" t="s">
        <v>141</v>
      </c>
      <c r="B100" s="1948">
        <f t="shared" si="10"/>
        <v>0</v>
      </c>
      <c r="C100" s="65"/>
      <c r="D100" s="1949"/>
      <c r="E100" s="1950"/>
      <c r="F100" s="1951"/>
      <c r="G100" s="1951"/>
      <c r="H100" s="37" t="str">
        <f t="shared" si="12"/>
        <v/>
      </c>
      <c r="I100" s="1952"/>
      <c r="J100" s="1953"/>
      <c r="K100" s="1954"/>
      <c r="L100" s="1954"/>
      <c r="M100" s="1955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956" t="s">
        <v>142</v>
      </c>
      <c r="B101" s="1957">
        <f t="shared" si="10"/>
        <v>0</v>
      </c>
      <c r="C101" s="65"/>
      <c r="D101" s="1949"/>
      <c r="E101" s="1950"/>
      <c r="F101" s="1958"/>
      <c r="G101" s="1958"/>
      <c r="H101" s="37" t="str">
        <f t="shared" si="12"/>
        <v/>
      </c>
      <c r="I101" s="1952"/>
      <c r="J101" s="1953"/>
      <c r="K101" s="1954"/>
      <c r="L101" s="1954"/>
      <c r="M101" s="1955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959" t="s">
        <v>32</v>
      </c>
      <c r="B102" s="1850">
        <f t="shared" ref="B102:G102" si="14">SUM(B95:B101)</f>
        <v>35</v>
      </c>
      <c r="C102" s="1851">
        <f t="shared" si="14"/>
        <v>9</v>
      </c>
      <c r="D102" s="684">
        <f t="shared" si="14"/>
        <v>26</v>
      </c>
      <c r="E102" s="1045">
        <f t="shared" si="14"/>
        <v>35</v>
      </c>
      <c r="F102" s="1852">
        <f t="shared" si="14"/>
        <v>0</v>
      </c>
      <c r="G102" s="1852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1806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960"/>
      <c r="B105" s="1960"/>
      <c r="C105" s="1853" t="s">
        <v>148</v>
      </c>
      <c r="D105" s="1686" t="s">
        <v>149</v>
      </c>
      <c r="E105" s="689" t="s">
        <v>150</v>
      </c>
      <c r="F105" s="1854" t="s">
        <v>151</v>
      </c>
      <c r="G105" s="1855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808" t="s">
        <v>153</v>
      </c>
      <c r="B106" s="1809">
        <f>SUM(C106:E106)</f>
        <v>13</v>
      </c>
      <c r="C106" s="1759">
        <v>0</v>
      </c>
      <c r="D106" s="1651">
        <v>7</v>
      </c>
      <c r="E106" s="1689">
        <v>6</v>
      </c>
      <c r="F106" s="1810">
        <v>0</v>
      </c>
      <c r="G106" s="1652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961" t="s">
        <v>154</v>
      </c>
      <c r="B107" s="1962">
        <f>SUM(C107:E107)</f>
        <v>0</v>
      </c>
      <c r="C107" s="1963"/>
      <c r="D107" s="1964"/>
      <c r="E107" s="1965"/>
      <c r="F107" s="1966"/>
      <c r="G107" s="1967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15375.76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",[2]NOMBRE!B2," - ","( ",[2]NOMBRE!C2,[2]NOMBRE!D2,[2]NOMBRE!E2,[2]NOMBRE!F2,[2]NOMBRE!G2,"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",[2]NOMBRE!B6," - ","( ",[2]NOMBRE!C6,[2]NOMBRE!D6," )")</f>
        <v>MES: DICIEMBRE - ( 12 )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",[2]NOMBRE!B7)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287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591" t="s">
        <v>5</v>
      </c>
      <c r="D9" s="591" t="s">
        <v>6</v>
      </c>
      <c r="E9" s="591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592" t="s">
        <v>10</v>
      </c>
      <c r="AA9" s="592"/>
      <c r="AB9" s="592"/>
      <c r="AC9" s="592"/>
      <c r="AD9" s="592"/>
      <c r="AE9" s="593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577"/>
      <c r="D12" s="577"/>
      <c r="E12" s="577"/>
      <c r="F12" s="531"/>
      <c r="G12" s="321" t="s">
        <v>17</v>
      </c>
      <c r="H12" s="322" t="s">
        <v>18</v>
      </c>
      <c r="I12" s="322" t="s">
        <v>19</v>
      </c>
      <c r="J12" s="323" t="s">
        <v>20</v>
      </c>
      <c r="K12" s="321" t="s">
        <v>17</v>
      </c>
      <c r="L12" s="322" t="s">
        <v>18</v>
      </c>
      <c r="M12" s="322" t="s">
        <v>19</v>
      </c>
      <c r="N12" s="322" t="s">
        <v>20</v>
      </c>
      <c r="O12" s="323" t="s">
        <v>21</v>
      </c>
      <c r="P12" s="321" t="s">
        <v>17</v>
      </c>
      <c r="Q12" s="322" t="s">
        <v>18</v>
      </c>
      <c r="R12" s="322" t="s">
        <v>19</v>
      </c>
      <c r="S12" s="322" t="s">
        <v>20</v>
      </c>
      <c r="T12" s="323" t="s">
        <v>21</v>
      </c>
      <c r="U12" s="321" t="s">
        <v>17</v>
      </c>
      <c r="V12" s="322" t="s">
        <v>18</v>
      </c>
      <c r="W12" s="322" t="s">
        <v>19</v>
      </c>
      <c r="X12" s="322" t="s">
        <v>20</v>
      </c>
      <c r="Y12" s="288" t="s">
        <v>21</v>
      </c>
      <c r="Z12" s="324" t="s">
        <v>17</v>
      </c>
      <c r="AA12" s="322" t="s">
        <v>22</v>
      </c>
      <c r="AB12" s="407" t="s">
        <v>23</v>
      </c>
      <c r="AC12" s="321" t="s">
        <v>17</v>
      </c>
      <c r="AD12" s="322" t="s">
        <v>22</v>
      </c>
      <c r="AE12" s="407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320" t="s">
        <v>24</v>
      </c>
      <c r="B13" s="325">
        <f t="shared" ref="B13:AE13" si="0">SUM(B14:B17)</f>
        <v>5</v>
      </c>
      <c r="C13" s="326">
        <f t="shared" si="0"/>
        <v>6</v>
      </c>
      <c r="D13" s="327">
        <f t="shared" si="0"/>
        <v>5</v>
      </c>
      <c r="E13" s="327">
        <f t="shared" si="0"/>
        <v>1460</v>
      </c>
      <c r="F13" s="328">
        <f t="shared" si="0"/>
        <v>1205</v>
      </c>
      <c r="G13" s="329">
        <f t="shared" si="0"/>
        <v>485</v>
      </c>
      <c r="H13" s="327">
        <f t="shared" si="0"/>
        <v>485</v>
      </c>
      <c r="I13" s="327">
        <f t="shared" si="0"/>
        <v>0</v>
      </c>
      <c r="J13" s="328">
        <f t="shared" si="0"/>
        <v>0</v>
      </c>
      <c r="K13" s="329">
        <f t="shared" si="0"/>
        <v>537.22</v>
      </c>
      <c r="L13" s="327">
        <f t="shared" si="0"/>
        <v>418.73</v>
      </c>
      <c r="M13" s="327">
        <f t="shared" si="0"/>
        <v>8.98</v>
      </c>
      <c r="N13" s="327">
        <f t="shared" si="0"/>
        <v>0.18</v>
      </c>
      <c r="O13" s="328">
        <f t="shared" si="0"/>
        <v>109.33</v>
      </c>
      <c r="P13" s="329">
        <f t="shared" si="0"/>
        <v>411.62</v>
      </c>
      <c r="Q13" s="327">
        <f t="shared" si="0"/>
        <v>149.05000000000001</v>
      </c>
      <c r="R13" s="327">
        <f t="shared" si="0"/>
        <v>171.37</v>
      </c>
      <c r="S13" s="327">
        <f t="shared" si="0"/>
        <v>9.52</v>
      </c>
      <c r="T13" s="328">
        <f t="shared" si="0"/>
        <v>81.680000000000007</v>
      </c>
      <c r="U13" s="329">
        <f t="shared" si="0"/>
        <v>173.79999999999998</v>
      </c>
      <c r="V13" s="327">
        <f t="shared" si="0"/>
        <v>125.85999999999999</v>
      </c>
      <c r="W13" s="327">
        <f t="shared" si="0"/>
        <v>11.2</v>
      </c>
      <c r="X13" s="327">
        <f t="shared" si="0"/>
        <v>1.07</v>
      </c>
      <c r="Y13" s="289">
        <f t="shared" si="0"/>
        <v>35.67</v>
      </c>
      <c r="Z13" s="326">
        <f t="shared" si="0"/>
        <v>56.510000000000005</v>
      </c>
      <c r="AA13" s="327">
        <f>SUM(AA14:AA17)</f>
        <v>41.629999999999995</v>
      </c>
      <c r="AB13" s="408">
        <f t="shared" si="0"/>
        <v>14.88</v>
      </c>
      <c r="AC13" s="329">
        <f t="shared" si="0"/>
        <v>52.620000000000005</v>
      </c>
      <c r="AD13" s="327">
        <f t="shared" si="0"/>
        <v>45.83</v>
      </c>
      <c r="AE13" s="408">
        <f t="shared" si="0"/>
        <v>6.79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1" t="s">
        <v>25</v>
      </c>
      <c r="B14" s="103">
        <v>4</v>
      </c>
      <c r="C14" s="104">
        <v>5</v>
      </c>
      <c r="D14" s="104">
        <v>4</v>
      </c>
      <c r="E14" s="104">
        <v>740</v>
      </c>
      <c r="F14" s="104">
        <v>485</v>
      </c>
      <c r="G14" s="12">
        <f>SUM(H14:J14)</f>
        <v>485</v>
      </c>
      <c r="H14" s="106">
        <v>485</v>
      </c>
      <c r="I14" s="104">
        <v>0</v>
      </c>
      <c r="J14" s="104">
        <v>0</v>
      </c>
      <c r="K14" s="409">
        <f>SUM(L14:O14)</f>
        <v>454.41</v>
      </c>
      <c r="L14" s="106">
        <v>351.25</v>
      </c>
      <c r="M14" s="104">
        <v>8.98</v>
      </c>
      <c r="N14" s="410">
        <v>0.18</v>
      </c>
      <c r="O14" s="107">
        <v>94</v>
      </c>
      <c r="P14" s="409">
        <f>SUM(Q14:T14)</f>
        <v>287.25</v>
      </c>
      <c r="Q14" s="106">
        <v>45.68</v>
      </c>
      <c r="R14" s="104">
        <v>171.37</v>
      </c>
      <c r="S14" s="410">
        <v>9.52</v>
      </c>
      <c r="T14" s="107">
        <v>60.68</v>
      </c>
      <c r="U14" s="409">
        <f>SUM(V14:Y14)</f>
        <v>66.419999999999987</v>
      </c>
      <c r="V14" s="106">
        <v>37.479999999999997</v>
      </c>
      <c r="W14" s="104">
        <v>11.2</v>
      </c>
      <c r="X14" s="410">
        <v>1.07</v>
      </c>
      <c r="Y14" s="108">
        <v>16.670000000000002</v>
      </c>
      <c r="Z14" s="332">
        <f>SUM(AA14:AB14)</f>
        <v>45.56</v>
      </c>
      <c r="AA14" s="104">
        <v>31.33</v>
      </c>
      <c r="AB14" s="13">
        <v>14.23</v>
      </c>
      <c r="AC14" s="409">
        <f>SUM(AD14:AE14)</f>
        <v>37.520000000000003</v>
      </c>
      <c r="AD14" s="104">
        <v>34.6</v>
      </c>
      <c r="AE14" s="13">
        <v>2.92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411" t="s">
        <v>26</v>
      </c>
      <c r="B15" s="14">
        <v>1</v>
      </c>
      <c r="C15" s="15">
        <v>1</v>
      </c>
      <c r="D15" s="15">
        <v>1</v>
      </c>
      <c r="E15" s="15">
        <v>720</v>
      </c>
      <c r="F15" s="15">
        <v>720</v>
      </c>
      <c r="G15" s="412">
        <f>SUM(H15:J15)</f>
        <v>0</v>
      </c>
      <c r="H15" s="16">
        <v>0</v>
      </c>
      <c r="I15" s="15">
        <v>0</v>
      </c>
      <c r="J15" s="16">
        <v>0</v>
      </c>
      <c r="K15" s="412">
        <f>SUM(L15:O15)</f>
        <v>82.81</v>
      </c>
      <c r="L15" s="16">
        <v>67.48</v>
      </c>
      <c r="M15" s="16">
        <v>0</v>
      </c>
      <c r="N15" s="333">
        <v>0</v>
      </c>
      <c r="O15" s="334">
        <v>15.33</v>
      </c>
      <c r="P15" s="412">
        <f>SUM(Q15:T15)</f>
        <v>124.37</v>
      </c>
      <c r="Q15" s="16">
        <v>103.37</v>
      </c>
      <c r="R15" s="15">
        <v>0</v>
      </c>
      <c r="S15" s="333">
        <v>0</v>
      </c>
      <c r="T15" s="334">
        <v>21</v>
      </c>
      <c r="U15" s="412">
        <f>SUM(V15:Y15)</f>
        <v>107.38</v>
      </c>
      <c r="V15" s="16">
        <v>88.38</v>
      </c>
      <c r="W15" s="15">
        <v>0</v>
      </c>
      <c r="X15" s="333">
        <v>0</v>
      </c>
      <c r="Y15" s="335">
        <v>19</v>
      </c>
      <c r="Z15" s="413">
        <f>SUM(AA15:AB15)</f>
        <v>10.950000000000001</v>
      </c>
      <c r="AA15" s="15">
        <v>10.3</v>
      </c>
      <c r="AB15" s="17">
        <v>0.65</v>
      </c>
      <c r="AC15" s="412">
        <f>SUM(AD15:AE15)</f>
        <v>15.100000000000001</v>
      </c>
      <c r="AD15" s="15">
        <v>11.23</v>
      </c>
      <c r="AE15" s="17">
        <v>3.87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414" t="s">
        <v>27</v>
      </c>
      <c r="B16" s="14"/>
      <c r="C16" s="15"/>
      <c r="D16" s="15"/>
      <c r="E16" s="15"/>
      <c r="F16" s="15"/>
      <c r="G16" s="412">
        <f>SUM(H16:J16)</f>
        <v>0</v>
      </c>
      <c r="H16" s="16"/>
      <c r="I16" s="15"/>
      <c r="J16" s="18"/>
      <c r="K16" s="412">
        <f>SUM(L16:O16)</f>
        <v>0</v>
      </c>
      <c r="L16" s="16"/>
      <c r="M16" s="18"/>
      <c r="N16" s="336"/>
      <c r="O16" s="337"/>
      <c r="P16" s="412">
        <f>SUM(Q16:T16)</f>
        <v>0</v>
      </c>
      <c r="Q16" s="16"/>
      <c r="R16" s="18"/>
      <c r="S16" s="336"/>
      <c r="T16" s="337"/>
      <c r="U16" s="412">
        <f>SUM(V16:Y16)</f>
        <v>0</v>
      </c>
      <c r="V16" s="16"/>
      <c r="W16" s="18"/>
      <c r="X16" s="336"/>
      <c r="Y16" s="338"/>
      <c r="Z16" s="413">
        <f>SUM(AA16:AB16)</f>
        <v>0</v>
      </c>
      <c r="AA16" s="15"/>
      <c r="AB16" s="17"/>
      <c r="AC16" s="412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339" t="s">
        <v>28</v>
      </c>
      <c r="B17" s="340"/>
      <c r="C17" s="341"/>
      <c r="D17" s="20"/>
      <c r="E17" s="20"/>
      <c r="F17" s="21"/>
      <c r="G17" s="22">
        <f>SUM(H17:J17)</f>
        <v>0</v>
      </c>
      <c r="H17" s="23"/>
      <c r="I17" s="24"/>
      <c r="J17" s="344"/>
      <c r="K17" s="415">
        <f>SUM(L17:O17)</f>
        <v>0</v>
      </c>
      <c r="L17" s="23"/>
      <c r="M17" s="342"/>
      <c r="N17" s="343"/>
      <c r="O17" s="344"/>
      <c r="P17" s="415">
        <f>SUM(Q17:T17)</f>
        <v>0</v>
      </c>
      <c r="Q17" s="342"/>
      <c r="R17" s="341"/>
      <c r="S17" s="343"/>
      <c r="T17" s="344"/>
      <c r="U17" s="415">
        <f>SUM(V17:Y17)</f>
        <v>0</v>
      </c>
      <c r="V17" s="342"/>
      <c r="W17" s="341"/>
      <c r="X17" s="343"/>
      <c r="Y17" s="345"/>
      <c r="Z17" s="74">
        <f>SUM(AA17:AB17)</f>
        <v>0</v>
      </c>
      <c r="AA17" s="341"/>
      <c r="AB17" s="75"/>
      <c r="AC17" s="22">
        <f>SUM(AD17:AE17)</f>
        <v>0</v>
      </c>
      <c r="AD17" s="341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395"/>
      <c r="D19" s="395"/>
      <c r="E19" s="395"/>
      <c r="F19" s="395"/>
      <c r="G19" s="32"/>
      <c r="H19" s="416"/>
      <c r="I19" s="417"/>
      <c r="J19" s="33"/>
      <c r="K19" s="418"/>
      <c r="L19" s="418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3" t="s">
        <v>31</v>
      </c>
      <c r="B20" s="402" t="s">
        <v>32</v>
      </c>
      <c r="C20" s="290" t="s">
        <v>33</v>
      </c>
      <c r="D20" s="346" t="s">
        <v>34</v>
      </c>
      <c r="E20" s="346" t="s">
        <v>35</v>
      </c>
      <c r="F20" s="347" t="s">
        <v>36</v>
      </c>
      <c r="G20" s="348" t="s">
        <v>37</v>
      </c>
      <c r="H20" s="419"/>
      <c r="I20" s="395"/>
      <c r="J20" s="395"/>
      <c r="K20" s="379"/>
      <c r="L20" s="379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349" t="s">
        <v>38</v>
      </c>
      <c r="B21" s="350">
        <f>SUM(C21:G21)</f>
        <v>10</v>
      </c>
      <c r="C21" s="351"/>
      <c r="D21" s="420"/>
      <c r="E21" s="420">
        <v>10</v>
      </c>
      <c r="F21" s="420"/>
      <c r="G21" s="352"/>
      <c r="H21" s="421"/>
      <c r="I21" s="395"/>
      <c r="J21" s="395"/>
      <c r="K21" s="379"/>
      <c r="L21" s="379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353" t="s">
        <v>39</v>
      </c>
      <c r="B22" s="422">
        <f>SUM(C22:G22)</f>
        <v>176</v>
      </c>
      <c r="C22" s="354"/>
      <c r="D22" s="423"/>
      <c r="E22" s="423">
        <v>176</v>
      </c>
      <c r="F22" s="423"/>
      <c r="G22" s="396"/>
      <c r="H22" s="421"/>
      <c r="I22" s="395"/>
      <c r="J22" s="395"/>
      <c r="K22" s="379"/>
      <c r="L22" s="379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353" t="s">
        <v>40</v>
      </c>
      <c r="B23" s="422">
        <f>SUM(C23:G23)</f>
        <v>176</v>
      </c>
      <c r="C23" s="354"/>
      <c r="D23" s="423"/>
      <c r="E23" s="423">
        <v>176</v>
      </c>
      <c r="F23" s="423"/>
      <c r="G23" s="396"/>
      <c r="H23" s="421"/>
      <c r="I23" s="395"/>
      <c r="J23" s="395"/>
      <c r="K23" s="379"/>
      <c r="L23" s="379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353" t="s">
        <v>41</v>
      </c>
      <c r="B24" s="422">
        <f>SUM(C24:G24)</f>
        <v>176</v>
      </c>
      <c r="C24" s="354"/>
      <c r="D24" s="423"/>
      <c r="E24" s="423">
        <v>176</v>
      </c>
      <c r="F24" s="423"/>
      <c r="G24" s="396"/>
      <c r="H24" s="421"/>
      <c r="I24" s="395"/>
      <c r="J24" s="393"/>
      <c r="K24" s="379"/>
      <c r="L24" s="379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356">
        <f>SUM(C25:G25)</f>
        <v>176</v>
      </c>
      <c r="C25" s="36"/>
      <c r="D25" s="291"/>
      <c r="E25" s="291">
        <v>176</v>
      </c>
      <c r="F25" s="291"/>
      <c r="G25" s="298"/>
      <c r="H25" s="421"/>
      <c r="I25" s="395"/>
      <c r="J25" s="395"/>
      <c r="K25" s="379"/>
      <c r="L25" s="379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382"/>
      <c r="C26" s="393"/>
      <c r="D26" s="382"/>
      <c r="E26" s="382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381"/>
      <c r="D27" s="381"/>
      <c r="E27" s="381"/>
      <c r="F27" s="381"/>
      <c r="G27" s="381"/>
      <c r="H27" s="381"/>
      <c r="I27" s="424"/>
      <c r="J27" s="424"/>
      <c r="K27" s="382"/>
      <c r="L27" s="382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584" t="s">
        <v>32</v>
      </c>
      <c r="D28" s="589" t="s">
        <v>45</v>
      </c>
      <c r="E28" s="594"/>
      <c r="F28" s="604"/>
      <c r="G28" s="595" t="s">
        <v>46</v>
      </c>
      <c r="H28" s="595"/>
      <c r="I28" s="595"/>
      <c r="J28" s="595"/>
      <c r="K28" s="595"/>
      <c r="L28" s="596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603"/>
      <c r="D29" s="299" t="s">
        <v>47</v>
      </c>
      <c r="E29" s="299" t="s">
        <v>48</v>
      </c>
      <c r="F29" s="425" t="s">
        <v>49</v>
      </c>
      <c r="G29" s="405" t="s">
        <v>50</v>
      </c>
      <c r="H29" s="299" t="s">
        <v>51</v>
      </c>
      <c r="I29" s="299" t="s">
        <v>52</v>
      </c>
      <c r="J29" s="299" t="s">
        <v>53</v>
      </c>
      <c r="K29" s="299" t="s">
        <v>54</v>
      </c>
      <c r="L29" s="299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597" t="s">
        <v>39</v>
      </c>
      <c r="B30" s="598"/>
      <c r="C30" s="426">
        <f>SUM(D30:F30)</f>
        <v>61</v>
      </c>
      <c r="D30" s="357">
        <v>0</v>
      </c>
      <c r="E30" s="427">
        <v>0</v>
      </c>
      <c r="F30" s="428">
        <v>61</v>
      </c>
      <c r="G30" s="429">
        <v>1</v>
      </c>
      <c r="H30" s="427">
        <v>28</v>
      </c>
      <c r="I30" s="427">
        <v>26</v>
      </c>
      <c r="J30" s="427">
        <v>6</v>
      </c>
      <c r="K30" s="427">
        <v>0</v>
      </c>
      <c r="L30" s="427">
        <v>0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358" t="s">
        <v>40</v>
      </c>
      <c r="B31" s="430"/>
      <c r="C31" s="426">
        <f t="shared" ref="C31:C36" si="3">SUM(D31:F31)</f>
        <v>82</v>
      </c>
      <c r="D31" s="427">
        <v>0</v>
      </c>
      <c r="E31" s="427">
        <v>0</v>
      </c>
      <c r="F31" s="428">
        <v>82</v>
      </c>
      <c r="G31" s="429">
        <v>3</v>
      </c>
      <c r="H31" s="427">
        <v>38</v>
      </c>
      <c r="I31" s="427">
        <v>34</v>
      </c>
      <c r="J31" s="427">
        <v>7</v>
      </c>
      <c r="K31" s="427">
        <v>0</v>
      </c>
      <c r="L31" s="427">
        <v>0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358" t="s">
        <v>41</v>
      </c>
      <c r="B32" s="430"/>
      <c r="C32" s="426">
        <f t="shared" si="3"/>
        <v>742</v>
      </c>
      <c r="D32" s="427">
        <v>0</v>
      </c>
      <c r="E32" s="427">
        <v>0</v>
      </c>
      <c r="F32" s="428">
        <v>742</v>
      </c>
      <c r="G32" s="429">
        <v>20</v>
      </c>
      <c r="H32" s="427">
        <v>324</v>
      </c>
      <c r="I32" s="427">
        <v>337</v>
      </c>
      <c r="J32" s="427">
        <v>61</v>
      </c>
      <c r="K32" s="427">
        <v>0</v>
      </c>
      <c r="L32" s="427">
        <v>0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359" t="s">
        <v>42</v>
      </c>
      <c r="B33" s="360"/>
      <c r="C33" s="361">
        <f t="shared" si="3"/>
        <v>56</v>
      </c>
      <c r="D33" s="362">
        <v>0</v>
      </c>
      <c r="E33" s="362">
        <v>0</v>
      </c>
      <c r="F33" s="363">
        <v>56</v>
      </c>
      <c r="G33" s="364">
        <v>3</v>
      </c>
      <c r="H33" s="362">
        <v>25</v>
      </c>
      <c r="I33" s="362">
        <v>23</v>
      </c>
      <c r="J33" s="362">
        <v>5</v>
      </c>
      <c r="K33" s="362">
        <v>0</v>
      </c>
      <c r="L33" s="362">
        <v>0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426">
        <f t="shared" si="3"/>
        <v>3</v>
      </c>
      <c r="D34" s="427">
        <v>0</v>
      </c>
      <c r="E34" s="427">
        <v>0</v>
      </c>
      <c r="F34" s="428">
        <v>3</v>
      </c>
      <c r="G34" s="429">
        <v>0</v>
      </c>
      <c r="H34" s="427">
        <v>2</v>
      </c>
      <c r="I34" s="427">
        <v>1</v>
      </c>
      <c r="J34" s="427">
        <v>0</v>
      </c>
      <c r="K34" s="427">
        <v>0</v>
      </c>
      <c r="L34" s="427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602"/>
      <c r="B35" s="359" t="s">
        <v>58</v>
      </c>
      <c r="C35" s="355">
        <f t="shared" si="3"/>
        <v>0</v>
      </c>
      <c r="D35" s="431">
        <v>0</v>
      </c>
      <c r="E35" s="431">
        <v>0</v>
      </c>
      <c r="F35" s="77">
        <v>0</v>
      </c>
      <c r="G35" s="78">
        <v>0</v>
      </c>
      <c r="H35" s="431">
        <v>0</v>
      </c>
      <c r="I35" s="431">
        <v>0</v>
      </c>
      <c r="J35" s="431">
        <v>0</v>
      </c>
      <c r="K35" s="431">
        <v>0</v>
      </c>
      <c r="L35" s="431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605" t="s">
        <v>59</v>
      </c>
      <c r="B36" s="559"/>
      <c r="C36" s="432">
        <f t="shared" si="3"/>
        <v>3</v>
      </c>
      <c r="D36" s="431">
        <v>0</v>
      </c>
      <c r="E36" s="431">
        <v>0</v>
      </c>
      <c r="F36" s="77">
        <v>3</v>
      </c>
      <c r="G36" s="78">
        <v>0</v>
      </c>
      <c r="H36" s="431">
        <v>2</v>
      </c>
      <c r="I36" s="431">
        <v>1</v>
      </c>
      <c r="J36" s="431">
        <v>0</v>
      </c>
      <c r="K36" s="431">
        <v>0</v>
      </c>
      <c r="L36" s="431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433" t="s">
        <v>60</v>
      </c>
      <c r="B37" s="379"/>
      <c r="C37" s="44"/>
      <c r="D37" s="434"/>
      <c r="E37" s="434"/>
      <c r="F37" s="434"/>
      <c r="G37" s="434"/>
      <c r="H37" s="434"/>
      <c r="I37" s="434"/>
      <c r="J37" s="434"/>
      <c r="K37" s="434"/>
      <c r="L37" s="434"/>
      <c r="M37" s="392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299" t="s">
        <v>61</v>
      </c>
      <c r="B38" s="299" t="s">
        <v>62</v>
      </c>
      <c r="C38" s="395"/>
      <c r="D38" s="379"/>
      <c r="E38" s="379"/>
      <c r="F38" s="379"/>
      <c r="G38" s="392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426" t="s">
        <v>63</v>
      </c>
      <c r="B39" s="427">
        <v>134</v>
      </c>
      <c r="C39" s="395"/>
      <c r="D39" s="379"/>
      <c r="E39" s="379"/>
      <c r="F39" s="379"/>
      <c r="G39" s="392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426" t="s">
        <v>64</v>
      </c>
      <c r="B40" s="427">
        <v>547</v>
      </c>
      <c r="C40" s="395"/>
      <c r="D40" s="379"/>
      <c r="E40" s="379"/>
      <c r="F40" s="379"/>
      <c r="G40" s="392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426" t="s">
        <v>65</v>
      </c>
      <c r="B41" s="427">
        <v>694</v>
      </c>
      <c r="C41" s="395"/>
      <c r="D41" s="379"/>
      <c r="E41" s="379"/>
      <c r="F41" s="379"/>
      <c r="G41" s="392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426" t="s">
        <v>66</v>
      </c>
      <c r="B42" s="427">
        <v>0</v>
      </c>
      <c r="C42" s="395"/>
      <c r="D42" s="379"/>
      <c r="E42" s="379"/>
      <c r="F42" s="379"/>
      <c r="G42" s="392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426" t="s">
        <v>67</v>
      </c>
      <c r="B43" s="427">
        <v>354</v>
      </c>
      <c r="C43" s="395"/>
      <c r="D43" s="379"/>
      <c r="E43" s="379"/>
      <c r="F43" s="379"/>
      <c r="G43" s="392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426" t="s">
        <v>68</v>
      </c>
      <c r="B44" s="427">
        <v>0</v>
      </c>
      <c r="C44" s="395"/>
      <c r="D44" s="379"/>
      <c r="E44" s="379"/>
      <c r="F44" s="379"/>
      <c r="G44" s="392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426" t="s">
        <v>69</v>
      </c>
      <c r="B45" s="427">
        <v>0</v>
      </c>
      <c r="C45" s="395"/>
      <c r="D45" s="379"/>
      <c r="E45" s="379"/>
      <c r="F45" s="379"/>
      <c r="G45" s="392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>
        <v>0</v>
      </c>
      <c r="C46" s="395"/>
      <c r="D46" s="379"/>
      <c r="E46" s="379"/>
      <c r="F46" s="379"/>
      <c r="G46" s="392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361" t="s">
        <v>71</v>
      </c>
      <c r="B47" s="362">
        <v>0</v>
      </c>
      <c r="C47" s="395"/>
      <c r="D47" s="379"/>
      <c r="E47" s="379"/>
      <c r="F47" s="379"/>
      <c r="G47" s="392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435" t="s">
        <v>72</v>
      </c>
      <c r="B48" s="33"/>
      <c r="D48" s="434"/>
      <c r="E48" s="434"/>
      <c r="F48" s="379"/>
      <c r="G48" s="379"/>
      <c r="H48" s="379"/>
      <c r="I48" s="379"/>
      <c r="J48" s="379"/>
      <c r="K48" s="379"/>
      <c r="L48" s="379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299" t="s">
        <v>31</v>
      </c>
      <c r="B49" s="299" t="s">
        <v>32</v>
      </c>
      <c r="C49" s="299" t="s">
        <v>73</v>
      </c>
      <c r="D49" s="299" t="s">
        <v>74</v>
      </c>
      <c r="E49" s="299" t="s">
        <v>75</v>
      </c>
      <c r="F49" s="379"/>
      <c r="G49" s="379"/>
      <c r="H49" s="379"/>
      <c r="I49" s="379"/>
      <c r="J49" s="379"/>
      <c r="K49" s="379"/>
      <c r="L49" s="379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436" t="s">
        <v>76</v>
      </c>
      <c r="B50" s="437">
        <f>SUM(C50:E50)</f>
        <v>834</v>
      </c>
      <c r="C50" s="438">
        <v>834</v>
      </c>
      <c r="D50" s="438">
        <v>0</v>
      </c>
      <c r="E50" s="438">
        <v>0</v>
      </c>
      <c r="F50" s="379"/>
      <c r="G50" s="379"/>
      <c r="H50" s="379"/>
      <c r="I50" s="379"/>
      <c r="J50" s="379"/>
      <c r="K50" s="379"/>
      <c r="L50" s="379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436" t="s">
        <v>77</v>
      </c>
      <c r="B51" s="437">
        <f>SUM(C51:E51)</f>
        <v>742</v>
      </c>
      <c r="C51" s="438">
        <v>742</v>
      </c>
      <c r="D51" s="438">
        <v>0</v>
      </c>
      <c r="E51" s="438">
        <v>0</v>
      </c>
      <c r="F51" s="379"/>
      <c r="G51" s="379"/>
      <c r="H51" s="379"/>
      <c r="I51" s="379"/>
      <c r="J51" s="379"/>
      <c r="K51" s="379"/>
      <c r="L51" s="379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361" t="s">
        <v>78</v>
      </c>
      <c r="B52" s="365">
        <f>SUM(C52:E52)</f>
        <v>92</v>
      </c>
      <c r="C52" s="366">
        <v>92</v>
      </c>
      <c r="D52" s="366">
        <v>0</v>
      </c>
      <c r="E52" s="366">
        <v>0</v>
      </c>
      <c r="F52" s="379"/>
      <c r="G52" s="379"/>
      <c r="H52" s="379"/>
      <c r="I52" s="379"/>
      <c r="J52" s="379"/>
      <c r="K52" s="379"/>
      <c r="L52" s="379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439" t="s">
        <v>79</v>
      </c>
      <c r="B53" s="48"/>
      <c r="C53" s="49"/>
      <c r="D53" s="49"/>
      <c r="E53" s="378"/>
      <c r="F53" s="378"/>
      <c r="G53" s="378"/>
      <c r="H53" s="378"/>
      <c r="I53" s="378"/>
      <c r="J53" s="379"/>
      <c r="K53" s="379"/>
      <c r="L53" s="379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302" t="s">
        <v>80</v>
      </c>
      <c r="B54" s="302" t="s">
        <v>32</v>
      </c>
      <c r="C54" s="303" t="s">
        <v>81</v>
      </c>
      <c r="D54" s="304" t="s">
        <v>82</v>
      </c>
      <c r="E54" s="367" t="s">
        <v>49</v>
      </c>
      <c r="F54" s="405" t="s">
        <v>75</v>
      </c>
      <c r="G54" s="378"/>
      <c r="H54" s="378"/>
      <c r="I54" s="378"/>
      <c r="J54" s="379"/>
      <c r="K54" s="379"/>
      <c r="L54" s="379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368" t="s">
        <v>83</v>
      </c>
      <c r="B55" s="369">
        <f>SUM(C55:E55)</f>
        <v>0</v>
      </c>
      <c r="C55" s="440"/>
      <c r="D55" s="371"/>
      <c r="E55" s="441"/>
      <c r="F55" s="442"/>
      <c r="G55" s="443"/>
      <c r="H55" s="443"/>
      <c r="I55" s="443"/>
      <c r="J55" s="444"/>
      <c r="K55" s="444"/>
      <c r="L55" s="444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445" t="s">
        <v>84</v>
      </c>
      <c r="B56" s="446">
        <f>SUM(C56:E56)</f>
        <v>0</v>
      </c>
      <c r="C56" s="447"/>
      <c r="D56" s="448"/>
      <c r="E56" s="449"/>
      <c r="F56" s="442"/>
      <c r="G56" s="443"/>
      <c r="H56" s="443"/>
      <c r="I56" s="443"/>
      <c r="J56" s="444"/>
      <c r="K56" s="444"/>
      <c r="L56" s="444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450" t="s">
        <v>85</v>
      </c>
      <c r="B57" s="451">
        <f>SUM(C57:E57)</f>
        <v>10</v>
      </c>
      <c r="C57" s="452"/>
      <c r="D57" s="453"/>
      <c r="E57" s="454">
        <v>10</v>
      </c>
      <c r="F57" s="455"/>
      <c r="G57" s="456"/>
      <c r="H57" s="456"/>
      <c r="I57" s="456"/>
      <c r="J57" s="457"/>
      <c r="K57" s="457"/>
      <c r="L57" s="457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439" t="s">
        <v>86</v>
      </c>
      <c r="B58" s="50"/>
      <c r="C58" s="50"/>
      <c r="D58" s="50"/>
      <c r="E58" s="50"/>
      <c r="F58" s="456"/>
      <c r="G58" s="456"/>
      <c r="H58" s="456"/>
      <c r="I58" s="456"/>
      <c r="J58" s="457"/>
      <c r="K58" s="457"/>
      <c r="L58" s="457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305" t="s">
        <v>87</v>
      </c>
      <c r="B59" s="292" t="s">
        <v>88</v>
      </c>
      <c r="C59" s="293" t="s">
        <v>89</v>
      </c>
      <c r="D59" s="372" t="s">
        <v>90</v>
      </c>
      <c r="E59" s="292" t="s">
        <v>91</v>
      </c>
      <c r="F59" s="456"/>
      <c r="G59" s="456"/>
      <c r="H59" s="456"/>
      <c r="I59" s="456"/>
      <c r="J59" s="457"/>
      <c r="K59" s="457"/>
      <c r="L59" s="457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373" t="s">
        <v>92</v>
      </c>
      <c r="B60" s="374"/>
      <c r="C60" s="370"/>
      <c r="D60" s="458"/>
      <c r="E60" s="375"/>
      <c r="F60" s="456"/>
      <c r="G60" s="456"/>
      <c r="H60" s="456"/>
      <c r="I60" s="456"/>
      <c r="J60" s="457"/>
      <c r="K60" s="457"/>
      <c r="L60" s="457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376" t="s">
        <v>93</v>
      </c>
      <c r="B61" s="459"/>
      <c r="C61" s="377"/>
      <c r="D61" s="306"/>
      <c r="E61" s="460"/>
      <c r="F61" s="307"/>
      <c r="G61" s="307"/>
      <c r="H61" s="307"/>
      <c r="I61" s="307"/>
      <c r="J61" s="308"/>
      <c r="K61" s="308"/>
      <c r="L61" s="308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294" t="s">
        <v>94</v>
      </c>
      <c r="B62" s="459"/>
      <c r="C62" s="295"/>
      <c r="D62" s="271"/>
      <c r="E62" s="460"/>
      <c r="F62" s="273"/>
      <c r="G62" s="273"/>
      <c r="H62" s="273"/>
      <c r="I62" s="273"/>
      <c r="J62" s="274"/>
      <c r="K62" s="274"/>
      <c r="L62" s="274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275" t="s">
        <v>95</v>
      </c>
      <c r="B63" s="459"/>
      <c r="C63" s="295"/>
      <c r="D63" s="271"/>
      <c r="E63" s="460"/>
      <c r="F63" s="273"/>
      <c r="G63" s="273"/>
      <c r="H63" s="273"/>
      <c r="I63" s="273"/>
      <c r="J63" s="274"/>
      <c r="K63" s="274"/>
      <c r="L63" s="274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275" t="s">
        <v>96</v>
      </c>
      <c r="B64" s="459"/>
      <c r="C64" s="297"/>
      <c r="D64" s="461"/>
      <c r="E64" s="460"/>
      <c r="F64" s="462"/>
      <c r="G64" s="462"/>
      <c r="H64" s="462"/>
      <c r="I64" s="462"/>
      <c r="J64" s="463"/>
      <c r="K64" s="463"/>
      <c r="L64" s="463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464" t="s">
        <v>97</v>
      </c>
      <c r="B65" s="465">
        <v>6</v>
      </c>
      <c r="C65" s="466">
        <v>4</v>
      </c>
      <c r="D65" s="467">
        <v>2</v>
      </c>
      <c r="E65" s="468">
        <v>12</v>
      </c>
      <c r="F65" s="456"/>
      <c r="G65" s="456"/>
      <c r="H65" s="456"/>
      <c r="I65" s="456"/>
      <c r="J65" s="457"/>
      <c r="K65" s="457"/>
      <c r="L65" s="457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309" t="s">
        <v>32</v>
      </c>
      <c r="B66" s="469">
        <f>SUM(B60:B65)</f>
        <v>6</v>
      </c>
      <c r="C66" s="469">
        <f>SUM(C60:C65)</f>
        <v>4</v>
      </c>
      <c r="D66" s="296">
        <f>SUM(D60:D65)</f>
        <v>2</v>
      </c>
      <c r="E66" s="380">
        <f>SUM(E60:E65)</f>
        <v>12</v>
      </c>
      <c r="F66" s="470"/>
      <c r="G66" s="456"/>
      <c r="H66" s="456"/>
      <c r="I66" s="456"/>
      <c r="J66" s="457"/>
      <c r="K66" s="457"/>
      <c r="L66" s="457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606" t="s">
        <v>98</v>
      </c>
      <c r="B67" s="561"/>
      <c r="C67" s="561"/>
      <c r="D67" s="561"/>
      <c r="E67" s="562"/>
      <c r="F67" s="471"/>
      <c r="G67" s="471"/>
      <c r="H67" s="471"/>
      <c r="I67" s="471"/>
      <c r="J67" s="472"/>
      <c r="K67" s="457"/>
      <c r="L67" s="457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299" t="s">
        <v>99</v>
      </c>
      <c r="B68" s="299" t="s">
        <v>100</v>
      </c>
      <c r="C68" s="299" t="s">
        <v>32</v>
      </c>
      <c r="D68" s="310" t="s">
        <v>101</v>
      </c>
      <c r="E68" s="383" t="s">
        <v>102</v>
      </c>
      <c r="F68" s="384" t="s">
        <v>103</v>
      </c>
      <c r="G68" s="384" t="s">
        <v>104</v>
      </c>
      <c r="H68" s="384" t="s">
        <v>105</v>
      </c>
      <c r="I68" s="385" t="s">
        <v>48</v>
      </c>
      <c r="J68" s="473"/>
      <c r="K68" s="474"/>
      <c r="L68" s="475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590" t="s">
        <v>106</v>
      </c>
      <c r="B69" s="599"/>
      <c r="C69" s="311">
        <f>SUM(D69:I69)</f>
        <v>182</v>
      </c>
      <c r="D69" s="312">
        <v>26</v>
      </c>
      <c r="E69" s="386">
        <v>23</v>
      </c>
      <c r="F69" s="386">
        <v>37</v>
      </c>
      <c r="G69" s="386">
        <v>42</v>
      </c>
      <c r="H69" s="386">
        <v>32</v>
      </c>
      <c r="I69" s="387">
        <v>22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584" t="s">
        <v>107</v>
      </c>
      <c r="B70" s="388" t="s">
        <v>108</v>
      </c>
      <c r="C70" s="389">
        <f>SUM(D70:I70)</f>
        <v>0</v>
      </c>
      <c r="D70" s="476"/>
      <c r="E70" s="477"/>
      <c r="F70" s="477"/>
      <c r="G70" s="477"/>
      <c r="H70" s="477"/>
      <c r="I70" s="478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603"/>
      <c r="B71" s="55" t="s">
        <v>109</v>
      </c>
      <c r="C71" s="56">
        <f>SUM(D71:I71)</f>
        <v>14</v>
      </c>
      <c r="D71" s="57">
        <v>4</v>
      </c>
      <c r="E71" s="58">
        <v>3</v>
      </c>
      <c r="F71" s="58">
        <v>7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584" t="s">
        <v>110</v>
      </c>
      <c r="B72" s="388" t="s">
        <v>108</v>
      </c>
      <c r="C72" s="389">
        <f>SUM(D72:I72)</f>
        <v>120</v>
      </c>
      <c r="D72" s="390">
        <v>43</v>
      </c>
      <c r="E72" s="479">
        <v>44</v>
      </c>
      <c r="F72" s="479">
        <v>33</v>
      </c>
      <c r="G72" s="479"/>
      <c r="H72" s="479"/>
      <c r="I72" s="391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603"/>
      <c r="B73" s="480" t="s">
        <v>109</v>
      </c>
      <c r="C73" s="481">
        <f>SUM(D73:I73)</f>
        <v>295</v>
      </c>
      <c r="D73" s="482">
        <v>82</v>
      </c>
      <c r="E73" s="483">
        <v>148</v>
      </c>
      <c r="F73" s="483">
        <v>65</v>
      </c>
      <c r="G73" s="483"/>
      <c r="H73" s="483"/>
      <c r="I73" s="484"/>
      <c r="J73" s="37" t="str">
        <f>CA73&amp;CB73&amp;CC73&amp;CD73&amp;CE73&amp;CF73</f>
        <v/>
      </c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2"/>
      <c r="W73" s="472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439" t="s">
        <v>111</v>
      </c>
      <c r="B74" s="434"/>
      <c r="C74" s="434"/>
      <c r="D74" s="457"/>
      <c r="E74" s="457"/>
      <c r="F74" s="457"/>
      <c r="G74" s="457"/>
      <c r="H74" s="485"/>
      <c r="I74" s="485"/>
      <c r="J74" s="472"/>
      <c r="K74" s="457"/>
      <c r="L74" s="457"/>
      <c r="M74" s="486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589" t="s">
        <v>115</v>
      </c>
      <c r="G75" s="594"/>
      <c r="H75" s="594"/>
      <c r="I75" s="601"/>
      <c r="J75" s="487"/>
      <c r="K75" s="457"/>
      <c r="L75" s="457"/>
      <c r="M75" s="486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608"/>
      <c r="C76" s="548"/>
      <c r="D76" s="608"/>
      <c r="E76" s="548"/>
      <c r="F76" s="589" t="s">
        <v>116</v>
      </c>
      <c r="G76" s="601"/>
      <c r="H76" s="589" t="s">
        <v>117</v>
      </c>
      <c r="I76" s="601"/>
      <c r="J76" s="488"/>
      <c r="K76" s="457"/>
      <c r="L76" s="457"/>
      <c r="M76" s="486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303" t="s">
        <v>47</v>
      </c>
      <c r="C77" s="404" t="s">
        <v>118</v>
      </c>
      <c r="D77" s="303" t="s">
        <v>47</v>
      </c>
      <c r="E77" s="405" t="s">
        <v>118</v>
      </c>
      <c r="F77" s="303" t="s">
        <v>47</v>
      </c>
      <c r="G77" s="404" t="s">
        <v>118</v>
      </c>
      <c r="H77" s="303" t="s">
        <v>47</v>
      </c>
      <c r="I77" s="405" t="s">
        <v>118</v>
      </c>
      <c r="J77" s="488"/>
      <c r="K77" s="457"/>
      <c r="L77" s="457"/>
      <c r="M77" s="486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394" t="s">
        <v>119</v>
      </c>
      <c r="B78" s="489"/>
      <c r="C78" s="490">
        <v>280</v>
      </c>
      <c r="D78" s="489">
        <v>35</v>
      </c>
      <c r="E78" s="490">
        <v>100</v>
      </c>
      <c r="F78" s="491">
        <v>36</v>
      </c>
      <c r="G78" s="442">
        <v>102</v>
      </c>
      <c r="H78" s="491">
        <v>1</v>
      </c>
      <c r="I78" s="442">
        <v>2</v>
      </c>
      <c r="J78" s="37" t="str">
        <f>CA78</f>
        <v/>
      </c>
      <c r="K78" s="457"/>
      <c r="L78" s="457"/>
      <c r="M78" s="486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>
        <v>8</v>
      </c>
      <c r="D79" s="63"/>
      <c r="E79" s="64">
        <v>2</v>
      </c>
      <c r="F79" s="65"/>
      <c r="G79" s="66">
        <v>2</v>
      </c>
      <c r="H79" s="65"/>
      <c r="I79" s="66"/>
      <c r="J79" s="37" t="str">
        <f t="shared" ref="J79:J89" si="6">CA79</f>
        <v/>
      </c>
      <c r="K79" s="457"/>
      <c r="L79" s="457"/>
      <c r="M79" s="486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>
        <v>5</v>
      </c>
      <c r="D80" s="63"/>
      <c r="E80" s="64">
        <v>4</v>
      </c>
      <c r="F80" s="65"/>
      <c r="G80" s="66">
        <v>4</v>
      </c>
      <c r="H80" s="65"/>
      <c r="I80" s="66"/>
      <c r="J80" s="37" t="str">
        <f t="shared" si="6"/>
        <v/>
      </c>
      <c r="K80" s="457"/>
      <c r="L80" s="457"/>
      <c r="M80" s="486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/>
      <c r="D81" s="63"/>
      <c r="E81" s="64">
        <v>5</v>
      </c>
      <c r="F81" s="65"/>
      <c r="G81" s="66">
        <v>6</v>
      </c>
      <c r="H81" s="65"/>
      <c r="I81" s="66">
        <v>1</v>
      </c>
      <c r="J81" s="37" t="str">
        <f t="shared" si="6"/>
        <v/>
      </c>
      <c r="K81" s="457"/>
      <c r="L81" s="457"/>
      <c r="M81" s="486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8</v>
      </c>
      <c r="C82" s="64">
        <v>172</v>
      </c>
      <c r="D82" s="63">
        <v>10</v>
      </c>
      <c r="E82" s="64">
        <v>68</v>
      </c>
      <c r="F82" s="65">
        <v>10</v>
      </c>
      <c r="G82" s="66">
        <v>72</v>
      </c>
      <c r="H82" s="65"/>
      <c r="I82" s="66">
        <v>4</v>
      </c>
      <c r="J82" s="37" t="str">
        <f t="shared" si="6"/>
        <v/>
      </c>
      <c r="K82" s="457"/>
      <c r="L82" s="457"/>
      <c r="M82" s="486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457"/>
      <c r="L83" s="457"/>
      <c r="M83" s="486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/>
      <c r="D84" s="63">
        <v>31</v>
      </c>
      <c r="E84" s="64">
        <v>13</v>
      </c>
      <c r="F84" s="65">
        <v>31</v>
      </c>
      <c r="G84" s="66">
        <v>13</v>
      </c>
      <c r="H84" s="65"/>
      <c r="I84" s="66"/>
      <c r="J84" s="37" t="str">
        <f t="shared" si="6"/>
        <v/>
      </c>
      <c r="K84" s="457"/>
      <c r="L84" s="457"/>
      <c r="M84" s="486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79</v>
      </c>
      <c r="F85" s="65"/>
      <c r="G85" s="66">
        <v>81</v>
      </c>
      <c r="H85" s="65"/>
      <c r="I85" s="66">
        <v>2</v>
      </c>
      <c r="J85" s="37" t="str">
        <f t="shared" si="6"/>
        <v/>
      </c>
      <c r="K85" s="457"/>
      <c r="L85" s="457"/>
      <c r="M85" s="486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13</v>
      </c>
      <c r="D86" s="63"/>
      <c r="E86" s="64">
        <v>49</v>
      </c>
      <c r="F86" s="65"/>
      <c r="G86" s="66">
        <v>50</v>
      </c>
      <c r="H86" s="65"/>
      <c r="I86" s="66">
        <v>1</v>
      </c>
      <c r="J86" s="37" t="str">
        <f t="shared" si="6"/>
        <v/>
      </c>
      <c r="K86" s="457"/>
      <c r="L86" s="457"/>
      <c r="M86" s="486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5</v>
      </c>
      <c r="D87" s="63"/>
      <c r="E87" s="64">
        <v>34</v>
      </c>
      <c r="F87" s="65"/>
      <c r="G87" s="66">
        <v>34</v>
      </c>
      <c r="H87" s="65"/>
      <c r="I87" s="66"/>
      <c r="J87" s="37" t="str">
        <f t="shared" si="6"/>
        <v/>
      </c>
      <c r="K87" s="457"/>
      <c r="L87" s="457"/>
      <c r="M87" s="486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70</v>
      </c>
      <c r="D88" s="63"/>
      <c r="E88" s="64">
        <v>18</v>
      </c>
      <c r="F88" s="65"/>
      <c r="G88" s="66">
        <v>21</v>
      </c>
      <c r="H88" s="65"/>
      <c r="I88" s="66">
        <v>3</v>
      </c>
      <c r="J88" s="37" t="str">
        <f t="shared" si="6"/>
        <v/>
      </c>
      <c r="K88" s="457"/>
      <c r="L88" s="457"/>
      <c r="M88" s="487"/>
      <c r="N88" s="457"/>
      <c r="O88" s="457"/>
      <c r="P88" s="486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8</v>
      </c>
      <c r="D89" s="63"/>
      <c r="E89" s="64">
        <v>3</v>
      </c>
      <c r="F89" s="65"/>
      <c r="G89" s="66">
        <v>3</v>
      </c>
      <c r="H89" s="65"/>
      <c r="I89" s="66"/>
      <c r="J89" s="37" t="str">
        <f t="shared" si="6"/>
        <v/>
      </c>
      <c r="K89" s="457"/>
      <c r="L89" s="457"/>
      <c r="M89" s="487"/>
      <c r="N89" s="457"/>
      <c r="O89" s="457"/>
      <c r="P89" s="486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457"/>
      <c r="L90" s="457"/>
      <c r="M90" s="487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313" t="s">
        <v>32</v>
      </c>
      <c r="B91" s="314">
        <f t="shared" ref="B91:I91" si="9">SUM(B78:B90)</f>
        <v>8</v>
      </c>
      <c r="C91" s="314">
        <f t="shared" si="9"/>
        <v>561</v>
      </c>
      <c r="D91" s="314">
        <f t="shared" si="9"/>
        <v>76</v>
      </c>
      <c r="E91" s="314">
        <f t="shared" si="9"/>
        <v>375</v>
      </c>
      <c r="F91" s="314">
        <f t="shared" si="9"/>
        <v>77</v>
      </c>
      <c r="G91" s="314">
        <f t="shared" si="9"/>
        <v>388</v>
      </c>
      <c r="H91" s="314">
        <f t="shared" si="9"/>
        <v>1</v>
      </c>
      <c r="I91" s="315">
        <f t="shared" si="9"/>
        <v>13</v>
      </c>
      <c r="J91" s="492"/>
      <c r="K91" s="457"/>
      <c r="L91" s="457"/>
      <c r="M91" s="486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493"/>
      <c r="I92" s="493"/>
      <c r="J92" s="487"/>
      <c r="K92" s="457"/>
      <c r="L92" s="457"/>
      <c r="M92" s="486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584" t="s">
        <v>133</v>
      </c>
      <c r="B93" s="589" t="s">
        <v>134</v>
      </c>
      <c r="C93" s="594"/>
      <c r="D93" s="594"/>
      <c r="E93" s="594"/>
      <c r="F93" s="594"/>
      <c r="G93" s="601"/>
      <c r="H93" s="472"/>
      <c r="I93" s="487"/>
      <c r="J93" s="457"/>
      <c r="K93" s="457"/>
      <c r="L93" s="486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603"/>
      <c r="B94" s="305" t="s">
        <v>135</v>
      </c>
      <c r="C94" s="303" t="s">
        <v>47</v>
      </c>
      <c r="D94" s="425" t="s">
        <v>118</v>
      </c>
      <c r="E94" s="304" t="s">
        <v>18</v>
      </c>
      <c r="F94" s="494" t="s">
        <v>19</v>
      </c>
      <c r="G94" s="494" t="s">
        <v>20</v>
      </c>
      <c r="H94" s="472"/>
      <c r="I94" s="472"/>
      <c r="J94" s="487"/>
      <c r="K94" s="457"/>
      <c r="L94" s="457"/>
      <c r="M94" s="486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394" t="s">
        <v>136</v>
      </c>
      <c r="B95" s="350">
        <f t="shared" ref="B95:B101" si="10">SUM(C95+D95)</f>
        <v>1</v>
      </c>
      <c r="C95" s="491">
        <v>1</v>
      </c>
      <c r="D95" s="495"/>
      <c r="E95" s="496">
        <v>1</v>
      </c>
      <c r="F95" s="497"/>
      <c r="G95" s="497"/>
      <c r="H95" s="37" t="str">
        <f>CA95</f>
        <v/>
      </c>
      <c r="I95" s="472"/>
      <c r="J95" s="487"/>
      <c r="K95" s="457"/>
      <c r="L95" s="457"/>
      <c r="M95" s="486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498" t="s">
        <v>137</v>
      </c>
      <c r="B96" s="499">
        <f t="shared" si="10"/>
        <v>9</v>
      </c>
      <c r="C96" s="65"/>
      <c r="D96" s="500">
        <v>9</v>
      </c>
      <c r="E96" s="501">
        <v>9</v>
      </c>
      <c r="F96" s="502"/>
      <c r="G96" s="502"/>
      <c r="H96" s="37" t="str">
        <f t="shared" ref="H96:H102" si="12">CA96</f>
        <v/>
      </c>
      <c r="I96" s="472"/>
      <c r="J96" s="487"/>
      <c r="K96" s="457"/>
      <c r="L96" s="457"/>
      <c r="M96" s="486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499">
        <f t="shared" si="10"/>
        <v>0</v>
      </c>
      <c r="C97" s="65"/>
      <c r="D97" s="500"/>
      <c r="E97" s="501"/>
      <c r="F97" s="502"/>
      <c r="G97" s="502"/>
      <c r="H97" s="37" t="str">
        <f t="shared" si="12"/>
        <v/>
      </c>
      <c r="I97" s="472"/>
      <c r="J97" s="487"/>
      <c r="K97" s="457"/>
      <c r="L97" s="457"/>
      <c r="M97" s="486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499">
        <f t="shared" si="10"/>
        <v>4</v>
      </c>
      <c r="C98" s="65"/>
      <c r="D98" s="500">
        <v>4</v>
      </c>
      <c r="E98" s="501">
        <v>4</v>
      </c>
      <c r="F98" s="502"/>
      <c r="G98" s="502"/>
      <c r="H98" s="37" t="str">
        <f t="shared" si="12"/>
        <v/>
      </c>
      <c r="I98" s="472"/>
      <c r="J98" s="487"/>
      <c r="K98" s="457"/>
      <c r="L98" s="457"/>
      <c r="M98" s="486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499">
        <f t="shared" si="10"/>
        <v>0</v>
      </c>
      <c r="C99" s="65"/>
      <c r="D99" s="500"/>
      <c r="E99" s="501"/>
      <c r="F99" s="502"/>
      <c r="G99" s="502"/>
      <c r="H99" s="37" t="str">
        <f t="shared" si="12"/>
        <v/>
      </c>
      <c r="I99" s="475"/>
      <c r="J99" s="503"/>
      <c r="K99" s="474"/>
      <c r="L99" s="474"/>
      <c r="M99" s="504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498" t="s">
        <v>141</v>
      </c>
      <c r="B100" s="499">
        <f t="shared" si="10"/>
        <v>0</v>
      </c>
      <c r="C100" s="65"/>
      <c r="D100" s="500"/>
      <c r="E100" s="501"/>
      <c r="F100" s="502"/>
      <c r="G100" s="502"/>
      <c r="H100" s="37" t="str">
        <f t="shared" si="12"/>
        <v/>
      </c>
      <c r="I100" s="475"/>
      <c r="J100" s="503"/>
      <c r="K100" s="474"/>
      <c r="L100" s="474"/>
      <c r="M100" s="504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505" t="s">
        <v>142</v>
      </c>
      <c r="B101" s="506">
        <f t="shared" si="10"/>
        <v>0</v>
      </c>
      <c r="C101" s="65"/>
      <c r="D101" s="500"/>
      <c r="E101" s="501"/>
      <c r="F101" s="507"/>
      <c r="G101" s="507"/>
      <c r="H101" s="37" t="str">
        <f t="shared" si="12"/>
        <v/>
      </c>
      <c r="I101" s="475"/>
      <c r="J101" s="503"/>
      <c r="K101" s="474"/>
      <c r="L101" s="474"/>
      <c r="M101" s="504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508" t="s">
        <v>32</v>
      </c>
      <c r="B102" s="316">
        <f t="shared" ref="B102:G102" si="14">SUM(B95:B101)</f>
        <v>14</v>
      </c>
      <c r="C102" s="317">
        <f t="shared" si="14"/>
        <v>1</v>
      </c>
      <c r="D102" s="509">
        <f t="shared" si="14"/>
        <v>13</v>
      </c>
      <c r="E102" s="318">
        <f t="shared" si="14"/>
        <v>14</v>
      </c>
      <c r="F102" s="510">
        <f t="shared" si="14"/>
        <v>0</v>
      </c>
      <c r="G102" s="510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585" t="s">
        <v>144</v>
      </c>
      <c r="B104" s="585" t="s">
        <v>145</v>
      </c>
      <c r="C104" s="600" t="s">
        <v>146</v>
      </c>
      <c r="D104" s="600"/>
      <c r="E104" s="600"/>
      <c r="F104" s="586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607"/>
      <c r="B105" s="607"/>
      <c r="C105" s="319" t="s">
        <v>148</v>
      </c>
      <c r="D105" s="397" t="s">
        <v>149</v>
      </c>
      <c r="E105" s="398" t="s">
        <v>150</v>
      </c>
      <c r="F105" s="511" t="s">
        <v>151</v>
      </c>
      <c r="G105" s="320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399" t="s">
        <v>153</v>
      </c>
      <c r="B106" s="400">
        <f>SUM(C106:E106)</f>
        <v>32</v>
      </c>
      <c r="C106" s="370"/>
      <c r="D106" s="458">
        <v>18</v>
      </c>
      <c r="E106" s="401">
        <v>14</v>
      </c>
      <c r="F106" s="512">
        <v>0</v>
      </c>
      <c r="G106" s="375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513" t="s">
        <v>154</v>
      </c>
      <c r="B107" s="514">
        <f>SUM(C107:E107)</f>
        <v>0</v>
      </c>
      <c r="C107" s="515">
        <v>0</v>
      </c>
      <c r="D107" s="516">
        <v>0</v>
      </c>
      <c r="E107" s="517">
        <v>0</v>
      </c>
      <c r="F107" s="518">
        <v>0</v>
      </c>
      <c r="G107" s="519">
        <v>0</v>
      </c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13344.54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",[3]NOMBRE!B2," - ","( ",[3]NOMBRE!C2,[3]NOMBRE!D2,[3]NOMBRE!E2,[3]NOMBRE!F2,[3]NOMBRE!G2,"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",[3]NOMBRE!B6," - ","( ",[3]NOMBRE!C6,[3]NOMBRE!D6," )")</f>
        <v>MES: ENERO - ( 01 )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",[3]NOMBRE!B7)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698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699"/>
      <c r="D12" s="699"/>
      <c r="E12" s="699"/>
      <c r="F12" s="531"/>
      <c r="G12" s="700" t="s">
        <v>17</v>
      </c>
      <c r="H12" s="701" t="s">
        <v>18</v>
      </c>
      <c r="I12" s="701" t="s">
        <v>19</v>
      </c>
      <c r="J12" s="702" t="s">
        <v>20</v>
      </c>
      <c r="K12" s="700" t="s">
        <v>17</v>
      </c>
      <c r="L12" s="701" t="s">
        <v>18</v>
      </c>
      <c r="M12" s="701" t="s">
        <v>19</v>
      </c>
      <c r="N12" s="701" t="s">
        <v>20</v>
      </c>
      <c r="O12" s="702" t="s">
        <v>21</v>
      </c>
      <c r="P12" s="700" t="s">
        <v>17</v>
      </c>
      <c r="Q12" s="701" t="s">
        <v>18</v>
      </c>
      <c r="R12" s="701" t="s">
        <v>19</v>
      </c>
      <c r="S12" s="701" t="s">
        <v>20</v>
      </c>
      <c r="T12" s="702" t="s">
        <v>21</v>
      </c>
      <c r="U12" s="700" t="s">
        <v>17</v>
      </c>
      <c r="V12" s="701" t="s">
        <v>18</v>
      </c>
      <c r="W12" s="701" t="s">
        <v>19</v>
      </c>
      <c r="X12" s="701" t="s">
        <v>20</v>
      </c>
      <c r="Y12" s="703" t="s">
        <v>21</v>
      </c>
      <c r="Z12" s="704" t="s">
        <v>17</v>
      </c>
      <c r="AA12" s="701" t="s">
        <v>22</v>
      </c>
      <c r="AB12" s="705" t="s">
        <v>23</v>
      </c>
      <c r="AC12" s="700" t="s">
        <v>17</v>
      </c>
      <c r="AD12" s="701" t="s">
        <v>22</v>
      </c>
      <c r="AE12" s="705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690" t="s">
        <v>24</v>
      </c>
      <c r="B13" s="706">
        <f t="shared" ref="B13:AE13" si="0">SUM(B14:B17)</f>
        <v>6</v>
      </c>
      <c r="C13" s="707">
        <f t="shared" si="0"/>
        <v>6</v>
      </c>
      <c r="D13" s="708">
        <f t="shared" si="0"/>
        <v>5</v>
      </c>
      <c r="E13" s="708">
        <f t="shared" si="0"/>
        <v>1420</v>
      </c>
      <c r="F13" s="709">
        <f t="shared" si="0"/>
        <v>1420</v>
      </c>
      <c r="G13" s="710">
        <f t="shared" si="0"/>
        <v>676</v>
      </c>
      <c r="H13" s="708">
        <f t="shared" si="0"/>
        <v>676</v>
      </c>
      <c r="I13" s="708">
        <f t="shared" si="0"/>
        <v>0</v>
      </c>
      <c r="J13" s="709">
        <f t="shared" si="0"/>
        <v>0</v>
      </c>
      <c r="K13" s="710">
        <f t="shared" si="0"/>
        <v>719.58</v>
      </c>
      <c r="L13" s="708">
        <f t="shared" si="0"/>
        <v>596.63</v>
      </c>
      <c r="M13" s="708">
        <f t="shared" si="0"/>
        <v>8.73</v>
      </c>
      <c r="N13" s="708">
        <f t="shared" si="0"/>
        <v>1.55</v>
      </c>
      <c r="O13" s="709">
        <f t="shared" si="0"/>
        <v>112.67</v>
      </c>
      <c r="P13" s="710">
        <f t="shared" si="0"/>
        <v>418.35</v>
      </c>
      <c r="Q13" s="708">
        <f t="shared" si="0"/>
        <v>136.84</v>
      </c>
      <c r="R13" s="708">
        <f t="shared" si="0"/>
        <v>221.4</v>
      </c>
      <c r="S13" s="708">
        <f t="shared" si="0"/>
        <v>32.78</v>
      </c>
      <c r="T13" s="709">
        <f t="shared" si="0"/>
        <v>27.33</v>
      </c>
      <c r="U13" s="710">
        <f t="shared" si="0"/>
        <v>169.43</v>
      </c>
      <c r="V13" s="708">
        <f t="shared" si="0"/>
        <v>115.78999999999999</v>
      </c>
      <c r="W13" s="708">
        <f t="shared" si="0"/>
        <v>4.97</v>
      </c>
      <c r="X13" s="708">
        <f t="shared" si="0"/>
        <v>0</v>
      </c>
      <c r="Y13" s="711">
        <f t="shared" si="0"/>
        <v>48.67</v>
      </c>
      <c r="Z13" s="707">
        <f t="shared" si="0"/>
        <v>64.259999999999991</v>
      </c>
      <c r="AA13" s="708">
        <f>SUM(AA14:AA17)</f>
        <v>47.18</v>
      </c>
      <c r="AB13" s="712">
        <f t="shared" si="0"/>
        <v>17.080000000000002</v>
      </c>
      <c r="AC13" s="710">
        <f t="shared" si="0"/>
        <v>22.259999999999998</v>
      </c>
      <c r="AD13" s="708">
        <f t="shared" si="0"/>
        <v>8.0399999999999991</v>
      </c>
      <c r="AE13" s="712">
        <f t="shared" si="0"/>
        <v>14.22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609" t="s">
        <v>25</v>
      </c>
      <c r="B14" s="713">
        <v>5</v>
      </c>
      <c r="C14" s="714">
        <v>5</v>
      </c>
      <c r="D14" s="714">
        <v>4</v>
      </c>
      <c r="E14" s="714">
        <v>676</v>
      </c>
      <c r="F14" s="714">
        <v>676</v>
      </c>
      <c r="G14" s="610">
        <f>SUM(H14:J14)</f>
        <v>676</v>
      </c>
      <c r="H14" s="715">
        <v>676</v>
      </c>
      <c r="I14" s="714">
        <v>0</v>
      </c>
      <c r="J14" s="714">
        <v>0</v>
      </c>
      <c r="K14" s="716">
        <f>SUM(L14:O14)</f>
        <v>608.09</v>
      </c>
      <c r="L14" s="715">
        <v>502.81</v>
      </c>
      <c r="M14" s="714">
        <v>8.73</v>
      </c>
      <c r="N14" s="717">
        <v>1.55</v>
      </c>
      <c r="O14" s="718">
        <v>95</v>
      </c>
      <c r="P14" s="716">
        <f>SUM(Q14:T14)</f>
        <v>254.18</v>
      </c>
      <c r="Q14" s="715">
        <v>0</v>
      </c>
      <c r="R14" s="714">
        <v>221.4</v>
      </c>
      <c r="S14" s="717">
        <v>32.78</v>
      </c>
      <c r="T14" s="718">
        <v>0</v>
      </c>
      <c r="U14" s="716">
        <f>SUM(V14:Y14)</f>
        <v>51.61</v>
      </c>
      <c r="V14" s="715">
        <v>15.97</v>
      </c>
      <c r="W14" s="714">
        <v>4.97</v>
      </c>
      <c r="X14" s="717">
        <v>0</v>
      </c>
      <c r="Y14" s="719">
        <v>30.67</v>
      </c>
      <c r="Z14" s="720">
        <f>SUM(AA14:AB14)</f>
        <v>63.459999999999994</v>
      </c>
      <c r="AA14" s="714">
        <v>46.66</v>
      </c>
      <c r="AB14" s="13">
        <v>16.8</v>
      </c>
      <c r="AC14" s="716">
        <f>SUM(AD14:AE14)</f>
        <v>16.77</v>
      </c>
      <c r="AD14" s="714">
        <v>4.96</v>
      </c>
      <c r="AE14" s="13">
        <v>11.81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611" t="s">
        <v>26</v>
      </c>
      <c r="B15" s="14">
        <v>1</v>
      </c>
      <c r="C15" s="15">
        <v>1</v>
      </c>
      <c r="D15" s="15">
        <v>1</v>
      </c>
      <c r="E15" s="15">
        <v>744</v>
      </c>
      <c r="F15" s="15">
        <v>744</v>
      </c>
      <c r="G15" s="93">
        <f>SUM(H15:J15)</f>
        <v>0</v>
      </c>
      <c r="H15" s="16">
        <v>0</v>
      </c>
      <c r="I15" s="15">
        <v>0</v>
      </c>
      <c r="J15" s="16">
        <v>0</v>
      </c>
      <c r="K15" s="93">
        <f>SUM(L15:O15)</f>
        <v>111.49</v>
      </c>
      <c r="L15" s="16">
        <v>93.82</v>
      </c>
      <c r="M15" s="16">
        <v>0</v>
      </c>
      <c r="N15" s="721">
        <v>0</v>
      </c>
      <c r="O15" s="722">
        <v>17.670000000000002</v>
      </c>
      <c r="P15" s="93">
        <f>SUM(Q15:T15)</f>
        <v>164.17000000000002</v>
      </c>
      <c r="Q15" s="16">
        <v>136.84</v>
      </c>
      <c r="R15" s="15">
        <v>0</v>
      </c>
      <c r="S15" s="721">
        <v>0</v>
      </c>
      <c r="T15" s="722">
        <v>27.33</v>
      </c>
      <c r="U15" s="93">
        <f>SUM(V15:Y15)</f>
        <v>117.82</v>
      </c>
      <c r="V15" s="16">
        <v>99.82</v>
      </c>
      <c r="W15" s="15">
        <v>0</v>
      </c>
      <c r="X15" s="721">
        <v>0</v>
      </c>
      <c r="Y15" s="723">
        <v>18</v>
      </c>
      <c r="Z15" s="612">
        <f>SUM(AA15:AB15)</f>
        <v>0.8</v>
      </c>
      <c r="AA15" s="15">
        <v>0.52</v>
      </c>
      <c r="AB15" s="17">
        <v>0.28000000000000003</v>
      </c>
      <c r="AC15" s="93">
        <f>SUM(AD15:AE15)</f>
        <v>5.49</v>
      </c>
      <c r="AD15" s="15">
        <v>3.08</v>
      </c>
      <c r="AE15" s="17">
        <v>2.41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613" t="s">
        <v>27</v>
      </c>
      <c r="B16" s="14"/>
      <c r="C16" s="15"/>
      <c r="D16" s="15"/>
      <c r="E16" s="15"/>
      <c r="F16" s="15"/>
      <c r="G16" s="93">
        <f>SUM(H16:J16)</f>
        <v>0</v>
      </c>
      <c r="H16" s="16"/>
      <c r="I16" s="15"/>
      <c r="J16" s="18"/>
      <c r="K16" s="93">
        <f>SUM(L16:O16)</f>
        <v>0</v>
      </c>
      <c r="L16" s="16"/>
      <c r="M16" s="18"/>
      <c r="N16" s="724"/>
      <c r="O16" s="725"/>
      <c r="P16" s="93">
        <f>SUM(Q16:T16)</f>
        <v>0</v>
      </c>
      <c r="Q16" s="16"/>
      <c r="R16" s="18"/>
      <c r="S16" s="724"/>
      <c r="T16" s="725"/>
      <c r="U16" s="93">
        <f>SUM(V16:Y16)</f>
        <v>0</v>
      </c>
      <c r="V16" s="16"/>
      <c r="W16" s="18"/>
      <c r="X16" s="724"/>
      <c r="Y16" s="726"/>
      <c r="Z16" s="612">
        <f>SUM(AA16:AB16)</f>
        <v>0</v>
      </c>
      <c r="AA16" s="15"/>
      <c r="AB16" s="17"/>
      <c r="AC16" s="93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614" t="s">
        <v>28</v>
      </c>
      <c r="B17" s="727"/>
      <c r="C17" s="728"/>
      <c r="D17" s="20"/>
      <c r="E17" s="20"/>
      <c r="F17" s="21"/>
      <c r="G17" s="729">
        <f>SUM(H17:J17)</f>
        <v>0</v>
      </c>
      <c r="H17" s="23"/>
      <c r="I17" s="24"/>
      <c r="J17" s="730"/>
      <c r="K17" s="616">
        <f>SUM(L17:O17)</f>
        <v>0</v>
      </c>
      <c r="L17" s="23"/>
      <c r="M17" s="731"/>
      <c r="N17" s="732"/>
      <c r="O17" s="730"/>
      <c r="P17" s="616">
        <f>SUM(Q17:T17)</f>
        <v>0</v>
      </c>
      <c r="Q17" s="731"/>
      <c r="R17" s="733"/>
      <c r="S17" s="732"/>
      <c r="T17" s="730"/>
      <c r="U17" s="616">
        <f>SUM(V17:Y17)</f>
        <v>0</v>
      </c>
      <c r="V17" s="731"/>
      <c r="W17" s="733"/>
      <c r="X17" s="732"/>
      <c r="Y17" s="734"/>
      <c r="Z17" s="74">
        <f>SUM(AA17:AB17)</f>
        <v>0</v>
      </c>
      <c r="AA17" s="733"/>
      <c r="AB17" s="75"/>
      <c r="AC17" s="729">
        <f>SUM(AD17:AE17)</f>
        <v>0</v>
      </c>
      <c r="AD17" s="733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492"/>
      <c r="D19" s="492"/>
      <c r="E19" s="492"/>
      <c r="F19" s="492"/>
      <c r="G19" s="32"/>
      <c r="H19" s="617"/>
      <c r="I19" s="618"/>
      <c r="J19" s="33"/>
      <c r="K19" s="619"/>
      <c r="L19" s="619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620"/>
      <c r="I20" s="492"/>
      <c r="J20" s="492"/>
      <c r="K20" s="463"/>
      <c r="L20" s="463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739" t="s">
        <v>38</v>
      </c>
      <c r="B21" s="740">
        <f>SUM(C21:G21)</f>
        <v>9</v>
      </c>
      <c r="C21" s="741"/>
      <c r="D21" s="742"/>
      <c r="E21" s="742">
        <v>9</v>
      </c>
      <c r="F21" s="742"/>
      <c r="G21" s="743"/>
      <c r="H21" s="621"/>
      <c r="I21" s="492"/>
      <c r="J21" s="492"/>
      <c r="K21" s="463"/>
      <c r="L21" s="463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87" t="s">
        <v>39</v>
      </c>
      <c r="B22" s="499">
        <f>SUM(C22:G22)</f>
        <v>172</v>
      </c>
      <c r="C22" s="622"/>
      <c r="D22" s="623"/>
      <c r="E22" s="623">
        <v>172</v>
      </c>
      <c r="F22" s="623"/>
      <c r="G22" s="502"/>
      <c r="H22" s="621"/>
      <c r="I22" s="492"/>
      <c r="J22" s="492"/>
      <c r="K22" s="463"/>
      <c r="L22" s="463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87" t="s">
        <v>40</v>
      </c>
      <c r="B23" s="499">
        <f>SUM(C23:G23)</f>
        <v>172</v>
      </c>
      <c r="C23" s="622"/>
      <c r="D23" s="623"/>
      <c r="E23" s="623">
        <v>172</v>
      </c>
      <c r="F23" s="623"/>
      <c r="G23" s="502"/>
      <c r="H23" s="621"/>
      <c r="I23" s="492"/>
      <c r="J23" s="492"/>
      <c r="K23" s="463"/>
      <c r="L23" s="463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87" t="s">
        <v>41</v>
      </c>
      <c r="B24" s="499">
        <f>SUM(C24:G24)</f>
        <v>172</v>
      </c>
      <c r="C24" s="622"/>
      <c r="D24" s="623"/>
      <c r="E24" s="623">
        <v>172</v>
      </c>
      <c r="F24" s="623"/>
      <c r="G24" s="502"/>
      <c r="H24" s="621"/>
      <c r="I24" s="492"/>
      <c r="J24" s="487"/>
      <c r="K24" s="463"/>
      <c r="L24" s="463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624">
        <f>SUM(C25:G25)</f>
        <v>172</v>
      </c>
      <c r="C25" s="744"/>
      <c r="D25" s="745"/>
      <c r="E25" s="745">
        <v>172</v>
      </c>
      <c r="F25" s="745"/>
      <c r="G25" s="746"/>
      <c r="H25" s="621"/>
      <c r="I25" s="492"/>
      <c r="J25" s="492"/>
      <c r="K25" s="463"/>
      <c r="L25" s="463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626"/>
      <c r="C26" s="487"/>
      <c r="D26" s="626"/>
      <c r="E26" s="626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627"/>
      <c r="D27" s="627"/>
      <c r="E27" s="627"/>
      <c r="F27" s="627"/>
      <c r="G27" s="627"/>
      <c r="H27" s="627"/>
      <c r="I27" s="628"/>
      <c r="J27" s="628"/>
      <c r="K27" s="626"/>
      <c r="L27" s="626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747" t="s">
        <v>45</v>
      </c>
      <c r="E28" s="677"/>
      <c r="F28" s="748"/>
      <c r="G28" s="749" t="s">
        <v>46</v>
      </c>
      <c r="H28" s="749"/>
      <c r="I28" s="749"/>
      <c r="J28" s="749"/>
      <c r="K28" s="749"/>
      <c r="L28" s="750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751"/>
      <c r="D29" s="752" t="s">
        <v>47</v>
      </c>
      <c r="E29" s="752" t="s">
        <v>48</v>
      </c>
      <c r="F29" s="682" t="s">
        <v>49</v>
      </c>
      <c r="G29" s="680" t="s">
        <v>50</v>
      </c>
      <c r="H29" s="752" t="s">
        <v>51</v>
      </c>
      <c r="I29" s="752" t="s">
        <v>52</v>
      </c>
      <c r="J29" s="752" t="s">
        <v>53</v>
      </c>
      <c r="K29" s="752" t="s">
        <v>54</v>
      </c>
      <c r="L29" s="752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753" t="s">
        <v>39</v>
      </c>
      <c r="B30" s="754"/>
      <c r="C30" s="629">
        <f>SUM(D30:F30)</f>
        <v>33</v>
      </c>
      <c r="D30" s="755">
        <v>0</v>
      </c>
      <c r="E30" s="630">
        <v>2</v>
      </c>
      <c r="F30" s="631">
        <v>31</v>
      </c>
      <c r="G30" s="632">
        <v>1</v>
      </c>
      <c r="H30" s="630">
        <v>12</v>
      </c>
      <c r="I30" s="630">
        <v>12</v>
      </c>
      <c r="J30" s="630">
        <v>0</v>
      </c>
      <c r="K30" s="630"/>
      <c r="L30" s="630"/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89" t="s">
        <v>40</v>
      </c>
      <c r="B31" s="633"/>
      <c r="C31" s="629">
        <f t="shared" ref="C31:C36" si="3">SUM(D31:F31)</f>
        <v>47</v>
      </c>
      <c r="D31" s="630">
        <v>0</v>
      </c>
      <c r="E31" s="630">
        <v>2</v>
      </c>
      <c r="F31" s="631">
        <v>45</v>
      </c>
      <c r="G31" s="632">
        <v>1</v>
      </c>
      <c r="H31" s="630">
        <v>18</v>
      </c>
      <c r="I31" s="630">
        <v>19</v>
      </c>
      <c r="J31" s="630">
        <v>1</v>
      </c>
      <c r="K31" s="630"/>
      <c r="L31" s="630"/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89" t="s">
        <v>41</v>
      </c>
      <c r="B32" s="633"/>
      <c r="C32" s="629">
        <f t="shared" si="3"/>
        <v>486</v>
      </c>
      <c r="D32" s="630">
        <v>0</v>
      </c>
      <c r="E32" s="630">
        <v>13</v>
      </c>
      <c r="F32" s="631">
        <v>473</v>
      </c>
      <c r="G32" s="632">
        <v>12</v>
      </c>
      <c r="H32" s="630">
        <v>226</v>
      </c>
      <c r="I32" s="630">
        <v>223</v>
      </c>
      <c r="J32" s="630">
        <v>1</v>
      </c>
      <c r="K32" s="630"/>
      <c r="L32" s="630"/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40" t="s">
        <v>42</v>
      </c>
      <c r="B33" s="634"/>
      <c r="C33" s="42">
        <f t="shared" si="3"/>
        <v>25</v>
      </c>
      <c r="D33" s="635">
        <v>0</v>
      </c>
      <c r="E33" s="635">
        <v>0</v>
      </c>
      <c r="F33" s="636">
        <v>25</v>
      </c>
      <c r="G33" s="637">
        <v>0</v>
      </c>
      <c r="H33" s="635">
        <v>8</v>
      </c>
      <c r="I33" s="635">
        <v>9</v>
      </c>
      <c r="J33" s="635">
        <v>1</v>
      </c>
      <c r="K33" s="635"/>
      <c r="L33" s="635"/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629">
        <f t="shared" si="3"/>
        <v>3</v>
      </c>
      <c r="D34" s="630">
        <v>0</v>
      </c>
      <c r="E34" s="630">
        <v>0</v>
      </c>
      <c r="F34" s="631">
        <v>3</v>
      </c>
      <c r="G34" s="632">
        <v>0</v>
      </c>
      <c r="H34" s="630">
        <v>2</v>
      </c>
      <c r="I34" s="630">
        <v>1</v>
      </c>
      <c r="J34" s="630">
        <v>0</v>
      </c>
      <c r="K34" s="630"/>
      <c r="L34" s="630"/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602"/>
      <c r="B35" s="40" t="s">
        <v>58</v>
      </c>
      <c r="C35" s="76">
        <f t="shared" si="3"/>
        <v>0</v>
      </c>
      <c r="D35" s="431">
        <v>0</v>
      </c>
      <c r="E35" s="431">
        <v>0</v>
      </c>
      <c r="F35" s="77">
        <v>0</v>
      </c>
      <c r="G35" s="78">
        <v>0</v>
      </c>
      <c r="H35" s="431">
        <v>0</v>
      </c>
      <c r="I35" s="431">
        <v>0</v>
      </c>
      <c r="J35" s="431">
        <v>0</v>
      </c>
      <c r="K35" s="431"/>
      <c r="L35" s="431"/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4</v>
      </c>
      <c r="D36" s="431">
        <v>0</v>
      </c>
      <c r="E36" s="431">
        <v>1</v>
      </c>
      <c r="F36" s="77">
        <v>3</v>
      </c>
      <c r="G36" s="78">
        <v>0</v>
      </c>
      <c r="H36" s="431">
        <v>2</v>
      </c>
      <c r="I36" s="431">
        <v>1</v>
      </c>
      <c r="J36" s="431">
        <v>0</v>
      </c>
      <c r="K36" s="431"/>
      <c r="L36" s="431"/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638" t="s">
        <v>60</v>
      </c>
      <c r="B37" s="463"/>
      <c r="C37" s="44"/>
      <c r="D37" s="639"/>
      <c r="E37" s="639"/>
      <c r="F37" s="639"/>
      <c r="G37" s="639"/>
      <c r="H37" s="639"/>
      <c r="I37" s="639"/>
      <c r="J37" s="639"/>
      <c r="K37" s="639"/>
      <c r="L37" s="639"/>
      <c r="M37" s="640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752" t="s">
        <v>61</v>
      </c>
      <c r="B38" s="752" t="s">
        <v>62</v>
      </c>
      <c r="C38" s="492"/>
      <c r="D38" s="463"/>
      <c r="E38" s="463"/>
      <c r="F38" s="463"/>
      <c r="G38" s="640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629" t="s">
        <v>63</v>
      </c>
      <c r="B39" s="630">
        <v>185</v>
      </c>
      <c r="C39" s="492"/>
      <c r="D39" s="463"/>
      <c r="E39" s="463"/>
      <c r="F39" s="463"/>
      <c r="G39" s="640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629" t="s">
        <v>64</v>
      </c>
      <c r="B40" s="630">
        <v>374</v>
      </c>
      <c r="C40" s="492"/>
      <c r="D40" s="463"/>
      <c r="E40" s="463"/>
      <c r="F40" s="463"/>
      <c r="G40" s="640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629" t="s">
        <v>65</v>
      </c>
      <c r="B41" s="630">
        <v>676</v>
      </c>
      <c r="C41" s="492"/>
      <c r="D41" s="463"/>
      <c r="E41" s="463"/>
      <c r="F41" s="463"/>
      <c r="G41" s="640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629" t="s">
        <v>66</v>
      </c>
      <c r="B42" s="630">
        <v>0</v>
      </c>
      <c r="C42" s="492"/>
      <c r="D42" s="463"/>
      <c r="E42" s="463"/>
      <c r="F42" s="463"/>
      <c r="G42" s="640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629" t="s">
        <v>67</v>
      </c>
      <c r="B43" s="630">
        <v>309</v>
      </c>
      <c r="C43" s="492"/>
      <c r="D43" s="463"/>
      <c r="E43" s="463"/>
      <c r="F43" s="463"/>
      <c r="G43" s="640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629" t="s">
        <v>68</v>
      </c>
      <c r="B44" s="630">
        <v>0</v>
      </c>
      <c r="C44" s="492"/>
      <c r="D44" s="463"/>
      <c r="E44" s="463"/>
      <c r="F44" s="463"/>
      <c r="G44" s="640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629" t="s">
        <v>69</v>
      </c>
      <c r="B45" s="630">
        <v>31</v>
      </c>
      <c r="C45" s="492"/>
      <c r="D45" s="463"/>
      <c r="E45" s="463"/>
      <c r="F45" s="463"/>
      <c r="G45" s="640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>
        <v>0</v>
      </c>
      <c r="C46" s="492"/>
      <c r="D46" s="463"/>
      <c r="E46" s="463"/>
      <c r="F46" s="463"/>
      <c r="G46" s="640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42" t="s">
        <v>71</v>
      </c>
      <c r="B47" s="635">
        <v>0</v>
      </c>
      <c r="C47" s="492"/>
      <c r="D47" s="463"/>
      <c r="E47" s="463"/>
      <c r="F47" s="463"/>
      <c r="G47" s="640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641" t="s">
        <v>72</v>
      </c>
      <c r="B48" s="33"/>
      <c r="D48" s="639"/>
      <c r="E48" s="639"/>
      <c r="F48" s="463"/>
      <c r="G48" s="463"/>
      <c r="H48" s="463"/>
      <c r="I48" s="463"/>
      <c r="J48" s="463"/>
      <c r="K48" s="463"/>
      <c r="L48" s="463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752" t="s">
        <v>31</v>
      </c>
      <c r="B49" s="752" t="s">
        <v>32</v>
      </c>
      <c r="C49" s="752" t="s">
        <v>73</v>
      </c>
      <c r="D49" s="752" t="s">
        <v>74</v>
      </c>
      <c r="E49" s="752" t="s">
        <v>75</v>
      </c>
      <c r="F49" s="463"/>
      <c r="G49" s="463"/>
      <c r="H49" s="463"/>
      <c r="I49" s="463"/>
      <c r="J49" s="463"/>
      <c r="K49" s="463"/>
      <c r="L49" s="463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436" t="s">
        <v>76</v>
      </c>
      <c r="B50" s="437">
        <f>SUM(C50:E50)</f>
        <v>992</v>
      </c>
      <c r="C50" s="438">
        <v>992</v>
      </c>
      <c r="D50" s="438">
        <v>0</v>
      </c>
      <c r="E50" s="438">
        <v>0</v>
      </c>
      <c r="F50" s="463"/>
      <c r="G50" s="463"/>
      <c r="H50" s="463"/>
      <c r="I50" s="463"/>
      <c r="J50" s="463"/>
      <c r="K50" s="463"/>
      <c r="L50" s="463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436" t="s">
        <v>77</v>
      </c>
      <c r="B51" s="437">
        <f>SUM(C51:E51)</f>
        <v>486</v>
      </c>
      <c r="C51" s="438">
        <v>486</v>
      </c>
      <c r="D51" s="438">
        <v>0</v>
      </c>
      <c r="E51" s="438">
        <v>0</v>
      </c>
      <c r="F51" s="463"/>
      <c r="G51" s="463"/>
      <c r="H51" s="463"/>
      <c r="I51" s="463"/>
      <c r="J51" s="463"/>
      <c r="K51" s="463"/>
      <c r="L51" s="463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42" t="s">
        <v>78</v>
      </c>
      <c r="B52" s="642">
        <f>SUM(C52:E52)</f>
        <v>506</v>
      </c>
      <c r="C52" s="643">
        <v>506</v>
      </c>
      <c r="D52" s="643">
        <v>0</v>
      </c>
      <c r="E52" s="643">
        <v>0</v>
      </c>
      <c r="F52" s="463"/>
      <c r="G52" s="463"/>
      <c r="H52" s="463"/>
      <c r="I52" s="463"/>
      <c r="J52" s="463"/>
      <c r="K52" s="463"/>
      <c r="L52" s="463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644" t="s">
        <v>79</v>
      </c>
      <c r="B53" s="48"/>
      <c r="C53" s="49"/>
      <c r="D53" s="49"/>
      <c r="E53" s="462"/>
      <c r="F53" s="462"/>
      <c r="G53" s="462"/>
      <c r="H53" s="462"/>
      <c r="I53" s="462"/>
      <c r="J53" s="463"/>
      <c r="K53" s="463"/>
      <c r="L53" s="463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756" t="s">
        <v>80</v>
      </c>
      <c r="B54" s="756" t="s">
        <v>32</v>
      </c>
      <c r="C54" s="757" t="s">
        <v>81</v>
      </c>
      <c r="D54" s="758" t="s">
        <v>82</v>
      </c>
      <c r="E54" s="759" t="s">
        <v>49</v>
      </c>
      <c r="F54" s="760" t="s">
        <v>75</v>
      </c>
      <c r="G54" s="462"/>
      <c r="H54" s="462"/>
      <c r="I54" s="462"/>
      <c r="J54" s="463"/>
      <c r="K54" s="463"/>
      <c r="L54" s="463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761" t="s">
        <v>83</v>
      </c>
      <c r="B55" s="762">
        <f>SUM(C55:E55)</f>
        <v>0</v>
      </c>
      <c r="C55" s="645"/>
      <c r="D55" s="763"/>
      <c r="E55" s="646"/>
      <c r="F55" s="442"/>
      <c r="G55" s="462"/>
      <c r="H55" s="462"/>
      <c r="I55" s="462"/>
      <c r="J55" s="463"/>
      <c r="K55" s="463"/>
      <c r="L55" s="463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647" t="s">
        <v>84</v>
      </c>
      <c r="B56" s="648">
        <f>SUM(C56:E56)</f>
        <v>0</v>
      </c>
      <c r="C56" s="649"/>
      <c r="D56" s="650"/>
      <c r="E56" s="651"/>
      <c r="F56" s="442"/>
      <c r="G56" s="462"/>
      <c r="H56" s="462"/>
      <c r="I56" s="462"/>
      <c r="J56" s="463"/>
      <c r="K56" s="463"/>
      <c r="L56" s="463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450" t="s">
        <v>85</v>
      </c>
      <c r="B57" s="451">
        <f>SUM(C57:E57)</f>
        <v>3</v>
      </c>
      <c r="C57" s="652"/>
      <c r="D57" s="653"/>
      <c r="E57" s="454">
        <v>3</v>
      </c>
      <c r="F57" s="655"/>
      <c r="G57" s="462"/>
      <c r="H57" s="462"/>
      <c r="I57" s="462"/>
      <c r="J57" s="463"/>
      <c r="K57" s="463"/>
      <c r="L57" s="463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644" t="s">
        <v>86</v>
      </c>
      <c r="B58" s="50"/>
      <c r="C58" s="50"/>
      <c r="D58" s="50"/>
      <c r="E58" s="50"/>
      <c r="F58" s="462"/>
      <c r="G58" s="462"/>
      <c r="H58" s="462"/>
      <c r="I58" s="462"/>
      <c r="J58" s="463"/>
      <c r="K58" s="463"/>
      <c r="L58" s="463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764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462"/>
      <c r="G59" s="462"/>
      <c r="H59" s="462"/>
      <c r="I59" s="462"/>
      <c r="J59" s="463"/>
      <c r="K59" s="463"/>
      <c r="L59" s="463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656" t="s">
        <v>92</v>
      </c>
      <c r="B60" s="767"/>
      <c r="C60" s="645"/>
      <c r="D60" s="658"/>
      <c r="E60" s="659"/>
      <c r="F60" s="462"/>
      <c r="G60" s="462"/>
      <c r="H60" s="462"/>
      <c r="I60" s="462"/>
      <c r="J60" s="463"/>
      <c r="K60" s="463"/>
      <c r="L60" s="463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294" t="s">
        <v>93</v>
      </c>
      <c r="B61" s="768"/>
      <c r="C61" s="649"/>
      <c r="D61" s="461"/>
      <c r="E61" s="460"/>
      <c r="F61" s="462"/>
      <c r="G61" s="462"/>
      <c r="H61" s="462"/>
      <c r="I61" s="462"/>
      <c r="J61" s="463"/>
      <c r="K61" s="463"/>
      <c r="L61" s="463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294" t="s">
        <v>94</v>
      </c>
      <c r="B62" s="768"/>
      <c r="C62" s="649"/>
      <c r="D62" s="461"/>
      <c r="E62" s="460"/>
      <c r="F62" s="462"/>
      <c r="G62" s="462"/>
      <c r="H62" s="462"/>
      <c r="I62" s="462"/>
      <c r="J62" s="463"/>
      <c r="K62" s="463"/>
      <c r="L62" s="463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294" t="s">
        <v>95</v>
      </c>
      <c r="B63" s="768"/>
      <c r="C63" s="295"/>
      <c r="D63" s="769"/>
      <c r="E63" s="460"/>
      <c r="F63" s="770"/>
      <c r="G63" s="770"/>
      <c r="H63" s="770"/>
      <c r="I63" s="770"/>
      <c r="J63" s="771"/>
      <c r="K63" s="771"/>
      <c r="L63" s="771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268" t="s">
        <v>96</v>
      </c>
      <c r="B64" s="768"/>
      <c r="C64" s="295"/>
      <c r="D64" s="769"/>
      <c r="E64" s="460"/>
      <c r="F64" s="770"/>
      <c r="G64" s="770"/>
      <c r="H64" s="770"/>
      <c r="I64" s="770"/>
      <c r="J64" s="771"/>
      <c r="K64" s="771"/>
      <c r="L64" s="771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772" t="s">
        <v>97</v>
      </c>
      <c r="B65" s="660">
        <v>3</v>
      </c>
      <c r="C65" s="515">
        <v>3</v>
      </c>
      <c r="D65" s="233">
        <v>0</v>
      </c>
      <c r="E65" s="519">
        <v>9</v>
      </c>
      <c r="F65" s="235"/>
      <c r="G65" s="235"/>
      <c r="H65" s="235"/>
      <c r="I65" s="235"/>
      <c r="J65" s="236"/>
      <c r="K65" s="236"/>
      <c r="L65" s="236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773" t="s">
        <v>32</v>
      </c>
      <c r="B66" s="774">
        <f>SUM(B60:B65)</f>
        <v>3</v>
      </c>
      <c r="C66" s="774">
        <f>SUM(C60:C65)</f>
        <v>3</v>
      </c>
      <c r="D66" s="775">
        <f>SUM(D60:D65)</f>
        <v>0</v>
      </c>
      <c r="E66" s="776">
        <f>SUM(E60:E65)</f>
        <v>9</v>
      </c>
      <c r="F66" s="232"/>
      <c r="G66" s="235"/>
      <c r="H66" s="235"/>
      <c r="I66" s="235"/>
      <c r="J66" s="236"/>
      <c r="K66" s="236"/>
      <c r="L66" s="236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777" t="s">
        <v>98</v>
      </c>
      <c r="B67" s="561"/>
      <c r="C67" s="561"/>
      <c r="D67" s="561"/>
      <c r="E67" s="562"/>
      <c r="F67" s="778"/>
      <c r="G67" s="778"/>
      <c r="H67" s="778"/>
      <c r="I67" s="778"/>
      <c r="J67" s="237"/>
      <c r="K67" s="236"/>
      <c r="L67" s="236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752" t="s">
        <v>99</v>
      </c>
      <c r="B68" s="752" t="s">
        <v>100</v>
      </c>
      <c r="C68" s="752" t="s">
        <v>32</v>
      </c>
      <c r="D68" s="779" t="s">
        <v>101</v>
      </c>
      <c r="E68" s="662" t="s">
        <v>102</v>
      </c>
      <c r="F68" s="663" t="s">
        <v>103</v>
      </c>
      <c r="G68" s="663" t="s">
        <v>104</v>
      </c>
      <c r="H68" s="663" t="s">
        <v>105</v>
      </c>
      <c r="I68" s="780" t="s">
        <v>48</v>
      </c>
      <c r="J68" s="238"/>
      <c r="K68" s="239"/>
      <c r="L68" s="240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781" t="s">
        <v>106</v>
      </c>
      <c r="B69" s="782"/>
      <c r="C69" s="783">
        <f>SUM(D69:I69)</f>
        <v>172</v>
      </c>
      <c r="D69" s="784">
        <v>41</v>
      </c>
      <c r="E69" s="666">
        <v>14</v>
      </c>
      <c r="F69" s="666">
        <v>28</v>
      </c>
      <c r="G69" s="666">
        <v>26</v>
      </c>
      <c r="H69" s="666">
        <v>38</v>
      </c>
      <c r="I69" s="785">
        <v>25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669" t="s">
        <v>108</v>
      </c>
      <c r="C70" s="786">
        <f>SUM(D70:I70)</f>
        <v>32</v>
      </c>
      <c r="D70" s="671">
        <v>16</v>
      </c>
      <c r="E70" s="672">
        <v>7</v>
      </c>
      <c r="F70" s="672">
        <v>9</v>
      </c>
      <c r="G70" s="672"/>
      <c r="H70" s="672"/>
      <c r="I70" s="673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751"/>
      <c r="B71" s="55" t="s">
        <v>109</v>
      </c>
      <c r="C71" s="56">
        <f>SUM(D71:I71)</f>
        <v>30</v>
      </c>
      <c r="D71" s="57">
        <v>17</v>
      </c>
      <c r="E71" s="58">
        <v>6</v>
      </c>
      <c r="F71" s="58">
        <v>7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669" t="s">
        <v>108</v>
      </c>
      <c r="C72" s="786">
        <f>SUM(D72:I72)</f>
        <v>122</v>
      </c>
      <c r="D72" s="674">
        <v>63</v>
      </c>
      <c r="E72" s="675">
        <v>26</v>
      </c>
      <c r="F72" s="675">
        <v>33</v>
      </c>
      <c r="G72" s="675"/>
      <c r="H72" s="675"/>
      <c r="I72" s="676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751"/>
      <c r="B73" s="80" t="s">
        <v>109</v>
      </c>
      <c r="C73" s="787">
        <f>SUM(D73:I73)</f>
        <v>289</v>
      </c>
      <c r="D73" s="241">
        <v>194</v>
      </c>
      <c r="E73" s="242">
        <v>42</v>
      </c>
      <c r="F73" s="242">
        <v>53</v>
      </c>
      <c r="G73" s="242"/>
      <c r="H73" s="242"/>
      <c r="I73" s="484"/>
      <c r="J73" s="37" t="str">
        <f>CA73&amp;CB73&amp;CC73&amp;CD73&amp;CE73&amp;CF73</f>
        <v/>
      </c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788" t="s">
        <v>111</v>
      </c>
      <c r="B74" s="789"/>
      <c r="C74" s="789"/>
      <c r="D74" s="236"/>
      <c r="E74" s="236"/>
      <c r="F74" s="236"/>
      <c r="G74" s="236"/>
      <c r="H74" s="243"/>
      <c r="I74" s="243"/>
      <c r="J74" s="237"/>
      <c r="K74" s="236"/>
      <c r="L74" s="236"/>
      <c r="M74" s="244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747" t="s">
        <v>115</v>
      </c>
      <c r="G75" s="677"/>
      <c r="H75" s="677"/>
      <c r="I75" s="790"/>
      <c r="J75" s="245"/>
      <c r="K75" s="236"/>
      <c r="L75" s="236"/>
      <c r="M75" s="244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747" t="s">
        <v>116</v>
      </c>
      <c r="G76" s="790"/>
      <c r="H76" s="747" t="s">
        <v>117</v>
      </c>
      <c r="I76" s="790"/>
      <c r="J76" s="246"/>
      <c r="K76" s="236"/>
      <c r="L76" s="236"/>
      <c r="M76" s="244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757" t="s">
        <v>47</v>
      </c>
      <c r="C77" s="679" t="s">
        <v>118</v>
      </c>
      <c r="D77" s="757" t="s">
        <v>47</v>
      </c>
      <c r="E77" s="760" t="s">
        <v>118</v>
      </c>
      <c r="F77" s="757" t="s">
        <v>47</v>
      </c>
      <c r="G77" s="679" t="s">
        <v>118</v>
      </c>
      <c r="H77" s="757" t="s">
        <v>47</v>
      </c>
      <c r="I77" s="760" t="s">
        <v>118</v>
      </c>
      <c r="J77" s="246"/>
      <c r="K77" s="236"/>
      <c r="L77" s="236"/>
      <c r="M77" s="244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791" t="s">
        <v>119</v>
      </c>
      <c r="B78" s="489">
        <v>1</v>
      </c>
      <c r="C78" s="490">
        <v>522</v>
      </c>
      <c r="D78" s="489">
        <v>39</v>
      </c>
      <c r="E78" s="490">
        <v>136</v>
      </c>
      <c r="F78" s="491">
        <v>40</v>
      </c>
      <c r="G78" s="442">
        <v>153</v>
      </c>
      <c r="H78" s="491">
        <v>1</v>
      </c>
      <c r="I78" s="442">
        <v>17</v>
      </c>
      <c r="J78" s="37" t="str">
        <f>CA78</f>
        <v/>
      </c>
      <c r="K78" s="236"/>
      <c r="L78" s="236"/>
      <c r="M78" s="244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236"/>
      <c r="L79" s="236"/>
      <c r="M79" s="244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>
        <v>13</v>
      </c>
      <c r="D80" s="63">
        <v>1</v>
      </c>
      <c r="E80" s="64">
        <v>3</v>
      </c>
      <c r="F80" s="65">
        <v>1</v>
      </c>
      <c r="G80" s="66">
        <v>3</v>
      </c>
      <c r="H80" s="65"/>
      <c r="I80" s="66"/>
      <c r="J80" s="37" t="str">
        <f t="shared" si="6"/>
        <v/>
      </c>
      <c r="K80" s="236"/>
      <c r="L80" s="236"/>
      <c r="M80" s="244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48</v>
      </c>
      <c r="D81" s="63"/>
      <c r="E81" s="64">
        <v>9</v>
      </c>
      <c r="F81" s="65"/>
      <c r="G81" s="66">
        <v>9</v>
      </c>
      <c r="H81" s="65"/>
      <c r="I81" s="66"/>
      <c r="J81" s="37" t="str">
        <f t="shared" si="6"/>
        <v/>
      </c>
      <c r="K81" s="236"/>
      <c r="L81" s="236"/>
      <c r="M81" s="244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26</v>
      </c>
      <c r="C82" s="64">
        <v>177</v>
      </c>
      <c r="D82" s="63">
        <v>12</v>
      </c>
      <c r="E82" s="64">
        <v>60</v>
      </c>
      <c r="F82" s="65">
        <v>14</v>
      </c>
      <c r="G82" s="66">
        <v>66</v>
      </c>
      <c r="H82" s="65">
        <v>2</v>
      </c>
      <c r="I82" s="66">
        <v>6</v>
      </c>
      <c r="J82" s="37" t="str">
        <f t="shared" si="6"/>
        <v/>
      </c>
      <c r="K82" s="236"/>
      <c r="L82" s="236"/>
      <c r="M82" s="244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236"/>
      <c r="L83" s="236"/>
      <c r="M83" s="244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1</v>
      </c>
      <c r="D84" s="63">
        <v>23</v>
      </c>
      <c r="E84" s="64">
        <v>4</v>
      </c>
      <c r="F84" s="65">
        <v>25</v>
      </c>
      <c r="G84" s="66">
        <v>5</v>
      </c>
      <c r="H84" s="65">
        <v>2</v>
      </c>
      <c r="I84" s="66">
        <v>1</v>
      </c>
      <c r="J84" s="37" t="str">
        <f t="shared" si="6"/>
        <v/>
      </c>
      <c r="K84" s="236"/>
      <c r="L84" s="236"/>
      <c r="M84" s="244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132</v>
      </c>
      <c r="F85" s="65"/>
      <c r="G85" s="66">
        <v>135</v>
      </c>
      <c r="H85" s="65"/>
      <c r="I85" s="66">
        <v>3</v>
      </c>
      <c r="J85" s="37" t="str">
        <f t="shared" si="6"/>
        <v/>
      </c>
      <c r="K85" s="236"/>
      <c r="L85" s="236"/>
      <c r="M85" s="244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16</v>
      </c>
      <c r="D86" s="63"/>
      <c r="E86" s="64">
        <v>63</v>
      </c>
      <c r="F86" s="65"/>
      <c r="G86" s="66">
        <v>63</v>
      </c>
      <c r="H86" s="65"/>
      <c r="I86" s="66"/>
      <c r="J86" s="37" t="str">
        <f t="shared" si="6"/>
        <v/>
      </c>
      <c r="K86" s="236"/>
      <c r="L86" s="236"/>
      <c r="M86" s="244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41</v>
      </c>
      <c r="D87" s="63"/>
      <c r="E87" s="64">
        <v>56</v>
      </c>
      <c r="F87" s="65"/>
      <c r="G87" s="66">
        <v>60</v>
      </c>
      <c r="H87" s="65"/>
      <c r="I87" s="66">
        <v>4</v>
      </c>
      <c r="J87" s="37" t="str">
        <f t="shared" si="6"/>
        <v/>
      </c>
      <c r="K87" s="236"/>
      <c r="L87" s="236"/>
      <c r="M87" s="244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18</v>
      </c>
      <c r="D88" s="63"/>
      <c r="E88" s="64">
        <v>33</v>
      </c>
      <c r="F88" s="65"/>
      <c r="G88" s="66">
        <v>39</v>
      </c>
      <c r="H88" s="65"/>
      <c r="I88" s="66">
        <v>6</v>
      </c>
      <c r="J88" s="37" t="str">
        <f t="shared" si="6"/>
        <v/>
      </c>
      <c r="K88" s="236"/>
      <c r="L88" s="236"/>
      <c r="M88" s="245"/>
      <c r="N88" s="236"/>
      <c r="O88" s="236"/>
      <c r="P88" s="244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1</v>
      </c>
      <c r="D89" s="63"/>
      <c r="E89" s="64">
        <v>1</v>
      </c>
      <c r="F89" s="65"/>
      <c r="G89" s="66">
        <v>1</v>
      </c>
      <c r="H89" s="65"/>
      <c r="I89" s="66"/>
      <c r="J89" s="37" t="str">
        <f t="shared" si="6"/>
        <v/>
      </c>
      <c r="K89" s="236"/>
      <c r="L89" s="236"/>
      <c r="M89" s="245"/>
      <c r="N89" s="236"/>
      <c r="O89" s="236"/>
      <c r="P89" s="244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236"/>
      <c r="L90" s="236"/>
      <c r="M90" s="245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792" t="s">
        <v>32</v>
      </c>
      <c r="B91" s="793">
        <f t="shared" ref="B91:I91" si="9">SUM(B78:B90)</f>
        <v>27</v>
      </c>
      <c r="C91" s="793">
        <f t="shared" si="9"/>
        <v>837</v>
      </c>
      <c r="D91" s="793">
        <f t="shared" si="9"/>
        <v>75</v>
      </c>
      <c r="E91" s="793">
        <f t="shared" si="9"/>
        <v>497</v>
      </c>
      <c r="F91" s="793">
        <f t="shared" si="9"/>
        <v>80</v>
      </c>
      <c r="G91" s="793">
        <f t="shared" si="9"/>
        <v>534</v>
      </c>
      <c r="H91" s="793">
        <f t="shared" si="9"/>
        <v>5</v>
      </c>
      <c r="I91" s="794">
        <f t="shared" si="9"/>
        <v>37</v>
      </c>
      <c r="J91" s="247"/>
      <c r="K91" s="236"/>
      <c r="L91" s="236"/>
      <c r="M91" s="244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795"/>
      <c r="I92" s="795"/>
      <c r="J92" s="245"/>
      <c r="K92" s="236"/>
      <c r="L92" s="236"/>
      <c r="M92" s="244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747" t="s">
        <v>134</v>
      </c>
      <c r="C93" s="677"/>
      <c r="D93" s="677"/>
      <c r="E93" s="677"/>
      <c r="F93" s="677"/>
      <c r="G93" s="790"/>
      <c r="H93" s="237"/>
      <c r="I93" s="245"/>
      <c r="J93" s="236"/>
      <c r="K93" s="236"/>
      <c r="L93" s="244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751"/>
      <c r="B94" s="764" t="s">
        <v>135</v>
      </c>
      <c r="C94" s="757" t="s">
        <v>47</v>
      </c>
      <c r="D94" s="796" t="s">
        <v>118</v>
      </c>
      <c r="E94" s="758" t="s">
        <v>18</v>
      </c>
      <c r="F94" s="797" t="s">
        <v>19</v>
      </c>
      <c r="G94" s="797" t="s">
        <v>20</v>
      </c>
      <c r="H94" s="237"/>
      <c r="I94" s="237"/>
      <c r="J94" s="245"/>
      <c r="K94" s="236"/>
      <c r="L94" s="236"/>
      <c r="M94" s="244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791" t="s">
        <v>136</v>
      </c>
      <c r="B95" s="740">
        <f t="shared" ref="B95:B101" si="10">SUM(C95+D95)</f>
        <v>13</v>
      </c>
      <c r="C95" s="491">
        <v>1</v>
      </c>
      <c r="D95" s="798">
        <v>12</v>
      </c>
      <c r="E95" s="799">
        <v>10</v>
      </c>
      <c r="F95" s="800">
        <v>3</v>
      </c>
      <c r="G95" s="800"/>
      <c r="H95" s="37" t="str">
        <f>CA95</f>
        <v/>
      </c>
      <c r="I95" s="237"/>
      <c r="J95" s="245"/>
      <c r="K95" s="236"/>
      <c r="L95" s="236"/>
      <c r="M95" s="244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801" t="s">
        <v>137</v>
      </c>
      <c r="B96" s="802">
        <f t="shared" si="10"/>
        <v>15</v>
      </c>
      <c r="C96" s="65">
        <v>3</v>
      </c>
      <c r="D96" s="259">
        <v>12</v>
      </c>
      <c r="E96" s="260">
        <v>13</v>
      </c>
      <c r="F96" s="227">
        <v>2</v>
      </c>
      <c r="G96" s="227"/>
      <c r="H96" s="37" t="str">
        <f t="shared" ref="H96:H102" si="12">CA96</f>
        <v/>
      </c>
      <c r="I96" s="237"/>
      <c r="J96" s="245"/>
      <c r="K96" s="236"/>
      <c r="L96" s="236"/>
      <c r="M96" s="244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802">
        <f t="shared" si="10"/>
        <v>1</v>
      </c>
      <c r="C97" s="65"/>
      <c r="D97" s="259">
        <v>1</v>
      </c>
      <c r="E97" s="260">
        <v>1</v>
      </c>
      <c r="F97" s="227"/>
      <c r="G97" s="227"/>
      <c r="H97" s="37" t="str">
        <f t="shared" si="12"/>
        <v/>
      </c>
      <c r="I97" s="237"/>
      <c r="J97" s="245"/>
      <c r="K97" s="236"/>
      <c r="L97" s="236"/>
      <c r="M97" s="244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802">
        <f t="shared" si="10"/>
        <v>13</v>
      </c>
      <c r="C98" s="65">
        <v>1</v>
      </c>
      <c r="D98" s="259">
        <v>12</v>
      </c>
      <c r="E98" s="260">
        <v>13</v>
      </c>
      <c r="F98" s="227"/>
      <c r="G98" s="227"/>
      <c r="H98" s="37" t="str">
        <f t="shared" si="12"/>
        <v/>
      </c>
      <c r="I98" s="237"/>
      <c r="J98" s="245"/>
      <c r="K98" s="236"/>
      <c r="L98" s="236"/>
      <c r="M98" s="244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802">
        <f t="shared" si="10"/>
        <v>0</v>
      </c>
      <c r="C99" s="65"/>
      <c r="D99" s="259"/>
      <c r="E99" s="260"/>
      <c r="F99" s="227"/>
      <c r="G99" s="227"/>
      <c r="H99" s="37" t="str">
        <f t="shared" si="12"/>
        <v/>
      </c>
      <c r="I99" s="240"/>
      <c r="J99" s="248"/>
      <c r="K99" s="239"/>
      <c r="L99" s="239"/>
      <c r="M99" s="249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801" t="s">
        <v>141</v>
      </c>
      <c r="B100" s="802">
        <f t="shared" si="10"/>
        <v>0</v>
      </c>
      <c r="C100" s="65"/>
      <c r="D100" s="259"/>
      <c r="E100" s="260"/>
      <c r="F100" s="227"/>
      <c r="G100" s="227"/>
      <c r="H100" s="37" t="str">
        <f t="shared" si="12"/>
        <v/>
      </c>
      <c r="I100" s="240"/>
      <c r="J100" s="248"/>
      <c r="K100" s="239"/>
      <c r="L100" s="239"/>
      <c r="M100" s="249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803" t="s">
        <v>142</v>
      </c>
      <c r="B101" s="804">
        <f t="shared" si="10"/>
        <v>0</v>
      </c>
      <c r="C101" s="65"/>
      <c r="D101" s="259"/>
      <c r="E101" s="260"/>
      <c r="F101" s="507"/>
      <c r="G101" s="507"/>
      <c r="H101" s="37" t="str">
        <f t="shared" si="12"/>
        <v/>
      </c>
      <c r="I101" s="240"/>
      <c r="J101" s="248"/>
      <c r="K101" s="239"/>
      <c r="L101" s="239"/>
      <c r="M101" s="249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508" t="s">
        <v>32</v>
      </c>
      <c r="B102" s="805">
        <f t="shared" ref="B102:G102" si="14">SUM(B95:B101)</f>
        <v>42</v>
      </c>
      <c r="C102" s="806">
        <f t="shared" si="14"/>
        <v>5</v>
      </c>
      <c r="D102" s="807">
        <f t="shared" si="14"/>
        <v>37</v>
      </c>
      <c r="E102" s="808">
        <f t="shared" si="14"/>
        <v>37</v>
      </c>
      <c r="F102" s="809">
        <f t="shared" si="14"/>
        <v>5</v>
      </c>
      <c r="G102" s="809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810"/>
      <c r="B105" s="810"/>
      <c r="C105" s="811" t="s">
        <v>148</v>
      </c>
      <c r="D105" s="688" t="s">
        <v>149</v>
      </c>
      <c r="E105" s="689" t="s">
        <v>150</v>
      </c>
      <c r="F105" s="812" t="s">
        <v>151</v>
      </c>
      <c r="G105" s="813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814" t="s">
        <v>153</v>
      </c>
      <c r="B106" s="815">
        <f>SUM(C106:E106)</f>
        <v>15</v>
      </c>
      <c r="C106" s="645"/>
      <c r="D106" s="658">
        <v>3</v>
      </c>
      <c r="E106" s="693">
        <v>12</v>
      </c>
      <c r="F106" s="694">
        <v>0</v>
      </c>
      <c r="G106" s="659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513" t="s">
        <v>154</v>
      </c>
      <c r="B107" s="514">
        <f>SUM(C107:E107)</f>
        <v>0</v>
      </c>
      <c r="C107" s="515"/>
      <c r="D107" s="233"/>
      <c r="E107" s="517"/>
      <c r="F107" s="518"/>
      <c r="G107" s="519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14650.760000000002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",[4]NOMBRE!B2," - ","( ",[4]NOMBRE!C2,[4]NOMBRE!D2,[4]NOMBRE!E2,[4]NOMBRE!F2,[4]NOMBRE!G2,"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",[4]NOMBRE!B6," - ","( ",[4]NOMBRE!C6,[4]NOMBRE!D6," )")</f>
        <v>MES: FEBRERO - ( 02 )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",[4]NOMBRE!B7)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816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817"/>
      <c r="D12" s="817"/>
      <c r="E12" s="817"/>
      <c r="F12" s="531"/>
      <c r="G12" s="818" t="s">
        <v>17</v>
      </c>
      <c r="H12" s="701" t="s">
        <v>18</v>
      </c>
      <c r="I12" s="701" t="s">
        <v>19</v>
      </c>
      <c r="J12" s="819" t="s">
        <v>20</v>
      </c>
      <c r="K12" s="818" t="s">
        <v>17</v>
      </c>
      <c r="L12" s="701" t="s">
        <v>18</v>
      </c>
      <c r="M12" s="701" t="s">
        <v>19</v>
      </c>
      <c r="N12" s="701" t="s">
        <v>20</v>
      </c>
      <c r="O12" s="819" t="s">
        <v>21</v>
      </c>
      <c r="P12" s="818" t="s">
        <v>17</v>
      </c>
      <c r="Q12" s="701" t="s">
        <v>18</v>
      </c>
      <c r="R12" s="701" t="s">
        <v>19</v>
      </c>
      <c r="S12" s="701" t="s">
        <v>20</v>
      </c>
      <c r="T12" s="819" t="s">
        <v>21</v>
      </c>
      <c r="U12" s="818" t="s">
        <v>17</v>
      </c>
      <c r="V12" s="701" t="s">
        <v>18</v>
      </c>
      <c r="W12" s="701" t="s">
        <v>19</v>
      </c>
      <c r="X12" s="701" t="s">
        <v>20</v>
      </c>
      <c r="Y12" s="820" t="s">
        <v>21</v>
      </c>
      <c r="Z12" s="821" t="s">
        <v>17</v>
      </c>
      <c r="AA12" s="701" t="s">
        <v>22</v>
      </c>
      <c r="AB12" s="822" t="s">
        <v>23</v>
      </c>
      <c r="AC12" s="818" t="s">
        <v>17</v>
      </c>
      <c r="AD12" s="701" t="s">
        <v>22</v>
      </c>
      <c r="AE12" s="822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813" t="s">
        <v>24</v>
      </c>
      <c r="B13" s="823">
        <f t="shared" ref="B13:AE13" si="0">SUM(B14:B17)</f>
        <v>6</v>
      </c>
      <c r="C13" s="824">
        <f t="shared" si="0"/>
        <v>5</v>
      </c>
      <c r="D13" s="708">
        <f t="shared" si="0"/>
        <v>5</v>
      </c>
      <c r="E13" s="708">
        <f t="shared" si="0"/>
        <v>1291</v>
      </c>
      <c r="F13" s="825">
        <f t="shared" si="0"/>
        <v>1251</v>
      </c>
      <c r="G13" s="826">
        <f t="shared" si="0"/>
        <v>603</v>
      </c>
      <c r="H13" s="708">
        <f t="shared" si="0"/>
        <v>603</v>
      </c>
      <c r="I13" s="708">
        <f t="shared" si="0"/>
        <v>0</v>
      </c>
      <c r="J13" s="825">
        <f t="shared" si="0"/>
        <v>0</v>
      </c>
      <c r="K13" s="826">
        <f t="shared" si="0"/>
        <v>696.71</v>
      </c>
      <c r="L13" s="708">
        <f t="shared" si="0"/>
        <v>573.08999999999992</v>
      </c>
      <c r="M13" s="708">
        <f t="shared" si="0"/>
        <v>8.73</v>
      </c>
      <c r="N13" s="708">
        <f t="shared" si="0"/>
        <v>1.55</v>
      </c>
      <c r="O13" s="825">
        <f t="shared" si="0"/>
        <v>113.34</v>
      </c>
      <c r="P13" s="826">
        <f t="shared" si="0"/>
        <v>396.09000000000003</v>
      </c>
      <c r="Q13" s="708">
        <f t="shared" si="0"/>
        <v>131.35</v>
      </c>
      <c r="R13" s="708">
        <f t="shared" si="0"/>
        <v>204.63</v>
      </c>
      <c r="S13" s="708">
        <f t="shared" si="0"/>
        <v>32.78</v>
      </c>
      <c r="T13" s="825">
        <f t="shared" si="0"/>
        <v>27.33</v>
      </c>
      <c r="U13" s="826">
        <f t="shared" si="0"/>
        <v>165.44</v>
      </c>
      <c r="V13" s="708">
        <f t="shared" si="0"/>
        <v>111.8</v>
      </c>
      <c r="W13" s="708">
        <f t="shared" si="0"/>
        <v>4.97</v>
      </c>
      <c r="X13" s="708">
        <f t="shared" si="0"/>
        <v>0</v>
      </c>
      <c r="Y13" s="827">
        <f t="shared" si="0"/>
        <v>48.67</v>
      </c>
      <c r="Z13" s="824">
        <f t="shared" si="0"/>
        <v>43</v>
      </c>
      <c r="AA13" s="708">
        <f>SUM(AA14:AA17)</f>
        <v>23</v>
      </c>
      <c r="AB13" s="828">
        <f t="shared" si="0"/>
        <v>20</v>
      </c>
      <c r="AC13" s="826">
        <f t="shared" si="0"/>
        <v>38.949999999999996</v>
      </c>
      <c r="AD13" s="708">
        <f t="shared" si="0"/>
        <v>21.87</v>
      </c>
      <c r="AE13" s="828">
        <f t="shared" si="0"/>
        <v>17.080000000000002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829" t="s">
        <v>25</v>
      </c>
      <c r="B14" s="330">
        <v>5</v>
      </c>
      <c r="C14" s="331">
        <v>4</v>
      </c>
      <c r="D14" s="331">
        <v>4</v>
      </c>
      <c r="E14" s="331">
        <v>619</v>
      </c>
      <c r="F14" s="331">
        <v>603</v>
      </c>
      <c r="G14" s="830">
        <f>SUM(H14:J14)</f>
        <v>603</v>
      </c>
      <c r="H14" s="106">
        <v>603</v>
      </c>
      <c r="I14" s="331">
        <v>0</v>
      </c>
      <c r="J14" s="331">
        <v>0</v>
      </c>
      <c r="K14" s="716">
        <f>SUM(L14:O14)</f>
        <v>588.72</v>
      </c>
      <c r="L14" s="106">
        <v>482.77</v>
      </c>
      <c r="M14" s="331">
        <v>8.73</v>
      </c>
      <c r="N14" s="831">
        <v>1.55</v>
      </c>
      <c r="O14" s="107">
        <v>95.67</v>
      </c>
      <c r="P14" s="716">
        <f>SUM(Q14:T14)</f>
        <v>237.41</v>
      </c>
      <c r="Q14" s="106">
        <v>0</v>
      </c>
      <c r="R14" s="331">
        <v>204.63</v>
      </c>
      <c r="S14" s="831">
        <v>32.78</v>
      </c>
      <c r="T14" s="107">
        <v>0</v>
      </c>
      <c r="U14" s="716">
        <f>SUM(V14:Y14)</f>
        <v>51.61</v>
      </c>
      <c r="V14" s="106">
        <v>15.97</v>
      </c>
      <c r="W14" s="331">
        <v>4.97</v>
      </c>
      <c r="X14" s="831">
        <v>0</v>
      </c>
      <c r="Y14" s="108">
        <v>30.67</v>
      </c>
      <c r="Z14" s="720">
        <f>SUM(AA14:AB14)</f>
        <v>41</v>
      </c>
      <c r="AA14" s="331">
        <v>22</v>
      </c>
      <c r="AB14" s="13">
        <v>19</v>
      </c>
      <c r="AC14" s="716">
        <f>SUM(AD14:AE14)</f>
        <v>38.159999999999997</v>
      </c>
      <c r="AD14" s="331">
        <v>21.36</v>
      </c>
      <c r="AE14" s="13">
        <v>16.8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832" t="s">
        <v>26</v>
      </c>
      <c r="B15" s="14">
        <v>1</v>
      </c>
      <c r="C15" s="15">
        <v>1</v>
      </c>
      <c r="D15" s="15">
        <v>1</v>
      </c>
      <c r="E15" s="15">
        <v>672</v>
      </c>
      <c r="F15" s="15">
        <v>648</v>
      </c>
      <c r="G15" s="833">
        <f>SUM(H15:J15)</f>
        <v>0</v>
      </c>
      <c r="H15" s="16">
        <v>0</v>
      </c>
      <c r="I15" s="15">
        <v>0</v>
      </c>
      <c r="J15" s="16">
        <v>0</v>
      </c>
      <c r="K15" s="833">
        <f>SUM(L15:O15)</f>
        <v>107.99</v>
      </c>
      <c r="L15" s="16">
        <v>90.32</v>
      </c>
      <c r="M15" s="16">
        <v>0</v>
      </c>
      <c r="N15" s="834">
        <v>0</v>
      </c>
      <c r="O15" s="835">
        <v>17.670000000000002</v>
      </c>
      <c r="P15" s="833">
        <f>SUM(Q15:T15)</f>
        <v>158.68</v>
      </c>
      <c r="Q15" s="16">
        <v>131.35</v>
      </c>
      <c r="R15" s="15">
        <v>0</v>
      </c>
      <c r="S15" s="834">
        <v>0</v>
      </c>
      <c r="T15" s="835">
        <v>27.33</v>
      </c>
      <c r="U15" s="833">
        <f>SUM(V15:Y15)</f>
        <v>113.83</v>
      </c>
      <c r="V15" s="16">
        <v>95.83</v>
      </c>
      <c r="W15" s="15">
        <v>0</v>
      </c>
      <c r="X15" s="834">
        <v>0</v>
      </c>
      <c r="Y15" s="836">
        <v>18</v>
      </c>
      <c r="Z15" s="261">
        <f>SUM(AA15:AB15)</f>
        <v>2</v>
      </c>
      <c r="AA15" s="15">
        <v>1</v>
      </c>
      <c r="AB15" s="17">
        <v>1</v>
      </c>
      <c r="AC15" s="833">
        <f>SUM(AD15:AE15)</f>
        <v>0.79</v>
      </c>
      <c r="AD15" s="15">
        <v>0.51</v>
      </c>
      <c r="AE15" s="17">
        <v>0.28000000000000003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837" t="s">
        <v>27</v>
      </c>
      <c r="B16" s="14"/>
      <c r="C16" s="15"/>
      <c r="D16" s="15"/>
      <c r="E16" s="15"/>
      <c r="F16" s="15"/>
      <c r="G16" s="833">
        <f>SUM(H16:J16)</f>
        <v>0</v>
      </c>
      <c r="H16" s="16"/>
      <c r="I16" s="15"/>
      <c r="J16" s="18"/>
      <c r="K16" s="833">
        <f>SUM(L16:O16)</f>
        <v>0</v>
      </c>
      <c r="L16" s="16"/>
      <c r="M16" s="18"/>
      <c r="N16" s="724"/>
      <c r="O16" s="725"/>
      <c r="P16" s="833">
        <f>SUM(Q16:T16)</f>
        <v>0</v>
      </c>
      <c r="Q16" s="16"/>
      <c r="R16" s="18"/>
      <c r="S16" s="724"/>
      <c r="T16" s="725"/>
      <c r="U16" s="833">
        <f>SUM(V16:Y16)</f>
        <v>0</v>
      </c>
      <c r="V16" s="16"/>
      <c r="W16" s="18"/>
      <c r="X16" s="724"/>
      <c r="Y16" s="726"/>
      <c r="Z16" s="261">
        <f>SUM(AA16:AB16)</f>
        <v>0</v>
      </c>
      <c r="AA16" s="15"/>
      <c r="AB16" s="17"/>
      <c r="AC16" s="833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614" t="s">
        <v>28</v>
      </c>
      <c r="B17" s="838"/>
      <c r="C17" s="733"/>
      <c r="D17" s="20"/>
      <c r="E17" s="20"/>
      <c r="F17" s="21"/>
      <c r="G17" s="615">
        <f>SUM(H17:J17)</f>
        <v>0</v>
      </c>
      <c r="H17" s="23"/>
      <c r="I17" s="24"/>
      <c r="J17" s="730"/>
      <c r="K17" s="616">
        <f>SUM(L17:O17)</f>
        <v>0</v>
      </c>
      <c r="L17" s="23"/>
      <c r="M17" s="731"/>
      <c r="N17" s="732"/>
      <c r="O17" s="839"/>
      <c r="P17" s="616">
        <f>SUM(Q17:T17)</f>
        <v>0</v>
      </c>
      <c r="Q17" s="731"/>
      <c r="R17" s="733"/>
      <c r="S17" s="732"/>
      <c r="T17" s="839"/>
      <c r="U17" s="616">
        <f>SUM(V17:Y17)</f>
        <v>0</v>
      </c>
      <c r="V17" s="731"/>
      <c r="W17" s="733"/>
      <c r="X17" s="732"/>
      <c r="Y17" s="734"/>
      <c r="Z17" s="74">
        <f>SUM(AA17:AB17)</f>
        <v>0</v>
      </c>
      <c r="AA17" s="733"/>
      <c r="AB17" s="75"/>
      <c r="AC17" s="615">
        <f>SUM(AD17:AE17)</f>
        <v>0</v>
      </c>
      <c r="AD17" s="733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840"/>
      <c r="D19" s="840"/>
      <c r="E19" s="840"/>
      <c r="F19" s="840"/>
      <c r="G19" s="32"/>
      <c r="H19" s="841"/>
      <c r="I19" s="842"/>
      <c r="J19" s="33"/>
      <c r="K19" s="843"/>
      <c r="L19" s="843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844"/>
      <c r="I20" s="840"/>
      <c r="J20" s="840"/>
      <c r="K20" s="845"/>
      <c r="L20" s="845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739" t="s">
        <v>38</v>
      </c>
      <c r="B21" s="740">
        <f>SUM(C21:G21)</f>
        <v>9</v>
      </c>
      <c r="C21" s="741"/>
      <c r="D21" s="742"/>
      <c r="E21" s="742">
        <v>9</v>
      </c>
      <c r="F21" s="742"/>
      <c r="G21" s="743"/>
      <c r="H21" s="846"/>
      <c r="I21" s="840"/>
      <c r="J21" s="840"/>
      <c r="K21" s="845"/>
      <c r="L21" s="845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262" t="s">
        <v>39</v>
      </c>
      <c r="B22" s="802">
        <f>SUM(C22:G22)</f>
        <v>133</v>
      </c>
      <c r="C22" s="847"/>
      <c r="D22" s="848"/>
      <c r="E22" s="848">
        <v>133</v>
      </c>
      <c r="F22" s="848"/>
      <c r="G22" s="849"/>
      <c r="H22" s="846"/>
      <c r="I22" s="840"/>
      <c r="J22" s="840"/>
      <c r="K22" s="845"/>
      <c r="L22" s="845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262" t="s">
        <v>40</v>
      </c>
      <c r="B23" s="802">
        <f>SUM(C23:G23)</f>
        <v>133</v>
      </c>
      <c r="C23" s="847"/>
      <c r="D23" s="848"/>
      <c r="E23" s="848">
        <v>133</v>
      </c>
      <c r="F23" s="848"/>
      <c r="G23" s="849"/>
      <c r="H23" s="846"/>
      <c r="I23" s="840"/>
      <c r="J23" s="840"/>
      <c r="K23" s="845"/>
      <c r="L23" s="845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262" t="s">
        <v>41</v>
      </c>
      <c r="B24" s="802">
        <f>SUM(C24:G24)</f>
        <v>133</v>
      </c>
      <c r="C24" s="847"/>
      <c r="D24" s="848"/>
      <c r="E24" s="848">
        <v>133</v>
      </c>
      <c r="F24" s="848"/>
      <c r="G24" s="849"/>
      <c r="H24" s="846"/>
      <c r="I24" s="840"/>
      <c r="J24" s="850"/>
      <c r="K24" s="845"/>
      <c r="L24" s="845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624">
        <f>SUM(C25:G25)</f>
        <v>133</v>
      </c>
      <c r="C25" s="851"/>
      <c r="D25" s="745"/>
      <c r="E25" s="745">
        <v>133</v>
      </c>
      <c r="F25" s="745"/>
      <c r="G25" s="746"/>
      <c r="H25" s="846"/>
      <c r="I25" s="840"/>
      <c r="J25" s="840"/>
      <c r="K25" s="845"/>
      <c r="L25" s="845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852"/>
      <c r="C26" s="850"/>
      <c r="D26" s="852"/>
      <c r="E26" s="852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853"/>
      <c r="D27" s="853"/>
      <c r="E27" s="853"/>
      <c r="F27" s="853"/>
      <c r="G27" s="853"/>
      <c r="H27" s="853"/>
      <c r="I27" s="854"/>
      <c r="J27" s="854"/>
      <c r="K27" s="852"/>
      <c r="L27" s="852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747" t="s">
        <v>45</v>
      </c>
      <c r="E28" s="677"/>
      <c r="F28" s="855"/>
      <c r="G28" s="749" t="s">
        <v>46</v>
      </c>
      <c r="H28" s="749"/>
      <c r="I28" s="749"/>
      <c r="J28" s="749"/>
      <c r="K28" s="749"/>
      <c r="L28" s="856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751"/>
      <c r="D29" s="752" t="s">
        <v>47</v>
      </c>
      <c r="E29" s="752" t="s">
        <v>48</v>
      </c>
      <c r="F29" s="796" t="s">
        <v>49</v>
      </c>
      <c r="G29" s="760" t="s">
        <v>50</v>
      </c>
      <c r="H29" s="752" t="s">
        <v>51</v>
      </c>
      <c r="I29" s="752" t="s">
        <v>52</v>
      </c>
      <c r="J29" s="752" t="s">
        <v>53</v>
      </c>
      <c r="K29" s="752" t="s">
        <v>54</v>
      </c>
      <c r="L29" s="752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753" t="s">
        <v>39</v>
      </c>
      <c r="B30" s="754"/>
      <c r="C30" s="857">
        <f>SUM(D30:F30)</f>
        <v>46</v>
      </c>
      <c r="D30" s="755">
        <v>0</v>
      </c>
      <c r="E30" s="858">
        <v>0</v>
      </c>
      <c r="F30" s="859">
        <v>46</v>
      </c>
      <c r="G30" s="860">
        <v>3</v>
      </c>
      <c r="H30" s="858">
        <v>18</v>
      </c>
      <c r="I30" s="858">
        <v>17</v>
      </c>
      <c r="J30" s="858">
        <v>5</v>
      </c>
      <c r="K30" s="858"/>
      <c r="L30" s="858">
        <v>3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263" t="s">
        <v>40</v>
      </c>
      <c r="B31" s="861"/>
      <c r="C31" s="857">
        <f t="shared" ref="C31:C36" si="3">SUM(D31:F31)</f>
        <v>61</v>
      </c>
      <c r="D31" s="858">
        <v>0</v>
      </c>
      <c r="E31" s="858">
        <v>1</v>
      </c>
      <c r="F31" s="859">
        <v>60</v>
      </c>
      <c r="G31" s="860">
        <v>4</v>
      </c>
      <c r="H31" s="858">
        <v>24</v>
      </c>
      <c r="I31" s="858">
        <v>25</v>
      </c>
      <c r="J31" s="858">
        <v>5</v>
      </c>
      <c r="K31" s="858"/>
      <c r="L31" s="858">
        <v>3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263" t="s">
        <v>41</v>
      </c>
      <c r="B32" s="861"/>
      <c r="C32" s="857">
        <f t="shared" si="3"/>
        <v>541</v>
      </c>
      <c r="D32" s="858">
        <v>0</v>
      </c>
      <c r="E32" s="858">
        <v>1</v>
      </c>
      <c r="F32" s="859">
        <v>540</v>
      </c>
      <c r="G32" s="860">
        <v>44</v>
      </c>
      <c r="H32" s="858">
        <v>199</v>
      </c>
      <c r="I32" s="858">
        <v>238</v>
      </c>
      <c r="J32" s="858">
        <v>31</v>
      </c>
      <c r="K32" s="858"/>
      <c r="L32" s="858">
        <v>29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40" t="s">
        <v>42</v>
      </c>
      <c r="B33" s="634"/>
      <c r="C33" s="42">
        <f t="shared" si="3"/>
        <v>37</v>
      </c>
      <c r="D33" s="635">
        <v>0</v>
      </c>
      <c r="E33" s="635">
        <v>1</v>
      </c>
      <c r="F33" s="636">
        <v>36</v>
      </c>
      <c r="G33" s="637">
        <v>3</v>
      </c>
      <c r="H33" s="635">
        <v>16</v>
      </c>
      <c r="I33" s="635">
        <v>14</v>
      </c>
      <c r="J33" s="635">
        <v>3</v>
      </c>
      <c r="K33" s="635"/>
      <c r="L33" s="635">
        <v>1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857">
        <f t="shared" si="3"/>
        <v>4</v>
      </c>
      <c r="D34" s="858">
        <v>0</v>
      </c>
      <c r="E34" s="858">
        <v>0</v>
      </c>
      <c r="F34" s="859">
        <v>4</v>
      </c>
      <c r="G34" s="860">
        <v>0</v>
      </c>
      <c r="H34" s="858">
        <v>0</v>
      </c>
      <c r="I34" s="858">
        <v>3</v>
      </c>
      <c r="J34" s="858">
        <v>1</v>
      </c>
      <c r="K34" s="858"/>
      <c r="L34" s="858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862"/>
      <c r="B35" s="40" t="s">
        <v>58</v>
      </c>
      <c r="C35" s="76">
        <f t="shared" si="3"/>
        <v>0</v>
      </c>
      <c r="D35" s="863">
        <v>0</v>
      </c>
      <c r="E35" s="863">
        <v>0</v>
      </c>
      <c r="F35" s="77">
        <v>0</v>
      </c>
      <c r="G35" s="78">
        <v>0</v>
      </c>
      <c r="H35" s="863">
        <v>0</v>
      </c>
      <c r="I35" s="863">
        <v>0</v>
      </c>
      <c r="J35" s="863">
        <v>0</v>
      </c>
      <c r="K35" s="863"/>
      <c r="L35" s="863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1</v>
      </c>
      <c r="D36" s="863">
        <v>0</v>
      </c>
      <c r="E36" s="863">
        <v>0</v>
      </c>
      <c r="F36" s="77">
        <v>1</v>
      </c>
      <c r="G36" s="78">
        <v>0</v>
      </c>
      <c r="H36" s="863">
        <v>0</v>
      </c>
      <c r="I36" s="863">
        <v>1</v>
      </c>
      <c r="J36" s="863">
        <v>0</v>
      </c>
      <c r="K36" s="863"/>
      <c r="L36" s="863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864" t="s">
        <v>60</v>
      </c>
      <c r="B37" s="845"/>
      <c r="C37" s="44"/>
      <c r="D37" s="865"/>
      <c r="E37" s="865"/>
      <c r="F37" s="865"/>
      <c r="G37" s="865"/>
      <c r="H37" s="865"/>
      <c r="I37" s="865"/>
      <c r="J37" s="865"/>
      <c r="K37" s="865"/>
      <c r="L37" s="865"/>
      <c r="M37" s="866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752" t="s">
        <v>61</v>
      </c>
      <c r="B38" s="752" t="s">
        <v>62</v>
      </c>
      <c r="C38" s="840"/>
      <c r="D38" s="845"/>
      <c r="E38" s="845"/>
      <c r="F38" s="845"/>
      <c r="G38" s="866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857" t="s">
        <v>63</v>
      </c>
      <c r="B39" s="858">
        <v>161</v>
      </c>
      <c r="C39" s="840"/>
      <c r="D39" s="845"/>
      <c r="E39" s="845"/>
      <c r="F39" s="845"/>
      <c r="G39" s="866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857" t="s">
        <v>64</v>
      </c>
      <c r="B40" s="858">
        <v>440</v>
      </c>
      <c r="C40" s="840"/>
      <c r="D40" s="845"/>
      <c r="E40" s="845"/>
      <c r="F40" s="845"/>
      <c r="G40" s="866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857" t="s">
        <v>65</v>
      </c>
      <c r="B41" s="858">
        <v>651</v>
      </c>
      <c r="C41" s="840"/>
      <c r="D41" s="845"/>
      <c r="E41" s="845"/>
      <c r="F41" s="845"/>
      <c r="G41" s="866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857" t="s">
        <v>66</v>
      </c>
      <c r="B42" s="858"/>
      <c r="C42" s="840"/>
      <c r="D42" s="845"/>
      <c r="E42" s="845"/>
      <c r="F42" s="845"/>
      <c r="G42" s="866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857" t="s">
        <v>67</v>
      </c>
      <c r="B43" s="858">
        <v>274</v>
      </c>
      <c r="C43" s="840"/>
      <c r="D43" s="845"/>
      <c r="E43" s="845"/>
      <c r="F43" s="845"/>
      <c r="G43" s="866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857" t="s">
        <v>68</v>
      </c>
      <c r="B44" s="858"/>
      <c r="C44" s="840"/>
      <c r="D44" s="845"/>
      <c r="E44" s="845"/>
      <c r="F44" s="845"/>
      <c r="G44" s="866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857" t="s">
        <v>69</v>
      </c>
      <c r="B45" s="858"/>
      <c r="C45" s="840"/>
      <c r="D45" s="845"/>
      <c r="E45" s="845"/>
      <c r="F45" s="845"/>
      <c r="G45" s="866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840"/>
      <c r="D46" s="845"/>
      <c r="E46" s="845"/>
      <c r="F46" s="845"/>
      <c r="G46" s="866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42" t="s">
        <v>71</v>
      </c>
      <c r="B47" s="635"/>
      <c r="C47" s="840"/>
      <c r="D47" s="845"/>
      <c r="E47" s="845"/>
      <c r="F47" s="845"/>
      <c r="G47" s="866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867" t="s">
        <v>72</v>
      </c>
      <c r="B48" s="33"/>
      <c r="D48" s="865"/>
      <c r="E48" s="865"/>
      <c r="F48" s="845"/>
      <c r="G48" s="845"/>
      <c r="H48" s="845"/>
      <c r="I48" s="845"/>
      <c r="J48" s="845"/>
      <c r="K48" s="845"/>
      <c r="L48" s="845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752" t="s">
        <v>31</v>
      </c>
      <c r="B49" s="752" t="s">
        <v>32</v>
      </c>
      <c r="C49" s="752" t="s">
        <v>73</v>
      </c>
      <c r="D49" s="752" t="s">
        <v>74</v>
      </c>
      <c r="E49" s="752" t="s">
        <v>75</v>
      </c>
      <c r="F49" s="845"/>
      <c r="G49" s="845"/>
      <c r="H49" s="845"/>
      <c r="I49" s="845"/>
      <c r="J49" s="845"/>
      <c r="K49" s="845"/>
      <c r="L49" s="845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857" t="s">
        <v>76</v>
      </c>
      <c r="B50" s="868">
        <f>SUM(C50:E50)</f>
        <v>840</v>
      </c>
      <c r="C50" s="869">
        <v>840</v>
      </c>
      <c r="D50" s="869">
        <v>0</v>
      </c>
      <c r="E50" s="869">
        <v>0</v>
      </c>
      <c r="F50" s="845"/>
      <c r="G50" s="845"/>
      <c r="H50" s="845"/>
      <c r="I50" s="845"/>
      <c r="J50" s="845"/>
      <c r="K50" s="845"/>
      <c r="L50" s="845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857" t="s">
        <v>77</v>
      </c>
      <c r="B51" s="868">
        <f>SUM(C51:E51)</f>
        <v>541</v>
      </c>
      <c r="C51" s="869">
        <v>541</v>
      </c>
      <c r="D51" s="869">
        <v>0</v>
      </c>
      <c r="E51" s="869">
        <v>0</v>
      </c>
      <c r="F51" s="845"/>
      <c r="G51" s="845"/>
      <c r="H51" s="845"/>
      <c r="I51" s="845"/>
      <c r="J51" s="845"/>
      <c r="K51" s="845"/>
      <c r="L51" s="845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42" t="s">
        <v>78</v>
      </c>
      <c r="B52" s="642">
        <f>SUM(C52:E52)</f>
        <v>299</v>
      </c>
      <c r="C52" s="643">
        <v>299</v>
      </c>
      <c r="D52" s="643">
        <v>0</v>
      </c>
      <c r="E52" s="643">
        <v>0</v>
      </c>
      <c r="F52" s="845"/>
      <c r="G52" s="845"/>
      <c r="H52" s="845"/>
      <c r="I52" s="845"/>
      <c r="J52" s="845"/>
      <c r="K52" s="845"/>
      <c r="L52" s="845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870" t="s">
        <v>79</v>
      </c>
      <c r="B53" s="48"/>
      <c r="C53" s="49"/>
      <c r="D53" s="49"/>
      <c r="E53" s="871"/>
      <c r="F53" s="871"/>
      <c r="G53" s="871"/>
      <c r="H53" s="871"/>
      <c r="I53" s="871"/>
      <c r="J53" s="845"/>
      <c r="K53" s="845"/>
      <c r="L53" s="845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756" t="s">
        <v>80</v>
      </c>
      <c r="B54" s="756" t="s">
        <v>32</v>
      </c>
      <c r="C54" s="872" t="s">
        <v>81</v>
      </c>
      <c r="D54" s="758" t="s">
        <v>82</v>
      </c>
      <c r="E54" s="873" t="s">
        <v>49</v>
      </c>
      <c r="F54" s="760" t="s">
        <v>75</v>
      </c>
      <c r="G54" s="871"/>
      <c r="H54" s="871"/>
      <c r="I54" s="871"/>
      <c r="J54" s="845"/>
      <c r="K54" s="845"/>
      <c r="L54" s="845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874" t="s">
        <v>83</v>
      </c>
      <c r="B55" s="875">
        <f>SUM(C55:E55)</f>
        <v>0</v>
      </c>
      <c r="C55" s="645"/>
      <c r="D55" s="876"/>
      <c r="E55" s="646"/>
      <c r="F55" s="877"/>
      <c r="G55" s="871"/>
      <c r="H55" s="871"/>
      <c r="I55" s="871"/>
      <c r="J55" s="845"/>
      <c r="K55" s="845"/>
      <c r="L55" s="845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878" t="s">
        <v>84</v>
      </c>
      <c r="B56" s="879">
        <f>SUM(C56:E56)</f>
        <v>0</v>
      </c>
      <c r="C56" s="880"/>
      <c r="D56" s="264"/>
      <c r="E56" s="881"/>
      <c r="F56" s="877"/>
      <c r="G56" s="871"/>
      <c r="H56" s="871"/>
      <c r="I56" s="871"/>
      <c r="J56" s="845"/>
      <c r="K56" s="845"/>
      <c r="L56" s="845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882" t="s">
        <v>85</v>
      </c>
      <c r="B57" s="883">
        <f>SUM(C57:E57)</f>
        <v>0</v>
      </c>
      <c r="C57" s="884"/>
      <c r="D57" s="653"/>
      <c r="E57" s="885"/>
      <c r="F57" s="655"/>
      <c r="G57" s="871"/>
      <c r="H57" s="871"/>
      <c r="I57" s="871"/>
      <c r="J57" s="845"/>
      <c r="K57" s="845"/>
      <c r="L57" s="845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870" t="s">
        <v>86</v>
      </c>
      <c r="B58" s="50"/>
      <c r="C58" s="50"/>
      <c r="D58" s="50"/>
      <c r="E58" s="50"/>
      <c r="F58" s="871"/>
      <c r="G58" s="871"/>
      <c r="H58" s="871"/>
      <c r="I58" s="871"/>
      <c r="J58" s="845"/>
      <c r="K58" s="845"/>
      <c r="L58" s="845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764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871"/>
      <c r="G59" s="871"/>
      <c r="H59" s="871"/>
      <c r="I59" s="871"/>
      <c r="J59" s="845"/>
      <c r="K59" s="845"/>
      <c r="L59" s="845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656" t="s">
        <v>92</v>
      </c>
      <c r="B60" s="657"/>
      <c r="C60" s="645"/>
      <c r="D60" s="658"/>
      <c r="E60" s="886"/>
      <c r="F60" s="871"/>
      <c r="G60" s="871"/>
      <c r="H60" s="871"/>
      <c r="I60" s="871"/>
      <c r="J60" s="845"/>
      <c r="K60" s="845"/>
      <c r="L60" s="845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230" t="s">
        <v>93</v>
      </c>
      <c r="B61" s="269"/>
      <c r="C61" s="880"/>
      <c r="D61" s="887"/>
      <c r="E61" s="272"/>
      <c r="F61" s="871"/>
      <c r="G61" s="871"/>
      <c r="H61" s="871"/>
      <c r="I61" s="871"/>
      <c r="J61" s="845"/>
      <c r="K61" s="845"/>
      <c r="L61" s="845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230" t="s">
        <v>94</v>
      </c>
      <c r="B62" s="269"/>
      <c r="C62" s="231"/>
      <c r="D62" s="234"/>
      <c r="E62" s="272"/>
      <c r="F62" s="235"/>
      <c r="G62" s="235"/>
      <c r="H62" s="235"/>
      <c r="I62" s="235"/>
      <c r="J62" s="236"/>
      <c r="K62" s="236"/>
      <c r="L62" s="236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268" t="s">
        <v>95</v>
      </c>
      <c r="B63" s="269"/>
      <c r="C63" s="231"/>
      <c r="D63" s="234"/>
      <c r="E63" s="272"/>
      <c r="F63" s="235"/>
      <c r="G63" s="235"/>
      <c r="H63" s="235"/>
      <c r="I63" s="235"/>
      <c r="J63" s="236"/>
      <c r="K63" s="236"/>
      <c r="L63" s="236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268" t="s">
        <v>96</v>
      </c>
      <c r="B64" s="269"/>
      <c r="C64" s="270"/>
      <c r="D64" s="271"/>
      <c r="E64" s="272"/>
      <c r="F64" s="273"/>
      <c r="G64" s="273"/>
      <c r="H64" s="273"/>
      <c r="I64" s="273"/>
      <c r="J64" s="274"/>
      <c r="K64" s="274"/>
      <c r="L64" s="274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772" t="s">
        <v>97</v>
      </c>
      <c r="B65" s="660">
        <v>0</v>
      </c>
      <c r="C65" s="515">
        <v>0</v>
      </c>
      <c r="D65" s="276">
        <v>3</v>
      </c>
      <c r="E65" s="519">
        <v>6</v>
      </c>
      <c r="F65" s="273"/>
      <c r="G65" s="273"/>
      <c r="H65" s="273"/>
      <c r="I65" s="273"/>
      <c r="J65" s="274"/>
      <c r="K65" s="274"/>
      <c r="L65" s="274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773" t="s">
        <v>32</v>
      </c>
      <c r="B66" s="774">
        <f>SUM(B60:B65)</f>
        <v>0</v>
      </c>
      <c r="C66" s="774">
        <f>SUM(C60:C65)</f>
        <v>0</v>
      </c>
      <c r="D66" s="888">
        <f>SUM(D60:D65)</f>
        <v>3</v>
      </c>
      <c r="E66" s="776">
        <f>SUM(E60:E65)</f>
        <v>6</v>
      </c>
      <c r="F66" s="277"/>
      <c r="G66" s="273"/>
      <c r="H66" s="273"/>
      <c r="I66" s="273"/>
      <c r="J66" s="274"/>
      <c r="K66" s="274"/>
      <c r="L66" s="274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777" t="s">
        <v>98</v>
      </c>
      <c r="B67" s="561"/>
      <c r="C67" s="561"/>
      <c r="D67" s="561"/>
      <c r="E67" s="562"/>
      <c r="F67" s="889"/>
      <c r="G67" s="889"/>
      <c r="H67" s="889"/>
      <c r="I67" s="889"/>
      <c r="J67" s="278"/>
      <c r="K67" s="274"/>
      <c r="L67" s="274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752" t="s">
        <v>99</v>
      </c>
      <c r="B68" s="752" t="s">
        <v>100</v>
      </c>
      <c r="C68" s="752" t="s">
        <v>32</v>
      </c>
      <c r="D68" s="890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780" t="s">
        <v>48</v>
      </c>
      <c r="J68" s="279"/>
      <c r="K68" s="280"/>
      <c r="L68" s="281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781" t="s">
        <v>106</v>
      </c>
      <c r="B69" s="782"/>
      <c r="C69" s="783">
        <f>SUM(D69:I69)</f>
        <v>167</v>
      </c>
      <c r="D69" s="893">
        <v>17</v>
      </c>
      <c r="E69" s="894">
        <v>12</v>
      </c>
      <c r="F69" s="894">
        <v>44</v>
      </c>
      <c r="G69" s="894">
        <v>36</v>
      </c>
      <c r="H69" s="894">
        <v>30</v>
      </c>
      <c r="I69" s="785">
        <v>28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670">
        <f>SUM(D70:I70)</f>
        <v>24</v>
      </c>
      <c r="D70" s="896">
        <v>7</v>
      </c>
      <c r="E70" s="897">
        <v>5</v>
      </c>
      <c r="F70" s="897">
        <v>12</v>
      </c>
      <c r="G70" s="897"/>
      <c r="H70" s="897"/>
      <c r="I70" s="898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751"/>
      <c r="B71" s="55" t="s">
        <v>109</v>
      </c>
      <c r="C71" s="56">
        <f>SUM(D71:I71)</f>
        <v>31</v>
      </c>
      <c r="D71" s="57">
        <v>9</v>
      </c>
      <c r="E71" s="58">
        <v>6</v>
      </c>
      <c r="F71" s="58">
        <v>16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670">
        <f>SUM(D72:I72)</f>
        <v>159</v>
      </c>
      <c r="D72" s="674">
        <v>23</v>
      </c>
      <c r="E72" s="675">
        <v>77</v>
      </c>
      <c r="F72" s="675">
        <v>59</v>
      </c>
      <c r="G72" s="675"/>
      <c r="H72" s="675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751"/>
      <c r="B73" s="80" t="s">
        <v>109</v>
      </c>
      <c r="C73" s="787">
        <f>SUM(D73:I73)</f>
        <v>286</v>
      </c>
      <c r="D73" s="254">
        <v>88</v>
      </c>
      <c r="E73" s="282">
        <v>125</v>
      </c>
      <c r="F73" s="282">
        <v>73</v>
      </c>
      <c r="G73" s="282"/>
      <c r="H73" s="282"/>
      <c r="I73" s="484"/>
      <c r="J73" s="37" t="str">
        <f>CA73&amp;CB73&amp;CC73&amp;CD73&amp;CE73&amp;CF73</f>
        <v/>
      </c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900" t="s">
        <v>111</v>
      </c>
      <c r="B74" s="865"/>
      <c r="C74" s="865"/>
      <c r="D74" s="274"/>
      <c r="E74" s="274"/>
      <c r="F74" s="274"/>
      <c r="G74" s="274"/>
      <c r="H74" s="255"/>
      <c r="I74" s="255"/>
      <c r="J74" s="278"/>
      <c r="K74" s="274"/>
      <c r="L74" s="274"/>
      <c r="M74" s="283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747" t="s">
        <v>115</v>
      </c>
      <c r="G75" s="677"/>
      <c r="H75" s="677"/>
      <c r="I75" s="790"/>
      <c r="J75" s="267"/>
      <c r="K75" s="274"/>
      <c r="L75" s="274"/>
      <c r="M75" s="283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747" t="s">
        <v>116</v>
      </c>
      <c r="G76" s="790"/>
      <c r="H76" s="747" t="s">
        <v>117</v>
      </c>
      <c r="I76" s="790"/>
      <c r="J76" s="284"/>
      <c r="K76" s="274"/>
      <c r="L76" s="274"/>
      <c r="M76" s="283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872" t="s">
        <v>47</v>
      </c>
      <c r="C77" s="679" t="s">
        <v>118</v>
      </c>
      <c r="D77" s="872" t="s">
        <v>47</v>
      </c>
      <c r="E77" s="760" t="s">
        <v>118</v>
      </c>
      <c r="F77" s="872" t="s">
        <v>47</v>
      </c>
      <c r="G77" s="679" t="s">
        <v>118</v>
      </c>
      <c r="H77" s="872" t="s">
        <v>47</v>
      </c>
      <c r="I77" s="760" t="s">
        <v>118</v>
      </c>
      <c r="J77" s="284"/>
      <c r="K77" s="274"/>
      <c r="L77" s="274"/>
      <c r="M77" s="283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681" t="s">
        <v>119</v>
      </c>
      <c r="B78" s="489"/>
      <c r="C78" s="901">
        <v>378</v>
      </c>
      <c r="D78" s="489">
        <v>10</v>
      </c>
      <c r="E78" s="901">
        <v>93</v>
      </c>
      <c r="F78" s="491">
        <v>10</v>
      </c>
      <c r="G78" s="877">
        <v>109</v>
      </c>
      <c r="H78" s="491"/>
      <c r="I78" s="877">
        <v>16</v>
      </c>
      <c r="J78" s="37" t="str">
        <f>CA78</f>
        <v/>
      </c>
      <c r="K78" s="274"/>
      <c r="L78" s="274"/>
      <c r="M78" s="283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274"/>
      <c r="L79" s="274"/>
      <c r="M79" s="283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/>
      <c r="D80" s="63">
        <v>1</v>
      </c>
      <c r="E80" s="64">
        <v>4</v>
      </c>
      <c r="F80" s="65">
        <v>1</v>
      </c>
      <c r="G80" s="66">
        <v>4</v>
      </c>
      <c r="H80" s="65"/>
      <c r="I80" s="66"/>
      <c r="J80" s="37" t="str">
        <f t="shared" si="6"/>
        <v/>
      </c>
      <c r="K80" s="274"/>
      <c r="L80" s="274"/>
      <c r="M80" s="283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/>
      <c r="D81" s="63"/>
      <c r="E81" s="64">
        <v>6</v>
      </c>
      <c r="F81" s="65"/>
      <c r="G81" s="66">
        <v>6</v>
      </c>
      <c r="H81" s="65"/>
      <c r="I81" s="66"/>
      <c r="J81" s="37" t="str">
        <f t="shared" si="6"/>
        <v/>
      </c>
      <c r="K81" s="274"/>
      <c r="L81" s="274"/>
      <c r="M81" s="283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/>
      <c r="C82" s="64">
        <v>238</v>
      </c>
      <c r="D82" s="63">
        <v>8</v>
      </c>
      <c r="E82" s="64">
        <v>55</v>
      </c>
      <c r="F82" s="65">
        <v>8</v>
      </c>
      <c r="G82" s="66">
        <v>57</v>
      </c>
      <c r="H82" s="65"/>
      <c r="I82" s="66">
        <v>2</v>
      </c>
      <c r="J82" s="37" t="str">
        <f t="shared" si="6"/>
        <v/>
      </c>
      <c r="K82" s="274"/>
      <c r="L82" s="274"/>
      <c r="M82" s="283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274"/>
      <c r="L83" s="274"/>
      <c r="M83" s="283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/>
      <c r="D84" s="63">
        <v>36</v>
      </c>
      <c r="E84" s="64">
        <v>4</v>
      </c>
      <c r="F84" s="65">
        <v>39</v>
      </c>
      <c r="G84" s="66">
        <v>5</v>
      </c>
      <c r="H84" s="65">
        <v>3</v>
      </c>
      <c r="I84" s="66">
        <v>1</v>
      </c>
      <c r="J84" s="37" t="str">
        <f t="shared" si="6"/>
        <v/>
      </c>
      <c r="K84" s="274"/>
      <c r="L84" s="274"/>
      <c r="M84" s="283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>
        <v>1</v>
      </c>
      <c r="D85" s="63"/>
      <c r="E85" s="64">
        <v>80</v>
      </c>
      <c r="F85" s="65"/>
      <c r="G85" s="66">
        <v>84</v>
      </c>
      <c r="H85" s="65"/>
      <c r="I85" s="66">
        <v>4</v>
      </c>
      <c r="J85" s="37" t="str">
        <f t="shared" si="6"/>
        <v/>
      </c>
      <c r="K85" s="274"/>
      <c r="L85" s="274"/>
      <c r="M85" s="283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6</v>
      </c>
      <c r="D86" s="63"/>
      <c r="E86" s="64">
        <v>46</v>
      </c>
      <c r="F86" s="65"/>
      <c r="G86" s="66">
        <v>46</v>
      </c>
      <c r="H86" s="65"/>
      <c r="I86" s="66"/>
      <c r="J86" s="37" t="str">
        <f t="shared" si="6"/>
        <v/>
      </c>
      <c r="K86" s="274"/>
      <c r="L86" s="274"/>
      <c r="M86" s="283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19</v>
      </c>
      <c r="D87" s="63"/>
      <c r="E87" s="64">
        <v>57</v>
      </c>
      <c r="F87" s="65"/>
      <c r="G87" s="66">
        <v>62</v>
      </c>
      <c r="H87" s="65"/>
      <c r="I87" s="66">
        <v>5</v>
      </c>
      <c r="J87" s="37" t="str">
        <f t="shared" si="6"/>
        <v/>
      </c>
      <c r="K87" s="274"/>
      <c r="L87" s="274"/>
      <c r="M87" s="283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47</v>
      </c>
      <c r="D88" s="63"/>
      <c r="E88" s="64">
        <v>37</v>
      </c>
      <c r="F88" s="65"/>
      <c r="G88" s="66">
        <v>42</v>
      </c>
      <c r="H88" s="65"/>
      <c r="I88" s="66">
        <v>5</v>
      </c>
      <c r="J88" s="37" t="str">
        <f t="shared" si="6"/>
        <v/>
      </c>
      <c r="K88" s="274"/>
      <c r="L88" s="274"/>
      <c r="M88" s="267"/>
      <c r="N88" s="274"/>
      <c r="O88" s="274"/>
      <c r="P88" s="283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13</v>
      </c>
      <c r="D89" s="63"/>
      <c r="E89" s="64">
        <v>9</v>
      </c>
      <c r="F89" s="65"/>
      <c r="G89" s="66">
        <v>9</v>
      </c>
      <c r="H89" s="65"/>
      <c r="I89" s="66"/>
      <c r="J89" s="37" t="str">
        <f t="shared" si="6"/>
        <v/>
      </c>
      <c r="K89" s="274"/>
      <c r="L89" s="274"/>
      <c r="M89" s="267"/>
      <c r="N89" s="274"/>
      <c r="O89" s="274"/>
      <c r="P89" s="283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274"/>
      <c r="L90" s="274"/>
      <c r="M90" s="267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792" t="s">
        <v>32</v>
      </c>
      <c r="B91" s="902">
        <f t="shared" ref="B91:I91" si="9">SUM(B78:B90)</f>
        <v>0</v>
      </c>
      <c r="C91" s="902">
        <f t="shared" si="9"/>
        <v>702</v>
      </c>
      <c r="D91" s="902">
        <f t="shared" si="9"/>
        <v>55</v>
      </c>
      <c r="E91" s="902">
        <f t="shared" si="9"/>
        <v>391</v>
      </c>
      <c r="F91" s="902">
        <f t="shared" si="9"/>
        <v>58</v>
      </c>
      <c r="G91" s="902">
        <f t="shared" si="9"/>
        <v>424</v>
      </c>
      <c r="H91" s="902">
        <f t="shared" si="9"/>
        <v>3</v>
      </c>
      <c r="I91" s="794">
        <f t="shared" si="9"/>
        <v>33</v>
      </c>
      <c r="J91" s="265"/>
      <c r="K91" s="274"/>
      <c r="L91" s="274"/>
      <c r="M91" s="283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903"/>
      <c r="I92" s="903"/>
      <c r="J92" s="267"/>
      <c r="K92" s="274"/>
      <c r="L92" s="274"/>
      <c r="M92" s="283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747" t="s">
        <v>134</v>
      </c>
      <c r="C93" s="677"/>
      <c r="D93" s="677"/>
      <c r="E93" s="677"/>
      <c r="F93" s="677"/>
      <c r="G93" s="790"/>
      <c r="H93" s="278"/>
      <c r="I93" s="267"/>
      <c r="J93" s="274"/>
      <c r="K93" s="274"/>
      <c r="L93" s="283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751"/>
      <c r="B94" s="764" t="s">
        <v>135</v>
      </c>
      <c r="C94" s="872" t="s">
        <v>47</v>
      </c>
      <c r="D94" s="796" t="s">
        <v>118</v>
      </c>
      <c r="E94" s="758" t="s">
        <v>18</v>
      </c>
      <c r="F94" s="904" t="s">
        <v>19</v>
      </c>
      <c r="G94" s="904" t="s">
        <v>20</v>
      </c>
      <c r="H94" s="278"/>
      <c r="I94" s="278"/>
      <c r="J94" s="267"/>
      <c r="K94" s="274"/>
      <c r="L94" s="274"/>
      <c r="M94" s="283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681" t="s">
        <v>136</v>
      </c>
      <c r="B95" s="683">
        <f t="shared" ref="B95:B101" si="10">SUM(C95+D95)</f>
        <v>5</v>
      </c>
      <c r="C95" s="491">
        <v>2</v>
      </c>
      <c r="D95" s="905">
        <v>3</v>
      </c>
      <c r="E95" s="906">
        <v>4</v>
      </c>
      <c r="F95" s="497">
        <v>1</v>
      </c>
      <c r="G95" s="497"/>
      <c r="H95" s="37" t="str">
        <f>CA95</f>
        <v/>
      </c>
      <c r="I95" s="278"/>
      <c r="J95" s="267"/>
      <c r="K95" s="274"/>
      <c r="L95" s="274"/>
      <c r="M95" s="283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801" t="s">
        <v>137</v>
      </c>
      <c r="B96" s="802">
        <f t="shared" si="10"/>
        <v>25</v>
      </c>
      <c r="C96" s="65">
        <v>1</v>
      </c>
      <c r="D96" s="259">
        <v>24</v>
      </c>
      <c r="E96" s="260">
        <v>22</v>
      </c>
      <c r="F96" s="266">
        <v>3</v>
      </c>
      <c r="G96" s="266"/>
      <c r="H96" s="37" t="str">
        <f t="shared" ref="H96:H102" si="12">CA96</f>
        <v/>
      </c>
      <c r="I96" s="278"/>
      <c r="J96" s="267"/>
      <c r="K96" s="274"/>
      <c r="L96" s="274"/>
      <c r="M96" s="283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802">
        <f t="shared" si="10"/>
        <v>1</v>
      </c>
      <c r="C97" s="65"/>
      <c r="D97" s="259">
        <v>1</v>
      </c>
      <c r="E97" s="260">
        <v>1</v>
      </c>
      <c r="F97" s="266"/>
      <c r="G97" s="266"/>
      <c r="H97" s="37" t="str">
        <f t="shared" si="12"/>
        <v/>
      </c>
      <c r="I97" s="278"/>
      <c r="J97" s="267"/>
      <c r="K97" s="274"/>
      <c r="L97" s="274"/>
      <c r="M97" s="283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802">
        <f t="shared" si="10"/>
        <v>5</v>
      </c>
      <c r="C98" s="65"/>
      <c r="D98" s="259">
        <v>5</v>
      </c>
      <c r="E98" s="260">
        <v>5</v>
      </c>
      <c r="F98" s="266"/>
      <c r="G98" s="266"/>
      <c r="H98" s="37" t="str">
        <f t="shared" si="12"/>
        <v/>
      </c>
      <c r="I98" s="278"/>
      <c r="J98" s="267"/>
      <c r="K98" s="274"/>
      <c r="L98" s="274"/>
      <c r="M98" s="283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802">
        <f t="shared" si="10"/>
        <v>0</v>
      </c>
      <c r="C99" s="65"/>
      <c r="D99" s="259"/>
      <c r="E99" s="260"/>
      <c r="F99" s="266"/>
      <c r="G99" s="266"/>
      <c r="H99" s="37" t="str">
        <f t="shared" si="12"/>
        <v/>
      </c>
      <c r="I99" s="281"/>
      <c r="J99" s="285"/>
      <c r="K99" s="280"/>
      <c r="L99" s="280"/>
      <c r="M99" s="286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801" t="s">
        <v>141</v>
      </c>
      <c r="B100" s="802">
        <f t="shared" si="10"/>
        <v>0</v>
      </c>
      <c r="C100" s="65"/>
      <c r="D100" s="259"/>
      <c r="E100" s="260"/>
      <c r="F100" s="266"/>
      <c r="G100" s="266"/>
      <c r="H100" s="37" t="str">
        <f t="shared" si="12"/>
        <v/>
      </c>
      <c r="I100" s="281"/>
      <c r="J100" s="285"/>
      <c r="K100" s="280"/>
      <c r="L100" s="280"/>
      <c r="M100" s="286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803" t="s">
        <v>142</v>
      </c>
      <c r="B101" s="804">
        <f t="shared" si="10"/>
        <v>0</v>
      </c>
      <c r="C101" s="65"/>
      <c r="D101" s="259"/>
      <c r="E101" s="260"/>
      <c r="F101" s="507"/>
      <c r="G101" s="507"/>
      <c r="H101" s="37" t="str">
        <f t="shared" si="12"/>
        <v/>
      </c>
      <c r="I101" s="281"/>
      <c r="J101" s="285"/>
      <c r="K101" s="280"/>
      <c r="L101" s="280"/>
      <c r="M101" s="286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508" t="s">
        <v>32</v>
      </c>
      <c r="B102" s="805">
        <f t="shared" ref="B102:G102" si="14">SUM(B95:B101)</f>
        <v>36</v>
      </c>
      <c r="C102" s="907">
        <f t="shared" si="14"/>
        <v>3</v>
      </c>
      <c r="D102" s="807">
        <f t="shared" si="14"/>
        <v>33</v>
      </c>
      <c r="E102" s="808">
        <f t="shared" si="14"/>
        <v>32</v>
      </c>
      <c r="F102" s="908">
        <f t="shared" si="14"/>
        <v>4</v>
      </c>
      <c r="G102" s="908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810"/>
      <c r="B105" s="810"/>
      <c r="C105" s="909" t="s">
        <v>148</v>
      </c>
      <c r="D105" s="910" t="s">
        <v>149</v>
      </c>
      <c r="E105" s="689" t="s">
        <v>150</v>
      </c>
      <c r="F105" s="911" t="s">
        <v>151</v>
      </c>
      <c r="G105" s="813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691" t="s">
        <v>153</v>
      </c>
      <c r="B106" s="692">
        <f>SUM(C106:E106)</f>
        <v>27</v>
      </c>
      <c r="C106" s="645"/>
      <c r="D106" s="658">
        <v>17</v>
      </c>
      <c r="E106" s="912">
        <v>10</v>
      </c>
      <c r="F106" s="694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513" t="s">
        <v>154</v>
      </c>
      <c r="B107" s="514">
        <f>SUM(C107:E107)</f>
        <v>0</v>
      </c>
      <c r="C107" s="515"/>
      <c r="D107" s="233"/>
      <c r="E107" s="517"/>
      <c r="F107" s="518"/>
      <c r="G107" s="519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13277.380000000001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",[5]NOMBRE!B2," - ","( ",[5]NOMBRE!C2,[5]NOMBRE!D2,[5]NOMBRE!E2,[5]NOMBRE!F2,[5]NOMBRE!G2,"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",[5]NOMBRE!B6," - ","( ",[5]NOMBRE!C6,[5]NOMBRE!D6," )")</f>
        <v>MES: MARZO - ( 03 )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",[5]NOMBRE!B7)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816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913"/>
      <c r="D12" s="913"/>
      <c r="E12" s="913"/>
      <c r="F12" s="531"/>
      <c r="G12" s="914" t="s">
        <v>17</v>
      </c>
      <c r="H12" s="915" t="s">
        <v>18</v>
      </c>
      <c r="I12" s="915" t="s">
        <v>19</v>
      </c>
      <c r="J12" s="819" t="s">
        <v>20</v>
      </c>
      <c r="K12" s="914" t="s">
        <v>17</v>
      </c>
      <c r="L12" s="915" t="s">
        <v>18</v>
      </c>
      <c r="M12" s="915" t="s">
        <v>19</v>
      </c>
      <c r="N12" s="915" t="s">
        <v>20</v>
      </c>
      <c r="O12" s="819" t="s">
        <v>21</v>
      </c>
      <c r="P12" s="914" t="s">
        <v>17</v>
      </c>
      <c r="Q12" s="915" t="s">
        <v>18</v>
      </c>
      <c r="R12" s="915" t="s">
        <v>19</v>
      </c>
      <c r="S12" s="915" t="s">
        <v>20</v>
      </c>
      <c r="T12" s="819" t="s">
        <v>21</v>
      </c>
      <c r="U12" s="914" t="s">
        <v>17</v>
      </c>
      <c r="V12" s="915" t="s">
        <v>18</v>
      </c>
      <c r="W12" s="915" t="s">
        <v>19</v>
      </c>
      <c r="X12" s="915" t="s">
        <v>20</v>
      </c>
      <c r="Y12" s="820" t="s">
        <v>21</v>
      </c>
      <c r="Z12" s="821" t="s">
        <v>17</v>
      </c>
      <c r="AA12" s="915" t="s">
        <v>22</v>
      </c>
      <c r="AB12" s="916" t="s">
        <v>23</v>
      </c>
      <c r="AC12" s="914" t="s">
        <v>17</v>
      </c>
      <c r="AD12" s="915" t="s">
        <v>22</v>
      </c>
      <c r="AE12" s="916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813" t="s">
        <v>24</v>
      </c>
      <c r="B13" s="917">
        <f t="shared" ref="B13:AE13" si="0">SUM(B14:B17)</f>
        <v>6</v>
      </c>
      <c r="C13" s="824">
        <f t="shared" si="0"/>
        <v>6</v>
      </c>
      <c r="D13" s="918">
        <f t="shared" si="0"/>
        <v>6</v>
      </c>
      <c r="E13" s="918">
        <f t="shared" si="0"/>
        <v>1532</v>
      </c>
      <c r="F13" s="825">
        <f t="shared" si="0"/>
        <v>1500</v>
      </c>
      <c r="G13" s="919">
        <f t="shared" si="0"/>
        <v>756</v>
      </c>
      <c r="H13" s="918">
        <f t="shared" si="0"/>
        <v>756</v>
      </c>
      <c r="I13" s="918">
        <f t="shared" si="0"/>
        <v>0</v>
      </c>
      <c r="J13" s="825">
        <f t="shared" si="0"/>
        <v>0</v>
      </c>
      <c r="K13" s="919">
        <f t="shared" si="0"/>
        <v>785.46</v>
      </c>
      <c r="L13" s="918">
        <f t="shared" si="0"/>
        <v>639.54999999999995</v>
      </c>
      <c r="M13" s="918">
        <f t="shared" si="0"/>
        <v>6.28</v>
      </c>
      <c r="N13" s="918">
        <f t="shared" si="0"/>
        <v>8.6300000000000008</v>
      </c>
      <c r="O13" s="825">
        <f t="shared" si="0"/>
        <v>131</v>
      </c>
      <c r="P13" s="919">
        <f t="shared" si="0"/>
        <v>546.28</v>
      </c>
      <c r="Q13" s="918">
        <f t="shared" si="0"/>
        <v>237.06</v>
      </c>
      <c r="R13" s="918">
        <f t="shared" si="0"/>
        <v>183.52</v>
      </c>
      <c r="S13" s="918">
        <f t="shared" si="0"/>
        <v>11.92</v>
      </c>
      <c r="T13" s="825">
        <f t="shared" si="0"/>
        <v>113.78</v>
      </c>
      <c r="U13" s="919">
        <f t="shared" si="0"/>
        <v>150.32</v>
      </c>
      <c r="V13" s="918">
        <f t="shared" si="0"/>
        <v>111.38999999999999</v>
      </c>
      <c r="W13" s="918">
        <f t="shared" si="0"/>
        <v>10.6</v>
      </c>
      <c r="X13" s="918">
        <f t="shared" si="0"/>
        <v>0</v>
      </c>
      <c r="Y13" s="827">
        <f t="shared" si="0"/>
        <v>28.33</v>
      </c>
      <c r="Z13" s="824">
        <f t="shared" si="0"/>
        <v>116.33</v>
      </c>
      <c r="AA13" s="918">
        <f>SUM(AA14:AA17)</f>
        <v>85.26</v>
      </c>
      <c r="AB13" s="920">
        <f t="shared" si="0"/>
        <v>31.07</v>
      </c>
      <c r="AC13" s="919">
        <f t="shared" si="0"/>
        <v>53.33</v>
      </c>
      <c r="AD13" s="918">
        <f t="shared" si="0"/>
        <v>45</v>
      </c>
      <c r="AE13" s="920">
        <f t="shared" si="0"/>
        <v>8.33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829" t="s">
        <v>25</v>
      </c>
      <c r="B14" s="921">
        <v>5</v>
      </c>
      <c r="C14" s="922">
        <v>5</v>
      </c>
      <c r="D14" s="922">
        <v>5</v>
      </c>
      <c r="E14" s="922">
        <v>788</v>
      </c>
      <c r="F14" s="922">
        <v>756</v>
      </c>
      <c r="G14" s="610">
        <f>SUM(H14:J14)</f>
        <v>756</v>
      </c>
      <c r="H14" s="923">
        <v>756</v>
      </c>
      <c r="I14" s="922">
        <v>0</v>
      </c>
      <c r="J14" s="922">
        <v>0</v>
      </c>
      <c r="K14" s="716">
        <f>SUM(L14:O14)</f>
        <v>659.4</v>
      </c>
      <c r="L14" s="923">
        <v>532.49</v>
      </c>
      <c r="M14" s="922">
        <v>6.28</v>
      </c>
      <c r="N14" s="924">
        <v>8.6300000000000008</v>
      </c>
      <c r="O14" s="925">
        <v>112</v>
      </c>
      <c r="P14" s="716">
        <f>SUM(Q14:T14)</f>
        <v>374.14</v>
      </c>
      <c r="Q14" s="923">
        <v>91.25</v>
      </c>
      <c r="R14" s="922">
        <v>183.52</v>
      </c>
      <c r="S14" s="924">
        <v>11.92</v>
      </c>
      <c r="T14" s="925">
        <v>87.45</v>
      </c>
      <c r="U14" s="716">
        <f>SUM(V14:Y14)</f>
        <v>58.17</v>
      </c>
      <c r="V14" s="923">
        <v>32.57</v>
      </c>
      <c r="W14" s="922">
        <v>10.6</v>
      </c>
      <c r="X14" s="924">
        <v>0</v>
      </c>
      <c r="Y14" s="926">
        <v>15</v>
      </c>
      <c r="Z14" s="927">
        <f>SUM(AA14:AB14)</f>
        <v>103.67</v>
      </c>
      <c r="AA14" s="922">
        <v>74.510000000000005</v>
      </c>
      <c r="AB14" s="13">
        <v>29.16</v>
      </c>
      <c r="AC14" s="716">
        <f>SUM(AD14:AE14)</f>
        <v>24.8</v>
      </c>
      <c r="AD14" s="922">
        <v>22.32</v>
      </c>
      <c r="AE14" s="13">
        <v>2.48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832" t="s">
        <v>26</v>
      </c>
      <c r="B15" s="14">
        <v>1</v>
      </c>
      <c r="C15" s="15">
        <v>1</v>
      </c>
      <c r="D15" s="15">
        <v>1</v>
      </c>
      <c r="E15" s="15">
        <v>744</v>
      </c>
      <c r="F15" s="15">
        <v>744</v>
      </c>
      <c r="G15" s="928">
        <f>SUM(H15:J15)</f>
        <v>0</v>
      </c>
      <c r="H15" s="16">
        <v>0</v>
      </c>
      <c r="I15" s="15">
        <v>0</v>
      </c>
      <c r="J15" s="16">
        <v>0</v>
      </c>
      <c r="K15" s="928">
        <f>SUM(L15:O15)</f>
        <v>126.06</v>
      </c>
      <c r="L15" s="16">
        <v>107.06</v>
      </c>
      <c r="M15" s="16">
        <v>0</v>
      </c>
      <c r="N15" s="929">
        <v>0</v>
      </c>
      <c r="O15" s="930">
        <v>19</v>
      </c>
      <c r="P15" s="928">
        <f>SUM(Q15:T15)</f>
        <v>172.14</v>
      </c>
      <c r="Q15" s="16">
        <v>145.81</v>
      </c>
      <c r="R15" s="15">
        <v>0</v>
      </c>
      <c r="S15" s="929">
        <v>0</v>
      </c>
      <c r="T15" s="930">
        <v>26.33</v>
      </c>
      <c r="U15" s="928">
        <f>SUM(V15:Y15)</f>
        <v>92.149999999999991</v>
      </c>
      <c r="V15" s="16">
        <v>78.819999999999993</v>
      </c>
      <c r="W15" s="15">
        <v>0</v>
      </c>
      <c r="X15" s="929">
        <v>0</v>
      </c>
      <c r="Y15" s="931">
        <v>13.33</v>
      </c>
      <c r="Z15" s="261">
        <f>SUM(AA15:AB15)</f>
        <v>12.66</v>
      </c>
      <c r="AA15" s="15">
        <v>10.75</v>
      </c>
      <c r="AB15" s="17">
        <v>1.91</v>
      </c>
      <c r="AC15" s="928">
        <f>SUM(AD15:AE15)</f>
        <v>28.53</v>
      </c>
      <c r="AD15" s="15">
        <v>22.68</v>
      </c>
      <c r="AE15" s="17">
        <v>5.85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837" t="s">
        <v>27</v>
      </c>
      <c r="B16" s="14"/>
      <c r="C16" s="15"/>
      <c r="D16" s="15"/>
      <c r="E16" s="15"/>
      <c r="F16" s="15"/>
      <c r="G16" s="928">
        <f>SUM(H16:J16)</f>
        <v>0</v>
      </c>
      <c r="H16" s="16"/>
      <c r="I16" s="15"/>
      <c r="J16" s="18"/>
      <c r="K16" s="928">
        <f>SUM(L16:O16)</f>
        <v>0</v>
      </c>
      <c r="L16" s="16"/>
      <c r="M16" s="18"/>
      <c r="N16" s="932"/>
      <c r="O16" s="933"/>
      <c r="P16" s="928">
        <f>SUM(Q16:T16)</f>
        <v>0</v>
      </c>
      <c r="Q16" s="16"/>
      <c r="R16" s="18"/>
      <c r="S16" s="932"/>
      <c r="T16" s="933"/>
      <c r="U16" s="928">
        <f>SUM(V16:Y16)</f>
        <v>0</v>
      </c>
      <c r="V16" s="16"/>
      <c r="W16" s="18"/>
      <c r="X16" s="932"/>
      <c r="Y16" s="934"/>
      <c r="Z16" s="261">
        <f>SUM(AA16:AB16)</f>
        <v>0</v>
      </c>
      <c r="AA16" s="15"/>
      <c r="AB16" s="17"/>
      <c r="AC16" s="928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614" t="s">
        <v>28</v>
      </c>
      <c r="B17" s="935"/>
      <c r="C17" s="936"/>
      <c r="D17" s="20"/>
      <c r="E17" s="20"/>
      <c r="F17" s="21"/>
      <c r="G17" s="937">
        <f>SUM(H17:J17)</f>
        <v>0</v>
      </c>
      <c r="H17" s="23"/>
      <c r="I17" s="24"/>
      <c r="J17" s="938"/>
      <c r="K17" s="616">
        <f>SUM(L17:O17)</f>
        <v>0</v>
      </c>
      <c r="L17" s="23"/>
      <c r="M17" s="939"/>
      <c r="N17" s="940"/>
      <c r="O17" s="938"/>
      <c r="P17" s="616">
        <f>SUM(Q17:T17)</f>
        <v>0</v>
      </c>
      <c r="Q17" s="939"/>
      <c r="R17" s="936"/>
      <c r="S17" s="940"/>
      <c r="T17" s="941"/>
      <c r="U17" s="616">
        <f>SUM(V17:Y17)</f>
        <v>0</v>
      </c>
      <c r="V17" s="939"/>
      <c r="W17" s="936"/>
      <c r="X17" s="940"/>
      <c r="Y17" s="942"/>
      <c r="Z17" s="74">
        <f>SUM(AA17:AB17)</f>
        <v>0</v>
      </c>
      <c r="AA17" s="936"/>
      <c r="AB17" s="75"/>
      <c r="AC17" s="937">
        <f>SUM(AD17:AE17)</f>
        <v>0</v>
      </c>
      <c r="AD17" s="936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247"/>
      <c r="D19" s="247"/>
      <c r="E19" s="247"/>
      <c r="F19" s="247"/>
      <c r="G19" s="32"/>
      <c r="H19" s="943"/>
      <c r="I19" s="944"/>
      <c r="J19" s="33"/>
      <c r="K19" s="945"/>
      <c r="L19" s="945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250"/>
      <c r="I20" s="247"/>
      <c r="J20" s="247"/>
      <c r="K20" s="236"/>
      <c r="L20" s="236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9</v>
      </c>
      <c r="C21" s="948"/>
      <c r="D21" s="949"/>
      <c r="E21" s="949">
        <v>9</v>
      </c>
      <c r="F21" s="949"/>
      <c r="G21" s="950"/>
      <c r="H21" s="251"/>
      <c r="I21" s="247"/>
      <c r="J21" s="247"/>
      <c r="K21" s="236"/>
      <c r="L21" s="236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262" t="s">
        <v>39</v>
      </c>
      <c r="B22" s="802">
        <f>SUM(C22:G22)</f>
        <v>196</v>
      </c>
      <c r="C22" s="951"/>
      <c r="D22" s="952"/>
      <c r="E22" s="952">
        <v>196</v>
      </c>
      <c r="F22" s="952"/>
      <c r="G22" s="227"/>
      <c r="H22" s="251"/>
      <c r="I22" s="247"/>
      <c r="J22" s="247"/>
      <c r="K22" s="236"/>
      <c r="L22" s="236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262" t="s">
        <v>40</v>
      </c>
      <c r="B23" s="802">
        <f>SUM(C23:G23)</f>
        <v>196</v>
      </c>
      <c r="C23" s="951"/>
      <c r="D23" s="952"/>
      <c r="E23" s="952">
        <v>196</v>
      </c>
      <c r="F23" s="952"/>
      <c r="G23" s="227"/>
      <c r="H23" s="251"/>
      <c r="I23" s="247"/>
      <c r="J23" s="247"/>
      <c r="K23" s="236"/>
      <c r="L23" s="236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262" t="s">
        <v>41</v>
      </c>
      <c r="B24" s="802">
        <f>SUM(C24:G24)</f>
        <v>196</v>
      </c>
      <c r="C24" s="951"/>
      <c r="D24" s="952"/>
      <c r="E24" s="952">
        <v>196</v>
      </c>
      <c r="F24" s="952"/>
      <c r="G24" s="227"/>
      <c r="H24" s="251"/>
      <c r="I24" s="247"/>
      <c r="J24" s="245"/>
      <c r="K24" s="236"/>
      <c r="L24" s="236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624">
        <f>SUM(C25:G25)</f>
        <v>196</v>
      </c>
      <c r="C25" s="851"/>
      <c r="D25" s="745"/>
      <c r="E25" s="745">
        <v>196</v>
      </c>
      <c r="F25" s="745"/>
      <c r="G25" s="746"/>
      <c r="H25" s="251"/>
      <c r="I25" s="247"/>
      <c r="J25" s="247"/>
      <c r="K25" s="236"/>
      <c r="L25" s="236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237"/>
      <c r="C26" s="245"/>
      <c r="D26" s="237"/>
      <c r="E26" s="237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778"/>
      <c r="D27" s="778"/>
      <c r="E27" s="778"/>
      <c r="F27" s="778"/>
      <c r="G27" s="778"/>
      <c r="H27" s="778"/>
      <c r="I27" s="228"/>
      <c r="J27" s="228"/>
      <c r="K27" s="237"/>
      <c r="L27" s="237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953" t="s">
        <v>45</v>
      </c>
      <c r="E28" s="677"/>
      <c r="F28" s="855"/>
      <c r="G28" s="749" t="s">
        <v>46</v>
      </c>
      <c r="H28" s="749"/>
      <c r="I28" s="749"/>
      <c r="J28" s="749"/>
      <c r="K28" s="749"/>
      <c r="L28" s="856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954"/>
      <c r="D29" s="955" t="s">
        <v>47</v>
      </c>
      <c r="E29" s="955" t="s">
        <v>48</v>
      </c>
      <c r="F29" s="796" t="s">
        <v>49</v>
      </c>
      <c r="G29" s="760" t="s">
        <v>50</v>
      </c>
      <c r="H29" s="955" t="s">
        <v>51</v>
      </c>
      <c r="I29" s="955" t="s">
        <v>52</v>
      </c>
      <c r="J29" s="955" t="s">
        <v>53</v>
      </c>
      <c r="K29" s="955" t="s">
        <v>54</v>
      </c>
      <c r="L29" s="955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958">
        <f>SUM(D30:F30)</f>
        <v>62</v>
      </c>
      <c r="D30" s="959">
        <v>0</v>
      </c>
      <c r="E30" s="960">
        <v>1</v>
      </c>
      <c r="F30" s="961">
        <v>61</v>
      </c>
      <c r="G30" s="962">
        <v>3</v>
      </c>
      <c r="H30" s="960">
        <v>27</v>
      </c>
      <c r="I30" s="960">
        <v>24</v>
      </c>
      <c r="J30" s="960">
        <v>8</v>
      </c>
      <c r="K30" s="960">
        <v>0</v>
      </c>
      <c r="L30" s="960">
        <v>0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263" t="s">
        <v>40</v>
      </c>
      <c r="B31" s="861"/>
      <c r="C31" s="958">
        <f t="shared" ref="C31:C36" si="3">SUM(D31:F31)</f>
        <v>81</v>
      </c>
      <c r="D31" s="960">
        <v>0</v>
      </c>
      <c r="E31" s="960">
        <v>3</v>
      </c>
      <c r="F31" s="961">
        <v>78</v>
      </c>
      <c r="G31" s="962">
        <v>3</v>
      </c>
      <c r="H31" s="960">
        <v>36</v>
      </c>
      <c r="I31" s="960">
        <v>31</v>
      </c>
      <c r="J31" s="960">
        <v>9</v>
      </c>
      <c r="K31" s="960">
        <v>0</v>
      </c>
      <c r="L31" s="960">
        <v>2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263" t="s">
        <v>41</v>
      </c>
      <c r="B32" s="861"/>
      <c r="C32" s="958">
        <f t="shared" si="3"/>
        <v>713</v>
      </c>
      <c r="D32" s="960">
        <v>0</v>
      </c>
      <c r="E32" s="960">
        <v>20</v>
      </c>
      <c r="F32" s="961">
        <v>693</v>
      </c>
      <c r="G32" s="962">
        <v>28</v>
      </c>
      <c r="H32" s="960">
        <v>270</v>
      </c>
      <c r="I32" s="960">
        <v>311</v>
      </c>
      <c r="J32" s="960">
        <v>91</v>
      </c>
      <c r="K32" s="960">
        <v>0</v>
      </c>
      <c r="L32" s="960">
        <v>13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40" t="s">
        <v>42</v>
      </c>
      <c r="B33" s="634"/>
      <c r="C33" s="42">
        <f t="shared" si="3"/>
        <v>54</v>
      </c>
      <c r="D33" s="635">
        <v>0</v>
      </c>
      <c r="E33" s="635">
        <v>1</v>
      </c>
      <c r="F33" s="636">
        <v>53</v>
      </c>
      <c r="G33" s="637">
        <v>1</v>
      </c>
      <c r="H33" s="635">
        <v>26</v>
      </c>
      <c r="I33" s="635">
        <v>19</v>
      </c>
      <c r="J33" s="635">
        <v>6</v>
      </c>
      <c r="K33" s="635">
        <v>0</v>
      </c>
      <c r="L33" s="635">
        <v>2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958">
        <f t="shared" si="3"/>
        <v>4</v>
      </c>
      <c r="D34" s="960">
        <v>0</v>
      </c>
      <c r="E34" s="960">
        <v>0</v>
      </c>
      <c r="F34" s="961">
        <v>4</v>
      </c>
      <c r="G34" s="962">
        <v>1</v>
      </c>
      <c r="H34" s="960">
        <v>2</v>
      </c>
      <c r="I34" s="960">
        <v>0</v>
      </c>
      <c r="J34" s="960">
        <v>1</v>
      </c>
      <c r="K34" s="960">
        <v>0</v>
      </c>
      <c r="L34" s="960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963"/>
      <c r="B35" s="40" t="s">
        <v>58</v>
      </c>
      <c r="C35" s="964">
        <f t="shared" si="3"/>
        <v>0</v>
      </c>
      <c r="D35" s="965">
        <v>0</v>
      </c>
      <c r="E35" s="965">
        <v>0</v>
      </c>
      <c r="F35" s="77">
        <v>0</v>
      </c>
      <c r="G35" s="78">
        <v>0</v>
      </c>
      <c r="H35" s="965">
        <v>0</v>
      </c>
      <c r="I35" s="965">
        <v>0</v>
      </c>
      <c r="J35" s="965">
        <v>0</v>
      </c>
      <c r="K35" s="965">
        <v>0</v>
      </c>
      <c r="L35" s="965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966" t="s">
        <v>59</v>
      </c>
      <c r="B36" s="559"/>
      <c r="C36" s="967">
        <f t="shared" si="3"/>
        <v>7</v>
      </c>
      <c r="D36" s="965">
        <v>0</v>
      </c>
      <c r="E36" s="965">
        <v>1</v>
      </c>
      <c r="F36" s="77">
        <v>6</v>
      </c>
      <c r="G36" s="78">
        <v>1</v>
      </c>
      <c r="H36" s="965">
        <v>2</v>
      </c>
      <c r="I36" s="965">
        <v>4</v>
      </c>
      <c r="J36" s="965">
        <v>0</v>
      </c>
      <c r="K36" s="965">
        <v>0</v>
      </c>
      <c r="L36" s="965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252" t="s">
        <v>60</v>
      </c>
      <c r="B37" s="236"/>
      <c r="C37" s="44"/>
      <c r="D37" s="968"/>
      <c r="E37" s="968"/>
      <c r="F37" s="968"/>
      <c r="G37" s="968"/>
      <c r="H37" s="968"/>
      <c r="I37" s="968"/>
      <c r="J37" s="968"/>
      <c r="K37" s="968"/>
      <c r="L37" s="968"/>
      <c r="M37" s="244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955" t="s">
        <v>61</v>
      </c>
      <c r="B38" s="955" t="s">
        <v>62</v>
      </c>
      <c r="C38" s="247"/>
      <c r="D38" s="236"/>
      <c r="E38" s="236"/>
      <c r="F38" s="236"/>
      <c r="G38" s="244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958" t="s">
        <v>63</v>
      </c>
      <c r="B39" s="960">
        <v>312</v>
      </c>
      <c r="C39" s="247"/>
      <c r="D39" s="236"/>
      <c r="E39" s="236"/>
      <c r="F39" s="236"/>
      <c r="G39" s="244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958" t="s">
        <v>64</v>
      </c>
      <c r="B40" s="960">
        <v>577</v>
      </c>
      <c r="C40" s="247"/>
      <c r="D40" s="236"/>
      <c r="E40" s="236"/>
      <c r="F40" s="236"/>
      <c r="G40" s="244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958" t="s">
        <v>65</v>
      </c>
      <c r="B41" s="960">
        <v>814</v>
      </c>
      <c r="C41" s="247"/>
      <c r="D41" s="236"/>
      <c r="E41" s="236"/>
      <c r="F41" s="236"/>
      <c r="G41" s="244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958" t="s">
        <v>66</v>
      </c>
      <c r="B42" s="960">
        <v>0</v>
      </c>
      <c r="C42" s="247"/>
      <c r="D42" s="236"/>
      <c r="E42" s="236"/>
      <c r="F42" s="236"/>
      <c r="G42" s="244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958" t="s">
        <v>67</v>
      </c>
      <c r="B43" s="960">
        <v>450</v>
      </c>
      <c r="C43" s="247"/>
      <c r="D43" s="236"/>
      <c r="E43" s="236"/>
      <c r="F43" s="236"/>
      <c r="G43" s="244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958" t="s">
        <v>68</v>
      </c>
      <c r="B44" s="960">
        <v>0</v>
      </c>
      <c r="C44" s="247"/>
      <c r="D44" s="236"/>
      <c r="E44" s="236"/>
      <c r="F44" s="236"/>
      <c r="G44" s="244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958" t="s">
        <v>69</v>
      </c>
      <c r="B45" s="960">
        <v>0</v>
      </c>
      <c r="C45" s="247"/>
      <c r="D45" s="236"/>
      <c r="E45" s="236"/>
      <c r="F45" s="236"/>
      <c r="G45" s="244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>
        <v>0</v>
      </c>
      <c r="C46" s="247"/>
      <c r="D46" s="236"/>
      <c r="E46" s="236"/>
      <c r="F46" s="236"/>
      <c r="G46" s="244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42" t="s">
        <v>71</v>
      </c>
      <c r="B47" s="635">
        <v>0</v>
      </c>
      <c r="C47" s="247"/>
      <c r="D47" s="236"/>
      <c r="E47" s="236"/>
      <c r="F47" s="236"/>
      <c r="G47" s="244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969" t="s">
        <v>72</v>
      </c>
      <c r="B48" s="33"/>
      <c r="D48" s="968"/>
      <c r="E48" s="968"/>
      <c r="F48" s="236"/>
      <c r="G48" s="236"/>
      <c r="H48" s="236"/>
      <c r="I48" s="236"/>
      <c r="J48" s="236"/>
      <c r="K48" s="236"/>
      <c r="L48" s="236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955" t="s">
        <v>31</v>
      </c>
      <c r="B49" s="955" t="s">
        <v>32</v>
      </c>
      <c r="C49" s="955" t="s">
        <v>73</v>
      </c>
      <c r="D49" s="955" t="s">
        <v>74</v>
      </c>
      <c r="E49" s="955" t="s">
        <v>75</v>
      </c>
      <c r="F49" s="236"/>
      <c r="G49" s="236"/>
      <c r="H49" s="236"/>
      <c r="I49" s="236"/>
      <c r="J49" s="236"/>
      <c r="K49" s="236"/>
      <c r="L49" s="236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970" t="s">
        <v>76</v>
      </c>
      <c r="B50" s="868">
        <f>SUM(C50:E50)</f>
        <v>930</v>
      </c>
      <c r="C50" s="869">
        <v>930</v>
      </c>
      <c r="D50" s="869">
        <v>0</v>
      </c>
      <c r="E50" s="869">
        <v>0</v>
      </c>
      <c r="F50" s="236"/>
      <c r="G50" s="236"/>
      <c r="H50" s="236"/>
      <c r="I50" s="236"/>
      <c r="J50" s="236"/>
      <c r="K50" s="236"/>
      <c r="L50" s="236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970" t="s">
        <v>77</v>
      </c>
      <c r="B51" s="868">
        <f>SUM(C51:E51)</f>
        <v>713</v>
      </c>
      <c r="C51" s="869">
        <v>713</v>
      </c>
      <c r="D51" s="869">
        <v>0</v>
      </c>
      <c r="E51" s="869">
        <v>0</v>
      </c>
      <c r="F51" s="236"/>
      <c r="G51" s="236"/>
      <c r="H51" s="236"/>
      <c r="I51" s="236"/>
      <c r="J51" s="236"/>
      <c r="K51" s="236"/>
      <c r="L51" s="236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42" t="s">
        <v>78</v>
      </c>
      <c r="B52" s="642">
        <f>SUM(C52:E52)</f>
        <v>217</v>
      </c>
      <c r="C52" s="643">
        <v>217</v>
      </c>
      <c r="D52" s="643">
        <v>0</v>
      </c>
      <c r="E52" s="643">
        <v>0</v>
      </c>
      <c r="F52" s="236"/>
      <c r="G52" s="236"/>
      <c r="H52" s="236"/>
      <c r="I52" s="236"/>
      <c r="J52" s="236"/>
      <c r="K52" s="236"/>
      <c r="L52" s="236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971" t="s">
        <v>79</v>
      </c>
      <c r="B53" s="48"/>
      <c r="C53" s="49"/>
      <c r="D53" s="49"/>
      <c r="E53" s="235"/>
      <c r="F53" s="235"/>
      <c r="G53" s="235"/>
      <c r="H53" s="235"/>
      <c r="I53" s="235"/>
      <c r="J53" s="236"/>
      <c r="K53" s="236"/>
      <c r="L53" s="236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972" t="s">
        <v>80</v>
      </c>
      <c r="B54" s="972" t="s">
        <v>32</v>
      </c>
      <c r="C54" s="973" t="s">
        <v>81</v>
      </c>
      <c r="D54" s="974" t="s">
        <v>82</v>
      </c>
      <c r="E54" s="873" t="s">
        <v>49</v>
      </c>
      <c r="F54" s="975" t="s">
        <v>75</v>
      </c>
      <c r="G54" s="235"/>
      <c r="H54" s="235"/>
      <c r="I54" s="235"/>
      <c r="J54" s="236"/>
      <c r="K54" s="236"/>
      <c r="L54" s="236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978"/>
      <c r="D55" s="876"/>
      <c r="E55" s="646"/>
      <c r="F55" s="979"/>
      <c r="G55" s="235"/>
      <c r="H55" s="235"/>
      <c r="I55" s="235"/>
      <c r="J55" s="236"/>
      <c r="K55" s="236"/>
      <c r="L55" s="236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878" t="s">
        <v>84</v>
      </c>
      <c r="B56" s="879">
        <f>SUM(C56:E56)</f>
        <v>0</v>
      </c>
      <c r="C56" s="231"/>
      <c r="D56" s="264"/>
      <c r="E56" s="229"/>
      <c r="F56" s="979"/>
      <c r="G56" s="235"/>
      <c r="H56" s="235"/>
      <c r="I56" s="235"/>
      <c r="J56" s="236"/>
      <c r="K56" s="236"/>
      <c r="L56" s="236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980" t="s">
        <v>85</v>
      </c>
      <c r="B57" s="981">
        <f>SUM(C57:E57)</f>
        <v>8</v>
      </c>
      <c r="C57" s="253"/>
      <c r="D57" s="653"/>
      <c r="E57" s="654">
        <v>8</v>
      </c>
      <c r="F57" s="655"/>
      <c r="G57" s="235"/>
      <c r="H57" s="235"/>
      <c r="I57" s="235"/>
      <c r="J57" s="236"/>
      <c r="K57" s="236"/>
      <c r="L57" s="236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971" t="s">
        <v>86</v>
      </c>
      <c r="B58" s="50"/>
      <c r="C58" s="50"/>
      <c r="D58" s="50"/>
      <c r="E58" s="50"/>
      <c r="F58" s="235"/>
      <c r="G58" s="235"/>
      <c r="H58" s="235"/>
      <c r="I58" s="235"/>
      <c r="J58" s="236"/>
      <c r="K58" s="236"/>
      <c r="L58" s="236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982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235"/>
      <c r="G59" s="235"/>
      <c r="H59" s="235"/>
      <c r="I59" s="235"/>
      <c r="J59" s="236"/>
      <c r="K59" s="236"/>
      <c r="L59" s="236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983" t="s">
        <v>92</v>
      </c>
      <c r="B60" s="984"/>
      <c r="C60" s="978"/>
      <c r="D60" s="658"/>
      <c r="E60" s="886"/>
      <c r="F60" s="235"/>
      <c r="G60" s="235"/>
      <c r="H60" s="235"/>
      <c r="I60" s="235"/>
      <c r="J60" s="236"/>
      <c r="K60" s="236"/>
      <c r="L60" s="236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268" t="s">
        <v>93</v>
      </c>
      <c r="B61" s="269"/>
      <c r="C61" s="270"/>
      <c r="D61" s="271"/>
      <c r="E61" s="272"/>
      <c r="F61" s="273"/>
      <c r="G61" s="273"/>
      <c r="H61" s="273"/>
      <c r="I61" s="273"/>
      <c r="J61" s="274"/>
      <c r="K61" s="274"/>
      <c r="L61" s="274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275" t="s">
        <v>94</v>
      </c>
      <c r="B62" s="269"/>
      <c r="C62" s="297"/>
      <c r="D62" s="985"/>
      <c r="E62" s="272"/>
      <c r="F62" s="986"/>
      <c r="G62" s="986"/>
      <c r="H62" s="986"/>
      <c r="I62" s="986"/>
      <c r="J62" s="987"/>
      <c r="K62" s="987"/>
      <c r="L62" s="987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988" t="s">
        <v>95</v>
      </c>
      <c r="B63" s="269"/>
      <c r="C63" s="989"/>
      <c r="D63" s="990"/>
      <c r="E63" s="272"/>
      <c r="F63" s="991"/>
      <c r="G63" s="991"/>
      <c r="H63" s="991"/>
      <c r="I63" s="991"/>
      <c r="J63" s="992"/>
      <c r="K63" s="992"/>
      <c r="L63" s="992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993" t="s">
        <v>96</v>
      </c>
      <c r="B64" s="269"/>
      <c r="C64" s="994"/>
      <c r="D64" s="995"/>
      <c r="E64" s="272"/>
      <c r="F64" s="996"/>
      <c r="G64" s="996"/>
      <c r="H64" s="996"/>
      <c r="I64" s="996"/>
      <c r="J64" s="997"/>
      <c r="K64" s="997"/>
      <c r="L64" s="997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772" t="s">
        <v>97</v>
      </c>
      <c r="B65" s="660">
        <v>3</v>
      </c>
      <c r="C65" s="515">
        <v>5</v>
      </c>
      <c r="D65" s="998">
        <v>8</v>
      </c>
      <c r="E65" s="519">
        <v>18</v>
      </c>
      <c r="F65" s="996"/>
      <c r="G65" s="996"/>
      <c r="H65" s="996"/>
      <c r="I65" s="996"/>
      <c r="J65" s="997"/>
      <c r="K65" s="997"/>
      <c r="L65" s="997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999" t="s">
        <v>32</v>
      </c>
      <c r="B66" s="1000">
        <f>SUM(B60:B65)</f>
        <v>3</v>
      </c>
      <c r="C66" s="1000">
        <f>SUM(C60:C65)</f>
        <v>5</v>
      </c>
      <c r="D66" s="775">
        <f>SUM(D60:D65)</f>
        <v>8</v>
      </c>
      <c r="E66" s="776">
        <f>SUM(E60:E65)</f>
        <v>18</v>
      </c>
      <c r="F66" s="1001"/>
      <c r="G66" s="996"/>
      <c r="H66" s="996"/>
      <c r="I66" s="996"/>
      <c r="J66" s="997"/>
      <c r="K66" s="997"/>
      <c r="L66" s="997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002" t="s">
        <v>98</v>
      </c>
      <c r="B67" s="561"/>
      <c r="C67" s="561"/>
      <c r="D67" s="561"/>
      <c r="E67" s="562"/>
      <c r="F67" s="1003"/>
      <c r="G67" s="1003"/>
      <c r="H67" s="1003"/>
      <c r="I67" s="1003"/>
      <c r="J67" s="1004"/>
      <c r="K67" s="997"/>
      <c r="L67" s="997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955" t="s">
        <v>99</v>
      </c>
      <c r="B68" s="955" t="s">
        <v>100</v>
      </c>
      <c r="C68" s="955" t="s">
        <v>32</v>
      </c>
      <c r="D68" s="1005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780" t="s">
        <v>48</v>
      </c>
      <c r="J68" s="1006"/>
      <c r="K68" s="1007"/>
      <c r="L68" s="1008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009" t="s">
        <v>106</v>
      </c>
      <c r="B69" s="782"/>
      <c r="C69" s="1010">
        <f>SUM(D69:I69)</f>
        <v>199</v>
      </c>
      <c r="D69" s="1011">
        <v>22</v>
      </c>
      <c r="E69" s="894">
        <v>14</v>
      </c>
      <c r="F69" s="894">
        <v>45</v>
      </c>
      <c r="G69" s="894">
        <v>52</v>
      </c>
      <c r="H69" s="894">
        <v>38</v>
      </c>
      <c r="I69" s="785">
        <v>28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33</v>
      </c>
      <c r="D70" s="1013">
        <v>12</v>
      </c>
      <c r="E70" s="1014">
        <v>7</v>
      </c>
      <c r="F70" s="1014">
        <v>14</v>
      </c>
      <c r="G70" s="1014"/>
      <c r="H70" s="1014"/>
      <c r="I70" s="898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954"/>
      <c r="B71" s="55" t="s">
        <v>109</v>
      </c>
      <c r="C71" s="56">
        <f>SUM(D71:I71)</f>
        <v>14</v>
      </c>
      <c r="D71" s="57">
        <v>7</v>
      </c>
      <c r="E71" s="58">
        <v>2</v>
      </c>
      <c r="F71" s="58">
        <v>5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124</v>
      </c>
      <c r="D72" s="1015">
        <v>48</v>
      </c>
      <c r="E72" s="675">
        <v>28</v>
      </c>
      <c r="F72" s="675">
        <v>48</v>
      </c>
      <c r="G72" s="675"/>
      <c r="H72" s="675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954"/>
      <c r="B73" s="1016" t="s">
        <v>109</v>
      </c>
      <c r="C73" s="1017">
        <f>SUM(D73:I73)</f>
        <v>148</v>
      </c>
      <c r="D73" s="1018">
        <v>58</v>
      </c>
      <c r="E73" s="1019">
        <v>51</v>
      </c>
      <c r="F73" s="1019">
        <v>39</v>
      </c>
      <c r="G73" s="1019"/>
      <c r="H73" s="1019"/>
      <c r="I73" s="484"/>
      <c r="J73" s="37" t="str">
        <f>CA73&amp;CB73&amp;CC73&amp;CD73&amp;CE73&amp;CF73</f>
        <v/>
      </c>
      <c r="K73" s="1004"/>
      <c r="L73" s="1004"/>
      <c r="M73" s="1004"/>
      <c r="N73" s="1004"/>
      <c r="O73" s="1004"/>
      <c r="P73" s="1004"/>
      <c r="Q73" s="1004"/>
      <c r="R73" s="1004"/>
      <c r="S73" s="1004"/>
      <c r="T73" s="1004"/>
      <c r="U73" s="1004"/>
      <c r="V73" s="1004"/>
      <c r="W73" s="1004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971" t="s">
        <v>111</v>
      </c>
      <c r="B74" s="968"/>
      <c r="C74" s="968"/>
      <c r="D74" s="997"/>
      <c r="E74" s="997"/>
      <c r="F74" s="997"/>
      <c r="G74" s="997"/>
      <c r="H74" s="1020"/>
      <c r="I74" s="1020"/>
      <c r="J74" s="1004"/>
      <c r="K74" s="997"/>
      <c r="L74" s="997"/>
      <c r="M74" s="1021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953" t="s">
        <v>115</v>
      </c>
      <c r="G75" s="677"/>
      <c r="H75" s="677"/>
      <c r="I75" s="790"/>
      <c r="J75" s="1022"/>
      <c r="K75" s="997"/>
      <c r="L75" s="997"/>
      <c r="M75" s="1021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1023"/>
      <c r="C76" s="548"/>
      <c r="D76" s="1023"/>
      <c r="E76" s="548"/>
      <c r="F76" s="953" t="s">
        <v>116</v>
      </c>
      <c r="G76" s="790"/>
      <c r="H76" s="953" t="s">
        <v>117</v>
      </c>
      <c r="I76" s="790"/>
      <c r="J76" s="1024"/>
      <c r="K76" s="997"/>
      <c r="L76" s="997"/>
      <c r="M76" s="1021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973" t="s">
        <v>47</v>
      </c>
      <c r="C77" s="679" t="s">
        <v>118</v>
      </c>
      <c r="D77" s="973" t="s">
        <v>47</v>
      </c>
      <c r="E77" s="760" t="s">
        <v>118</v>
      </c>
      <c r="F77" s="973" t="s">
        <v>47</v>
      </c>
      <c r="G77" s="679" t="s">
        <v>118</v>
      </c>
      <c r="H77" s="973" t="s">
        <v>47</v>
      </c>
      <c r="I77" s="760" t="s">
        <v>118</v>
      </c>
      <c r="J77" s="1024"/>
      <c r="K77" s="997"/>
      <c r="L77" s="997"/>
      <c r="M77" s="1021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489">
        <v>1</v>
      </c>
      <c r="C78" s="1026">
        <v>403</v>
      </c>
      <c r="D78" s="489">
        <v>58</v>
      </c>
      <c r="E78" s="1026">
        <v>171</v>
      </c>
      <c r="F78" s="491">
        <v>64</v>
      </c>
      <c r="G78" s="979">
        <v>189</v>
      </c>
      <c r="H78" s="491">
        <v>6</v>
      </c>
      <c r="I78" s="979">
        <v>18</v>
      </c>
      <c r="J78" s="37" t="str">
        <f>CA78</f>
        <v/>
      </c>
      <c r="K78" s="997"/>
      <c r="L78" s="997"/>
      <c r="M78" s="1021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997"/>
      <c r="L79" s="997"/>
      <c r="M79" s="1021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>
        <v>12</v>
      </c>
      <c r="D80" s="63">
        <v>2</v>
      </c>
      <c r="E80" s="64">
        <v>4</v>
      </c>
      <c r="F80" s="65">
        <v>2</v>
      </c>
      <c r="G80" s="66">
        <v>5</v>
      </c>
      <c r="H80" s="65"/>
      <c r="I80" s="66">
        <v>1</v>
      </c>
      <c r="J80" s="37" t="str">
        <f t="shared" si="6"/>
        <v/>
      </c>
      <c r="K80" s="997"/>
      <c r="L80" s="997"/>
      <c r="M80" s="1021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21</v>
      </c>
      <c r="D81" s="63"/>
      <c r="E81" s="64">
        <v>5</v>
      </c>
      <c r="F81" s="65"/>
      <c r="G81" s="66">
        <v>6</v>
      </c>
      <c r="H81" s="65"/>
      <c r="I81" s="66">
        <v>1</v>
      </c>
      <c r="J81" s="37" t="str">
        <f t="shared" si="6"/>
        <v/>
      </c>
      <c r="K81" s="997"/>
      <c r="L81" s="997"/>
      <c r="M81" s="1021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/>
      <c r="C82" s="64">
        <v>321</v>
      </c>
      <c r="D82" s="63">
        <v>11</v>
      </c>
      <c r="E82" s="64">
        <v>82</v>
      </c>
      <c r="F82" s="65">
        <v>13</v>
      </c>
      <c r="G82" s="66">
        <v>88</v>
      </c>
      <c r="H82" s="65">
        <v>2</v>
      </c>
      <c r="I82" s="66">
        <v>6</v>
      </c>
      <c r="J82" s="37" t="str">
        <f t="shared" si="6"/>
        <v/>
      </c>
      <c r="K82" s="997"/>
      <c r="L82" s="997"/>
      <c r="M82" s="1021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997"/>
      <c r="L83" s="997"/>
      <c r="M83" s="1021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6</v>
      </c>
      <c r="D84" s="63">
        <v>24</v>
      </c>
      <c r="E84" s="64">
        <v>14</v>
      </c>
      <c r="F84" s="65">
        <v>26</v>
      </c>
      <c r="G84" s="66">
        <v>15</v>
      </c>
      <c r="H84" s="65">
        <v>2</v>
      </c>
      <c r="I84" s="66">
        <v>1</v>
      </c>
      <c r="J84" s="37" t="str">
        <f t="shared" si="6"/>
        <v/>
      </c>
      <c r="K84" s="997"/>
      <c r="L84" s="997"/>
      <c r="M84" s="1021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>
        <v>1</v>
      </c>
      <c r="D85" s="63"/>
      <c r="E85" s="64">
        <v>100</v>
      </c>
      <c r="F85" s="65"/>
      <c r="G85" s="66">
        <v>106</v>
      </c>
      <c r="H85" s="65"/>
      <c r="I85" s="66">
        <v>6</v>
      </c>
      <c r="J85" s="37" t="str">
        <f t="shared" si="6"/>
        <v/>
      </c>
      <c r="K85" s="997"/>
      <c r="L85" s="997"/>
      <c r="M85" s="1021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5</v>
      </c>
      <c r="D86" s="63"/>
      <c r="E86" s="64">
        <v>61</v>
      </c>
      <c r="F86" s="65"/>
      <c r="G86" s="66">
        <v>62</v>
      </c>
      <c r="H86" s="65"/>
      <c r="I86" s="66">
        <v>1</v>
      </c>
      <c r="J86" s="37" t="str">
        <f t="shared" si="6"/>
        <v/>
      </c>
      <c r="K86" s="997"/>
      <c r="L86" s="997"/>
      <c r="M86" s="1021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11</v>
      </c>
      <c r="D87" s="63"/>
      <c r="E87" s="64">
        <v>74</v>
      </c>
      <c r="F87" s="65"/>
      <c r="G87" s="66">
        <v>78</v>
      </c>
      <c r="H87" s="65"/>
      <c r="I87" s="66">
        <v>4</v>
      </c>
      <c r="J87" s="37" t="str">
        <f t="shared" si="6"/>
        <v/>
      </c>
      <c r="K87" s="997"/>
      <c r="L87" s="997"/>
      <c r="M87" s="1021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36</v>
      </c>
      <c r="D88" s="63"/>
      <c r="E88" s="64">
        <v>37</v>
      </c>
      <c r="F88" s="65"/>
      <c r="G88" s="66">
        <v>46</v>
      </c>
      <c r="H88" s="65"/>
      <c r="I88" s="66">
        <v>9</v>
      </c>
      <c r="J88" s="37" t="str">
        <f t="shared" si="6"/>
        <v/>
      </c>
      <c r="K88" s="997"/>
      <c r="L88" s="997"/>
      <c r="M88" s="1022"/>
      <c r="N88" s="997"/>
      <c r="O88" s="997"/>
      <c r="P88" s="1021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29</v>
      </c>
      <c r="D89" s="63"/>
      <c r="E89" s="64">
        <v>8</v>
      </c>
      <c r="F89" s="65"/>
      <c r="G89" s="66">
        <v>9</v>
      </c>
      <c r="H89" s="65"/>
      <c r="I89" s="66">
        <v>1</v>
      </c>
      <c r="J89" s="37" t="str">
        <f t="shared" si="6"/>
        <v/>
      </c>
      <c r="K89" s="997"/>
      <c r="L89" s="997"/>
      <c r="M89" s="1022"/>
      <c r="N89" s="997"/>
      <c r="O89" s="997"/>
      <c r="P89" s="1021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997"/>
      <c r="L90" s="997"/>
      <c r="M90" s="1022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027" t="s">
        <v>32</v>
      </c>
      <c r="B91" s="1028">
        <f t="shared" ref="B91:I91" si="9">SUM(B78:B90)</f>
        <v>1</v>
      </c>
      <c r="C91" s="1028">
        <f t="shared" si="9"/>
        <v>845</v>
      </c>
      <c r="D91" s="1028">
        <f t="shared" si="9"/>
        <v>95</v>
      </c>
      <c r="E91" s="1028">
        <f t="shared" si="9"/>
        <v>556</v>
      </c>
      <c r="F91" s="1028">
        <f t="shared" si="9"/>
        <v>105</v>
      </c>
      <c r="G91" s="1028">
        <f t="shared" si="9"/>
        <v>604</v>
      </c>
      <c r="H91" s="1028">
        <f t="shared" si="9"/>
        <v>10</v>
      </c>
      <c r="I91" s="1029">
        <f t="shared" si="9"/>
        <v>48</v>
      </c>
      <c r="J91" s="1030"/>
      <c r="K91" s="997"/>
      <c r="L91" s="997"/>
      <c r="M91" s="1021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031"/>
      <c r="I92" s="1031"/>
      <c r="J92" s="1022"/>
      <c r="K92" s="997"/>
      <c r="L92" s="997"/>
      <c r="M92" s="1021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953" t="s">
        <v>134</v>
      </c>
      <c r="C93" s="677"/>
      <c r="D93" s="677"/>
      <c r="E93" s="677"/>
      <c r="F93" s="677"/>
      <c r="G93" s="790"/>
      <c r="H93" s="1004"/>
      <c r="I93" s="1022"/>
      <c r="J93" s="997"/>
      <c r="K93" s="997"/>
      <c r="L93" s="1021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954"/>
      <c r="B94" s="982" t="s">
        <v>135</v>
      </c>
      <c r="C94" s="973" t="s">
        <v>47</v>
      </c>
      <c r="D94" s="1032" t="s">
        <v>118</v>
      </c>
      <c r="E94" s="974" t="s">
        <v>18</v>
      </c>
      <c r="F94" s="1033" t="s">
        <v>19</v>
      </c>
      <c r="G94" s="1033" t="s">
        <v>20</v>
      </c>
      <c r="H94" s="1004"/>
      <c r="I94" s="1004"/>
      <c r="J94" s="1022"/>
      <c r="K94" s="997"/>
      <c r="L94" s="997"/>
      <c r="M94" s="1021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12</v>
      </c>
      <c r="C95" s="491">
        <v>4</v>
      </c>
      <c r="D95" s="1034">
        <v>8</v>
      </c>
      <c r="E95" s="1035">
        <v>10</v>
      </c>
      <c r="F95" s="1036">
        <v>2</v>
      </c>
      <c r="G95" s="1036"/>
      <c r="H95" s="37" t="str">
        <f>CA95</f>
        <v/>
      </c>
      <c r="I95" s="1004"/>
      <c r="J95" s="1022"/>
      <c r="K95" s="997"/>
      <c r="L95" s="997"/>
      <c r="M95" s="1021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801" t="s">
        <v>137</v>
      </c>
      <c r="B96" s="802">
        <f t="shared" si="10"/>
        <v>32</v>
      </c>
      <c r="C96" s="65">
        <v>4</v>
      </c>
      <c r="D96" s="259">
        <v>28</v>
      </c>
      <c r="E96" s="260">
        <v>27</v>
      </c>
      <c r="F96" s="1037">
        <v>5</v>
      </c>
      <c r="G96" s="1037"/>
      <c r="H96" s="37" t="str">
        <f t="shared" ref="H96:H102" si="12">CA96</f>
        <v/>
      </c>
      <c r="I96" s="1004"/>
      <c r="J96" s="1022"/>
      <c r="K96" s="997"/>
      <c r="L96" s="997"/>
      <c r="M96" s="1021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802">
        <f t="shared" si="10"/>
        <v>2</v>
      </c>
      <c r="C97" s="65"/>
      <c r="D97" s="259">
        <v>2</v>
      </c>
      <c r="E97" s="260">
        <v>2</v>
      </c>
      <c r="F97" s="1037"/>
      <c r="G97" s="1037"/>
      <c r="H97" s="37" t="str">
        <f t="shared" si="12"/>
        <v/>
      </c>
      <c r="I97" s="1004"/>
      <c r="J97" s="1022"/>
      <c r="K97" s="997"/>
      <c r="L97" s="997"/>
      <c r="M97" s="1021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802">
        <f t="shared" si="10"/>
        <v>12</v>
      </c>
      <c r="C98" s="65">
        <v>2</v>
      </c>
      <c r="D98" s="259">
        <v>10</v>
      </c>
      <c r="E98" s="260">
        <v>12</v>
      </c>
      <c r="F98" s="1037"/>
      <c r="G98" s="1037"/>
      <c r="H98" s="37" t="str">
        <f t="shared" si="12"/>
        <v/>
      </c>
      <c r="I98" s="1004"/>
      <c r="J98" s="1022"/>
      <c r="K98" s="997"/>
      <c r="L98" s="997"/>
      <c r="M98" s="1021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802">
        <f t="shared" si="10"/>
        <v>0</v>
      </c>
      <c r="C99" s="65"/>
      <c r="D99" s="259"/>
      <c r="E99" s="260"/>
      <c r="F99" s="1037"/>
      <c r="G99" s="1037"/>
      <c r="H99" s="37" t="str">
        <f t="shared" si="12"/>
        <v/>
      </c>
      <c r="I99" s="1008"/>
      <c r="J99" s="1038"/>
      <c r="K99" s="1007"/>
      <c r="L99" s="1007"/>
      <c r="M99" s="1039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801" t="s">
        <v>141</v>
      </c>
      <c r="B100" s="802">
        <f t="shared" si="10"/>
        <v>0</v>
      </c>
      <c r="C100" s="65"/>
      <c r="D100" s="259"/>
      <c r="E100" s="260"/>
      <c r="F100" s="1037"/>
      <c r="G100" s="1037"/>
      <c r="H100" s="37" t="str">
        <f t="shared" si="12"/>
        <v/>
      </c>
      <c r="I100" s="1008"/>
      <c r="J100" s="1038"/>
      <c r="K100" s="1007"/>
      <c r="L100" s="1007"/>
      <c r="M100" s="1039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040" t="s">
        <v>142</v>
      </c>
      <c r="B101" s="1041">
        <f t="shared" si="10"/>
        <v>0</v>
      </c>
      <c r="C101" s="65"/>
      <c r="D101" s="259"/>
      <c r="E101" s="260"/>
      <c r="F101" s="507"/>
      <c r="G101" s="507"/>
      <c r="H101" s="37" t="str">
        <f t="shared" si="12"/>
        <v/>
      </c>
      <c r="I101" s="1008"/>
      <c r="J101" s="1038"/>
      <c r="K101" s="1007"/>
      <c r="L101" s="1007"/>
      <c r="M101" s="1039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508" t="s">
        <v>32</v>
      </c>
      <c r="B102" s="1042">
        <f t="shared" ref="B102:G102" si="14">SUM(B95:B101)</f>
        <v>58</v>
      </c>
      <c r="C102" s="1043">
        <f t="shared" si="14"/>
        <v>10</v>
      </c>
      <c r="D102" s="1044">
        <f t="shared" si="14"/>
        <v>48</v>
      </c>
      <c r="E102" s="1045">
        <f t="shared" si="14"/>
        <v>51</v>
      </c>
      <c r="F102" s="1046">
        <f t="shared" si="14"/>
        <v>7</v>
      </c>
      <c r="G102" s="1046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047"/>
      <c r="B105" s="1047"/>
      <c r="C105" s="1048" t="s">
        <v>148</v>
      </c>
      <c r="D105" s="910" t="s">
        <v>149</v>
      </c>
      <c r="E105" s="689" t="s">
        <v>150</v>
      </c>
      <c r="F105" s="1049" t="s">
        <v>151</v>
      </c>
      <c r="G105" s="1050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24</v>
      </c>
      <c r="C106" s="978"/>
      <c r="D106" s="658">
        <v>10</v>
      </c>
      <c r="E106" s="912">
        <v>14</v>
      </c>
      <c r="F106" s="1053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513" t="s">
        <v>154</v>
      </c>
      <c r="B107" s="514">
        <f>SUM(C107:E107)</f>
        <v>0</v>
      </c>
      <c r="C107" s="515"/>
      <c r="D107" s="233"/>
      <c r="E107" s="517"/>
      <c r="F107" s="518"/>
      <c r="G107" s="519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16467.440000000002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20" sqref="A1:XFD104857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",[6]NOMBRE!B2," - ","( ",[6]NOMBRE!C2,[6]NOMBRE!D2,[6]NOMBRE!E2,[6]NOMBRE!F2,[6]NOMBRE!G2,"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",[6]NOMBRE!B6," - ","( ",[6]NOMBRE!C6,[6]NOMBRE!D6," )")</f>
        <v>MES: ABRIL - ( 04 )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",[6]NOMBRE!B7)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816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1054"/>
      <c r="H11" s="542"/>
      <c r="I11" s="542"/>
      <c r="J11" s="531"/>
      <c r="K11" s="1054"/>
      <c r="L11" s="542"/>
      <c r="M11" s="542"/>
      <c r="N11" s="542"/>
      <c r="O11" s="531"/>
      <c r="P11" s="1054"/>
      <c r="Q11" s="542"/>
      <c r="R11" s="542"/>
      <c r="S11" s="542"/>
      <c r="T11" s="531"/>
      <c r="U11" s="1054"/>
      <c r="V11" s="542"/>
      <c r="W11" s="542"/>
      <c r="X11" s="542"/>
      <c r="Y11" s="544"/>
      <c r="Z11" s="542"/>
      <c r="AA11" s="542"/>
      <c r="AB11" s="531"/>
      <c r="AC11" s="1054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817"/>
      <c r="D12" s="817"/>
      <c r="E12" s="817"/>
      <c r="F12" s="531"/>
      <c r="G12" s="1055" t="s">
        <v>17</v>
      </c>
      <c r="H12" s="915" t="s">
        <v>18</v>
      </c>
      <c r="I12" s="915" t="s">
        <v>19</v>
      </c>
      <c r="J12" s="819" t="s">
        <v>20</v>
      </c>
      <c r="K12" s="1055" t="s">
        <v>17</v>
      </c>
      <c r="L12" s="915" t="s">
        <v>18</v>
      </c>
      <c r="M12" s="915" t="s">
        <v>19</v>
      </c>
      <c r="N12" s="915" t="s">
        <v>20</v>
      </c>
      <c r="O12" s="819" t="s">
        <v>21</v>
      </c>
      <c r="P12" s="1055" t="s">
        <v>17</v>
      </c>
      <c r="Q12" s="915" t="s">
        <v>18</v>
      </c>
      <c r="R12" s="915" t="s">
        <v>19</v>
      </c>
      <c r="S12" s="915" t="s">
        <v>20</v>
      </c>
      <c r="T12" s="819" t="s">
        <v>21</v>
      </c>
      <c r="U12" s="1055" t="s">
        <v>17</v>
      </c>
      <c r="V12" s="915" t="s">
        <v>18</v>
      </c>
      <c r="W12" s="915" t="s">
        <v>19</v>
      </c>
      <c r="X12" s="915" t="s">
        <v>20</v>
      </c>
      <c r="Y12" s="1056" t="s">
        <v>21</v>
      </c>
      <c r="Z12" s="1057" t="s">
        <v>17</v>
      </c>
      <c r="AA12" s="915" t="s">
        <v>22</v>
      </c>
      <c r="AB12" s="1058" t="s">
        <v>23</v>
      </c>
      <c r="AC12" s="1055" t="s">
        <v>17</v>
      </c>
      <c r="AD12" s="915" t="s">
        <v>22</v>
      </c>
      <c r="AE12" s="1058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050" t="s">
        <v>24</v>
      </c>
      <c r="B13" s="1059">
        <f t="shared" ref="B13:AE13" si="0">SUM(B14:B17)</f>
        <v>6</v>
      </c>
      <c r="C13" s="1060">
        <f t="shared" si="0"/>
        <v>6</v>
      </c>
      <c r="D13" s="918">
        <f t="shared" si="0"/>
        <v>6</v>
      </c>
      <c r="E13" s="918">
        <f t="shared" si="0"/>
        <v>1456</v>
      </c>
      <c r="F13" s="825">
        <f t="shared" si="0"/>
        <v>1336</v>
      </c>
      <c r="G13" s="1061">
        <f t="shared" si="0"/>
        <v>640</v>
      </c>
      <c r="H13" s="918">
        <f t="shared" si="0"/>
        <v>640</v>
      </c>
      <c r="I13" s="918">
        <f t="shared" si="0"/>
        <v>0</v>
      </c>
      <c r="J13" s="825">
        <f t="shared" si="0"/>
        <v>0</v>
      </c>
      <c r="K13" s="1061">
        <f t="shared" si="0"/>
        <v>715.17</v>
      </c>
      <c r="L13" s="918">
        <f t="shared" si="0"/>
        <v>614.44000000000005</v>
      </c>
      <c r="M13" s="918">
        <f t="shared" si="0"/>
        <v>4.9800000000000004</v>
      </c>
      <c r="N13" s="918">
        <f t="shared" si="0"/>
        <v>0</v>
      </c>
      <c r="O13" s="825">
        <f t="shared" si="0"/>
        <v>95.75</v>
      </c>
      <c r="P13" s="1061">
        <f t="shared" si="0"/>
        <v>526.17000000000007</v>
      </c>
      <c r="Q13" s="918">
        <f t="shared" si="0"/>
        <v>224.17</v>
      </c>
      <c r="R13" s="918">
        <f t="shared" si="0"/>
        <v>153.35</v>
      </c>
      <c r="S13" s="918">
        <f t="shared" si="0"/>
        <v>9.25</v>
      </c>
      <c r="T13" s="825">
        <f t="shared" si="0"/>
        <v>139.4</v>
      </c>
      <c r="U13" s="1061">
        <f t="shared" si="0"/>
        <v>206.15</v>
      </c>
      <c r="V13" s="918">
        <f t="shared" si="0"/>
        <v>146.25</v>
      </c>
      <c r="W13" s="918">
        <f t="shared" si="0"/>
        <v>25.15</v>
      </c>
      <c r="X13" s="918">
        <f t="shared" si="0"/>
        <v>0</v>
      </c>
      <c r="Y13" s="1062">
        <f t="shared" si="0"/>
        <v>34.75</v>
      </c>
      <c r="Z13" s="1060">
        <f t="shared" si="0"/>
        <v>40.83</v>
      </c>
      <c r="AA13" s="918">
        <f>SUM(AA14:AA17)</f>
        <v>30.619999999999997</v>
      </c>
      <c r="AB13" s="1063">
        <f t="shared" si="0"/>
        <v>10.209999999999999</v>
      </c>
      <c r="AC13" s="1061">
        <f t="shared" si="0"/>
        <v>20.14</v>
      </c>
      <c r="AD13" s="918">
        <f t="shared" si="0"/>
        <v>14.43</v>
      </c>
      <c r="AE13" s="1063">
        <f t="shared" si="0"/>
        <v>5.7100000000000009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064" t="s">
        <v>25</v>
      </c>
      <c r="B14" s="921">
        <v>5</v>
      </c>
      <c r="C14" s="922">
        <v>5</v>
      </c>
      <c r="D14" s="922">
        <v>5</v>
      </c>
      <c r="E14" s="922">
        <v>736</v>
      </c>
      <c r="F14" s="922">
        <v>640</v>
      </c>
      <c r="G14" s="1065">
        <f>SUM(H14:J14)</f>
        <v>640</v>
      </c>
      <c r="H14" s="106">
        <v>640</v>
      </c>
      <c r="I14" s="922">
        <v>0</v>
      </c>
      <c r="J14" s="922">
        <v>0</v>
      </c>
      <c r="K14" s="1066">
        <f>SUM(L14:O14)</f>
        <v>561.78</v>
      </c>
      <c r="L14" s="106">
        <v>472.55</v>
      </c>
      <c r="M14" s="922">
        <v>4.9800000000000004</v>
      </c>
      <c r="N14" s="1067">
        <v>0</v>
      </c>
      <c r="O14" s="107">
        <v>84.25</v>
      </c>
      <c r="P14" s="1066">
        <f>SUM(Q14:T14)</f>
        <v>396.21000000000004</v>
      </c>
      <c r="Q14" s="106">
        <v>107.96</v>
      </c>
      <c r="R14" s="922">
        <v>153.35</v>
      </c>
      <c r="S14" s="1067">
        <v>9.25</v>
      </c>
      <c r="T14" s="107">
        <v>125.65</v>
      </c>
      <c r="U14" s="1066">
        <f>SUM(V14:Y14)</f>
        <v>105</v>
      </c>
      <c r="V14" s="106">
        <v>57.1</v>
      </c>
      <c r="W14" s="922">
        <v>25.15</v>
      </c>
      <c r="X14" s="1067">
        <v>0</v>
      </c>
      <c r="Y14" s="108">
        <v>22.75</v>
      </c>
      <c r="Z14" s="927">
        <f>SUM(AA14:AB14)</f>
        <v>32.57</v>
      </c>
      <c r="AA14" s="922">
        <v>23.56</v>
      </c>
      <c r="AB14" s="13">
        <v>9.01</v>
      </c>
      <c r="AC14" s="1066">
        <f>SUM(AD14:AE14)</f>
        <v>8.56</v>
      </c>
      <c r="AD14" s="922">
        <v>3.08</v>
      </c>
      <c r="AE14" s="13">
        <v>5.48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832" t="s">
        <v>26</v>
      </c>
      <c r="B15" s="14">
        <v>1</v>
      </c>
      <c r="C15" s="15">
        <v>1</v>
      </c>
      <c r="D15" s="15">
        <v>1</v>
      </c>
      <c r="E15" s="15">
        <v>720</v>
      </c>
      <c r="F15" s="15">
        <v>696</v>
      </c>
      <c r="G15" s="1068">
        <f>SUM(H15:J15)</f>
        <v>0</v>
      </c>
      <c r="H15" s="16">
        <v>0</v>
      </c>
      <c r="I15" s="15">
        <v>0</v>
      </c>
      <c r="J15" s="16">
        <v>0</v>
      </c>
      <c r="K15" s="1068">
        <f>SUM(L15:O15)</f>
        <v>153.38999999999999</v>
      </c>
      <c r="L15" s="16">
        <v>141.88999999999999</v>
      </c>
      <c r="M15" s="16">
        <v>0</v>
      </c>
      <c r="N15" s="1069">
        <v>0</v>
      </c>
      <c r="O15" s="1070">
        <v>11.5</v>
      </c>
      <c r="P15" s="1068">
        <f>SUM(Q15:T15)</f>
        <v>129.95999999999998</v>
      </c>
      <c r="Q15" s="16">
        <v>116.21</v>
      </c>
      <c r="R15" s="15">
        <v>0</v>
      </c>
      <c r="S15" s="1069">
        <v>0</v>
      </c>
      <c r="T15" s="1070">
        <v>13.75</v>
      </c>
      <c r="U15" s="1068">
        <f>SUM(V15:Y15)</f>
        <v>101.15</v>
      </c>
      <c r="V15" s="16">
        <v>89.15</v>
      </c>
      <c r="W15" s="15">
        <v>0</v>
      </c>
      <c r="X15" s="1069">
        <v>0</v>
      </c>
      <c r="Y15" s="1071">
        <v>12</v>
      </c>
      <c r="Z15" s="261">
        <f>SUM(AA15:AB15)</f>
        <v>8.26</v>
      </c>
      <c r="AA15" s="15">
        <v>7.06</v>
      </c>
      <c r="AB15" s="17">
        <v>1.2</v>
      </c>
      <c r="AC15" s="1068">
        <f>SUM(AD15:AE15)</f>
        <v>11.58</v>
      </c>
      <c r="AD15" s="15">
        <v>11.35</v>
      </c>
      <c r="AE15" s="17">
        <v>0.23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837" t="s">
        <v>27</v>
      </c>
      <c r="B16" s="14"/>
      <c r="C16" s="15"/>
      <c r="D16" s="15"/>
      <c r="E16" s="15"/>
      <c r="F16" s="15"/>
      <c r="G16" s="1068">
        <f>SUM(H16:J16)</f>
        <v>0</v>
      </c>
      <c r="H16" s="16"/>
      <c r="I16" s="15"/>
      <c r="J16" s="18"/>
      <c r="K16" s="1068">
        <f>SUM(L16:O16)</f>
        <v>0</v>
      </c>
      <c r="L16" s="16"/>
      <c r="M16" s="18"/>
      <c r="N16" s="1072"/>
      <c r="O16" s="1073"/>
      <c r="P16" s="1068">
        <f>SUM(Q16:T16)</f>
        <v>0</v>
      </c>
      <c r="Q16" s="16"/>
      <c r="R16" s="18"/>
      <c r="S16" s="1072"/>
      <c r="T16" s="1073"/>
      <c r="U16" s="1068">
        <f>SUM(V16:Y16)</f>
        <v>0</v>
      </c>
      <c r="V16" s="16"/>
      <c r="W16" s="18"/>
      <c r="X16" s="1072"/>
      <c r="Y16" s="1074"/>
      <c r="Z16" s="261">
        <f>SUM(AA16:AB16)</f>
        <v>0</v>
      </c>
      <c r="AA16" s="15"/>
      <c r="AB16" s="17"/>
      <c r="AC16" s="1068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614" t="s">
        <v>28</v>
      </c>
      <c r="B17" s="1075"/>
      <c r="C17" s="1076"/>
      <c r="D17" s="20"/>
      <c r="E17" s="20"/>
      <c r="F17" s="21"/>
      <c r="G17" s="615">
        <f>SUM(H17:J17)</f>
        <v>0</v>
      </c>
      <c r="H17" s="23"/>
      <c r="I17" s="24"/>
      <c r="J17" s="1077"/>
      <c r="K17" s="616">
        <f>SUM(L17:O17)</f>
        <v>0</v>
      </c>
      <c r="L17" s="23"/>
      <c r="M17" s="1078"/>
      <c r="N17" s="1079"/>
      <c r="O17" s="1080"/>
      <c r="P17" s="616">
        <f>SUM(Q17:T17)</f>
        <v>0</v>
      </c>
      <c r="Q17" s="1078"/>
      <c r="R17" s="1076"/>
      <c r="S17" s="1079"/>
      <c r="T17" s="1080"/>
      <c r="U17" s="616">
        <f>SUM(V17:Y17)</f>
        <v>0</v>
      </c>
      <c r="V17" s="1078"/>
      <c r="W17" s="1076"/>
      <c r="X17" s="1079"/>
      <c r="Y17" s="1081"/>
      <c r="Z17" s="74">
        <f>SUM(AA17:AB17)</f>
        <v>0</v>
      </c>
      <c r="AA17" s="1076"/>
      <c r="AB17" s="75"/>
      <c r="AC17" s="615">
        <f>SUM(AD17:AE17)</f>
        <v>0</v>
      </c>
      <c r="AD17" s="1076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082"/>
      <c r="D19" s="1082"/>
      <c r="E19" s="1082"/>
      <c r="F19" s="1082"/>
      <c r="G19" s="32"/>
      <c r="H19" s="943"/>
      <c r="I19" s="944"/>
      <c r="J19" s="33"/>
      <c r="K19" s="945"/>
      <c r="L19" s="945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083"/>
      <c r="I20" s="1082"/>
      <c r="J20" s="1082"/>
      <c r="K20" s="992"/>
      <c r="L20" s="992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9</v>
      </c>
      <c r="C21" s="948"/>
      <c r="D21" s="1084"/>
      <c r="E21" s="1084">
        <v>9</v>
      </c>
      <c r="F21" s="1084"/>
      <c r="G21" s="950"/>
      <c r="H21" s="1085"/>
      <c r="I21" s="1082"/>
      <c r="J21" s="1082"/>
      <c r="K21" s="992"/>
      <c r="L21" s="992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262" t="s">
        <v>39</v>
      </c>
      <c r="B22" s="802">
        <f>SUM(C22:G22)</f>
        <v>201</v>
      </c>
      <c r="C22" s="1086"/>
      <c r="D22" s="1087"/>
      <c r="E22" s="1087">
        <v>201</v>
      </c>
      <c r="F22" s="1087"/>
      <c r="G22" s="1088"/>
      <c r="H22" s="1085"/>
      <c r="I22" s="1082"/>
      <c r="J22" s="1082"/>
      <c r="K22" s="992"/>
      <c r="L22" s="992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262" t="s">
        <v>40</v>
      </c>
      <c r="B23" s="802">
        <f>SUM(C23:G23)</f>
        <v>201</v>
      </c>
      <c r="C23" s="1086"/>
      <c r="D23" s="1087"/>
      <c r="E23" s="1087">
        <v>201</v>
      </c>
      <c r="F23" s="1087"/>
      <c r="G23" s="1088"/>
      <c r="H23" s="1085"/>
      <c r="I23" s="1082"/>
      <c r="J23" s="1082"/>
      <c r="K23" s="992"/>
      <c r="L23" s="992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262" t="s">
        <v>41</v>
      </c>
      <c r="B24" s="802">
        <f>SUM(C24:G24)</f>
        <v>201</v>
      </c>
      <c r="C24" s="1086"/>
      <c r="D24" s="1087"/>
      <c r="E24" s="1087">
        <v>201</v>
      </c>
      <c r="F24" s="1087"/>
      <c r="G24" s="1088"/>
      <c r="H24" s="1085"/>
      <c r="I24" s="1082"/>
      <c r="J24" s="1089"/>
      <c r="K24" s="992"/>
      <c r="L24" s="992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624">
        <f>SUM(C25:G25)</f>
        <v>201</v>
      </c>
      <c r="C25" s="1090"/>
      <c r="D25" s="745"/>
      <c r="E25" s="745">
        <v>201</v>
      </c>
      <c r="F25" s="745"/>
      <c r="G25" s="746"/>
      <c r="H25" s="1085"/>
      <c r="I25" s="1082"/>
      <c r="J25" s="1082"/>
      <c r="K25" s="992"/>
      <c r="L25" s="992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091"/>
      <c r="C26" s="1089"/>
      <c r="D26" s="1091"/>
      <c r="E26" s="1091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092"/>
      <c r="D27" s="1092"/>
      <c r="E27" s="1092"/>
      <c r="F27" s="1092"/>
      <c r="G27" s="1092"/>
      <c r="H27" s="1092"/>
      <c r="I27" s="1093"/>
      <c r="J27" s="1093"/>
      <c r="K27" s="1091"/>
      <c r="L27" s="1091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094" t="s">
        <v>45</v>
      </c>
      <c r="E28" s="677"/>
      <c r="F28" s="1095"/>
      <c r="G28" s="749" t="s">
        <v>46</v>
      </c>
      <c r="H28" s="749"/>
      <c r="I28" s="749"/>
      <c r="J28" s="749"/>
      <c r="K28" s="749"/>
      <c r="L28" s="856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954"/>
      <c r="D29" s="1096" t="s">
        <v>47</v>
      </c>
      <c r="E29" s="1096" t="s">
        <v>48</v>
      </c>
      <c r="F29" s="1032" t="s">
        <v>49</v>
      </c>
      <c r="G29" s="760" t="s">
        <v>50</v>
      </c>
      <c r="H29" s="1096" t="s">
        <v>51</v>
      </c>
      <c r="I29" s="1096" t="s">
        <v>52</v>
      </c>
      <c r="J29" s="1096" t="s">
        <v>53</v>
      </c>
      <c r="K29" s="1096" t="s">
        <v>54</v>
      </c>
      <c r="L29" s="1096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1097">
        <f>SUM(D30:F30)</f>
        <v>69</v>
      </c>
      <c r="D30" s="959">
        <v>0</v>
      </c>
      <c r="E30" s="1098">
        <v>0</v>
      </c>
      <c r="F30" s="961">
        <v>69</v>
      </c>
      <c r="G30" s="962">
        <v>8</v>
      </c>
      <c r="H30" s="1098">
        <v>24</v>
      </c>
      <c r="I30" s="1098">
        <v>27</v>
      </c>
      <c r="J30" s="1098">
        <v>10</v>
      </c>
      <c r="K30" s="1098"/>
      <c r="L30" s="1098"/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263" t="s">
        <v>40</v>
      </c>
      <c r="B31" s="861"/>
      <c r="C31" s="1097">
        <f t="shared" ref="C31:C36" si="3">SUM(D31:F31)</f>
        <v>85</v>
      </c>
      <c r="D31" s="1098">
        <v>0</v>
      </c>
      <c r="E31" s="1098">
        <v>1</v>
      </c>
      <c r="F31" s="961">
        <v>84</v>
      </c>
      <c r="G31" s="962">
        <v>8</v>
      </c>
      <c r="H31" s="1098">
        <v>30</v>
      </c>
      <c r="I31" s="1098">
        <v>34</v>
      </c>
      <c r="J31" s="1098">
        <v>12</v>
      </c>
      <c r="K31" s="1098"/>
      <c r="L31" s="1098"/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263" t="s">
        <v>41</v>
      </c>
      <c r="B32" s="861"/>
      <c r="C32" s="1097">
        <f t="shared" si="3"/>
        <v>671</v>
      </c>
      <c r="D32" s="1098">
        <v>0</v>
      </c>
      <c r="E32" s="1098">
        <v>7</v>
      </c>
      <c r="F32" s="961">
        <v>664</v>
      </c>
      <c r="G32" s="962">
        <v>59</v>
      </c>
      <c r="H32" s="1098">
        <v>221</v>
      </c>
      <c r="I32" s="1098">
        <v>306</v>
      </c>
      <c r="J32" s="1098">
        <v>78</v>
      </c>
      <c r="K32" s="1098"/>
      <c r="L32" s="1098"/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40" t="s">
        <v>42</v>
      </c>
      <c r="B33" s="634"/>
      <c r="C33" s="42">
        <f t="shared" si="3"/>
        <v>52</v>
      </c>
      <c r="D33" s="635">
        <v>0</v>
      </c>
      <c r="E33" s="635">
        <v>1</v>
      </c>
      <c r="F33" s="636">
        <v>51</v>
      </c>
      <c r="G33" s="637">
        <v>6</v>
      </c>
      <c r="H33" s="635">
        <v>17</v>
      </c>
      <c r="I33" s="635">
        <v>17</v>
      </c>
      <c r="J33" s="635">
        <v>11</v>
      </c>
      <c r="K33" s="635"/>
      <c r="L33" s="635"/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097">
        <f t="shared" si="3"/>
        <v>3</v>
      </c>
      <c r="D34" s="1098">
        <v>0</v>
      </c>
      <c r="E34" s="1098">
        <v>0</v>
      </c>
      <c r="F34" s="961">
        <v>3</v>
      </c>
      <c r="G34" s="962">
        <v>1</v>
      </c>
      <c r="H34" s="1098">
        <v>1</v>
      </c>
      <c r="I34" s="1098">
        <v>1</v>
      </c>
      <c r="J34" s="1098">
        <v>0</v>
      </c>
      <c r="K34" s="1098"/>
      <c r="L34" s="1098"/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963"/>
      <c r="B35" s="40" t="s">
        <v>58</v>
      </c>
      <c r="C35" s="964">
        <f t="shared" si="3"/>
        <v>0</v>
      </c>
      <c r="D35" s="965">
        <v>0</v>
      </c>
      <c r="E35" s="965">
        <v>0</v>
      </c>
      <c r="F35" s="77">
        <v>0</v>
      </c>
      <c r="G35" s="78">
        <v>0</v>
      </c>
      <c r="H35" s="965">
        <v>0</v>
      </c>
      <c r="I35" s="965">
        <v>0</v>
      </c>
      <c r="J35" s="965">
        <v>0</v>
      </c>
      <c r="K35" s="965"/>
      <c r="L35" s="965"/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966" t="s">
        <v>59</v>
      </c>
      <c r="B36" s="559"/>
      <c r="C36" s="967">
        <f t="shared" si="3"/>
        <v>7</v>
      </c>
      <c r="D36" s="965">
        <v>0</v>
      </c>
      <c r="E36" s="965">
        <v>0</v>
      </c>
      <c r="F36" s="77">
        <v>7</v>
      </c>
      <c r="G36" s="78">
        <v>1</v>
      </c>
      <c r="H36" s="965">
        <v>4</v>
      </c>
      <c r="I36" s="965">
        <v>2</v>
      </c>
      <c r="J36" s="965">
        <v>0</v>
      </c>
      <c r="K36" s="965"/>
      <c r="L36" s="965"/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099" t="s">
        <v>60</v>
      </c>
      <c r="B37" s="992"/>
      <c r="C37" s="44"/>
      <c r="D37" s="1100"/>
      <c r="E37" s="1100"/>
      <c r="F37" s="1100"/>
      <c r="G37" s="1100"/>
      <c r="H37" s="1100"/>
      <c r="I37" s="1100"/>
      <c r="J37" s="1100"/>
      <c r="K37" s="1100"/>
      <c r="L37" s="1100"/>
      <c r="M37" s="1101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096" t="s">
        <v>61</v>
      </c>
      <c r="B38" s="1096" t="s">
        <v>62</v>
      </c>
      <c r="C38" s="1082"/>
      <c r="D38" s="992"/>
      <c r="E38" s="992"/>
      <c r="F38" s="992"/>
      <c r="G38" s="1101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102" t="s">
        <v>63</v>
      </c>
      <c r="B39" s="1103">
        <v>186</v>
      </c>
      <c r="C39" s="1082"/>
      <c r="D39" s="992"/>
      <c r="E39" s="992"/>
      <c r="F39" s="992"/>
      <c r="G39" s="1101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102" t="s">
        <v>64</v>
      </c>
      <c r="B40" s="1103">
        <v>431</v>
      </c>
      <c r="C40" s="1082"/>
      <c r="D40" s="992"/>
      <c r="E40" s="992"/>
      <c r="F40" s="992"/>
      <c r="G40" s="1101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102" t="s">
        <v>65</v>
      </c>
      <c r="B41" s="1103">
        <v>747</v>
      </c>
      <c r="C41" s="1082"/>
      <c r="D41" s="992"/>
      <c r="E41" s="992"/>
      <c r="F41" s="992"/>
      <c r="G41" s="1101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102" t="s">
        <v>66</v>
      </c>
      <c r="B42" s="1103">
        <v>0</v>
      </c>
      <c r="C42" s="1082"/>
      <c r="D42" s="992"/>
      <c r="E42" s="992"/>
      <c r="F42" s="992"/>
      <c r="G42" s="1101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102" t="s">
        <v>67</v>
      </c>
      <c r="B43" s="1103">
        <v>400</v>
      </c>
      <c r="C43" s="1082"/>
      <c r="D43" s="992"/>
      <c r="E43" s="992"/>
      <c r="F43" s="992"/>
      <c r="G43" s="1101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102" t="s">
        <v>68</v>
      </c>
      <c r="B44" s="1103">
        <v>0</v>
      </c>
      <c r="C44" s="1082"/>
      <c r="D44" s="992"/>
      <c r="E44" s="992"/>
      <c r="F44" s="992"/>
      <c r="G44" s="1101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102" t="s">
        <v>69</v>
      </c>
      <c r="B45" s="1103">
        <v>0</v>
      </c>
      <c r="C45" s="1082"/>
      <c r="D45" s="992"/>
      <c r="E45" s="992"/>
      <c r="F45" s="992"/>
      <c r="G45" s="1101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>
        <v>0</v>
      </c>
      <c r="C46" s="1082"/>
      <c r="D46" s="992"/>
      <c r="E46" s="992"/>
      <c r="F46" s="992"/>
      <c r="G46" s="1101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42" t="s">
        <v>71</v>
      </c>
      <c r="B47" s="635">
        <v>0</v>
      </c>
      <c r="C47" s="1082"/>
      <c r="D47" s="992"/>
      <c r="E47" s="992"/>
      <c r="F47" s="992"/>
      <c r="G47" s="1101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104" t="s">
        <v>72</v>
      </c>
      <c r="B48" s="33"/>
      <c r="D48" s="1100"/>
      <c r="E48" s="1100"/>
      <c r="F48" s="992"/>
      <c r="G48" s="992"/>
      <c r="H48" s="992"/>
      <c r="I48" s="992"/>
      <c r="J48" s="992"/>
      <c r="K48" s="992"/>
      <c r="L48" s="992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096" t="s">
        <v>31</v>
      </c>
      <c r="B49" s="1096" t="s">
        <v>32</v>
      </c>
      <c r="C49" s="1096" t="s">
        <v>73</v>
      </c>
      <c r="D49" s="1096" t="s">
        <v>74</v>
      </c>
      <c r="E49" s="1096" t="s">
        <v>75</v>
      </c>
      <c r="F49" s="992"/>
      <c r="G49" s="992"/>
      <c r="H49" s="992"/>
      <c r="I49" s="992"/>
      <c r="J49" s="992"/>
      <c r="K49" s="992"/>
      <c r="L49" s="992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1097" t="s">
        <v>76</v>
      </c>
      <c r="B50" s="1105">
        <f>SUM(C50:E50)</f>
        <v>900</v>
      </c>
      <c r="C50" s="1106">
        <v>900</v>
      </c>
      <c r="D50" s="1106">
        <v>0</v>
      </c>
      <c r="E50" s="1106">
        <v>0</v>
      </c>
      <c r="F50" s="992"/>
      <c r="G50" s="992"/>
      <c r="H50" s="992"/>
      <c r="I50" s="992"/>
      <c r="J50" s="992"/>
      <c r="K50" s="992"/>
      <c r="L50" s="992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1097" t="s">
        <v>77</v>
      </c>
      <c r="B51" s="1105">
        <f>SUM(C51:E51)</f>
        <v>671</v>
      </c>
      <c r="C51" s="1106">
        <v>671</v>
      </c>
      <c r="D51" s="1106">
        <v>0</v>
      </c>
      <c r="E51" s="1106">
        <v>0</v>
      </c>
      <c r="F51" s="992"/>
      <c r="G51" s="992"/>
      <c r="H51" s="992"/>
      <c r="I51" s="992"/>
      <c r="J51" s="992"/>
      <c r="K51" s="992"/>
      <c r="L51" s="992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42" t="s">
        <v>78</v>
      </c>
      <c r="B52" s="642">
        <f>SUM(C52:E52)</f>
        <v>229</v>
      </c>
      <c r="C52" s="643">
        <v>229</v>
      </c>
      <c r="D52" s="643">
        <v>0</v>
      </c>
      <c r="E52" s="643">
        <v>0</v>
      </c>
      <c r="F52" s="992"/>
      <c r="G52" s="992"/>
      <c r="H52" s="992"/>
      <c r="I52" s="992"/>
      <c r="J52" s="992"/>
      <c r="K52" s="992"/>
      <c r="L52" s="992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1107" t="s">
        <v>79</v>
      </c>
      <c r="B53" s="48"/>
      <c r="C53" s="49"/>
      <c r="D53" s="49"/>
      <c r="E53" s="991"/>
      <c r="F53" s="991"/>
      <c r="G53" s="991"/>
      <c r="H53" s="991"/>
      <c r="I53" s="991"/>
      <c r="J53" s="992"/>
      <c r="K53" s="992"/>
      <c r="L53" s="992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108" t="s">
        <v>80</v>
      </c>
      <c r="B54" s="1108" t="s">
        <v>32</v>
      </c>
      <c r="C54" s="1109" t="s">
        <v>81</v>
      </c>
      <c r="D54" s="1110" t="s">
        <v>82</v>
      </c>
      <c r="E54" s="873" t="s">
        <v>49</v>
      </c>
      <c r="F54" s="1111" t="s">
        <v>75</v>
      </c>
      <c r="G54" s="991"/>
      <c r="H54" s="991"/>
      <c r="I54" s="991"/>
      <c r="J54" s="992"/>
      <c r="K54" s="992"/>
      <c r="L54" s="992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1112"/>
      <c r="D55" s="876"/>
      <c r="E55" s="1113"/>
      <c r="F55" s="1114"/>
      <c r="G55" s="991"/>
      <c r="H55" s="991"/>
      <c r="I55" s="991"/>
      <c r="J55" s="992"/>
      <c r="K55" s="992"/>
      <c r="L55" s="992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878" t="s">
        <v>84</v>
      </c>
      <c r="B56" s="879">
        <f>SUM(C56:E56)</f>
        <v>0</v>
      </c>
      <c r="C56" s="989"/>
      <c r="D56" s="264"/>
      <c r="E56" s="1115"/>
      <c r="F56" s="1114"/>
      <c r="G56" s="991"/>
      <c r="H56" s="991"/>
      <c r="I56" s="991"/>
      <c r="J56" s="992"/>
      <c r="K56" s="992"/>
      <c r="L56" s="992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980" t="s">
        <v>85</v>
      </c>
      <c r="B57" s="981">
        <f>SUM(C57:E57)</f>
        <v>9</v>
      </c>
      <c r="C57" s="1116"/>
      <c r="D57" s="653"/>
      <c r="E57" s="1117">
        <v>9</v>
      </c>
      <c r="F57" s="655"/>
      <c r="G57" s="991"/>
      <c r="H57" s="991"/>
      <c r="I57" s="991"/>
      <c r="J57" s="992"/>
      <c r="K57" s="992"/>
      <c r="L57" s="992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1107" t="s">
        <v>86</v>
      </c>
      <c r="B58" s="50"/>
      <c r="C58" s="50"/>
      <c r="D58" s="50"/>
      <c r="E58" s="50"/>
      <c r="F58" s="991"/>
      <c r="G58" s="991"/>
      <c r="H58" s="991"/>
      <c r="I58" s="991"/>
      <c r="J58" s="992"/>
      <c r="K58" s="992"/>
      <c r="L58" s="992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118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991"/>
      <c r="G59" s="991"/>
      <c r="H59" s="991"/>
      <c r="I59" s="991"/>
      <c r="J59" s="992"/>
      <c r="K59" s="992"/>
      <c r="L59" s="992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1119" t="s">
        <v>92</v>
      </c>
      <c r="B60" s="984"/>
      <c r="C60" s="1112"/>
      <c r="D60" s="1120"/>
      <c r="E60" s="886"/>
      <c r="F60" s="991"/>
      <c r="G60" s="991"/>
      <c r="H60" s="991"/>
      <c r="I60" s="991"/>
      <c r="J60" s="992"/>
      <c r="K60" s="992"/>
      <c r="L60" s="992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993" t="s">
        <v>93</v>
      </c>
      <c r="B61" s="269"/>
      <c r="C61" s="989"/>
      <c r="D61" s="990"/>
      <c r="E61" s="272"/>
      <c r="F61" s="986"/>
      <c r="G61" s="986"/>
      <c r="H61" s="986"/>
      <c r="I61" s="986"/>
      <c r="J61" s="987"/>
      <c r="K61" s="987"/>
      <c r="L61" s="987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988" t="s">
        <v>94</v>
      </c>
      <c r="B62" s="269"/>
      <c r="C62" s="297"/>
      <c r="D62" s="985"/>
      <c r="E62" s="272"/>
      <c r="F62" s="986"/>
      <c r="G62" s="986"/>
      <c r="H62" s="986"/>
      <c r="I62" s="986"/>
      <c r="J62" s="987"/>
      <c r="K62" s="987"/>
      <c r="L62" s="987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988" t="s">
        <v>95</v>
      </c>
      <c r="B63" s="269"/>
      <c r="C63" s="989"/>
      <c r="D63" s="990"/>
      <c r="E63" s="272"/>
      <c r="F63" s="991"/>
      <c r="G63" s="991"/>
      <c r="H63" s="991"/>
      <c r="I63" s="991"/>
      <c r="J63" s="992"/>
      <c r="K63" s="992"/>
      <c r="L63" s="992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993" t="s">
        <v>96</v>
      </c>
      <c r="B64" s="269"/>
      <c r="C64" s="994"/>
      <c r="D64" s="995"/>
      <c r="E64" s="272"/>
      <c r="F64" s="996"/>
      <c r="G64" s="996"/>
      <c r="H64" s="996"/>
      <c r="I64" s="996"/>
      <c r="J64" s="997"/>
      <c r="K64" s="997"/>
      <c r="L64" s="997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772" t="s">
        <v>97</v>
      </c>
      <c r="B65" s="660">
        <v>10</v>
      </c>
      <c r="C65" s="515">
        <v>9</v>
      </c>
      <c r="D65" s="998">
        <v>10</v>
      </c>
      <c r="E65" s="519">
        <v>15</v>
      </c>
      <c r="F65" s="996"/>
      <c r="G65" s="996"/>
      <c r="H65" s="996"/>
      <c r="I65" s="996"/>
      <c r="J65" s="997"/>
      <c r="K65" s="997"/>
      <c r="L65" s="997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121" t="s">
        <v>32</v>
      </c>
      <c r="B66" s="1000">
        <f>SUM(B60:B65)</f>
        <v>10</v>
      </c>
      <c r="C66" s="1000">
        <f>SUM(C60:C65)</f>
        <v>9</v>
      </c>
      <c r="D66" s="775">
        <f>SUM(D60:D65)</f>
        <v>10</v>
      </c>
      <c r="E66" s="1122">
        <f>SUM(E60:E65)</f>
        <v>15</v>
      </c>
      <c r="F66" s="1001"/>
      <c r="G66" s="996"/>
      <c r="H66" s="996"/>
      <c r="I66" s="996"/>
      <c r="J66" s="997"/>
      <c r="K66" s="997"/>
      <c r="L66" s="997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002" t="s">
        <v>98</v>
      </c>
      <c r="B67" s="561"/>
      <c r="C67" s="561"/>
      <c r="D67" s="561"/>
      <c r="E67" s="562"/>
      <c r="F67" s="1003"/>
      <c r="G67" s="1003"/>
      <c r="H67" s="1003"/>
      <c r="I67" s="1003"/>
      <c r="J67" s="1004"/>
      <c r="K67" s="997"/>
      <c r="L67" s="997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096" t="s">
        <v>99</v>
      </c>
      <c r="B68" s="1096" t="s">
        <v>100</v>
      </c>
      <c r="C68" s="1096" t="s">
        <v>32</v>
      </c>
      <c r="D68" s="1123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1124" t="s">
        <v>48</v>
      </c>
      <c r="J68" s="1006"/>
      <c r="K68" s="1007"/>
      <c r="L68" s="1008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125" t="s">
        <v>106</v>
      </c>
      <c r="B69" s="1126"/>
      <c r="C69" s="1127">
        <f>SUM(D69:I69)</f>
        <v>201</v>
      </c>
      <c r="D69" s="1128">
        <v>32</v>
      </c>
      <c r="E69" s="894">
        <v>22</v>
      </c>
      <c r="F69" s="894">
        <v>41</v>
      </c>
      <c r="G69" s="894">
        <v>48</v>
      </c>
      <c r="H69" s="894">
        <v>36</v>
      </c>
      <c r="I69" s="1129">
        <v>22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37</v>
      </c>
      <c r="D70" s="896">
        <v>15</v>
      </c>
      <c r="E70" s="1014">
        <v>12</v>
      </c>
      <c r="F70" s="1014">
        <v>10</v>
      </c>
      <c r="G70" s="1014"/>
      <c r="H70" s="1014"/>
      <c r="I70" s="1130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954"/>
      <c r="B71" s="55" t="s">
        <v>109</v>
      </c>
      <c r="C71" s="56">
        <f>SUM(D71:I71)</f>
        <v>37</v>
      </c>
      <c r="D71" s="57">
        <v>14</v>
      </c>
      <c r="E71" s="58">
        <v>9</v>
      </c>
      <c r="F71" s="58">
        <v>14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143</v>
      </c>
      <c r="D72" s="1131">
        <v>60</v>
      </c>
      <c r="E72" s="1132">
        <v>43</v>
      </c>
      <c r="F72" s="1132">
        <v>40</v>
      </c>
      <c r="G72" s="1132"/>
      <c r="H72" s="1132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954"/>
      <c r="B73" s="1016" t="s">
        <v>109</v>
      </c>
      <c r="C73" s="1017">
        <f>SUM(D73:I73)</f>
        <v>249</v>
      </c>
      <c r="D73" s="1018">
        <v>119</v>
      </c>
      <c r="E73" s="1019">
        <v>73</v>
      </c>
      <c r="F73" s="1019">
        <v>57</v>
      </c>
      <c r="G73" s="1019"/>
      <c r="H73" s="1019"/>
      <c r="I73" s="484"/>
      <c r="J73" s="37" t="str">
        <f>CA73&amp;CB73&amp;CC73&amp;CD73&amp;CE73&amp;CF73</f>
        <v/>
      </c>
      <c r="K73" s="1004"/>
      <c r="L73" s="1004"/>
      <c r="M73" s="1004"/>
      <c r="N73" s="1004"/>
      <c r="O73" s="1004"/>
      <c r="P73" s="1004"/>
      <c r="Q73" s="1004"/>
      <c r="R73" s="1004"/>
      <c r="S73" s="1004"/>
      <c r="T73" s="1004"/>
      <c r="U73" s="1004"/>
      <c r="V73" s="1004"/>
      <c r="W73" s="1004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1107" t="s">
        <v>111</v>
      </c>
      <c r="B74" s="1133"/>
      <c r="C74" s="1133"/>
      <c r="D74" s="997"/>
      <c r="E74" s="997"/>
      <c r="F74" s="997"/>
      <c r="G74" s="997"/>
      <c r="H74" s="1020"/>
      <c r="I74" s="1020"/>
      <c r="J74" s="1004"/>
      <c r="K74" s="997"/>
      <c r="L74" s="997"/>
      <c r="M74" s="1021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094" t="s">
        <v>115</v>
      </c>
      <c r="G75" s="677"/>
      <c r="H75" s="677"/>
      <c r="I75" s="1134"/>
      <c r="J75" s="1022"/>
      <c r="K75" s="997"/>
      <c r="L75" s="997"/>
      <c r="M75" s="1021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1023"/>
      <c r="C76" s="548"/>
      <c r="D76" s="1023"/>
      <c r="E76" s="548"/>
      <c r="F76" s="1094" t="s">
        <v>116</v>
      </c>
      <c r="G76" s="1134"/>
      <c r="H76" s="1094" t="s">
        <v>117</v>
      </c>
      <c r="I76" s="1134"/>
      <c r="J76" s="1024"/>
      <c r="K76" s="997"/>
      <c r="L76" s="997"/>
      <c r="M76" s="1021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109" t="s">
        <v>47</v>
      </c>
      <c r="C77" s="679" t="s">
        <v>118</v>
      </c>
      <c r="D77" s="1109" t="s">
        <v>47</v>
      </c>
      <c r="E77" s="1111" t="s">
        <v>118</v>
      </c>
      <c r="F77" s="1109" t="s">
        <v>47</v>
      </c>
      <c r="G77" s="679" t="s">
        <v>118</v>
      </c>
      <c r="H77" s="1109" t="s">
        <v>47</v>
      </c>
      <c r="I77" s="1111" t="s">
        <v>118</v>
      </c>
      <c r="J77" s="1024"/>
      <c r="K77" s="997"/>
      <c r="L77" s="997"/>
      <c r="M77" s="1021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896"/>
      <c r="C78" s="1130">
        <v>279</v>
      </c>
      <c r="D78" s="896">
        <v>43</v>
      </c>
      <c r="E78" s="1130">
        <v>134</v>
      </c>
      <c r="F78" s="1135">
        <v>43</v>
      </c>
      <c r="G78" s="1114">
        <v>158</v>
      </c>
      <c r="H78" s="1135"/>
      <c r="I78" s="1114">
        <v>24</v>
      </c>
      <c r="J78" s="37" t="str">
        <f>CA78</f>
        <v/>
      </c>
      <c r="K78" s="997"/>
      <c r="L78" s="997"/>
      <c r="M78" s="1021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>
        <v>66</v>
      </c>
      <c r="D79" s="63"/>
      <c r="E79" s="64">
        <v>2</v>
      </c>
      <c r="F79" s="65"/>
      <c r="G79" s="66">
        <v>2</v>
      </c>
      <c r="H79" s="65"/>
      <c r="I79" s="66"/>
      <c r="J79" s="37" t="str">
        <f t="shared" ref="J79:J89" si="6">CA79</f>
        <v/>
      </c>
      <c r="K79" s="997"/>
      <c r="L79" s="997"/>
      <c r="M79" s="1021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>
        <v>23</v>
      </c>
      <c r="C80" s="64">
        <v>9</v>
      </c>
      <c r="D80" s="63">
        <v>2</v>
      </c>
      <c r="E80" s="64">
        <v>3</v>
      </c>
      <c r="F80" s="65">
        <v>2</v>
      </c>
      <c r="G80" s="66">
        <v>3</v>
      </c>
      <c r="H80" s="65"/>
      <c r="I80" s="66"/>
      <c r="J80" s="37" t="str">
        <f t="shared" si="6"/>
        <v/>
      </c>
      <c r="K80" s="997"/>
      <c r="L80" s="997"/>
      <c r="M80" s="1021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23</v>
      </c>
      <c r="D81" s="63"/>
      <c r="E81" s="64">
        <v>9</v>
      </c>
      <c r="F81" s="65"/>
      <c r="G81" s="66">
        <v>9</v>
      </c>
      <c r="H81" s="65"/>
      <c r="I81" s="66"/>
      <c r="J81" s="37" t="str">
        <f t="shared" si="6"/>
        <v/>
      </c>
      <c r="K81" s="997"/>
      <c r="L81" s="997"/>
      <c r="M81" s="1021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7</v>
      </c>
      <c r="C82" s="64">
        <v>218</v>
      </c>
      <c r="D82" s="63">
        <v>13</v>
      </c>
      <c r="E82" s="64">
        <v>105</v>
      </c>
      <c r="F82" s="65">
        <v>13</v>
      </c>
      <c r="G82" s="66">
        <v>113</v>
      </c>
      <c r="H82" s="65"/>
      <c r="I82" s="66">
        <v>8</v>
      </c>
      <c r="J82" s="37" t="str">
        <f t="shared" si="6"/>
        <v/>
      </c>
      <c r="K82" s="997"/>
      <c r="L82" s="997"/>
      <c r="M82" s="1021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997"/>
      <c r="L83" s="997"/>
      <c r="M83" s="1021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/>
      <c r="D84" s="63">
        <v>29</v>
      </c>
      <c r="E84" s="64">
        <v>4</v>
      </c>
      <c r="F84" s="65">
        <v>29</v>
      </c>
      <c r="G84" s="66">
        <v>4</v>
      </c>
      <c r="H84" s="65"/>
      <c r="I84" s="66"/>
      <c r="J84" s="37" t="str">
        <f t="shared" si="6"/>
        <v/>
      </c>
      <c r="K84" s="997"/>
      <c r="L84" s="997"/>
      <c r="M84" s="1021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170</v>
      </c>
      <c r="F85" s="65"/>
      <c r="G85" s="66">
        <v>186</v>
      </c>
      <c r="H85" s="65"/>
      <c r="I85" s="66">
        <v>16</v>
      </c>
      <c r="J85" s="37" t="str">
        <f t="shared" si="6"/>
        <v/>
      </c>
      <c r="K85" s="997"/>
      <c r="L85" s="997"/>
      <c r="M85" s="1021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8</v>
      </c>
      <c r="D86" s="63"/>
      <c r="E86" s="64">
        <v>53</v>
      </c>
      <c r="F86" s="65"/>
      <c r="G86" s="66">
        <v>54</v>
      </c>
      <c r="H86" s="65"/>
      <c r="I86" s="66">
        <v>1</v>
      </c>
      <c r="J86" s="37" t="str">
        <f t="shared" si="6"/>
        <v/>
      </c>
      <c r="K86" s="997"/>
      <c r="L86" s="997"/>
      <c r="M86" s="1021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>
        <v>1</v>
      </c>
      <c r="C87" s="64">
        <v>16</v>
      </c>
      <c r="D87" s="63">
        <v>2</v>
      </c>
      <c r="E87" s="64">
        <v>70</v>
      </c>
      <c r="F87" s="65">
        <v>2</v>
      </c>
      <c r="G87" s="66">
        <v>82</v>
      </c>
      <c r="H87" s="65"/>
      <c r="I87" s="66">
        <v>12</v>
      </c>
      <c r="J87" s="37" t="str">
        <f t="shared" si="6"/>
        <v/>
      </c>
      <c r="K87" s="997"/>
      <c r="L87" s="997"/>
      <c r="M87" s="1021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32</v>
      </c>
      <c r="D88" s="63">
        <v>1</v>
      </c>
      <c r="E88" s="64">
        <v>39</v>
      </c>
      <c r="F88" s="65">
        <v>1</v>
      </c>
      <c r="G88" s="66">
        <v>44</v>
      </c>
      <c r="H88" s="65"/>
      <c r="I88" s="66">
        <v>5</v>
      </c>
      <c r="J88" s="37" t="str">
        <f t="shared" si="6"/>
        <v/>
      </c>
      <c r="K88" s="997"/>
      <c r="L88" s="997"/>
      <c r="M88" s="1022"/>
      <c r="N88" s="997"/>
      <c r="O88" s="997"/>
      <c r="P88" s="1021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46</v>
      </c>
      <c r="D89" s="63"/>
      <c r="E89" s="64">
        <v>7</v>
      </c>
      <c r="F89" s="65"/>
      <c r="G89" s="66">
        <v>7</v>
      </c>
      <c r="H89" s="65"/>
      <c r="I89" s="66"/>
      <c r="J89" s="37" t="str">
        <f t="shared" si="6"/>
        <v/>
      </c>
      <c r="K89" s="997"/>
      <c r="L89" s="997"/>
      <c r="M89" s="1022"/>
      <c r="N89" s="997"/>
      <c r="O89" s="997"/>
      <c r="P89" s="1021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997"/>
      <c r="L90" s="997"/>
      <c r="M90" s="1022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136" t="s">
        <v>32</v>
      </c>
      <c r="B91" s="1137">
        <f t="shared" ref="B91:I91" si="9">SUM(B78:B90)</f>
        <v>31</v>
      </c>
      <c r="C91" s="1137">
        <f t="shared" si="9"/>
        <v>697</v>
      </c>
      <c r="D91" s="1137">
        <f t="shared" si="9"/>
        <v>90</v>
      </c>
      <c r="E91" s="1137">
        <f t="shared" si="9"/>
        <v>596</v>
      </c>
      <c r="F91" s="1137">
        <f t="shared" si="9"/>
        <v>90</v>
      </c>
      <c r="G91" s="1137">
        <f t="shared" si="9"/>
        <v>662</v>
      </c>
      <c r="H91" s="1137">
        <f t="shared" si="9"/>
        <v>0</v>
      </c>
      <c r="I91" s="1138">
        <f t="shared" si="9"/>
        <v>66</v>
      </c>
      <c r="J91" s="1030"/>
      <c r="K91" s="997"/>
      <c r="L91" s="997"/>
      <c r="M91" s="1021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139"/>
      <c r="I92" s="1139"/>
      <c r="J92" s="1022"/>
      <c r="K92" s="997"/>
      <c r="L92" s="997"/>
      <c r="M92" s="1021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094" t="s">
        <v>134</v>
      </c>
      <c r="C93" s="677"/>
      <c r="D93" s="677"/>
      <c r="E93" s="677"/>
      <c r="F93" s="677"/>
      <c r="G93" s="1134"/>
      <c r="H93" s="1004"/>
      <c r="I93" s="1022"/>
      <c r="J93" s="997"/>
      <c r="K93" s="997"/>
      <c r="L93" s="1021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954"/>
      <c r="B94" s="1118" t="s">
        <v>135</v>
      </c>
      <c r="C94" s="1109" t="s">
        <v>47</v>
      </c>
      <c r="D94" s="1140" t="s">
        <v>118</v>
      </c>
      <c r="E94" s="1110" t="s">
        <v>18</v>
      </c>
      <c r="F94" s="1141" t="s">
        <v>19</v>
      </c>
      <c r="G94" s="1141" t="s">
        <v>20</v>
      </c>
      <c r="H94" s="1004"/>
      <c r="I94" s="1004"/>
      <c r="J94" s="1022"/>
      <c r="K94" s="997"/>
      <c r="L94" s="997"/>
      <c r="M94" s="1021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11</v>
      </c>
      <c r="C95" s="1135"/>
      <c r="D95" s="1142">
        <v>11</v>
      </c>
      <c r="E95" s="1143">
        <v>11</v>
      </c>
      <c r="F95" s="1036"/>
      <c r="G95" s="1036"/>
      <c r="H95" s="37" t="str">
        <f>CA95</f>
        <v/>
      </c>
      <c r="I95" s="1004"/>
      <c r="J95" s="1022"/>
      <c r="K95" s="997"/>
      <c r="L95" s="997"/>
      <c r="M95" s="1021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801" t="s">
        <v>137</v>
      </c>
      <c r="B96" s="802">
        <f t="shared" si="10"/>
        <v>28</v>
      </c>
      <c r="C96" s="65"/>
      <c r="D96" s="259">
        <v>28</v>
      </c>
      <c r="E96" s="260">
        <v>23</v>
      </c>
      <c r="F96" s="1037">
        <v>5</v>
      </c>
      <c r="G96" s="1037"/>
      <c r="H96" s="37" t="str">
        <f t="shared" ref="H96:H102" si="12">CA96</f>
        <v/>
      </c>
      <c r="I96" s="1004"/>
      <c r="J96" s="1022"/>
      <c r="K96" s="997"/>
      <c r="L96" s="997"/>
      <c r="M96" s="1021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802">
        <f t="shared" si="10"/>
        <v>6</v>
      </c>
      <c r="C97" s="65"/>
      <c r="D97" s="259">
        <v>6</v>
      </c>
      <c r="E97" s="260">
        <v>5</v>
      </c>
      <c r="F97" s="1037">
        <v>1</v>
      </c>
      <c r="G97" s="1037"/>
      <c r="H97" s="37" t="str">
        <f t="shared" si="12"/>
        <v/>
      </c>
      <c r="I97" s="1004"/>
      <c r="J97" s="1022"/>
      <c r="K97" s="997"/>
      <c r="L97" s="997"/>
      <c r="M97" s="1021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802">
        <f t="shared" si="10"/>
        <v>20</v>
      </c>
      <c r="C98" s="65"/>
      <c r="D98" s="259">
        <v>20</v>
      </c>
      <c r="E98" s="260">
        <v>19</v>
      </c>
      <c r="F98" s="1037">
        <v>1</v>
      </c>
      <c r="G98" s="1037"/>
      <c r="H98" s="37" t="str">
        <f t="shared" si="12"/>
        <v/>
      </c>
      <c r="I98" s="1004"/>
      <c r="J98" s="1022"/>
      <c r="K98" s="997"/>
      <c r="L98" s="997"/>
      <c r="M98" s="1021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802">
        <f t="shared" si="10"/>
        <v>1</v>
      </c>
      <c r="C99" s="65"/>
      <c r="D99" s="259">
        <v>1</v>
      </c>
      <c r="E99" s="260">
        <v>1</v>
      </c>
      <c r="F99" s="1037"/>
      <c r="G99" s="1037"/>
      <c r="H99" s="37" t="str">
        <f t="shared" si="12"/>
        <v/>
      </c>
      <c r="I99" s="1008"/>
      <c r="J99" s="1038"/>
      <c r="K99" s="1007"/>
      <c r="L99" s="1007"/>
      <c r="M99" s="1039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801" t="s">
        <v>141</v>
      </c>
      <c r="B100" s="802">
        <f t="shared" si="10"/>
        <v>0</v>
      </c>
      <c r="C100" s="65"/>
      <c r="D100" s="259"/>
      <c r="E100" s="260"/>
      <c r="F100" s="1037"/>
      <c r="G100" s="1037"/>
      <c r="H100" s="37" t="str">
        <f t="shared" si="12"/>
        <v/>
      </c>
      <c r="I100" s="1008"/>
      <c r="J100" s="1038"/>
      <c r="K100" s="1007"/>
      <c r="L100" s="1007"/>
      <c r="M100" s="1039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040" t="s">
        <v>142</v>
      </c>
      <c r="B101" s="1041">
        <f t="shared" si="10"/>
        <v>0</v>
      </c>
      <c r="C101" s="65"/>
      <c r="D101" s="259"/>
      <c r="E101" s="260"/>
      <c r="F101" s="507"/>
      <c r="G101" s="507"/>
      <c r="H101" s="37" t="str">
        <f t="shared" si="12"/>
        <v/>
      </c>
      <c r="I101" s="1008"/>
      <c r="J101" s="1038"/>
      <c r="K101" s="1007"/>
      <c r="L101" s="1007"/>
      <c r="M101" s="1039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508" t="s">
        <v>32</v>
      </c>
      <c r="B102" s="1144">
        <f t="shared" ref="B102:G102" si="14">SUM(B95:B101)</f>
        <v>66</v>
      </c>
      <c r="C102" s="1145">
        <f t="shared" si="14"/>
        <v>0</v>
      </c>
      <c r="D102" s="1146">
        <f t="shared" si="14"/>
        <v>66</v>
      </c>
      <c r="E102" s="1147">
        <f t="shared" si="14"/>
        <v>59</v>
      </c>
      <c r="F102" s="1148">
        <f t="shared" si="14"/>
        <v>7</v>
      </c>
      <c r="G102" s="1148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047"/>
      <c r="B105" s="1047"/>
      <c r="C105" s="1149" t="s">
        <v>148</v>
      </c>
      <c r="D105" s="910" t="s">
        <v>149</v>
      </c>
      <c r="E105" s="689" t="s">
        <v>150</v>
      </c>
      <c r="F105" s="1150" t="s">
        <v>151</v>
      </c>
      <c r="G105" s="1151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21</v>
      </c>
      <c r="C106" s="1112"/>
      <c r="D106" s="1120">
        <v>7</v>
      </c>
      <c r="E106" s="912">
        <v>14</v>
      </c>
      <c r="F106" s="1152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513" t="s">
        <v>154</v>
      </c>
      <c r="B107" s="514">
        <f>SUM(C107:E107)</f>
        <v>0</v>
      </c>
      <c r="C107" s="515"/>
      <c r="D107" s="233"/>
      <c r="E107" s="517"/>
      <c r="F107" s="518"/>
      <c r="G107" s="519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15375.92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",[7]NOMBRE!B2," - ","( ",[7]NOMBRE!C2,[7]NOMBRE!D2,[7]NOMBRE!E2,[7]NOMBRE!F2,[7]NOMBRE!G2,"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",[7]NOMBRE!B6," - ","( ",[7]NOMBRE!C6,[7]NOMBRE!D6," )")</f>
        <v>MES: MAYO - ( 05 )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",[7]NOMBRE!B7)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1153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1054"/>
      <c r="H11" s="542"/>
      <c r="I11" s="542"/>
      <c r="J11" s="531"/>
      <c r="K11" s="1054"/>
      <c r="L11" s="542"/>
      <c r="M11" s="542"/>
      <c r="N11" s="542"/>
      <c r="O11" s="531"/>
      <c r="P11" s="1054"/>
      <c r="Q11" s="542"/>
      <c r="R11" s="542"/>
      <c r="S11" s="542"/>
      <c r="T11" s="531"/>
      <c r="U11" s="1054"/>
      <c r="V11" s="542"/>
      <c r="W11" s="542"/>
      <c r="X11" s="542"/>
      <c r="Y11" s="544"/>
      <c r="Z11" s="542"/>
      <c r="AA11" s="542"/>
      <c r="AB11" s="531"/>
      <c r="AC11" s="1054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817"/>
      <c r="D12" s="817"/>
      <c r="E12" s="817"/>
      <c r="F12" s="531"/>
      <c r="G12" s="1154" t="s">
        <v>17</v>
      </c>
      <c r="H12" s="915" t="s">
        <v>18</v>
      </c>
      <c r="I12" s="915" t="s">
        <v>19</v>
      </c>
      <c r="J12" s="1155" t="s">
        <v>20</v>
      </c>
      <c r="K12" s="1154" t="s">
        <v>17</v>
      </c>
      <c r="L12" s="915" t="s">
        <v>18</v>
      </c>
      <c r="M12" s="915" t="s">
        <v>19</v>
      </c>
      <c r="N12" s="915" t="s">
        <v>20</v>
      </c>
      <c r="O12" s="1155" t="s">
        <v>21</v>
      </c>
      <c r="P12" s="1154" t="s">
        <v>17</v>
      </c>
      <c r="Q12" s="915" t="s">
        <v>18</v>
      </c>
      <c r="R12" s="915" t="s">
        <v>19</v>
      </c>
      <c r="S12" s="915" t="s">
        <v>20</v>
      </c>
      <c r="T12" s="1155" t="s">
        <v>21</v>
      </c>
      <c r="U12" s="1154" t="s">
        <v>17</v>
      </c>
      <c r="V12" s="915" t="s">
        <v>18</v>
      </c>
      <c r="W12" s="915" t="s">
        <v>19</v>
      </c>
      <c r="X12" s="915" t="s">
        <v>20</v>
      </c>
      <c r="Y12" s="1156" t="s">
        <v>21</v>
      </c>
      <c r="Z12" s="1157" t="s">
        <v>17</v>
      </c>
      <c r="AA12" s="915" t="s">
        <v>22</v>
      </c>
      <c r="AB12" s="1158" t="s">
        <v>23</v>
      </c>
      <c r="AC12" s="1154" t="s">
        <v>17</v>
      </c>
      <c r="AD12" s="915" t="s">
        <v>22</v>
      </c>
      <c r="AE12" s="1158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151" t="s">
        <v>24</v>
      </c>
      <c r="B13" s="1159">
        <f t="shared" ref="B13:AE13" si="0">SUM(B14:B17)</f>
        <v>6</v>
      </c>
      <c r="C13" s="1160">
        <f t="shared" si="0"/>
        <v>6</v>
      </c>
      <c r="D13" s="918">
        <f t="shared" si="0"/>
        <v>6</v>
      </c>
      <c r="E13" s="918">
        <f t="shared" si="0"/>
        <v>1604</v>
      </c>
      <c r="F13" s="1161">
        <f t="shared" si="0"/>
        <v>1517</v>
      </c>
      <c r="G13" s="1162">
        <f t="shared" si="0"/>
        <v>821</v>
      </c>
      <c r="H13" s="918">
        <f t="shared" si="0"/>
        <v>821</v>
      </c>
      <c r="I13" s="918">
        <f t="shared" si="0"/>
        <v>0</v>
      </c>
      <c r="J13" s="1161">
        <f t="shared" si="0"/>
        <v>0</v>
      </c>
      <c r="K13" s="1162">
        <f t="shared" si="0"/>
        <v>774.92000000000007</v>
      </c>
      <c r="L13" s="918">
        <f t="shared" si="0"/>
        <v>666.32</v>
      </c>
      <c r="M13" s="918">
        <f t="shared" si="0"/>
        <v>0.85</v>
      </c>
      <c r="N13" s="918">
        <f t="shared" si="0"/>
        <v>0</v>
      </c>
      <c r="O13" s="1161">
        <f t="shared" si="0"/>
        <v>107.75</v>
      </c>
      <c r="P13" s="1162">
        <f t="shared" si="0"/>
        <v>490.39</v>
      </c>
      <c r="Q13" s="918">
        <f t="shared" si="0"/>
        <v>210.67000000000002</v>
      </c>
      <c r="R13" s="918">
        <f t="shared" si="0"/>
        <v>157.85</v>
      </c>
      <c r="S13" s="918">
        <f t="shared" si="0"/>
        <v>5.92</v>
      </c>
      <c r="T13" s="1161">
        <f t="shared" si="0"/>
        <v>115.95</v>
      </c>
      <c r="U13" s="1162">
        <f t="shared" si="0"/>
        <v>173.18</v>
      </c>
      <c r="V13" s="918">
        <f t="shared" si="0"/>
        <v>126.25</v>
      </c>
      <c r="W13" s="918">
        <f t="shared" si="0"/>
        <v>18.68</v>
      </c>
      <c r="X13" s="918">
        <f t="shared" si="0"/>
        <v>0</v>
      </c>
      <c r="Y13" s="1163">
        <f t="shared" si="0"/>
        <v>28.25</v>
      </c>
      <c r="Z13" s="1160">
        <f t="shared" si="0"/>
        <v>68.739999999999995</v>
      </c>
      <c r="AA13" s="918">
        <f>SUM(AA14:AA17)</f>
        <v>43.98</v>
      </c>
      <c r="AB13" s="1164">
        <f t="shared" si="0"/>
        <v>24.759999999999998</v>
      </c>
      <c r="AC13" s="1162">
        <f t="shared" si="0"/>
        <v>20.100000000000001</v>
      </c>
      <c r="AD13" s="918">
        <f t="shared" si="0"/>
        <v>12.27</v>
      </c>
      <c r="AE13" s="1164">
        <f t="shared" si="0"/>
        <v>7.83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064" t="s">
        <v>25</v>
      </c>
      <c r="B14" s="921">
        <v>5</v>
      </c>
      <c r="C14" s="922">
        <v>5</v>
      </c>
      <c r="D14" s="922">
        <v>5</v>
      </c>
      <c r="E14" s="922">
        <v>860</v>
      </c>
      <c r="F14" s="922">
        <v>821</v>
      </c>
      <c r="G14" s="1065">
        <f>SUM(H14:J14)</f>
        <v>821</v>
      </c>
      <c r="H14" s="106">
        <v>821</v>
      </c>
      <c r="I14" s="922">
        <v>0</v>
      </c>
      <c r="J14" s="922">
        <v>0</v>
      </c>
      <c r="K14" s="1165">
        <f>SUM(L14:O14)</f>
        <v>667.69</v>
      </c>
      <c r="L14" s="106">
        <v>571.84</v>
      </c>
      <c r="M14" s="922">
        <v>0.85</v>
      </c>
      <c r="N14" s="1166">
        <v>0</v>
      </c>
      <c r="O14" s="107">
        <v>95</v>
      </c>
      <c r="P14" s="1165">
        <f>SUM(Q14:T14)</f>
        <v>355.88</v>
      </c>
      <c r="Q14" s="106">
        <v>90.91</v>
      </c>
      <c r="R14" s="922">
        <v>157.85</v>
      </c>
      <c r="S14" s="1166">
        <v>5.92</v>
      </c>
      <c r="T14" s="107">
        <v>101.2</v>
      </c>
      <c r="U14" s="1165">
        <f>SUM(V14:Y14)</f>
        <v>114.13</v>
      </c>
      <c r="V14" s="106">
        <v>74.7</v>
      </c>
      <c r="W14" s="922">
        <v>18.68</v>
      </c>
      <c r="X14" s="1166">
        <v>0</v>
      </c>
      <c r="Y14" s="108">
        <v>20.75</v>
      </c>
      <c r="Z14" s="927">
        <f>SUM(AA14:AB14)</f>
        <v>54.01</v>
      </c>
      <c r="AA14" s="922">
        <v>32.33</v>
      </c>
      <c r="AB14" s="13">
        <v>21.68</v>
      </c>
      <c r="AC14" s="1165">
        <f>SUM(AD14:AE14)</f>
        <v>6.71</v>
      </c>
      <c r="AD14" s="922">
        <v>6.71</v>
      </c>
      <c r="AE14" s="13">
        <v>0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832" t="s">
        <v>26</v>
      </c>
      <c r="B15" s="14">
        <v>1</v>
      </c>
      <c r="C15" s="15">
        <v>1</v>
      </c>
      <c r="D15" s="15">
        <v>1</v>
      </c>
      <c r="E15" s="15">
        <v>744</v>
      </c>
      <c r="F15" s="15">
        <v>696</v>
      </c>
      <c r="G15" s="1068">
        <f>SUM(H15:J15)</f>
        <v>0</v>
      </c>
      <c r="H15" s="16">
        <v>0</v>
      </c>
      <c r="I15" s="15">
        <v>0</v>
      </c>
      <c r="J15" s="16">
        <v>0</v>
      </c>
      <c r="K15" s="1068">
        <f>SUM(L15:O15)</f>
        <v>107.23</v>
      </c>
      <c r="L15" s="16">
        <v>94.48</v>
      </c>
      <c r="M15" s="16">
        <v>0</v>
      </c>
      <c r="N15" s="1069">
        <v>0</v>
      </c>
      <c r="O15" s="1070">
        <v>12.75</v>
      </c>
      <c r="P15" s="1068">
        <f>SUM(Q15:T15)</f>
        <v>134.51</v>
      </c>
      <c r="Q15" s="16">
        <v>119.76</v>
      </c>
      <c r="R15" s="15">
        <v>0</v>
      </c>
      <c r="S15" s="1069">
        <v>0</v>
      </c>
      <c r="T15" s="1070">
        <v>14.75</v>
      </c>
      <c r="U15" s="1068">
        <f>SUM(V15:Y15)</f>
        <v>59.05</v>
      </c>
      <c r="V15" s="16">
        <v>51.55</v>
      </c>
      <c r="W15" s="15">
        <v>0</v>
      </c>
      <c r="X15" s="1069">
        <v>0</v>
      </c>
      <c r="Y15" s="1071">
        <v>7.5</v>
      </c>
      <c r="Z15" s="261">
        <f>SUM(AA15:AB15)</f>
        <v>14.73</v>
      </c>
      <c r="AA15" s="15">
        <v>11.65</v>
      </c>
      <c r="AB15" s="17">
        <v>3.08</v>
      </c>
      <c r="AC15" s="1068">
        <f>SUM(AD15:AE15)</f>
        <v>13.39</v>
      </c>
      <c r="AD15" s="15">
        <v>5.56</v>
      </c>
      <c r="AE15" s="17">
        <v>7.83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837" t="s">
        <v>27</v>
      </c>
      <c r="B16" s="14"/>
      <c r="C16" s="15"/>
      <c r="D16" s="15"/>
      <c r="E16" s="15"/>
      <c r="F16" s="15"/>
      <c r="G16" s="1068">
        <f>SUM(H16:J16)</f>
        <v>0</v>
      </c>
      <c r="H16" s="16"/>
      <c r="I16" s="15"/>
      <c r="J16" s="18"/>
      <c r="K16" s="1068">
        <f>SUM(L16:O16)</f>
        <v>0</v>
      </c>
      <c r="L16" s="16"/>
      <c r="M16" s="18"/>
      <c r="N16" s="1072"/>
      <c r="O16" s="1073"/>
      <c r="P16" s="1068">
        <f>SUM(Q16:T16)</f>
        <v>0</v>
      </c>
      <c r="Q16" s="16"/>
      <c r="R16" s="18"/>
      <c r="S16" s="1072"/>
      <c r="T16" s="1073"/>
      <c r="U16" s="1068">
        <f>SUM(V16:Y16)</f>
        <v>0</v>
      </c>
      <c r="V16" s="16"/>
      <c r="W16" s="18"/>
      <c r="X16" s="1072"/>
      <c r="Y16" s="1074"/>
      <c r="Z16" s="261">
        <f>SUM(AA16:AB16)</f>
        <v>0</v>
      </c>
      <c r="AA16" s="15"/>
      <c r="AB16" s="17"/>
      <c r="AC16" s="1068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614" t="s">
        <v>28</v>
      </c>
      <c r="B17" s="1075"/>
      <c r="C17" s="1076"/>
      <c r="D17" s="20"/>
      <c r="E17" s="20"/>
      <c r="F17" s="21"/>
      <c r="G17" s="615">
        <f>SUM(H17:J17)</f>
        <v>0</v>
      </c>
      <c r="H17" s="23"/>
      <c r="I17" s="24"/>
      <c r="J17" s="1080"/>
      <c r="K17" s="616">
        <f>SUM(L17:O17)</f>
        <v>0</v>
      </c>
      <c r="L17" s="23"/>
      <c r="M17" s="1078"/>
      <c r="N17" s="1079"/>
      <c r="O17" s="1080"/>
      <c r="P17" s="616">
        <f>SUM(Q17:T17)</f>
        <v>0</v>
      </c>
      <c r="Q17" s="1078"/>
      <c r="R17" s="1076"/>
      <c r="S17" s="1079"/>
      <c r="T17" s="1080"/>
      <c r="U17" s="616">
        <f>SUM(V17:Y17)</f>
        <v>0</v>
      </c>
      <c r="V17" s="1078"/>
      <c r="W17" s="1076"/>
      <c r="X17" s="1079"/>
      <c r="Y17" s="1081"/>
      <c r="Z17" s="74">
        <f>SUM(AA17:AB17)</f>
        <v>0</v>
      </c>
      <c r="AA17" s="1076"/>
      <c r="AB17" s="75"/>
      <c r="AC17" s="615">
        <f>SUM(AD17:AE17)</f>
        <v>0</v>
      </c>
      <c r="AD17" s="1076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082"/>
      <c r="D19" s="1082"/>
      <c r="E19" s="1082"/>
      <c r="F19" s="1082"/>
      <c r="G19" s="32"/>
      <c r="H19" s="943"/>
      <c r="I19" s="944"/>
      <c r="J19" s="33"/>
      <c r="K19" s="945"/>
      <c r="L19" s="945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083"/>
      <c r="I20" s="1082"/>
      <c r="J20" s="1082"/>
      <c r="K20" s="992"/>
      <c r="L20" s="992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9</v>
      </c>
      <c r="C21" s="948"/>
      <c r="D21" s="1084"/>
      <c r="E21" s="1084">
        <v>9</v>
      </c>
      <c r="F21" s="1084"/>
      <c r="G21" s="950"/>
      <c r="H21" s="1085"/>
      <c r="I21" s="1082"/>
      <c r="J21" s="1082"/>
      <c r="K21" s="992"/>
      <c r="L21" s="992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262" t="s">
        <v>39</v>
      </c>
      <c r="B22" s="802">
        <f>SUM(C22:G22)</f>
        <v>327</v>
      </c>
      <c r="C22" s="1086"/>
      <c r="D22" s="1087"/>
      <c r="E22" s="1087">
        <v>327</v>
      </c>
      <c r="F22" s="1087"/>
      <c r="G22" s="1088"/>
      <c r="H22" s="1085"/>
      <c r="I22" s="1082"/>
      <c r="J22" s="1082"/>
      <c r="K22" s="992"/>
      <c r="L22" s="992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262" t="s">
        <v>40</v>
      </c>
      <c r="B23" s="802">
        <f>SUM(C23:G23)</f>
        <v>327</v>
      </c>
      <c r="C23" s="1086"/>
      <c r="D23" s="1087"/>
      <c r="E23" s="1087">
        <v>327</v>
      </c>
      <c r="F23" s="1087"/>
      <c r="G23" s="1088"/>
      <c r="H23" s="1085"/>
      <c r="I23" s="1082"/>
      <c r="J23" s="1082"/>
      <c r="K23" s="992"/>
      <c r="L23" s="992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262" t="s">
        <v>41</v>
      </c>
      <c r="B24" s="802">
        <f>SUM(C24:G24)</f>
        <v>327</v>
      </c>
      <c r="C24" s="1086"/>
      <c r="D24" s="1087"/>
      <c r="E24" s="1087">
        <v>327</v>
      </c>
      <c r="F24" s="1087"/>
      <c r="G24" s="1088"/>
      <c r="H24" s="1085"/>
      <c r="I24" s="1082"/>
      <c r="J24" s="1089"/>
      <c r="K24" s="992"/>
      <c r="L24" s="992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624">
        <f>SUM(C25:G25)</f>
        <v>327</v>
      </c>
      <c r="C25" s="625"/>
      <c r="D25" s="745"/>
      <c r="E25" s="745">
        <v>327</v>
      </c>
      <c r="F25" s="745"/>
      <c r="G25" s="746"/>
      <c r="H25" s="1085"/>
      <c r="I25" s="1082"/>
      <c r="J25" s="1082"/>
      <c r="K25" s="992"/>
      <c r="L25" s="992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091"/>
      <c r="C26" s="1089"/>
      <c r="D26" s="1091"/>
      <c r="E26" s="1091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092"/>
      <c r="D27" s="1092"/>
      <c r="E27" s="1092"/>
      <c r="F27" s="1092"/>
      <c r="G27" s="1092"/>
      <c r="H27" s="1092"/>
      <c r="I27" s="1093"/>
      <c r="J27" s="1093"/>
      <c r="K27" s="1091"/>
      <c r="L27" s="1091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094" t="s">
        <v>45</v>
      </c>
      <c r="E28" s="677"/>
      <c r="F28" s="1167"/>
      <c r="G28" s="749" t="s">
        <v>46</v>
      </c>
      <c r="H28" s="749"/>
      <c r="I28" s="749"/>
      <c r="J28" s="749"/>
      <c r="K28" s="749"/>
      <c r="L28" s="1168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954"/>
      <c r="D29" s="1096" t="s">
        <v>47</v>
      </c>
      <c r="E29" s="1096" t="s">
        <v>48</v>
      </c>
      <c r="F29" s="1140" t="s">
        <v>49</v>
      </c>
      <c r="G29" s="1111" t="s">
        <v>50</v>
      </c>
      <c r="H29" s="1096" t="s">
        <v>51</v>
      </c>
      <c r="I29" s="1096" t="s">
        <v>52</v>
      </c>
      <c r="J29" s="1096" t="s">
        <v>53</v>
      </c>
      <c r="K29" s="1096" t="s">
        <v>54</v>
      </c>
      <c r="L29" s="1096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1169">
        <f>SUM(D30:F30)</f>
        <v>71</v>
      </c>
      <c r="D30" s="959"/>
      <c r="E30" s="1098">
        <v>1</v>
      </c>
      <c r="F30" s="1170">
        <v>70</v>
      </c>
      <c r="G30" s="1171">
        <v>4</v>
      </c>
      <c r="H30" s="1098">
        <v>26</v>
      </c>
      <c r="I30" s="1098">
        <v>30</v>
      </c>
      <c r="J30" s="1098">
        <v>11</v>
      </c>
      <c r="K30" s="1098"/>
      <c r="L30" s="1098"/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263" t="s">
        <v>40</v>
      </c>
      <c r="B31" s="861"/>
      <c r="C31" s="1102">
        <f t="shared" ref="C31:C36" si="3">SUM(D31:F31)</f>
        <v>93</v>
      </c>
      <c r="D31" s="1098"/>
      <c r="E31" s="1098">
        <v>1</v>
      </c>
      <c r="F31" s="1170">
        <v>92</v>
      </c>
      <c r="G31" s="1171">
        <v>4</v>
      </c>
      <c r="H31" s="1098">
        <v>33</v>
      </c>
      <c r="I31" s="1098">
        <v>44</v>
      </c>
      <c r="J31" s="1098">
        <v>12</v>
      </c>
      <c r="K31" s="1098"/>
      <c r="L31" s="1098"/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263" t="s">
        <v>41</v>
      </c>
      <c r="B32" s="861"/>
      <c r="C32" s="1102">
        <f t="shared" si="3"/>
        <v>791</v>
      </c>
      <c r="D32" s="1098"/>
      <c r="E32" s="1098">
        <v>6</v>
      </c>
      <c r="F32" s="1170">
        <v>785</v>
      </c>
      <c r="G32" s="1171">
        <v>34</v>
      </c>
      <c r="H32" s="1098">
        <v>306</v>
      </c>
      <c r="I32" s="1098">
        <v>388</v>
      </c>
      <c r="J32" s="1098">
        <v>63</v>
      </c>
      <c r="K32" s="1098"/>
      <c r="L32" s="1098"/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40" t="s">
        <v>42</v>
      </c>
      <c r="B33" s="634"/>
      <c r="C33" s="42">
        <f t="shared" si="3"/>
        <v>57</v>
      </c>
      <c r="D33" s="635"/>
      <c r="E33" s="635">
        <v>1</v>
      </c>
      <c r="F33" s="636">
        <v>56</v>
      </c>
      <c r="G33" s="637">
        <v>3</v>
      </c>
      <c r="H33" s="635">
        <v>19</v>
      </c>
      <c r="I33" s="635">
        <v>25</v>
      </c>
      <c r="J33" s="635">
        <v>10</v>
      </c>
      <c r="K33" s="635"/>
      <c r="L33" s="635"/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102">
        <f t="shared" si="3"/>
        <v>7</v>
      </c>
      <c r="D34" s="1098"/>
      <c r="E34" s="1098"/>
      <c r="F34" s="1170">
        <v>7</v>
      </c>
      <c r="G34" s="1171">
        <v>0</v>
      </c>
      <c r="H34" s="1098">
        <v>3</v>
      </c>
      <c r="I34" s="1098">
        <v>4</v>
      </c>
      <c r="J34" s="1098">
        <v>0</v>
      </c>
      <c r="K34" s="1098"/>
      <c r="L34" s="1098"/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963"/>
      <c r="B35" s="40" t="s">
        <v>58</v>
      </c>
      <c r="C35" s="76">
        <f t="shared" si="3"/>
        <v>0</v>
      </c>
      <c r="D35" s="965"/>
      <c r="E35" s="965"/>
      <c r="F35" s="77"/>
      <c r="G35" s="78"/>
      <c r="H35" s="965"/>
      <c r="I35" s="965"/>
      <c r="J35" s="965"/>
      <c r="K35" s="965"/>
      <c r="L35" s="965"/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3</v>
      </c>
      <c r="D36" s="965"/>
      <c r="E36" s="965"/>
      <c r="F36" s="77">
        <v>3</v>
      </c>
      <c r="G36" s="78">
        <v>0</v>
      </c>
      <c r="H36" s="965">
        <v>3</v>
      </c>
      <c r="I36" s="965">
        <v>0</v>
      </c>
      <c r="J36" s="965">
        <v>0</v>
      </c>
      <c r="K36" s="965"/>
      <c r="L36" s="965"/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099" t="s">
        <v>60</v>
      </c>
      <c r="B37" s="992"/>
      <c r="C37" s="44"/>
      <c r="D37" s="1172"/>
      <c r="E37" s="1172"/>
      <c r="F37" s="1172"/>
      <c r="G37" s="1172"/>
      <c r="H37" s="1172"/>
      <c r="I37" s="1172"/>
      <c r="J37" s="1172"/>
      <c r="K37" s="1172"/>
      <c r="L37" s="1172"/>
      <c r="M37" s="1101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096" t="s">
        <v>61</v>
      </c>
      <c r="B38" s="1096" t="s">
        <v>62</v>
      </c>
      <c r="C38" s="1082"/>
      <c r="D38" s="992"/>
      <c r="E38" s="992"/>
      <c r="F38" s="992"/>
      <c r="G38" s="1101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173" t="s">
        <v>63</v>
      </c>
      <c r="B39" s="1174">
        <v>220</v>
      </c>
      <c r="C39" s="1082"/>
      <c r="D39" s="992"/>
      <c r="E39" s="992"/>
      <c r="F39" s="992"/>
      <c r="G39" s="1101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173" t="s">
        <v>64</v>
      </c>
      <c r="B40" s="1174">
        <v>590</v>
      </c>
      <c r="C40" s="1082"/>
      <c r="D40" s="992"/>
      <c r="E40" s="992"/>
      <c r="F40" s="992"/>
      <c r="G40" s="1101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173" t="s">
        <v>65</v>
      </c>
      <c r="B41" s="1174">
        <v>828</v>
      </c>
      <c r="C41" s="1082"/>
      <c r="D41" s="992"/>
      <c r="E41" s="992"/>
      <c r="F41" s="992"/>
      <c r="G41" s="1101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173" t="s">
        <v>66</v>
      </c>
      <c r="B42" s="1174"/>
      <c r="C42" s="1082"/>
      <c r="D42" s="992"/>
      <c r="E42" s="992"/>
      <c r="F42" s="992"/>
      <c r="G42" s="1101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173" t="s">
        <v>67</v>
      </c>
      <c r="B43" s="1174">
        <v>437</v>
      </c>
      <c r="C43" s="1082"/>
      <c r="D43" s="992"/>
      <c r="E43" s="992"/>
      <c r="F43" s="992"/>
      <c r="G43" s="1101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173" t="s">
        <v>68</v>
      </c>
      <c r="B44" s="1174"/>
      <c r="C44" s="1082"/>
      <c r="D44" s="992"/>
      <c r="E44" s="992"/>
      <c r="F44" s="992"/>
      <c r="G44" s="1101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173" t="s">
        <v>69</v>
      </c>
      <c r="B45" s="1174"/>
      <c r="C45" s="1082"/>
      <c r="D45" s="992"/>
      <c r="E45" s="992"/>
      <c r="F45" s="992"/>
      <c r="G45" s="1101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082"/>
      <c r="D46" s="992"/>
      <c r="E46" s="992"/>
      <c r="F46" s="992"/>
      <c r="G46" s="1101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42" t="s">
        <v>71</v>
      </c>
      <c r="B47" s="635"/>
      <c r="C47" s="1082"/>
      <c r="D47" s="992"/>
      <c r="E47" s="992"/>
      <c r="F47" s="992"/>
      <c r="G47" s="1101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175" t="s">
        <v>72</v>
      </c>
      <c r="B48" s="33"/>
      <c r="D48" s="1172"/>
      <c r="E48" s="1172"/>
      <c r="F48" s="992"/>
      <c r="G48" s="992"/>
      <c r="H48" s="992"/>
      <c r="I48" s="992"/>
      <c r="J48" s="992"/>
      <c r="K48" s="992"/>
      <c r="L48" s="992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096" t="s">
        <v>31</v>
      </c>
      <c r="B49" s="1096" t="s">
        <v>32</v>
      </c>
      <c r="C49" s="1096" t="s">
        <v>73</v>
      </c>
      <c r="D49" s="1096" t="s">
        <v>74</v>
      </c>
      <c r="E49" s="1096" t="s">
        <v>75</v>
      </c>
      <c r="F49" s="992"/>
      <c r="G49" s="992"/>
      <c r="H49" s="992"/>
      <c r="I49" s="992"/>
      <c r="J49" s="992"/>
      <c r="K49" s="992"/>
      <c r="L49" s="992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1102" t="s">
        <v>76</v>
      </c>
      <c r="B50" s="1105">
        <f>SUM(C50:E50)</f>
        <v>930</v>
      </c>
      <c r="C50" s="1106">
        <v>930</v>
      </c>
      <c r="D50" s="1106"/>
      <c r="E50" s="1106"/>
      <c r="F50" s="992"/>
      <c r="G50" s="992"/>
      <c r="H50" s="992"/>
      <c r="I50" s="992"/>
      <c r="J50" s="992"/>
      <c r="K50" s="992"/>
      <c r="L50" s="992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1102" t="s">
        <v>77</v>
      </c>
      <c r="B51" s="1105">
        <f>SUM(C51:E51)</f>
        <v>791</v>
      </c>
      <c r="C51" s="1106">
        <v>791</v>
      </c>
      <c r="D51" s="1106"/>
      <c r="E51" s="1106"/>
      <c r="F51" s="992"/>
      <c r="G51" s="992"/>
      <c r="H51" s="992"/>
      <c r="I51" s="992"/>
      <c r="J51" s="992"/>
      <c r="K51" s="992"/>
      <c r="L51" s="992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42" t="s">
        <v>78</v>
      </c>
      <c r="B52" s="642">
        <f>SUM(C52:E52)</f>
        <v>139</v>
      </c>
      <c r="C52" s="643">
        <v>139</v>
      </c>
      <c r="D52" s="643"/>
      <c r="E52" s="643"/>
      <c r="F52" s="992"/>
      <c r="G52" s="992"/>
      <c r="H52" s="992"/>
      <c r="I52" s="992"/>
      <c r="J52" s="992"/>
      <c r="K52" s="992"/>
      <c r="L52" s="992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1176" t="s">
        <v>79</v>
      </c>
      <c r="B53" s="48"/>
      <c r="C53" s="49"/>
      <c r="D53" s="49"/>
      <c r="E53" s="991"/>
      <c r="F53" s="991"/>
      <c r="G53" s="991"/>
      <c r="H53" s="991"/>
      <c r="I53" s="991"/>
      <c r="J53" s="992"/>
      <c r="K53" s="992"/>
      <c r="L53" s="992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108" t="s">
        <v>80</v>
      </c>
      <c r="B54" s="1108" t="s">
        <v>32</v>
      </c>
      <c r="C54" s="1109" t="s">
        <v>81</v>
      </c>
      <c r="D54" s="1110" t="s">
        <v>82</v>
      </c>
      <c r="E54" s="873" t="s">
        <v>49</v>
      </c>
      <c r="F54" s="1111" t="s">
        <v>75</v>
      </c>
      <c r="G54" s="991"/>
      <c r="H54" s="991"/>
      <c r="I54" s="991"/>
      <c r="J54" s="992"/>
      <c r="K54" s="992"/>
      <c r="L54" s="992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978"/>
      <c r="D55" s="876"/>
      <c r="E55" s="646"/>
      <c r="F55" s="1177"/>
      <c r="G55" s="991"/>
      <c r="H55" s="991"/>
      <c r="I55" s="991"/>
      <c r="J55" s="992"/>
      <c r="K55" s="992"/>
      <c r="L55" s="992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878" t="s">
        <v>84</v>
      </c>
      <c r="B56" s="879">
        <f>SUM(C56:E56)</f>
        <v>0</v>
      </c>
      <c r="C56" s="989"/>
      <c r="D56" s="264"/>
      <c r="E56" s="1115"/>
      <c r="F56" s="1177"/>
      <c r="G56" s="991"/>
      <c r="H56" s="991"/>
      <c r="I56" s="991"/>
      <c r="J56" s="992"/>
      <c r="K56" s="992"/>
      <c r="L56" s="992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980" t="s">
        <v>85</v>
      </c>
      <c r="B57" s="981">
        <f>SUM(C57:E57)</f>
        <v>10</v>
      </c>
      <c r="C57" s="1116"/>
      <c r="D57" s="653"/>
      <c r="E57" s="654">
        <v>10</v>
      </c>
      <c r="F57" s="655"/>
      <c r="G57" s="991"/>
      <c r="H57" s="991"/>
      <c r="I57" s="991"/>
      <c r="J57" s="992"/>
      <c r="K57" s="992"/>
      <c r="L57" s="992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1176" t="s">
        <v>86</v>
      </c>
      <c r="B58" s="50"/>
      <c r="C58" s="50"/>
      <c r="D58" s="50"/>
      <c r="E58" s="50"/>
      <c r="F58" s="991"/>
      <c r="G58" s="991"/>
      <c r="H58" s="991"/>
      <c r="I58" s="991"/>
      <c r="J58" s="992"/>
      <c r="K58" s="992"/>
      <c r="L58" s="992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118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991"/>
      <c r="G59" s="991"/>
      <c r="H59" s="991"/>
      <c r="I59" s="991"/>
      <c r="J59" s="992"/>
      <c r="K59" s="992"/>
      <c r="L59" s="992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983" t="s">
        <v>92</v>
      </c>
      <c r="B60" s="984"/>
      <c r="C60" s="978"/>
      <c r="D60" s="658"/>
      <c r="E60" s="886"/>
      <c r="F60" s="991"/>
      <c r="G60" s="991"/>
      <c r="H60" s="991"/>
      <c r="I60" s="991"/>
      <c r="J60" s="992"/>
      <c r="K60" s="992"/>
      <c r="L60" s="992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993" t="s">
        <v>93</v>
      </c>
      <c r="B61" s="269"/>
      <c r="C61" s="994"/>
      <c r="D61" s="995"/>
      <c r="E61" s="272"/>
      <c r="F61" s="991"/>
      <c r="G61" s="991"/>
      <c r="H61" s="991"/>
      <c r="I61" s="991"/>
      <c r="J61" s="992"/>
      <c r="K61" s="992"/>
      <c r="L61" s="992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993" t="s">
        <v>94</v>
      </c>
      <c r="B62" s="269"/>
      <c r="C62" s="989"/>
      <c r="D62" s="990"/>
      <c r="E62" s="272"/>
      <c r="F62" s="991"/>
      <c r="G62" s="991"/>
      <c r="H62" s="991"/>
      <c r="I62" s="991"/>
      <c r="J62" s="992"/>
      <c r="K62" s="992"/>
      <c r="L62" s="992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993" t="s">
        <v>95</v>
      </c>
      <c r="B63" s="269"/>
      <c r="C63" s="994"/>
      <c r="D63" s="995"/>
      <c r="E63" s="272"/>
      <c r="F63" s="996"/>
      <c r="G63" s="996"/>
      <c r="H63" s="996"/>
      <c r="I63" s="996"/>
      <c r="J63" s="997"/>
      <c r="K63" s="997"/>
      <c r="L63" s="997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178" t="s">
        <v>96</v>
      </c>
      <c r="B64" s="1179"/>
      <c r="C64" s="1180"/>
      <c r="D64" s="1181"/>
      <c r="E64" s="1182"/>
      <c r="F64" s="1183"/>
      <c r="G64" s="1183"/>
      <c r="H64" s="1183"/>
      <c r="I64" s="1183"/>
      <c r="J64" s="1184"/>
      <c r="K64" s="1184"/>
      <c r="L64" s="1184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185" t="s">
        <v>97</v>
      </c>
      <c r="B65" s="660">
        <v>14</v>
      </c>
      <c r="C65" s="1186">
        <v>14</v>
      </c>
      <c r="D65" s="1187">
        <v>7</v>
      </c>
      <c r="E65" s="519">
        <v>33</v>
      </c>
      <c r="F65" s="1183"/>
      <c r="G65" s="1183"/>
      <c r="H65" s="1183"/>
      <c r="I65" s="1183"/>
      <c r="J65" s="1184"/>
      <c r="K65" s="1184"/>
      <c r="L65" s="1184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121" t="s">
        <v>32</v>
      </c>
      <c r="B66" s="1000">
        <f>SUM(B60:B65)</f>
        <v>14</v>
      </c>
      <c r="C66" s="1000">
        <f>SUM(C60:C65)</f>
        <v>14</v>
      </c>
      <c r="D66" s="775">
        <f>SUM(D60:D65)</f>
        <v>7</v>
      </c>
      <c r="E66" s="1122">
        <f>SUM(E60:E65)</f>
        <v>33</v>
      </c>
      <c r="F66" s="1001"/>
      <c r="G66" s="1183"/>
      <c r="H66" s="1183"/>
      <c r="I66" s="1183"/>
      <c r="J66" s="1184"/>
      <c r="K66" s="1184"/>
      <c r="L66" s="1184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002" t="s">
        <v>98</v>
      </c>
      <c r="B67" s="561"/>
      <c r="C67" s="561"/>
      <c r="D67" s="561"/>
      <c r="E67" s="562"/>
      <c r="F67" s="1188"/>
      <c r="G67" s="1188"/>
      <c r="H67" s="1188"/>
      <c r="I67" s="1188"/>
      <c r="J67" s="1189"/>
      <c r="K67" s="1184"/>
      <c r="L67" s="1184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096" t="s">
        <v>99</v>
      </c>
      <c r="B68" s="1096" t="s">
        <v>100</v>
      </c>
      <c r="C68" s="1096" t="s">
        <v>32</v>
      </c>
      <c r="D68" s="1123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1124" t="s">
        <v>48</v>
      </c>
      <c r="J68" s="1190"/>
      <c r="K68" s="1191"/>
      <c r="L68" s="1192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125" t="s">
        <v>106</v>
      </c>
      <c r="B69" s="1126"/>
      <c r="C69" s="1127">
        <f>SUM(D69:I69)</f>
        <v>241</v>
      </c>
      <c r="D69" s="1128">
        <v>42</v>
      </c>
      <c r="E69" s="894">
        <v>27</v>
      </c>
      <c r="F69" s="894">
        <v>45</v>
      </c>
      <c r="G69" s="894">
        <v>51</v>
      </c>
      <c r="H69" s="894">
        <v>49</v>
      </c>
      <c r="I69" s="1129">
        <v>27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82</v>
      </c>
      <c r="D70" s="1193">
        <v>21</v>
      </c>
      <c r="E70" s="1194">
        <v>25</v>
      </c>
      <c r="F70" s="1194">
        <v>36</v>
      </c>
      <c r="G70" s="1194"/>
      <c r="H70" s="1194"/>
      <c r="I70" s="1195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954"/>
      <c r="B71" s="55" t="s">
        <v>109</v>
      </c>
      <c r="C71" s="56">
        <f>SUM(D71:I71)</f>
        <v>32</v>
      </c>
      <c r="D71" s="57">
        <v>21</v>
      </c>
      <c r="E71" s="58">
        <v>2</v>
      </c>
      <c r="F71" s="58">
        <v>9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155</v>
      </c>
      <c r="D72" s="1015">
        <v>62</v>
      </c>
      <c r="E72" s="675">
        <v>40</v>
      </c>
      <c r="F72" s="675">
        <v>53</v>
      </c>
      <c r="G72" s="675"/>
      <c r="H72" s="675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954"/>
      <c r="B73" s="80" t="s">
        <v>109</v>
      </c>
      <c r="C73" s="1017">
        <f>SUM(D73:I73)</f>
        <v>238</v>
      </c>
      <c r="D73" s="1196">
        <v>101</v>
      </c>
      <c r="E73" s="1197">
        <v>48</v>
      </c>
      <c r="F73" s="1197">
        <v>89</v>
      </c>
      <c r="G73" s="1197"/>
      <c r="H73" s="1197"/>
      <c r="I73" s="484"/>
      <c r="J73" s="37" t="str">
        <f>CA73&amp;CB73&amp;CC73&amp;CD73&amp;CE73&amp;CF73</f>
        <v/>
      </c>
      <c r="K73" s="1189"/>
      <c r="L73" s="1189"/>
      <c r="M73" s="1189"/>
      <c r="N73" s="1189"/>
      <c r="O73" s="1189"/>
      <c r="P73" s="1189"/>
      <c r="Q73" s="1189"/>
      <c r="R73" s="1189"/>
      <c r="S73" s="1189"/>
      <c r="T73" s="1189"/>
      <c r="U73" s="1189"/>
      <c r="V73" s="1189"/>
      <c r="W73" s="1189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1198" t="s">
        <v>111</v>
      </c>
      <c r="B74" s="1172"/>
      <c r="C74" s="1172"/>
      <c r="D74" s="1184"/>
      <c r="E74" s="1184"/>
      <c r="F74" s="1184"/>
      <c r="G74" s="1184"/>
      <c r="H74" s="1199"/>
      <c r="I74" s="1199"/>
      <c r="J74" s="1189"/>
      <c r="K74" s="1184"/>
      <c r="L74" s="1184"/>
      <c r="M74" s="1200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094" t="s">
        <v>115</v>
      </c>
      <c r="G75" s="677"/>
      <c r="H75" s="677"/>
      <c r="I75" s="1134"/>
      <c r="J75" s="1201"/>
      <c r="K75" s="1184"/>
      <c r="L75" s="1184"/>
      <c r="M75" s="1200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1094" t="s">
        <v>116</v>
      </c>
      <c r="G76" s="1134"/>
      <c r="H76" s="1094" t="s">
        <v>117</v>
      </c>
      <c r="I76" s="1134"/>
      <c r="J76" s="1202"/>
      <c r="K76" s="1184"/>
      <c r="L76" s="1184"/>
      <c r="M76" s="1200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109" t="s">
        <v>47</v>
      </c>
      <c r="C77" s="679" t="s">
        <v>118</v>
      </c>
      <c r="D77" s="1109" t="s">
        <v>47</v>
      </c>
      <c r="E77" s="1111" t="s">
        <v>118</v>
      </c>
      <c r="F77" s="1109" t="s">
        <v>47</v>
      </c>
      <c r="G77" s="679" t="s">
        <v>118</v>
      </c>
      <c r="H77" s="1109" t="s">
        <v>47</v>
      </c>
      <c r="I77" s="1111" t="s">
        <v>118</v>
      </c>
      <c r="J77" s="1202"/>
      <c r="K77" s="1184"/>
      <c r="L77" s="1184"/>
      <c r="M77" s="1200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896"/>
      <c r="C78" s="1203">
        <v>233</v>
      </c>
      <c r="D78" s="896">
        <v>77</v>
      </c>
      <c r="E78" s="1203">
        <v>172</v>
      </c>
      <c r="F78" s="1135">
        <v>82</v>
      </c>
      <c r="G78" s="1177">
        <v>188</v>
      </c>
      <c r="H78" s="1135">
        <v>5</v>
      </c>
      <c r="I78" s="1177">
        <v>16</v>
      </c>
      <c r="J78" s="37" t="str">
        <f>CA78</f>
        <v/>
      </c>
      <c r="K78" s="1184"/>
      <c r="L78" s="1184"/>
      <c r="M78" s="1200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1184"/>
      <c r="L79" s="1184"/>
      <c r="M79" s="1200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/>
      <c r="D80" s="63">
        <v>1</v>
      </c>
      <c r="E80" s="64">
        <v>4</v>
      </c>
      <c r="F80" s="65">
        <v>1</v>
      </c>
      <c r="G80" s="66">
        <v>5</v>
      </c>
      <c r="H80" s="65"/>
      <c r="I80" s="66">
        <v>1</v>
      </c>
      <c r="J80" s="37" t="str">
        <f t="shared" si="6"/>
        <v/>
      </c>
      <c r="K80" s="1184"/>
      <c r="L80" s="1184"/>
      <c r="M80" s="1200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5</v>
      </c>
      <c r="D81" s="63"/>
      <c r="E81" s="64">
        <v>6</v>
      </c>
      <c r="F81" s="65"/>
      <c r="G81" s="66">
        <v>6</v>
      </c>
      <c r="H81" s="65"/>
      <c r="I81" s="66"/>
      <c r="J81" s="37" t="str">
        <f t="shared" si="6"/>
        <v/>
      </c>
      <c r="K81" s="1184"/>
      <c r="L81" s="1184"/>
      <c r="M81" s="1200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8</v>
      </c>
      <c r="C82" s="64">
        <v>237</v>
      </c>
      <c r="D82" s="63">
        <v>16</v>
      </c>
      <c r="E82" s="64">
        <v>87</v>
      </c>
      <c r="F82" s="65">
        <v>20</v>
      </c>
      <c r="G82" s="66">
        <v>90</v>
      </c>
      <c r="H82" s="65">
        <v>4</v>
      </c>
      <c r="I82" s="66">
        <v>3</v>
      </c>
      <c r="J82" s="37" t="str">
        <f t="shared" si="6"/>
        <v/>
      </c>
      <c r="K82" s="1184"/>
      <c r="L82" s="1184"/>
      <c r="M82" s="1200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184"/>
      <c r="L83" s="1184"/>
      <c r="M83" s="1200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/>
      <c r="D84" s="63">
        <v>25</v>
      </c>
      <c r="E84" s="64">
        <v>7</v>
      </c>
      <c r="F84" s="65">
        <v>28</v>
      </c>
      <c r="G84" s="66">
        <v>9</v>
      </c>
      <c r="H84" s="65">
        <v>3</v>
      </c>
      <c r="I84" s="66">
        <v>2</v>
      </c>
      <c r="J84" s="37" t="str">
        <f t="shared" si="6"/>
        <v/>
      </c>
      <c r="K84" s="1184"/>
      <c r="L84" s="1184"/>
      <c r="M84" s="1200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>
        <v>10</v>
      </c>
      <c r="D85" s="63"/>
      <c r="E85" s="64">
        <v>132</v>
      </c>
      <c r="F85" s="65"/>
      <c r="G85" s="66">
        <v>145</v>
      </c>
      <c r="H85" s="65"/>
      <c r="I85" s="66">
        <v>13</v>
      </c>
      <c r="J85" s="37" t="str">
        <f t="shared" si="6"/>
        <v/>
      </c>
      <c r="K85" s="1184"/>
      <c r="L85" s="1184"/>
      <c r="M85" s="1200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18</v>
      </c>
      <c r="D86" s="63"/>
      <c r="E86" s="64">
        <v>61</v>
      </c>
      <c r="F86" s="65"/>
      <c r="G86" s="66">
        <v>61</v>
      </c>
      <c r="H86" s="65"/>
      <c r="I86" s="66"/>
      <c r="J86" s="37" t="str">
        <f t="shared" si="6"/>
        <v/>
      </c>
      <c r="K86" s="1184"/>
      <c r="L86" s="1184"/>
      <c r="M86" s="1200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19</v>
      </c>
      <c r="D87" s="63"/>
      <c r="E87" s="64">
        <v>69</v>
      </c>
      <c r="F87" s="65"/>
      <c r="G87" s="66">
        <v>77</v>
      </c>
      <c r="H87" s="65"/>
      <c r="I87" s="66">
        <v>8</v>
      </c>
      <c r="J87" s="37" t="str">
        <f t="shared" si="6"/>
        <v/>
      </c>
      <c r="K87" s="1184"/>
      <c r="L87" s="1184"/>
      <c r="M87" s="1200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13</v>
      </c>
      <c r="D88" s="63"/>
      <c r="E88" s="64">
        <v>35</v>
      </c>
      <c r="F88" s="65"/>
      <c r="G88" s="66">
        <v>37</v>
      </c>
      <c r="H88" s="65"/>
      <c r="I88" s="66">
        <v>2</v>
      </c>
      <c r="J88" s="37" t="str">
        <f t="shared" si="6"/>
        <v/>
      </c>
      <c r="K88" s="1184"/>
      <c r="L88" s="1184"/>
      <c r="M88" s="1204"/>
      <c r="N88" s="1205"/>
      <c r="O88" s="1205"/>
      <c r="P88" s="1206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26</v>
      </c>
      <c r="D89" s="63"/>
      <c r="E89" s="64">
        <v>10</v>
      </c>
      <c r="F89" s="65"/>
      <c r="G89" s="66">
        <v>10</v>
      </c>
      <c r="H89" s="65"/>
      <c r="I89" s="66"/>
      <c r="J89" s="37" t="str">
        <f t="shared" si="6"/>
        <v/>
      </c>
      <c r="K89" s="1205"/>
      <c r="L89" s="1205"/>
      <c r="M89" s="1204"/>
      <c r="N89" s="1205"/>
      <c r="O89" s="1205"/>
      <c r="P89" s="1206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205"/>
      <c r="L90" s="1205"/>
      <c r="M90" s="1204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136" t="s">
        <v>32</v>
      </c>
      <c r="B91" s="1137">
        <f t="shared" ref="B91:I91" si="9">SUM(B78:B90)</f>
        <v>8</v>
      </c>
      <c r="C91" s="1137">
        <f t="shared" si="9"/>
        <v>561</v>
      </c>
      <c r="D91" s="1137">
        <f t="shared" si="9"/>
        <v>119</v>
      </c>
      <c r="E91" s="1137">
        <f t="shared" si="9"/>
        <v>583</v>
      </c>
      <c r="F91" s="1137">
        <f t="shared" si="9"/>
        <v>131</v>
      </c>
      <c r="G91" s="1137">
        <f t="shared" si="9"/>
        <v>628</v>
      </c>
      <c r="H91" s="1137">
        <f t="shared" si="9"/>
        <v>12</v>
      </c>
      <c r="I91" s="1138">
        <f t="shared" si="9"/>
        <v>45</v>
      </c>
      <c r="J91" s="1207"/>
      <c r="K91" s="1205"/>
      <c r="L91" s="1205"/>
      <c r="M91" s="1206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208"/>
      <c r="I92" s="1208"/>
      <c r="J92" s="1204"/>
      <c r="K92" s="1205"/>
      <c r="L92" s="1205"/>
      <c r="M92" s="1206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094" t="s">
        <v>134</v>
      </c>
      <c r="C93" s="677"/>
      <c r="D93" s="677"/>
      <c r="E93" s="677"/>
      <c r="F93" s="677"/>
      <c r="G93" s="1134"/>
      <c r="H93" s="1209"/>
      <c r="I93" s="1204"/>
      <c r="J93" s="1205"/>
      <c r="K93" s="1205"/>
      <c r="L93" s="1206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954"/>
      <c r="B94" s="1118" t="s">
        <v>135</v>
      </c>
      <c r="C94" s="1109" t="s">
        <v>47</v>
      </c>
      <c r="D94" s="1140" t="s">
        <v>118</v>
      </c>
      <c r="E94" s="1110" t="s">
        <v>18</v>
      </c>
      <c r="F94" s="1141" t="s">
        <v>19</v>
      </c>
      <c r="G94" s="1141" t="s">
        <v>20</v>
      </c>
      <c r="H94" s="1209"/>
      <c r="I94" s="1209"/>
      <c r="J94" s="1204"/>
      <c r="K94" s="1205"/>
      <c r="L94" s="1205"/>
      <c r="M94" s="1206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15</v>
      </c>
      <c r="C95" s="1135">
        <v>6</v>
      </c>
      <c r="D95" s="1210">
        <v>9</v>
      </c>
      <c r="E95" s="1211">
        <v>14</v>
      </c>
      <c r="F95" s="1036">
        <v>1</v>
      </c>
      <c r="G95" s="1036"/>
      <c r="H95" s="37" t="str">
        <f>CA95</f>
        <v/>
      </c>
      <c r="I95" s="1209"/>
      <c r="J95" s="1204"/>
      <c r="K95" s="1205"/>
      <c r="L95" s="1205"/>
      <c r="M95" s="1206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212" t="s">
        <v>137</v>
      </c>
      <c r="B96" s="1213">
        <f t="shared" si="10"/>
        <v>28</v>
      </c>
      <c r="C96" s="65">
        <v>3</v>
      </c>
      <c r="D96" s="1214">
        <v>25</v>
      </c>
      <c r="E96" s="1215">
        <v>25</v>
      </c>
      <c r="F96" s="1216">
        <v>3</v>
      </c>
      <c r="G96" s="1216"/>
      <c r="H96" s="37" t="str">
        <f t="shared" ref="H96:H102" si="12">CA96</f>
        <v/>
      </c>
      <c r="I96" s="1209"/>
      <c r="J96" s="1204"/>
      <c r="K96" s="1205"/>
      <c r="L96" s="1205"/>
      <c r="M96" s="1206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213">
        <f t="shared" si="10"/>
        <v>2</v>
      </c>
      <c r="C97" s="65">
        <v>1</v>
      </c>
      <c r="D97" s="1214">
        <v>1</v>
      </c>
      <c r="E97" s="1215">
        <v>2</v>
      </c>
      <c r="F97" s="1216"/>
      <c r="G97" s="1216"/>
      <c r="H97" s="37" t="str">
        <f t="shared" si="12"/>
        <v/>
      </c>
      <c r="I97" s="1209"/>
      <c r="J97" s="1204"/>
      <c r="K97" s="1205"/>
      <c r="L97" s="1205"/>
      <c r="M97" s="1206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213">
        <f t="shared" si="10"/>
        <v>12</v>
      </c>
      <c r="C98" s="65">
        <v>2</v>
      </c>
      <c r="D98" s="1214">
        <v>10</v>
      </c>
      <c r="E98" s="1215">
        <v>12</v>
      </c>
      <c r="F98" s="1216"/>
      <c r="G98" s="1216"/>
      <c r="H98" s="37" t="str">
        <f t="shared" si="12"/>
        <v/>
      </c>
      <c r="I98" s="1209"/>
      <c r="J98" s="1204"/>
      <c r="K98" s="1205"/>
      <c r="L98" s="1205"/>
      <c r="M98" s="1206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213">
        <f t="shared" si="10"/>
        <v>0</v>
      </c>
      <c r="C99" s="65"/>
      <c r="D99" s="1214"/>
      <c r="E99" s="1215"/>
      <c r="F99" s="1216"/>
      <c r="G99" s="1216"/>
      <c r="H99" s="37" t="str">
        <f t="shared" si="12"/>
        <v/>
      </c>
      <c r="I99" s="1217"/>
      <c r="J99" s="1218"/>
      <c r="K99" s="1219"/>
      <c r="L99" s="1219"/>
      <c r="M99" s="1220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212" t="s">
        <v>141</v>
      </c>
      <c r="B100" s="1213">
        <f t="shared" si="10"/>
        <v>0</v>
      </c>
      <c r="C100" s="65"/>
      <c r="D100" s="1214"/>
      <c r="E100" s="1215"/>
      <c r="F100" s="1216"/>
      <c r="G100" s="1216"/>
      <c r="H100" s="37" t="str">
        <f t="shared" si="12"/>
        <v/>
      </c>
      <c r="I100" s="1217"/>
      <c r="J100" s="1218"/>
      <c r="K100" s="1219"/>
      <c r="L100" s="1219"/>
      <c r="M100" s="1220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040" t="s">
        <v>142</v>
      </c>
      <c r="B101" s="1041">
        <f t="shared" si="10"/>
        <v>0</v>
      </c>
      <c r="C101" s="65"/>
      <c r="D101" s="1214"/>
      <c r="E101" s="1215"/>
      <c r="F101" s="1221"/>
      <c r="G101" s="1221"/>
      <c r="H101" s="37" t="str">
        <f t="shared" si="12"/>
        <v/>
      </c>
      <c r="I101" s="1217"/>
      <c r="J101" s="1218"/>
      <c r="K101" s="1219"/>
      <c r="L101" s="1219"/>
      <c r="M101" s="1220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222" t="s">
        <v>32</v>
      </c>
      <c r="B102" s="1144">
        <f t="shared" ref="B102:G102" si="14">SUM(B95:B101)</f>
        <v>57</v>
      </c>
      <c r="C102" s="1145">
        <f t="shared" si="14"/>
        <v>12</v>
      </c>
      <c r="D102" s="1146">
        <f t="shared" si="14"/>
        <v>45</v>
      </c>
      <c r="E102" s="1147">
        <f t="shared" si="14"/>
        <v>53</v>
      </c>
      <c r="F102" s="1148">
        <f t="shared" si="14"/>
        <v>4</v>
      </c>
      <c r="G102" s="1148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047"/>
      <c r="B105" s="1047"/>
      <c r="C105" s="1149" t="s">
        <v>148</v>
      </c>
      <c r="D105" s="910" t="s">
        <v>149</v>
      </c>
      <c r="E105" s="689" t="s">
        <v>150</v>
      </c>
      <c r="F105" s="1150" t="s">
        <v>151</v>
      </c>
      <c r="G105" s="1151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26</v>
      </c>
      <c r="C106" s="978">
        <v>0</v>
      </c>
      <c r="D106" s="658">
        <v>13</v>
      </c>
      <c r="E106" s="912">
        <v>13</v>
      </c>
      <c r="F106" s="1053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223" t="s">
        <v>154</v>
      </c>
      <c r="B107" s="1224">
        <f>SUM(C107:E107)</f>
        <v>0</v>
      </c>
      <c r="C107" s="1225"/>
      <c r="D107" s="1226"/>
      <c r="E107" s="1227"/>
      <c r="F107" s="1228"/>
      <c r="G107" s="1229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17051.660000000003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",[8]NOMBRE!B2," - ","( ",[8]NOMBRE!C2,[8]NOMBRE!D2,[8]NOMBRE!E2,[8]NOMBRE!F2,[8]NOMBRE!G2,"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",[8]NOMBRE!B6," - ","( ",[8]NOMBRE!C6,[8]NOMBRE!D6," )")</f>
        <v>MES: JUNIO - ( 06 )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",[8]NOMBRE!B7)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1153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817"/>
      <c r="D12" s="817"/>
      <c r="E12" s="817"/>
      <c r="F12" s="531"/>
      <c r="G12" s="1154" t="s">
        <v>17</v>
      </c>
      <c r="H12" s="915" t="s">
        <v>18</v>
      </c>
      <c r="I12" s="915" t="s">
        <v>19</v>
      </c>
      <c r="J12" s="1155" t="s">
        <v>20</v>
      </c>
      <c r="K12" s="1154" t="s">
        <v>17</v>
      </c>
      <c r="L12" s="915" t="s">
        <v>18</v>
      </c>
      <c r="M12" s="915" t="s">
        <v>19</v>
      </c>
      <c r="N12" s="915" t="s">
        <v>20</v>
      </c>
      <c r="O12" s="1155" t="s">
        <v>21</v>
      </c>
      <c r="P12" s="1154" t="s">
        <v>17</v>
      </c>
      <c r="Q12" s="915" t="s">
        <v>18</v>
      </c>
      <c r="R12" s="915" t="s">
        <v>19</v>
      </c>
      <c r="S12" s="915" t="s">
        <v>20</v>
      </c>
      <c r="T12" s="1155" t="s">
        <v>21</v>
      </c>
      <c r="U12" s="1154" t="s">
        <v>17</v>
      </c>
      <c r="V12" s="915" t="s">
        <v>18</v>
      </c>
      <c r="W12" s="915" t="s">
        <v>19</v>
      </c>
      <c r="X12" s="915" t="s">
        <v>20</v>
      </c>
      <c r="Y12" s="1156" t="s">
        <v>21</v>
      </c>
      <c r="Z12" s="1157" t="s">
        <v>17</v>
      </c>
      <c r="AA12" s="915" t="s">
        <v>22</v>
      </c>
      <c r="AB12" s="1158" t="s">
        <v>23</v>
      </c>
      <c r="AC12" s="1154" t="s">
        <v>17</v>
      </c>
      <c r="AD12" s="915" t="s">
        <v>22</v>
      </c>
      <c r="AE12" s="1158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151" t="s">
        <v>24</v>
      </c>
      <c r="B13" s="1159">
        <f t="shared" ref="B13:AE13" si="0">SUM(B14:B17)</f>
        <v>6</v>
      </c>
      <c r="C13" s="1160">
        <f t="shared" si="0"/>
        <v>5.5</v>
      </c>
      <c r="D13" s="918">
        <f t="shared" si="0"/>
        <v>5.5</v>
      </c>
      <c r="E13" s="918">
        <f t="shared" si="0"/>
        <v>1417.5</v>
      </c>
      <c r="F13" s="1161">
        <f t="shared" si="0"/>
        <v>1346</v>
      </c>
      <c r="G13" s="1162">
        <f t="shared" si="0"/>
        <v>674</v>
      </c>
      <c r="H13" s="918">
        <f t="shared" si="0"/>
        <v>674</v>
      </c>
      <c r="I13" s="918">
        <f t="shared" si="0"/>
        <v>0</v>
      </c>
      <c r="J13" s="1161">
        <f t="shared" si="0"/>
        <v>0</v>
      </c>
      <c r="K13" s="1162">
        <f t="shared" si="0"/>
        <v>656.68999999999994</v>
      </c>
      <c r="L13" s="918">
        <f t="shared" si="0"/>
        <v>529.63</v>
      </c>
      <c r="M13" s="918">
        <f t="shared" si="0"/>
        <v>11.57</v>
      </c>
      <c r="N13" s="918">
        <f t="shared" si="0"/>
        <v>0.82</v>
      </c>
      <c r="O13" s="1161">
        <f t="shared" si="0"/>
        <v>114.67</v>
      </c>
      <c r="P13" s="1162">
        <f t="shared" si="0"/>
        <v>367.34</v>
      </c>
      <c r="Q13" s="918">
        <f t="shared" si="0"/>
        <v>140.10999999999999</v>
      </c>
      <c r="R13" s="918">
        <f t="shared" si="0"/>
        <v>138.12</v>
      </c>
      <c r="S13" s="918">
        <f t="shared" si="0"/>
        <v>13.55</v>
      </c>
      <c r="T13" s="1161">
        <f t="shared" si="0"/>
        <v>75.56</v>
      </c>
      <c r="U13" s="1162">
        <f t="shared" si="0"/>
        <v>127.60999999999999</v>
      </c>
      <c r="V13" s="918">
        <f t="shared" si="0"/>
        <v>74.599999999999994</v>
      </c>
      <c r="W13" s="918">
        <f t="shared" si="0"/>
        <v>19</v>
      </c>
      <c r="X13" s="918">
        <f t="shared" si="0"/>
        <v>7.68</v>
      </c>
      <c r="Y13" s="1163">
        <f t="shared" si="0"/>
        <v>26.33</v>
      </c>
      <c r="Z13" s="1160">
        <f t="shared" si="0"/>
        <v>42.73</v>
      </c>
      <c r="AA13" s="918">
        <f>SUM(AA14:AA17)</f>
        <v>28.95</v>
      </c>
      <c r="AB13" s="1164">
        <f t="shared" si="0"/>
        <v>13.780000000000001</v>
      </c>
      <c r="AC13" s="1162">
        <f t="shared" si="0"/>
        <v>19.02</v>
      </c>
      <c r="AD13" s="918">
        <f t="shared" si="0"/>
        <v>16.38</v>
      </c>
      <c r="AE13" s="1164">
        <f t="shared" si="0"/>
        <v>2.6399999999999997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230" t="s">
        <v>25</v>
      </c>
      <c r="B14" s="921">
        <v>5</v>
      </c>
      <c r="C14" s="922">
        <v>4.5</v>
      </c>
      <c r="D14" s="922">
        <v>4.5</v>
      </c>
      <c r="E14" s="922">
        <v>697.5</v>
      </c>
      <c r="F14" s="922">
        <v>674</v>
      </c>
      <c r="G14" s="1231">
        <f>SUM(H14:J14)</f>
        <v>674</v>
      </c>
      <c r="H14" s="106">
        <v>674</v>
      </c>
      <c r="I14" s="922">
        <v>0</v>
      </c>
      <c r="J14" s="922">
        <v>0</v>
      </c>
      <c r="K14" s="1066">
        <f>SUM(L14:O14)</f>
        <v>572.29</v>
      </c>
      <c r="L14" s="106">
        <v>458.9</v>
      </c>
      <c r="M14" s="922">
        <v>11.57</v>
      </c>
      <c r="N14" s="1166">
        <v>0.82</v>
      </c>
      <c r="O14" s="107">
        <v>101</v>
      </c>
      <c r="P14" s="1066">
        <f>SUM(Q14:T14)</f>
        <v>275.13</v>
      </c>
      <c r="Q14" s="106">
        <v>63.23</v>
      </c>
      <c r="R14" s="922">
        <v>138.12</v>
      </c>
      <c r="S14" s="1166">
        <v>13.55</v>
      </c>
      <c r="T14" s="107">
        <v>60.23</v>
      </c>
      <c r="U14" s="1066">
        <f>SUM(V14:Y14)</f>
        <v>65.13</v>
      </c>
      <c r="V14" s="106">
        <v>20.45</v>
      </c>
      <c r="W14" s="922">
        <v>19</v>
      </c>
      <c r="X14" s="1166">
        <v>7.68</v>
      </c>
      <c r="Y14" s="108">
        <v>18</v>
      </c>
      <c r="Z14" s="927">
        <f>SUM(AA14:AB14)</f>
        <v>38.4</v>
      </c>
      <c r="AA14" s="922">
        <v>26</v>
      </c>
      <c r="AB14" s="13">
        <v>12.4</v>
      </c>
      <c r="AC14" s="1066">
        <f>SUM(AD14:AE14)</f>
        <v>14.66</v>
      </c>
      <c r="AD14" s="922">
        <v>13.2</v>
      </c>
      <c r="AE14" s="13">
        <v>1.46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1232" t="s">
        <v>26</v>
      </c>
      <c r="B15" s="14">
        <v>1</v>
      </c>
      <c r="C15" s="15">
        <v>1</v>
      </c>
      <c r="D15" s="15">
        <v>1</v>
      </c>
      <c r="E15" s="15">
        <v>720</v>
      </c>
      <c r="F15" s="15">
        <v>672</v>
      </c>
      <c r="G15" s="1233">
        <f>SUM(H15:J15)</f>
        <v>0</v>
      </c>
      <c r="H15" s="16">
        <v>0</v>
      </c>
      <c r="I15" s="15">
        <v>0</v>
      </c>
      <c r="J15" s="16">
        <v>0</v>
      </c>
      <c r="K15" s="1233">
        <f>SUM(L15:O15)</f>
        <v>84.4</v>
      </c>
      <c r="L15" s="16">
        <v>70.73</v>
      </c>
      <c r="M15" s="16">
        <v>0</v>
      </c>
      <c r="N15" s="1069">
        <v>0</v>
      </c>
      <c r="O15" s="1070">
        <v>13.67</v>
      </c>
      <c r="P15" s="1233">
        <f>SUM(Q15:T15)</f>
        <v>92.21</v>
      </c>
      <c r="Q15" s="16">
        <v>76.88</v>
      </c>
      <c r="R15" s="15">
        <v>0</v>
      </c>
      <c r="S15" s="1069">
        <v>0</v>
      </c>
      <c r="T15" s="1070">
        <v>15.33</v>
      </c>
      <c r="U15" s="1233">
        <f>SUM(V15:Y15)</f>
        <v>62.48</v>
      </c>
      <c r="V15" s="16">
        <v>54.15</v>
      </c>
      <c r="W15" s="15">
        <v>0</v>
      </c>
      <c r="X15" s="1069">
        <v>0</v>
      </c>
      <c r="Y15" s="1071">
        <v>8.33</v>
      </c>
      <c r="Z15" s="1234">
        <f>SUM(AA15:AB15)</f>
        <v>4.33</v>
      </c>
      <c r="AA15" s="15">
        <v>2.95</v>
      </c>
      <c r="AB15" s="17">
        <v>1.38</v>
      </c>
      <c r="AC15" s="1233">
        <f>SUM(AD15:AE15)</f>
        <v>4.3600000000000003</v>
      </c>
      <c r="AD15" s="15">
        <v>3.18</v>
      </c>
      <c r="AE15" s="17">
        <v>1.18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1235" t="s">
        <v>27</v>
      </c>
      <c r="B16" s="14"/>
      <c r="C16" s="15"/>
      <c r="D16" s="15"/>
      <c r="E16" s="15"/>
      <c r="F16" s="15"/>
      <c r="G16" s="1233">
        <f>SUM(H16:J16)</f>
        <v>0</v>
      </c>
      <c r="H16" s="16"/>
      <c r="I16" s="15"/>
      <c r="J16" s="18"/>
      <c r="K16" s="1233">
        <f>SUM(L16:O16)</f>
        <v>0</v>
      </c>
      <c r="L16" s="16"/>
      <c r="M16" s="18"/>
      <c r="N16" s="1072"/>
      <c r="O16" s="1073"/>
      <c r="P16" s="1233">
        <f>SUM(Q16:T16)</f>
        <v>0</v>
      </c>
      <c r="Q16" s="16"/>
      <c r="R16" s="18"/>
      <c r="S16" s="1072"/>
      <c r="T16" s="1073"/>
      <c r="U16" s="1233">
        <f>SUM(V16:Y16)</f>
        <v>0</v>
      </c>
      <c r="V16" s="16"/>
      <c r="W16" s="18"/>
      <c r="X16" s="1072"/>
      <c r="Y16" s="1074"/>
      <c r="Z16" s="1234">
        <f>SUM(AA16:AB16)</f>
        <v>0</v>
      </c>
      <c r="AA16" s="15"/>
      <c r="AB16" s="17"/>
      <c r="AC16" s="1233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236" t="s">
        <v>28</v>
      </c>
      <c r="B17" s="1075"/>
      <c r="C17" s="1076"/>
      <c r="D17" s="20"/>
      <c r="E17" s="20"/>
      <c r="F17" s="21"/>
      <c r="G17" s="615">
        <f>SUM(H17:J17)</f>
        <v>0</v>
      </c>
      <c r="H17" s="23"/>
      <c r="I17" s="24"/>
      <c r="J17" s="1080"/>
      <c r="K17" s="1237">
        <f>SUM(L17:O17)</f>
        <v>0</v>
      </c>
      <c r="L17" s="23"/>
      <c r="M17" s="1078"/>
      <c r="N17" s="1079"/>
      <c r="O17" s="1080"/>
      <c r="P17" s="1237">
        <f>SUM(Q17:T17)</f>
        <v>0</v>
      </c>
      <c r="Q17" s="1078"/>
      <c r="R17" s="1076"/>
      <c r="S17" s="1079"/>
      <c r="T17" s="1080"/>
      <c r="U17" s="1237">
        <f>SUM(V17:Y17)</f>
        <v>0</v>
      </c>
      <c r="V17" s="1078"/>
      <c r="W17" s="1076"/>
      <c r="X17" s="1079"/>
      <c r="Y17" s="1081"/>
      <c r="Z17" s="74">
        <f>SUM(AA17:AB17)</f>
        <v>0</v>
      </c>
      <c r="AA17" s="1076"/>
      <c r="AB17" s="75"/>
      <c r="AC17" s="615">
        <f>SUM(AD17:AE17)</f>
        <v>0</v>
      </c>
      <c r="AD17" s="1076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207"/>
      <c r="D19" s="1207"/>
      <c r="E19" s="1207"/>
      <c r="F19" s="1207"/>
      <c r="G19" s="32"/>
      <c r="H19" s="943"/>
      <c r="I19" s="944"/>
      <c r="J19" s="33"/>
      <c r="K19" s="945"/>
      <c r="L19" s="945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238"/>
      <c r="I20" s="1207"/>
      <c r="J20" s="1207"/>
      <c r="K20" s="1205"/>
      <c r="L20" s="1205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9</v>
      </c>
      <c r="C21" s="948"/>
      <c r="D21" s="1084"/>
      <c r="E21" s="1084">
        <v>9</v>
      </c>
      <c r="F21" s="1084"/>
      <c r="G21" s="950"/>
      <c r="H21" s="1239"/>
      <c r="I21" s="1207"/>
      <c r="J21" s="1207"/>
      <c r="K21" s="1205"/>
      <c r="L21" s="1205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1240" t="s">
        <v>39</v>
      </c>
      <c r="B22" s="1213">
        <f>SUM(C22:G22)</f>
        <v>224</v>
      </c>
      <c r="C22" s="1241"/>
      <c r="D22" s="1242"/>
      <c r="E22" s="1242">
        <v>224</v>
      </c>
      <c r="F22" s="1242"/>
      <c r="G22" s="1216"/>
      <c r="H22" s="1239"/>
      <c r="I22" s="1207"/>
      <c r="J22" s="1207"/>
      <c r="K22" s="1205"/>
      <c r="L22" s="1205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1240" t="s">
        <v>40</v>
      </c>
      <c r="B23" s="1213">
        <f>SUM(C23:G23)</f>
        <v>224</v>
      </c>
      <c r="C23" s="1241"/>
      <c r="D23" s="1242"/>
      <c r="E23" s="1242">
        <v>224</v>
      </c>
      <c r="F23" s="1242"/>
      <c r="G23" s="1216"/>
      <c r="H23" s="1239"/>
      <c r="I23" s="1207"/>
      <c r="J23" s="1207"/>
      <c r="K23" s="1205"/>
      <c r="L23" s="1205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1240" t="s">
        <v>41</v>
      </c>
      <c r="B24" s="1213">
        <f>SUM(C24:G24)</f>
        <v>224</v>
      </c>
      <c r="C24" s="1241"/>
      <c r="D24" s="1242"/>
      <c r="E24" s="1242">
        <v>224</v>
      </c>
      <c r="F24" s="1242"/>
      <c r="G24" s="1216"/>
      <c r="H24" s="1239"/>
      <c r="I24" s="1207"/>
      <c r="J24" s="1204"/>
      <c r="K24" s="1205"/>
      <c r="L24" s="1205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1243">
        <f>SUM(C25:G25)</f>
        <v>224</v>
      </c>
      <c r="C25" s="1090"/>
      <c r="D25" s="745"/>
      <c r="E25" s="745">
        <v>224</v>
      </c>
      <c r="F25" s="745"/>
      <c r="G25" s="746"/>
      <c r="H25" s="1239"/>
      <c r="I25" s="1207"/>
      <c r="J25" s="1207"/>
      <c r="K25" s="1205"/>
      <c r="L25" s="1205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209"/>
      <c r="C26" s="1204"/>
      <c r="D26" s="1209"/>
      <c r="E26" s="1209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244"/>
      <c r="D27" s="1244"/>
      <c r="E27" s="1244"/>
      <c r="F27" s="1244"/>
      <c r="G27" s="1244"/>
      <c r="H27" s="1244"/>
      <c r="I27" s="1245"/>
      <c r="J27" s="1245"/>
      <c r="K27" s="1209"/>
      <c r="L27" s="1209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246" t="s">
        <v>45</v>
      </c>
      <c r="E28" s="677"/>
      <c r="F28" s="1167"/>
      <c r="G28" s="749" t="s">
        <v>46</v>
      </c>
      <c r="H28" s="749"/>
      <c r="I28" s="749"/>
      <c r="J28" s="749"/>
      <c r="K28" s="749"/>
      <c r="L28" s="1168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954"/>
      <c r="D29" s="1247" t="s">
        <v>47</v>
      </c>
      <c r="E29" s="1247" t="s">
        <v>48</v>
      </c>
      <c r="F29" s="1140" t="s">
        <v>49</v>
      </c>
      <c r="G29" s="1111" t="s">
        <v>50</v>
      </c>
      <c r="H29" s="1247" t="s">
        <v>51</v>
      </c>
      <c r="I29" s="1247" t="s">
        <v>52</v>
      </c>
      <c r="J29" s="1247" t="s">
        <v>53</v>
      </c>
      <c r="K29" s="1247" t="s">
        <v>54</v>
      </c>
      <c r="L29" s="1247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1173">
        <f>SUM(D30:F30)</f>
        <v>48</v>
      </c>
      <c r="D30" s="959">
        <v>2</v>
      </c>
      <c r="E30" s="1174">
        <v>1</v>
      </c>
      <c r="F30" s="1248">
        <v>45</v>
      </c>
      <c r="G30" s="1249">
        <v>1</v>
      </c>
      <c r="H30" s="1174">
        <v>18</v>
      </c>
      <c r="I30" s="1174">
        <v>21</v>
      </c>
      <c r="J30" s="1174">
        <v>6</v>
      </c>
      <c r="K30" s="1174">
        <v>0</v>
      </c>
      <c r="L30" s="1174">
        <v>2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1250" t="s">
        <v>40</v>
      </c>
      <c r="B31" s="1251"/>
      <c r="C31" s="1173">
        <f t="shared" ref="C31:C36" si="3">SUM(D31:F31)</f>
        <v>74</v>
      </c>
      <c r="D31" s="1174">
        <v>2</v>
      </c>
      <c r="E31" s="1174">
        <v>1</v>
      </c>
      <c r="F31" s="1248">
        <v>71</v>
      </c>
      <c r="G31" s="1249">
        <v>1</v>
      </c>
      <c r="H31" s="1174">
        <v>28</v>
      </c>
      <c r="I31" s="1174">
        <v>35</v>
      </c>
      <c r="J31" s="1174">
        <v>8</v>
      </c>
      <c r="K31" s="1174">
        <v>0</v>
      </c>
      <c r="L31" s="1174">
        <v>2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1250" t="s">
        <v>41</v>
      </c>
      <c r="B32" s="1251"/>
      <c r="C32" s="1173">
        <f t="shared" si="3"/>
        <v>731</v>
      </c>
      <c r="D32" s="1174">
        <v>10</v>
      </c>
      <c r="E32" s="1174">
        <v>11</v>
      </c>
      <c r="F32" s="1248">
        <v>710</v>
      </c>
      <c r="G32" s="1249">
        <v>8</v>
      </c>
      <c r="H32" s="1174">
        <v>211</v>
      </c>
      <c r="I32" s="1174">
        <v>384</v>
      </c>
      <c r="J32" s="1174">
        <v>98</v>
      </c>
      <c r="K32" s="1174">
        <v>0</v>
      </c>
      <c r="L32" s="1174">
        <v>30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1252" t="s">
        <v>42</v>
      </c>
      <c r="B33" s="1253"/>
      <c r="C33" s="1254">
        <f t="shared" si="3"/>
        <v>50</v>
      </c>
      <c r="D33" s="1255">
        <v>2</v>
      </c>
      <c r="E33" s="1255">
        <v>1</v>
      </c>
      <c r="F33" s="1256">
        <v>47</v>
      </c>
      <c r="G33" s="1257">
        <v>1</v>
      </c>
      <c r="H33" s="1255">
        <v>19</v>
      </c>
      <c r="I33" s="1255">
        <v>22</v>
      </c>
      <c r="J33" s="1255">
        <v>6</v>
      </c>
      <c r="K33" s="1255">
        <v>0</v>
      </c>
      <c r="L33" s="1255">
        <v>2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173">
        <f t="shared" si="3"/>
        <v>2</v>
      </c>
      <c r="D34" s="1174">
        <v>0</v>
      </c>
      <c r="E34" s="1174">
        <v>0</v>
      </c>
      <c r="F34" s="1248">
        <v>2</v>
      </c>
      <c r="G34" s="1249">
        <v>0</v>
      </c>
      <c r="H34" s="1174">
        <v>1</v>
      </c>
      <c r="I34" s="1174">
        <v>0</v>
      </c>
      <c r="J34" s="1174">
        <v>1</v>
      </c>
      <c r="K34" s="1174">
        <v>0</v>
      </c>
      <c r="L34" s="1174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963"/>
      <c r="B35" s="1252" t="s">
        <v>58</v>
      </c>
      <c r="C35" s="76">
        <f t="shared" si="3"/>
        <v>0</v>
      </c>
      <c r="D35" s="965">
        <v>0</v>
      </c>
      <c r="E35" s="965">
        <v>0</v>
      </c>
      <c r="F35" s="77">
        <v>0</v>
      </c>
      <c r="G35" s="78">
        <v>0</v>
      </c>
      <c r="H35" s="965">
        <v>0</v>
      </c>
      <c r="I35" s="965">
        <v>0</v>
      </c>
      <c r="J35" s="965">
        <v>0</v>
      </c>
      <c r="K35" s="965">
        <v>0</v>
      </c>
      <c r="L35" s="965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2</v>
      </c>
      <c r="D36" s="965">
        <v>0</v>
      </c>
      <c r="E36" s="965">
        <v>0</v>
      </c>
      <c r="F36" s="77">
        <v>2</v>
      </c>
      <c r="G36" s="78">
        <v>0</v>
      </c>
      <c r="H36" s="965">
        <v>0</v>
      </c>
      <c r="I36" s="965">
        <v>2</v>
      </c>
      <c r="J36" s="965">
        <v>0</v>
      </c>
      <c r="K36" s="965">
        <v>0</v>
      </c>
      <c r="L36" s="965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258" t="s">
        <v>60</v>
      </c>
      <c r="B37" s="1205"/>
      <c r="C37" s="44"/>
      <c r="D37" s="968"/>
      <c r="E37" s="968"/>
      <c r="F37" s="968"/>
      <c r="G37" s="968"/>
      <c r="H37" s="968"/>
      <c r="I37" s="968"/>
      <c r="J37" s="968"/>
      <c r="K37" s="968"/>
      <c r="L37" s="968"/>
      <c r="M37" s="1206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247" t="s">
        <v>61</v>
      </c>
      <c r="B38" s="1247" t="s">
        <v>62</v>
      </c>
      <c r="C38" s="1207"/>
      <c r="D38" s="1205"/>
      <c r="E38" s="1205"/>
      <c r="F38" s="1205"/>
      <c r="G38" s="1206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173" t="s">
        <v>63</v>
      </c>
      <c r="B39" s="1174">
        <v>189</v>
      </c>
      <c r="C39" s="1207"/>
      <c r="D39" s="1205"/>
      <c r="E39" s="1205"/>
      <c r="F39" s="1205"/>
      <c r="G39" s="1206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173" t="s">
        <v>64</v>
      </c>
      <c r="B40" s="1174">
        <v>509</v>
      </c>
      <c r="C40" s="1207"/>
      <c r="D40" s="1205"/>
      <c r="E40" s="1205"/>
      <c r="F40" s="1205"/>
      <c r="G40" s="1206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173" t="s">
        <v>65</v>
      </c>
      <c r="B41" s="1174">
        <v>738</v>
      </c>
      <c r="C41" s="1207"/>
      <c r="D41" s="1205"/>
      <c r="E41" s="1205"/>
      <c r="F41" s="1205"/>
      <c r="G41" s="1206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173" t="s">
        <v>66</v>
      </c>
      <c r="B42" s="1174"/>
      <c r="C42" s="1207"/>
      <c r="D42" s="1205"/>
      <c r="E42" s="1205"/>
      <c r="F42" s="1205"/>
      <c r="G42" s="1206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173" t="s">
        <v>67</v>
      </c>
      <c r="B43" s="1174">
        <v>509</v>
      </c>
      <c r="C43" s="1207"/>
      <c r="D43" s="1205"/>
      <c r="E43" s="1205"/>
      <c r="F43" s="1205"/>
      <c r="G43" s="1206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173" t="s">
        <v>68</v>
      </c>
      <c r="B44" s="1174"/>
      <c r="C44" s="1207"/>
      <c r="D44" s="1205"/>
      <c r="E44" s="1205"/>
      <c r="F44" s="1205"/>
      <c r="G44" s="1206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173" t="s">
        <v>69</v>
      </c>
      <c r="B45" s="1174"/>
      <c r="C45" s="1207"/>
      <c r="D45" s="1205"/>
      <c r="E45" s="1205"/>
      <c r="F45" s="1205"/>
      <c r="G45" s="1206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207"/>
      <c r="D46" s="1205"/>
      <c r="E46" s="1205"/>
      <c r="F46" s="1205"/>
      <c r="G46" s="1206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1254" t="s">
        <v>71</v>
      </c>
      <c r="B47" s="1255"/>
      <c r="C47" s="1207"/>
      <c r="D47" s="1205"/>
      <c r="E47" s="1205"/>
      <c r="F47" s="1205"/>
      <c r="G47" s="1206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969" t="s">
        <v>72</v>
      </c>
      <c r="B48" s="33"/>
      <c r="D48" s="968"/>
      <c r="E48" s="968"/>
      <c r="F48" s="1205"/>
      <c r="G48" s="1205"/>
      <c r="H48" s="1205"/>
      <c r="I48" s="1205"/>
      <c r="J48" s="1205"/>
      <c r="K48" s="1205"/>
      <c r="L48" s="1205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247" t="s">
        <v>31</v>
      </c>
      <c r="B49" s="1247" t="s">
        <v>32</v>
      </c>
      <c r="C49" s="1247" t="s">
        <v>73</v>
      </c>
      <c r="D49" s="1247" t="s">
        <v>74</v>
      </c>
      <c r="E49" s="1247" t="s">
        <v>75</v>
      </c>
      <c r="F49" s="1205"/>
      <c r="G49" s="1205"/>
      <c r="H49" s="1205"/>
      <c r="I49" s="1205"/>
      <c r="J49" s="1205"/>
      <c r="K49" s="1205"/>
      <c r="L49" s="1205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970" t="s">
        <v>76</v>
      </c>
      <c r="B50" s="868">
        <f>SUM(C50:E50)</f>
        <v>900</v>
      </c>
      <c r="C50" s="869">
        <v>900</v>
      </c>
      <c r="D50" s="869">
        <v>0</v>
      </c>
      <c r="E50" s="869">
        <v>0</v>
      </c>
      <c r="F50" s="1205"/>
      <c r="G50" s="1205"/>
      <c r="H50" s="1205"/>
      <c r="I50" s="1205"/>
      <c r="J50" s="1205"/>
      <c r="K50" s="1205"/>
      <c r="L50" s="1205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970" t="s">
        <v>77</v>
      </c>
      <c r="B51" s="868">
        <f>SUM(C51:E51)</f>
        <v>731</v>
      </c>
      <c r="C51" s="869">
        <v>731</v>
      </c>
      <c r="D51" s="869">
        <v>0</v>
      </c>
      <c r="E51" s="869">
        <v>0</v>
      </c>
      <c r="F51" s="1205"/>
      <c r="G51" s="1205"/>
      <c r="H51" s="1205"/>
      <c r="I51" s="1205"/>
      <c r="J51" s="1205"/>
      <c r="K51" s="1205"/>
      <c r="L51" s="1205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1254" t="s">
        <v>78</v>
      </c>
      <c r="B52" s="1259">
        <f>SUM(C52:E52)</f>
        <v>169</v>
      </c>
      <c r="C52" s="1260">
        <v>169</v>
      </c>
      <c r="D52" s="1260">
        <v>0</v>
      </c>
      <c r="E52" s="1260">
        <v>0</v>
      </c>
      <c r="F52" s="1205"/>
      <c r="G52" s="1205"/>
      <c r="H52" s="1205"/>
      <c r="I52" s="1205"/>
      <c r="J52" s="1205"/>
      <c r="K52" s="1205"/>
      <c r="L52" s="1205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971" t="s">
        <v>79</v>
      </c>
      <c r="B53" s="48"/>
      <c r="C53" s="49"/>
      <c r="D53" s="49"/>
      <c r="E53" s="1261"/>
      <c r="F53" s="1261"/>
      <c r="G53" s="1261"/>
      <c r="H53" s="1261"/>
      <c r="I53" s="1261"/>
      <c r="J53" s="1205"/>
      <c r="K53" s="1205"/>
      <c r="L53" s="1205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262" t="s">
        <v>80</v>
      </c>
      <c r="B54" s="1262" t="s">
        <v>32</v>
      </c>
      <c r="C54" s="1263" t="s">
        <v>81</v>
      </c>
      <c r="D54" s="1264" t="s">
        <v>82</v>
      </c>
      <c r="E54" s="873" t="s">
        <v>49</v>
      </c>
      <c r="F54" s="1265" t="s">
        <v>75</v>
      </c>
      <c r="G54" s="1261"/>
      <c r="H54" s="1261"/>
      <c r="I54" s="1261"/>
      <c r="J54" s="1205"/>
      <c r="K54" s="1205"/>
      <c r="L54" s="1205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978"/>
      <c r="D55" s="876"/>
      <c r="E55" s="1113"/>
      <c r="F55" s="979"/>
      <c r="G55" s="1261"/>
      <c r="H55" s="1261"/>
      <c r="I55" s="1261"/>
      <c r="J55" s="1205"/>
      <c r="K55" s="1205"/>
      <c r="L55" s="1205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1266" t="s">
        <v>84</v>
      </c>
      <c r="B56" s="1267">
        <f>SUM(C56:E56)</f>
        <v>0</v>
      </c>
      <c r="C56" s="1268"/>
      <c r="D56" s="1269"/>
      <c r="E56" s="1270"/>
      <c r="F56" s="979"/>
      <c r="G56" s="1261"/>
      <c r="H56" s="1261"/>
      <c r="I56" s="1261"/>
      <c r="J56" s="1205"/>
      <c r="K56" s="1205"/>
      <c r="L56" s="1205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980" t="s">
        <v>85</v>
      </c>
      <c r="B57" s="981">
        <f>SUM(C57:E57)</f>
        <v>10</v>
      </c>
      <c r="C57" s="1271"/>
      <c r="D57" s="1272"/>
      <c r="E57" s="1273">
        <v>10</v>
      </c>
      <c r="F57" s="1274">
        <v>0</v>
      </c>
      <c r="G57" s="1275"/>
      <c r="H57" s="1275"/>
      <c r="I57" s="1275"/>
      <c r="J57" s="1276"/>
      <c r="K57" s="1276"/>
      <c r="L57" s="1276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971" t="s">
        <v>86</v>
      </c>
      <c r="B58" s="50"/>
      <c r="C58" s="50"/>
      <c r="D58" s="50"/>
      <c r="E58" s="50"/>
      <c r="F58" s="1275"/>
      <c r="G58" s="1275"/>
      <c r="H58" s="1275"/>
      <c r="I58" s="1275"/>
      <c r="J58" s="1276"/>
      <c r="K58" s="1276"/>
      <c r="L58" s="1276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277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1275"/>
      <c r="G59" s="1275"/>
      <c r="H59" s="1275"/>
      <c r="I59" s="1275"/>
      <c r="J59" s="1276"/>
      <c r="K59" s="1276"/>
      <c r="L59" s="1276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983" t="s">
        <v>92</v>
      </c>
      <c r="B60" s="984"/>
      <c r="C60" s="978"/>
      <c r="D60" s="1120"/>
      <c r="E60" s="886"/>
      <c r="F60" s="1275"/>
      <c r="G60" s="1275"/>
      <c r="H60" s="1275"/>
      <c r="I60" s="1275"/>
      <c r="J60" s="1276"/>
      <c r="K60" s="1276"/>
      <c r="L60" s="1276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278" t="s">
        <v>93</v>
      </c>
      <c r="B61" s="1279"/>
      <c r="C61" s="1280"/>
      <c r="D61" s="1281"/>
      <c r="E61" s="1282"/>
      <c r="F61" s="1283"/>
      <c r="G61" s="1283"/>
      <c r="H61" s="1283"/>
      <c r="I61" s="1283"/>
      <c r="J61" s="1284"/>
      <c r="K61" s="1284"/>
      <c r="L61" s="1284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285" t="s">
        <v>94</v>
      </c>
      <c r="B62" s="1279"/>
      <c r="C62" s="1280"/>
      <c r="D62" s="1281"/>
      <c r="E62" s="1282"/>
      <c r="F62" s="1283"/>
      <c r="G62" s="1283"/>
      <c r="H62" s="1283"/>
      <c r="I62" s="1283"/>
      <c r="J62" s="1284"/>
      <c r="K62" s="1284"/>
      <c r="L62" s="1284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285" t="s">
        <v>95</v>
      </c>
      <c r="B63" s="1279"/>
      <c r="C63" s="1286"/>
      <c r="D63" s="1287"/>
      <c r="E63" s="1282"/>
      <c r="F63" s="1288"/>
      <c r="G63" s="1288"/>
      <c r="H63" s="1288"/>
      <c r="I63" s="1288"/>
      <c r="J63" s="1289"/>
      <c r="K63" s="1289"/>
      <c r="L63" s="1289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290" t="s">
        <v>96</v>
      </c>
      <c r="B64" s="1279"/>
      <c r="C64" s="1291"/>
      <c r="D64" s="1292"/>
      <c r="E64" s="1282"/>
      <c r="F64" s="1293"/>
      <c r="G64" s="1293"/>
      <c r="H64" s="1293"/>
      <c r="I64" s="1293"/>
      <c r="J64" s="1294"/>
      <c r="K64" s="1294"/>
      <c r="L64" s="1294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295" t="s">
        <v>97</v>
      </c>
      <c r="B65" s="1296">
        <v>10</v>
      </c>
      <c r="C65" s="1271">
        <v>10</v>
      </c>
      <c r="D65" s="1297">
        <v>0</v>
      </c>
      <c r="E65" s="1229">
        <v>10</v>
      </c>
      <c r="F65" s="1275"/>
      <c r="G65" s="1275"/>
      <c r="H65" s="1275"/>
      <c r="I65" s="1275"/>
      <c r="J65" s="1276"/>
      <c r="K65" s="1276"/>
      <c r="L65" s="1276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298" t="s">
        <v>32</v>
      </c>
      <c r="B66" s="1000">
        <f>SUM(B60:B65)</f>
        <v>10</v>
      </c>
      <c r="C66" s="1000">
        <f>SUM(C60:C65)</f>
        <v>10</v>
      </c>
      <c r="D66" s="775">
        <f>SUM(D60:D65)</f>
        <v>0</v>
      </c>
      <c r="E66" s="1122">
        <f>SUM(E60:E65)</f>
        <v>10</v>
      </c>
      <c r="F66" s="1299"/>
      <c r="G66" s="1275"/>
      <c r="H66" s="1275"/>
      <c r="I66" s="1275"/>
      <c r="J66" s="1276"/>
      <c r="K66" s="1276"/>
      <c r="L66" s="1276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002" t="s">
        <v>98</v>
      </c>
      <c r="B67" s="561"/>
      <c r="C67" s="561"/>
      <c r="D67" s="561"/>
      <c r="E67" s="562"/>
      <c r="F67" s="1300"/>
      <c r="G67" s="1300"/>
      <c r="H67" s="1300"/>
      <c r="I67" s="1300"/>
      <c r="J67" s="1301"/>
      <c r="K67" s="1276"/>
      <c r="L67" s="1276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247" t="s">
        <v>99</v>
      </c>
      <c r="B68" s="1247" t="s">
        <v>100</v>
      </c>
      <c r="C68" s="1247" t="s">
        <v>32</v>
      </c>
      <c r="D68" s="1302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1124" t="s">
        <v>48</v>
      </c>
      <c r="J68" s="1303"/>
      <c r="K68" s="1304"/>
      <c r="L68" s="1305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306" t="s">
        <v>106</v>
      </c>
      <c r="B69" s="1126"/>
      <c r="C69" s="1307">
        <f>SUM(D69:I69)</f>
        <v>211</v>
      </c>
      <c r="D69" s="1308">
        <v>27</v>
      </c>
      <c r="E69" s="894">
        <v>55</v>
      </c>
      <c r="F69" s="894">
        <v>49</v>
      </c>
      <c r="G69" s="894">
        <v>31</v>
      </c>
      <c r="H69" s="894">
        <v>20</v>
      </c>
      <c r="I69" s="1129">
        <v>29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65</v>
      </c>
      <c r="D70" s="1193">
        <v>16</v>
      </c>
      <c r="E70" s="1014">
        <v>33</v>
      </c>
      <c r="F70" s="1014">
        <v>16</v>
      </c>
      <c r="G70" s="1014"/>
      <c r="H70" s="1014"/>
      <c r="I70" s="1195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954"/>
      <c r="B71" s="55" t="s">
        <v>109</v>
      </c>
      <c r="C71" s="56">
        <f>SUM(D71:I71)</f>
        <v>53</v>
      </c>
      <c r="D71" s="57">
        <v>11</v>
      </c>
      <c r="E71" s="58">
        <v>22</v>
      </c>
      <c r="F71" s="58">
        <v>20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174</v>
      </c>
      <c r="D72" s="1015">
        <v>60</v>
      </c>
      <c r="E72" s="1132">
        <v>47</v>
      </c>
      <c r="F72" s="1132">
        <v>67</v>
      </c>
      <c r="G72" s="1132"/>
      <c r="H72" s="1132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954"/>
      <c r="B73" s="80" t="s">
        <v>109</v>
      </c>
      <c r="C73" s="1017">
        <f>SUM(D73:I73)</f>
        <v>198</v>
      </c>
      <c r="D73" s="1309">
        <v>50</v>
      </c>
      <c r="E73" s="1310">
        <v>60</v>
      </c>
      <c r="F73" s="1310">
        <v>88</v>
      </c>
      <c r="G73" s="1310"/>
      <c r="H73" s="1310"/>
      <c r="I73" s="1311"/>
      <c r="J73" s="37" t="str">
        <f>CA73&amp;CB73&amp;CC73&amp;CD73&amp;CE73&amp;CF73</f>
        <v/>
      </c>
      <c r="K73" s="1301"/>
      <c r="L73" s="1301"/>
      <c r="M73" s="1301"/>
      <c r="N73" s="1301"/>
      <c r="O73" s="1301"/>
      <c r="P73" s="1301"/>
      <c r="Q73" s="1301"/>
      <c r="R73" s="1301"/>
      <c r="S73" s="1301"/>
      <c r="T73" s="1301"/>
      <c r="U73" s="1301"/>
      <c r="V73" s="1301"/>
      <c r="W73" s="1301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971" t="s">
        <v>111</v>
      </c>
      <c r="B74" s="968"/>
      <c r="C74" s="968"/>
      <c r="D74" s="1276"/>
      <c r="E74" s="1276"/>
      <c r="F74" s="1276"/>
      <c r="G74" s="1276"/>
      <c r="H74" s="1312"/>
      <c r="I74" s="1312"/>
      <c r="J74" s="1301"/>
      <c r="K74" s="1276"/>
      <c r="L74" s="1276"/>
      <c r="M74" s="1313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246" t="s">
        <v>115</v>
      </c>
      <c r="G75" s="677"/>
      <c r="H75" s="677"/>
      <c r="I75" s="1134"/>
      <c r="J75" s="1314"/>
      <c r="K75" s="1276"/>
      <c r="L75" s="1276"/>
      <c r="M75" s="1313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1246" t="s">
        <v>116</v>
      </c>
      <c r="G76" s="1134"/>
      <c r="H76" s="1246" t="s">
        <v>117</v>
      </c>
      <c r="I76" s="1134"/>
      <c r="J76" s="1315"/>
      <c r="K76" s="1276"/>
      <c r="L76" s="1276"/>
      <c r="M76" s="1313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263" t="s">
        <v>47</v>
      </c>
      <c r="C77" s="679" t="s">
        <v>118</v>
      </c>
      <c r="D77" s="1263" t="s">
        <v>47</v>
      </c>
      <c r="E77" s="1111" t="s">
        <v>118</v>
      </c>
      <c r="F77" s="1263" t="s">
        <v>47</v>
      </c>
      <c r="G77" s="679" t="s">
        <v>118</v>
      </c>
      <c r="H77" s="1263" t="s">
        <v>47</v>
      </c>
      <c r="I77" s="1111" t="s">
        <v>118</v>
      </c>
      <c r="J77" s="1315"/>
      <c r="K77" s="1276"/>
      <c r="L77" s="1276"/>
      <c r="M77" s="1313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489"/>
      <c r="C78" s="1026">
        <v>211</v>
      </c>
      <c r="D78" s="489">
        <v>33</v>
      </c>
      <c r="E78" s="1026">
        <v>139</v>
      </c>
      <c r="F78" s="491">
        <v>34</v>
      </c>
      <c r="G78" s="979">
        <v>147</v>
      </c>
      <c r="H78" s="491">
        <v>1</v>
      </c>
      <c r="I78" s="979">
        <v>8</v>
      </c>
      <c r="J78" s="37" t="str">
        <f>CA78</f>
        <v/>
      </c>
      <c r="K78" s="1276"/>
      <c r="L78" s="1276"/>
      <c r="M78" s="1313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1276"/>
      <c r="L79" s="1276"/>
      <c r="M79" s="1313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/>
      <c r="D80" s="63">
        <v>1</v>
      </c>
      <c r="E80" s="64">
        <v>4</v>
      </c>
      <c r="F80" s="65">
        <v>1</v>
      </c>
      <c r="G80" s="66">
        <v>4</v>
      </c>
      <c r="H80" s="65"/>
      <c r="I80" s="66"/>
      <c r="J80" s="37" t="str">
        <f t="shared" si="6"/>
        <v/>
      </c>
      <c r="K80" s="1276"/>
      <c r="L80" s="1276"/>
      <c r="M80" s="1313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>
        <v>7</v>
      </c>
      <c r="D81" s="63"/>
      <c r="E81" s="64">
        <v>6</v>
      </c>
      <c r="F81" s="65"/>
      <c r="G81" s="66">
        <v>6</v>
      </c>
      <c r="H81" s="65"/>
      <c r="I81" s="66"/>
      <c r="J81" s="37" t="str">
        <f t="shared" si="6"/>
        <v/>
      </c>
      <c r="K81" s="1276"/>
      <c r="L81" s="1276"/>
      <c r="M81" s="1313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/>
      <c r="C82" s="64">
        <v>167</v>
      </c>
      <c r="D82" s="63">
        <v>7</v>
      </c>
      <c r="E82" s="64">
        <v>78</v>
      </c>
      <c r="F82" s="65">
        <v>7</v>
      </c>
      <c r="G82" s="66">
        <v>80</v>
      </c>
      <c r="H82" s="65"/>
      <c r="I82" s="66">
        <v>2</v>
      </c>
      <c r="J82" s="37" t="str">
        <f t="shared" si="6"/>
        <v/>
      </c>
      <c r="K82" s="1276"/>
      <c r="L82" s="1276"/>
      <c r="M82" s="1313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276"/>
      <c r="L83" s="1276"/>
      <c r="M83" s="1313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1</v>
      </c>
      <c r="D84" s="63">
        <v>13</v>
      </c>
      <c r="E84" s="64">
        <v>12</v>
      </c>
      <c r="F84" s="65">
        <v>13</v>
      </c>
      <c r="G84" s="66">
        <v>12</v>
      </c>
      <c r="H84" s="65"/>
      <c r="I84" s="66"/>
      <c r="J84" s="37" t="str">
        <f t="shared" si="6"/>
        <v/>
      </c>
      <c r="K84" s="1276"/>
      <c r="L84" s="1276"/>
      <c r="M84" s="1313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>
        <v>7</v>
      </c>
      <c r="D85" s="63"/>
      <c r="E85" s="64">
        <v>97</v>
      </c>
      <c r="F85" s="65"/>
      <c r="G85" s="66">
        <v>103</v>
      </c>
      <c r="H85" s="65"/>
      <c r="I85" s="66">
        <v>6</v>
      </c>
      <c r="J85" s="37" t="str">
        <f t="shared" si="6"/>
        <v/>
      </c>
      <c r="K85" s="1276"/>
      <c r="L85" s="1276"/>
      <c r="M85" s="1313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3</v>
      </c>
      <c r="D86" s="63"/>
      <c r="E86" s="64">
        <v>54</v>
      </c>
      <c r="F86" s="65"/>
      <c r="G86" s="66">
        <v>54</v>
      </c>
      <c r="H86" s="65"/>
      <c r="I86" s="66"/>
      <c r="J86" s="37" t="str">
        <f t="shared" si="6"/>
        <v/>
      </c>
      <c r="K86" s="1276"/>
      <c r="L86" s="1276"/>
      <c r="M86" s="1313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18</v>
      </c>
      <c r="D87" s="63"/>
      <c r="E87" s="64">
        <v>50</v>
      </c>
      <c r="F87" s="65"/>
      <c r="G87" s="66">
        <v>59</v>
      </c>
      <c r="H87" s="65"/>
      <c r="I87" s="66">
        <v>9</v>
      </c>
      <c r="J87" s="37" t="str">
        <f t="shared" si="6"/>
        <v/>
      </c>
      <c r="K87" s="1276"/>
      <c r="L87" s="1276"/>
      <c r="M87" s="1313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40</v>
      </c>
      <c r="D88" s="63"/>
      <c r="E88" s="64">
        <v>29</v>
      </c>
      <c r="F88" s="65"/>
      <c r="G88" s="66">
        <v>31</v>
      </c>
      <c r="H88" s="65"/>
      <c r="I88" s="66">
        <v>2</v>
      </c>
      <c r="J88" s="37" t="str">
        <f t="shared" si="6"/>
        <v/>
      </c>
      <c r="K88" s="1276"/>
      <c r="L88" s="1276"/>
      <c r="M88" s="1314"/>
      <c r="N88" s="1276"/>
      <c r="O88" s="1276"/>
      <c r="P88" s="1313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27</v>
      </c>
      <c r="D89" s="63"/>
      <c r="E89" s="64">
        <v>6</v>
      </c>
      <c r="F89" s="65"/>
      <c r="G89" s="66">
        <v>6</v>
      </c>
      <c r="H89" s="65"/>
      <c r="I89" s="66"/>
      <c r="J89" s="37" t="str">
        <f t="shared" si="6"/>
        <v/>
      </c>
      <c r="K89" s="1276"/>
      <c r="L89" s="1276"/>
      <c r="M89" s="1314"/>
      <c r="N89" s="1276"/>
      <c r="O89" s="1276"/>
      <c r="P89" s="1313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276"/>
      <c r="L90" s="1276"/>
      <c r="M90" s="1314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316" t="s">
        <v>32</v>
      </c>
      <c r="B91" s="1317">
        <f t="shared" ref="B91:I91" si="9">SUM(B78:B90)</f>
        <v>0</v>
      </c>
      <c r="C91" s="1317">
        <f t="shared" si="9"/>
        <v>481</v>
      </c>
      <c r="D91" s="1317">
        <f t="shared" si="9"/>
        <v>54</v>
      </c>
      <c r="E91" s="1317">
        <f t="shared" si="9"/>
        <v>475</v>
      </c>
      <c r="F91" s="1317">
        <f t="shared" si="9"/>
        <v>55</v>
      </c>
      <c r="G91" s="1317">
        <f t="shared" si="9"/>
        <v>502</v>
      </c>
      <c r="H91" s="1317">
        <f t="shared" si="9"/>
        <v>1</v>
      </c>
      <c r="I91" s="1318">
        <f t="shared" si="9"/>
        <v>27</v>
      </c>
      <c r="J91" s="1319"/>
      <c r="K91" s="1276"/>
      <c r="L91" s="1276"/>
      <c r="M91" s="1313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031"/>
      <c r="I92" s="1031"/>
      <c r="J92" s="1314"/>
      <c r="K92" s="1276"/>
      <c r="L92" s="1276"/>
      <c r="M92" s="1313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246" t="s">
        <v>134</v>
      </c>
      <c r="C93" s="677"/>
      <c r="D93" s="677"/>
      <c r="E93" s="677"/>
      <c r="F93" s="677"/>
      <c r="G93" s="1134"/>
      <c r="H93" s="1301"/>
      <c r="I93" s="1314"/>
      <c r="J93" s="1276"/>
      <c r="K93" s="1276"/>
      <c r="L93" s="1313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954"/>
      <c r="B94" s="1277" t="s">
        <v>135</v>
      </c>
      <c r="C94" s="1263" t="s">
        <v>47</v>
      </c>
      <c r="D94" s="1140" t="s">
        <v>118</v>
      </c>
      <c r="E94" s="1110" t="s">
        <v>18</v>
      </c>
      <c r="F94" s="1320" t="s">
        <v>19</v>
      </c>
      <c r="G94" s="1320" t="s">
        <v>20</v>
      </c>
      <c r="H94" s="1301"/>
      <c r="I94" s="1301"/>
      <c r="J94" s="1314"/>
      <c r="K94" s="1276"/>
      <c r="L94" s="1276"/>
      <c r="M94" s="1313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4</v>
      </c>
      <c r="C95" s="491">
        <v>1</v>
      </c>
      <c r="D95" s="1210">
        <v>3</v>
      </c>
      <c r="E95" s="1211">
        <v>4</v>
      </c>
      <c r="F95" s="497"/>
      <c r="G95" s="497"/>
      <c r="H95" s="37" t="str">
        <f>CA95</f>
        <v/>
      </c>
      <c r="I95" s="1301"/>
      <c r="J95" s="1314"/>
      <c r="K95" s="1276"/>
      <c r="L95" s="1276"/>
      <c r="M95" s="1313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321" t="s">
        <v>137</v>
      </c>
      <c r="B96" s="1322">
        <f t="shared" si="10"/>
        <v>12</v>
      </c>
      <c r="C96" s="65"/>
      <c r="D96" s="1323">
        <v>12</v>
      </c>
      <c r="E96" s="1324">
        <v>9</v>
      </c>
      <c r="F96" s="1325">
        <v>3</v>
      </c>
      <c r="G96" s="1325"/>
      <c r="H96" s="37" t="str">
        <f t="shared" ref="H96:H102" si="12">CA96</f>
        <v/>
      </c>
      <c r="I96" s="1301"/>
      <c r="J96" s="1314"/>
      <c r="K96" s="1276"/>
      <c r="L96" s="1276"/>
      <c r="M96" s="1313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322">
        <f t="shared" si="10"/>
        <v>1</v>
      </c>
      <c r="C97" s="65"/>
      <c r="D97" s="1323">
        <v>1</v>
      </c>
      <c r="E97" s="1324">
        <v>1</v>
      </c>
      <c r="F97" s="1325"/>
      <c r="G97" s="1325"/>
      <c r="H97" s="37" t="str">
        <f t="shared" si="12"/>
        <v/>
      </c>
      <c r="I97" s="1301"/>
      <c r="J97" s="1314"/>
      <c r="K97" s="1276"/>
      <c r="L97" s="1276"/>
      <c r="M97" s="1313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322">
        <f t="shared" si="10"/>
        <v>10</v>
      </c>
      <c r="C98" s="65"/>
      <c r="D98" s="1323">
        <v>10</v>
      </c>
      <c r="E98" s="1324">
        <v>8</v>
      </c>
      <c r="F98" s="1325">
        <v>2</v>
      </c>
      <c r="G98" s="1325"/>
      <c r="H98" s="37" t="str">
        <f t="shared" si="12"/>
        <v/>
      </c>
      <c r="I98" s="1301"/>
      <c r="J98" s="1314"/>
      <c r="K98" s="1276"/>
      <c r="L98" s="1276"/>
      <c r="M98" s="1313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322">
        <f t="shared" si="10"/>
        <v>0</v>
      </c>
      <c r="C99" s="65"/>
      <c r="D99" s="1323"/>
      <c r="E99" s="1324"/>
      <c r="F99" s="1325"/>
      <c r="G99" s="1325"/>
      <c r="H99" s="37" t="str">
        <f t="shared" si="12"/>
        <v/>
      </c>
      <c r="I99" s="1305"/>
      <c r="J99" s="1326"/>
      <c r="K99" s="1304"/>
      <c r="L99" s="1304"/>
      <c r="M99" s="1327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321" t="s">
        <v>141</v>
      </c>
      <c r="B100" s="1322">
        <f t="shared" si="10"/>
        <v>1</v>
      </c>
      <c r="C100" s="65"/>
      <c r="D100" s="1323">
        <v>1</v>
      </c>
      <c r="E100" s="1324">
        <v>1</v>
      </c>
      <c r="F100" s="1325"/>
      <c r="G100" s="1325"/>
      <c r="H100" s="37" t="str">
        <f t="shared" si="12"/>
        <v/>
      </c>
      <c r="I100" s="1305"/>
      <c r="J100" s="1326"/>
      <c r="K100" s="1304"/>
      <c r="L100" s="1304"/>
      <c r="M100" s="1327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040" t="s">
        <v>142</v>
      </c>
      <c r="B101" s="1041">
        <f t="shared" si="10"/>
        <v>0</v>
      </c>
      <c r="C101" s="65"/>
      <c r="D101" s="1323"/>
      <c r="E101" s="1324"/>
      <c r="F101" s="1328"/>
      <c r="G101" s="1328"/>
      <c r="H101" s="37" t="str">
        <f t="shared" si="12"/>
        <v/>
      </c>
      <c r="I101" s="1305"/>
      <c r="J101" s="1326"/>
      <c r="K101" s="1304"/>
      <c r="L101" s="1304"/>
      <c r="M101" s="1327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329" t="s">
        <v>32</v>
      </c>
      <c r="B102" s="1330">
        <f t="shared" ref="B102:G102" si="14">SUM(B95:B101)</f>
        <v>28</v>
      </c>
      <c r="C102" s="1331">
        <f t="shared" si="14"/>
        <v>1</v>
      </c>
      <c r="D102" s="1146">
        <f t="shared" si="14"/>
        <v>27</v>
      </c>
      <c r="E102" s="1147">
        <f t="shared" si="14"/>
        <v>23</v>
      </c>
      <c r="F102" s="1332">
        <f t="shared" si="14"/>
        <v>5</v>
      </c>
      <c r="G102" s="1332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047"/>
      <c r="B105" s="1047"/>
      <c r="C105" s="1333" t="s">
        <v>148</v>
      </c>
      <c r="D105" s="910" t="s">
        <v>149</v>
      </c>
      <c r="E105" s="689" t="s">
        <v>150</v>
      </c>
      <c r="F105" s="1334" t="s">
        <v>151</v>
      </c>
      <c r="G105" s="1335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21</v>
      </c>
      <c r="C106" s="978">
        <v>0</v>
      </c>
      <c r="D106" s="1120">
        <v>2</v>
      </c>
      <c r="E106" s="912">
        <v>19</v>
      </c>
      <c r="F106" s="1053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336" t="s">
        <v>154</v>
      </c>
      <c r="B107" s="1337">
        <f>SUM(C107:E107)</f>
        <v>0</v>
      </c>
      <c r="C107" s="1338">
        <v>0</v>
      </c>
      <c r="D107" s="1339">
        <v>0</v>
      </c>
      <c r="E107" s="1340">
        <v>0</v>
      </c>
      <c r="F107" s="1341">
        <v>0</v>
      </c>
      <c r="G107" s="1342">
        <v>0</v>
      </c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14477.279999999999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",[9]NOMBRE!B2," - ","( ",[9]NOMBRE!C2,[9]NOMBRE!D2,[9]NOMBRE!E2,[9]NOMBRE!F2,[9]NOMBRE!G2,"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",[9]NOMBRE!B6," - ","( ",[9]NOMBRE!C6,[9]NOMBRE!D6," )")</f>
        <v>MES: JULIO - ( 07 )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",[9]NOMBRE!B7)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1153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1343"/>
      <c r="D12" s="1343"/>
      <c r="E12" s="1343"/>
      <c r="F12" s="531"/>
      <c r="G12" s="1344" t="s">
        <v>17</v>
      </c>
      <c r="H12" s="915" t="s">
        <v>18</v>
      </c>
      <c r="I12" s="915" t="s">
        <v>19</v>
      </c>
      <c r="J12" s="1155" t="s">
        <v>20</v>
      </c>
      <c r="K12" s="1344" t="s">
        <v>17</v>
      </c>
      <c r="L12" s="915" t="s">
        <v>18</v>
      </c>
      <c r="M12" s="915" t="s">
        <v>19</v>
      </c>
      <c r="N12" s="915" t="s">
        <v>20</v>
      </c>
      <c r="O12" s="1155" t="s">
        <v>21</v>
      </c>
      <c r="P12" s="1344" t="s">
        <v>17</v>
      </c>
      <c r="Q12" s="915" t="s">
        <v>18</v>
      </c>
      <c r="R12" s="915" t="s">
        <v>19</v>
      </c>
      <c r="S12" s="915" t="s">
        <v>20</v>
      </c>
      <c r="T12" s="1155" t="s">
        <v>21</v>
      </c>
      <c r="U12" s="1344" t="s">
        <v>17</v>
      </c>
      <c r="V12" s="915" t="s">
        <v>18</v>
      </c>
      <c r="W12" s="915" t="s">
        <v>19</v>
      </c>
      <c r="X12" s="915" t="s">
        <v>20</v>
      </c>
      <c r="Y12" s="1156" t="s">
        <v>21</v>
      </c>
      <c r="Z12" s="1157" t="s">
        <v>17</v>
      </c>
      <c r="AA12" s="915" t="s">
        <v>22</v>
      </c>
      <c r="AB12" s="1345" t="s">
        <v>23</v>
      </c>
      <c r="AC12" s="1344" t="s">
        <v>17</v>
      </c>
      <c r="AD12" s="915" t="s">
        <v>22</v>
      </c>
      <c r="AE12" s="1345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335" t="s">
        <v>24</v>
      </c>
      <c r="B13" s="1346">
        <f t="shared" ref="B13:AE13" si="0">SUM(B14:B17)</f>
        <v>6</v>
      </c>
      <c r="C13" s="1160">
        <f t="shared" si="0"/>
        <v>5</v>
      </c>
      <c r="D13" s="918">
        <f t="shared" si="0"/>
        <v>5</v>
      </c>
      <c r="E13" s="918">
        <f t="shared" si="0"/>
        <v>1440</v>
      </c>
      <c r="F13" s="1161">
        <f t="shared" si="0"/>
        <v>1346</v>
      </c>
      <c r="G13" s="1347">
        <f t="shared" si="0"/>
        <v>674</v>
      </c>
      <c r="H13" s="918">
        <f t="shared" si="0"/>
        <v>674</v>
      </c>
      <c r="I13" s="918">
        <f t="shared" si="0"/>
        <v>0</v>
      </c>
      <c r="J13" s="1161">
        <f t="shared" si="0"/>
        <v>0</v>
      </c>
      <c r="K13" s="1347">
        <f t="shared" si="0"/>
        <v>706.31</v>
      </c>
      <c r="L13" s="918">
        <f t="shared" si="0"/>
        <v>553.13</v>
      </c>
      <c r="M13" s="918">
        <f t="shared" si="0"/>
        <v>15.03</v>
      </c>
      <c r="N13" s="918">
        <f t="shared" si="0"/>
        <v>5.48</v>
      </c>
      <c r="O13" s="1161">
        <f t="shared" si="0"/>
        <v>132.67000000000002</v>
      </c>
      <c r="P13" s="1347">
        <f t="shared" si="0"/>
        <v>413.53999999999996</v>
      </c>
      <c r="Q13" s="918">
        <f t="shared" si="0"/>
        <v>189.20000000000002</v>
      </c>
      <c r="R13" s="918">
        <f t="shared" si="0"/>
        <v>143.72</v>
      </c>
      <c r="S13" s="918">
        <f t="shared" si="0"/>
        <v>11.47</v>
      </c>
      <c r="T13" s="1161">
        <f t="shared" si="0"/>
        <v>69.150000000000006</v>
      </c>
      <c r="U13" s="1347">
        <f t="shared" si="0"/>
        <v>53.459999999999994</v>
      </c>
      <c r="V13" s="918">
        <f t="shared" si="0"/>
        <v>26</v>
      </c>
      <c r="W13" s="918">
        <f t="shared" si="0"/>
        <v>13.5</v>
      </c>
      <c r="X13" s="918">
        <f t="shared" si="0"/>
        <v>1.63</v>
      </c>
      <c r="Y13" s="1163">
        <f t="shared" si="0"/>
        <v>12.33</v>
      </c>
      <c r="Z13" s="1160">
        <f t="shared" si="0"/>
        <v>43.260000000000005</v>
      </c>
      <c r="AA13" s="918">
        <f>SUM(AA14:AA17)</f>
        <v>25.099999999999998</v>
      </c>
      <c r="AB13" s="1348">
        <f t="shared" si="0"/>
        <v>18.16</v>
      </c>
      <c r="AC13" s="1347">
        <f t="shared" si="0"/>
        <v>22.83</v>
      </c>
      <c r="AD13" s="918">
        <f t="shared" si="0"/>
        <v>18.169999999999998</v>
      </c>
      <c r="AE13" s="1348">
        <f t="shared" si="0"/>
        <v>4.66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1230" t="s">
        <v>25</v>
      </c>
      <c r="B14" s="1349">
        <v>5</v>
      </c>
      <c r="C14" s="1350">
        <v>4</v>
      </c>
      <c r="D14" s="1350">
        <v>4</v>
      </c>
      <c r="E14" s="1350">
        <v>720</v>
      </c>
      <c r="F14" s="1350">
        <v>674</v>
      </c>
      <c r="G14" s="610">
        <f>SUM(H14:J14)</f>
        <v>674</v>
      </c>
      <c r="H14" s="1351">
        <v>674</v>
      </c>
      <c r="I14" s="1350">
        <v>0</v>
      </c>
      <c r="J14" s="1350">
        <v>0</v>
      </c>
      <c r="K14" s="1066">
        <f>SUM(L14:O14)</f>
        <v>587.08999999999992</v>
      </c>
      <c r="L14" s="1351">
        <v>453.58</v>
      </c>
      <c r="M14" s="1350">
        <v>15.03</v>
      </c>
      <c r="N14" s="1352">
        <v>5.48</v>
      </c>
      <c r="O14" s="1353">
        <v>113</v>
      </c>
      <c r="P14" s="1066">
        <f>SUM(Q14:T14)</f>
        <v>218.16</v>
      </c>
      <c r="Q14" s="1351">
        <v>26.15</v>
      </c>
      <c r="R14" s="1350">
        <v>143.72</v>
      </c>
      <c r="S14" s="1352">
        <v>11.47</v>
      </c>
      <c r="T14" s="1353">
        <v>36.82</v>
      </c>
      <c r="U14" s="1066">
        <f>SUM(V14:Y14)</f>
        <v>27.31</v>
      </c>
      <c r="V14" s="1351">
        <v>4.18</v>
      </c>
      <c r="W14" s="1350">
        <v>13.5</v>
      </c>
      <c r="X14" s="1352">
        <v>1.63</v>
      </c>
      <c r="Y14" s="1354">
        <v>8</v>
      </c>
      <c r="Z14" s="927">
        <f>SUM(AA14:AB14)</f>
        <v>38.730000000000004</v>
      </c>
      <c r="AA14" s="1350">
        <v>22.7</v>
      </c>
      <c r="AB14" s="13">
        <v>16.03</v>
      </c>
      <c r="AC14" s="1066">
        <f>SUM(AD14:AE14)</f>
        <v>12.709999999999999</v>
      </c>
      <c r="AD14" s="1350">
        <v>10.86</v>
      </c>
      <c r="AE14" s="13">
        <v>1.85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1355" t="s">
        <v>26</v>
      </c>
      <c r="B15" s="14">
        <v>1</v>
      </c>
      <c r="C15" s="15">
        <v>1</v>
      </c>
      <c r="D15" s="15">
        <v>1</v>
      </c>
      <c r="E15" s="15">
        <v>720</v>
      </c>
      <c r="F15" s="15">
        <v>672</v>
      </c>
      <c r="G15" s="1356">
        <f>SUM(H15:J15)</f>
        <v>0</v>
      </c>
      <c r="H15" s="16">
        <v>0</v>
      </c>
      <c r="I15" s="15">
        <v>0</v>
      </c>
      <c r="J15" s="16">
        <v>0</v>
      </c>
      <c r="K15" s="1356">
        <f>SUM(L15:O15)</f>
        <v>119.22</v>
      </c>
      <c r="L15" s="16">
        <v>99.55</v>
      </c>
      <c r="M15" s="16">
        <v>0</v>
      </c>
      <c r="N15" s="1357">
        <v>0</v>
      </c>
      <c r="O15" s="1358">
        <v>19.670000000000002</v>
      </c>
      <c r="P15" s="1356">
        <f>SUM(Q15:T15)</f>
        <v>195.38</v>
      </c>
      <c r="Q15" s="16">
        <v>163.05000000000001</v>
      </c>
      <c r="R15" s="15">
        <v>0</v>
      </c>
      <c r="S15" s="1357">
        <v>0</v>
      </c>
      <c r="T15" s="1358">
        <v>32.33</v>
      </c>
      <c r="U15" s="1356">
        <f>SUM(V15:Y15)</f>
        <v>26.15</v>
      </c>
      <c r="V15" s="16">
        <v>21.82</v>
      </c>
      <c r="W15" s="15">
        <v>0</v>
      </c>
      <c r="X15" s="1357">
        <v>0</v>
      </c>
      <c r="Y15" s="1359">
        <v>4.33</v>
      </c>
      <c r="Z15" s="1360">
        <f>SUM(AA15:AB15)</f>
        <v>4.5299999999999994</v>
      </c>
      <c r="AA15" s="15">
        <v>2.4</v>
      </c>
      <c r="AB15" s="17">
        <v>2.13</v>
      </c>
      <c r="AC15" s="1356">
        <f>SUM(AD15:AE15)</f>
        <v>10.119999999999999</v>
      </c>
      <c r="AD15" s="15">
        <v>7.31</v>
      </c>
      <c r="AE15" s="17">
        <v>2.81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1361" t="s">
        <v>27</v>
      </c>
      <c r="B16" s="14"/>
      <c r="C16" s="15"/>
      <c r="D16" s="15"/>
      <c r="E16" s="15"/>
      <c r="F16" s="15"/>
      <c r="G16" s="1356">
        <f>SUM(H16:J16)</f>
        <v>0</v>
      </c>
      <c r="H16" s="16"/>
      <c r="I16" s="15"/>
      <c r="J16" s="18"/>
      <c r="K16" s="1356">
        <f>SUM(L16:O16)</f>
        <v>0</v>
      </c>
      <c r="L16" s="16"/>
      <c r="M16" s="18"/>
      <c r="N16" s="1362"/>
      <c r="O16" s="1363"/>
      <c r="P16" s="1356">
        <f>SUM(Q16:T16)</f>
        <v>0</v>
      </c>
      <c r="Q16" s="16"/>
      <c r="R16" s="18"/>
      <c r="S16" s="1362"/>
      <c r="T16" s="1363"/>
      <c r="U16" s="1356">
        <f>SUM(V16:Y16)</f>
        <v>0</v>
      </c>
      <c r="V16" s="16"/>
      <c r="W16" s="18"/>
      <c r="X16" s="1362"/>
      <c r="Y16" s="1364"/>
      <c r="Z16" s="1360">
        <f>SUM(AA16:AB16)</f>
        <v>0</v>
      </c>
      <c r="AA16" s="15"/>
      <c r="AB16" s="17"/>
      <c r="AC16" s="1356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365" t="s">
        <v>28</v>
      </c>
      <c r="B17" s="1366"/>
      <c r="C17" s="1367"/>
      <c r="D17" s="20"/>
      <c r="E17" s="20"/>
      <c r="F17" s="21"/>
      <c r="G17" s="1368">
        <f>SUM(H17:J17)</f>
        <v>0</v>
      </c>
      <c r="H17" s="23"/>
      <c r="I17" s="24"/>
      <c r="J17" s="1369"/>
      <c r="K17" s="1370">
        <f>SUM(L17:O17)</f>
        <v>0</v>
      </c>
      <c r="L17" s="23"/>
      <c r="M17" s="1371"/>
      <c r="N17" s="1372"/>
      <c r="O17" s="1373"/>
      <c r="P17" s="1370">
        <f>SUM(Q17:T17)</f>
        <v>0</v>
      </c>
      <c r="Q17" s="1371"/>
      <c r="R17" s="1367"/>
      <c r="S17" s="1372"/>
      <c r="T17" s="1373"/>
      <c r="U17" s="1370">
        <f>SUM(V17:Y17)</f>
        <v>0</v>
      </c>
      <c r="V17" s="1371"/>
      <c r="W17" s="1367"/>
      <c r="X17" s="1372"/>
      <c r="Y17" s="1374"/>
      <c r="Z17" s="74">
        <f>SUM(AA17:AB17)</f>
        <v>0</v>
      </c>
      <c r="AA17" s="1367"/>
      <c r="AB17" s="75"/>
      <c r="AC17" s="1368">
        <f>SUM(AD17:AE17)</f>
        <v>0</v>
      </c>
      <c r="AD17" s="1367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319"/>
      <c r="D19" s="1319"/>
      <c r="E19" s="1319"/>
      <c r="F19" s="1319"/>
      <c r="G19" s="32"/>
      <c r="H19" s="943"/>
      <c r="I19" s="944"/>
      <c r="J19" s="33"/>
      <c r="K19" s="945"/>
      <c r="L19" s="945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375"/>
      <c r="I20" s="1319"/>
      <c r="J20" s="1319"/>
      <c r="K20" s="1276"/>
      <c r="L20" s="1276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10</v>
      </c>
      <c r="C21" s="948"/>
      <c r="D21" s="1376"/>
      <c r="E21" s="1376">
        <v>10</v>
      </c>
      <c r="F21" s="1376"/>
      <c r="G21" s="950"/>
      <c r="H21" s="1377"/>
      <c r="I21" s="1319"/>
      <c r="J21" s="1319"/>
      <c r="K21" s="1276"/>
      <c r="L21" s="1276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1378" t="s">
        <v>39</v>
      </c>
      <c r="B22" s="1322">
        <f>SUM(C22:G22)</f>
        <v>209</v>
      </c>
      <c r="C22" s="1379"/>
      <c r="D22" s="1380"/>
      <c r="E22" s="1380">
        <v>209</v>
      </c>
      <c r="F22" s="1380"/>
      <c r="G22" s="1325"/>
      <c r="H22" s="1377"/>
      <c r="I22" s="1319"/>
      <c r="J22" s="1319"/>
      <c r="K22" s="1276"/>
      <c r="L22" s="1276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1378" t="s">
        <v>40</v>
      </c>
      <c r="B23" s="1322">
        <f>SUM(C23:G23)</f>
        <v>209</v>
      </c>
      <c r="C23" s="1379"/>
      <c r="D23" s="1380"/>
      <c r="E23" s="1380">
        <v>209</v>
      </c>
      <c r="F23" s="1380"/>
      <c r="G23" s="1325"/>
      <c r="H23" s="1377"/>
      <c r="I23" s="1319"/>
      <c r="J23" s="1319"/>
      <c r="K23" s="1276"/>
      <c r="L23" s="1276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1378" t="s">
        <v>41</v>
      </c>
      <c r="B24" s="1322">
        <f>SUM(C24:G24)</f>
        <v>209</v>
      </c>
      <c r="C24" s="1379"/>
      <c r="D24" s="1380"/>
      <c r="E24" s="1380">
        <v>209</v>
      </c>
      <c r="F24" s="1380"/>
      <c r="G24" s="1325"/>
      <c r="H24" s="1377"/>
      <c r="I24" s="1319"/>
      <c r="J24" s="1314"/>
      <c r="K24" s="1276"/>
      <c r="L24" s="1276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1381">
        <f>SUM(C25:G25)</f>
        <v>209</v>
      </c>
      <c r="C25" s="1382"/>
      <c r="D25" s="745"/>
      <c r="E25" s="1380">
        <v>209</v>
      </c>
      <c r="F25" s="745"/>
      <c r="G25" s="746"/>
      <c r="H25" s="1377"/>
      <c r="I25" s="1319"/>
      <c r="J25" s="1319"/>
      <c r="K25" s="1276"/>
      <c r="L25" s="1276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301"/>
      <c r="C26" s="1314"/>
      <c r="D26" s="1301"/>
      <c r="E26" s="1301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300"/>
      <c r="D27" s="1300"/>
      <c r="E27" s="1300"/>
      <c r="F27" s="1300"/>
      <c r="G27" s="1300"/>
      <c r="H27" s="1300"/>
      <c r="I27" s="1383"/>
      <c r="J27" s="1383"/>
      <c r="K27" s="1301"/>
      <c r="L27" s="1301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246" t="s">
        <v>45</v>
      </c>
      <c r="E28" s="677"/>
      <c r="F28" s="1167"/>
      <c r="G28" s="749" t="s">
        <v>46</v>
      </c>
      <c r="H28" s="749"/>
      <c r="I28" s="749"/>
      <c r="J28" s="749"/>
      <c r="K28" s="749"/>
      <c r="L28" s="1168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1384"/>
      <c r="D29" s="1247" t="s">
        <v>47</v>
      </c>
      <c r="E29" s="1247" t="s">
        <v>48</v>
      </c>
      <c r="F29" s="1140" t="s">
        <v>49</v>
      </c>
      <c r="G29" s="1111" t="s">
        <v>50</v>
      </c>
      <c r="H29" s="1247" t="s">
        <v>51</v>
      </c>
      <c r="I29" s="1247" t="s">
        <v>52</v>
      </c>
      <c r="J29" s="1247" t="s">
        <v>53</v>
      </c>
      <c r="K29" s="1247" t="s">
        <v>54</v>
      </c>
      <c r="L29" s="1247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1173">
        <f>SUM(D30:F30)</f>
        <v>56</v>
      </c>
      <c r="D30" s="959">
        <v>1</v>
      </c>
      <c r="E30" s="1174">
        <v>1</v>
      </c>
      <c r="F30" s="1248">
        <v>54</v>
      </c>
      <c r="G30" s="1249">
        <v>2</v>
      </c>
      <c r="H30" s="1174">
        <v>30</v>
      </c>
      <c r="I30" s="1174">
        <v>19</v>
      </c>
      <c r="J30" s="1174">
        <v>4</v>
      </c>
      <c r="K30" s="1174">
        <v>0</v>
      </c>
      <c r="L30" s="1174">
        <v>1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1385" t="s">
        <v>40</v>
      </c>
      <c r="B31" s="1386"/>
      <c r="C31" s="1173">
        <f t="shared" ref="C31:C36" si="3">SUM(D31:F31)</f>
        <v>76</v>
      </c>
      <c r="D31" s="1174">
        <v>1</v>
      </c>
      <c r="E31" s="1174">
        <v>1</v>
      </c>
      <c r="F31" s="1248">
        <v>74</v>
      </c>
      <c r="G31" s="1249">
        <v>2</v>
      </c>
      <c r="H31" s="1174">
        <v>38</v>
      </c>
      <c r="I31" s="1174">
        <v>30</v>
      </c>
      <c r="J31" s="1174">
        <v>5</v>
      </c>
      <c r="K31" s="1174">
        <v>0</v>
      </c>
      <c r="L31" s="1174">
        <v>1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1385" t="s">
        <v>41</v>
      </c>
      <c r="B32" s="1386"/>
      <c r="C32" s="1173">
        <f t="shared" si="3"/>
        <v>745</v>
      </c>
      <c r="D32" s="1174">
        <v>7</v>
      </c>
      <c r="E32" s="1174">
        <v>6</v>
      </c>
      <c r="F32" s="1248">
        <v>732</v>
      </c>
      <c r="G32" s="1249">
        <v>15</v>
      </c>
      <c r="H32" s="1174">
        <v>314</v>
      </c>
      <c r="I32" s="1174">
        <v>359</v>
      </c>
      <c r="J32" s="1174">
        <v>32</v>
      </c>
      <c r="K32" s="1174">
        <v>0</v>
      </c>
      <c r="L32" s="1174">
        <v>25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1387" t="s">
        <v>42</v>
      </c>
      <c r="B33" s="1388"/>
      <c r="C33" s="1389">
        <f t="shared" si="3"/>
        <v>48</v>
      </c>
      <c r="D33" s="1390">
        <v>1</v>
      </c>
      <c r="E33" s="1390">
        <v>1</v>
      </c>
      <c r="F33" s="1391">
        <v>46</v>
      </c>
      <c r="G33" s="1392">
        <v>2</v>
      </c>
      <c r="H33" s="1390">
        <v>24</v>
      </c>
      <c r="I33" s="1390">
        <v>19</v>
      </c>
      <c r="J33" s="1390">
        <v>3</v>
      </c>
      <c r="K33" s="1390">
        <v>0</v>
      </c>
      <c r="L33" s="1390">
        <v>0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173">
        <f t="shared" si="3"/>
        <v>3</v>
      </c>
      <c r="D34" s="1174">
        <v>0</v>
      </c>
      <c r="E34" s="1174">
        <v>0</v>
      </c>
      <c r="F34" s="1248">
        <v>3</v>
      </c>
      <c r="G34" s="1249">
        <v>0</v>
      </c>
      <c r="H34" s="1174">
        <v>2</v>
      </c>
      <c r="I34" s="1174">
        <v>0</v>
      </c>
      <c r="J34" s="1174">
        <v>1</v>
      </c>
      <c r="K34" s="1174">
        <v>0</v>
      </c>
      <c r="L34" s="1174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963"/>
      <c r="B35" s="1387" t="s">
        <v>58</v>
      </c>
      <c r="C35" s="76">
        <f t="shared" si="3"/>
        <v>0</v>
      </c>
      <c r="D35" s="965">
        <v>0</v>
      </c>
      <c r="E35" s="965">
        <v>0</v>
      </c>
      <c r="F35" s="77">
        <v>0</v>
      </c>
      <c r="G35" s="78">
        <v>0</v>
      </c>
      <c r="H35" s="965">
        <v>0</v>
      </c>
      <c r="I35" s="965">
        <v>0</v>
      </c>
      <c r="J35" s="965">
        <v>0</v>
      </c>
      <c r="K35" s="965">
        <v>0</v>
      </c>
      <c r="L35" s="965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6</v>
      </c>
      <c r="D36" s="965">
        <v>0</v>
      </c>
      <c r="E36" s="965">
        <v>0</v>
      </c>
      <c r="F36" s="77">
        <v>6</v>
      </c>
      <c r="G36" s="78">
        <v>0</v>
      </c>
      <c r="H36" s="965">
        <v>4</v>
      </c>
      <c r="I36" s="965">
        <v>2</v>
      </c>
      <c r="J36" s="965">
        <v>0</v>
      </c>
      <c r="K36" s="965">
        <v>0</v>
      </c>
      <c r="L36" s="965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393" t="s">
        <v>60</v>
      </c>
      <c r="B37" s="1276"/>
      <c r="C37" s="44"/>
      <c r="D37" s="968"/>
      <c r="E37" s="968"/>
      <c r="F37" s="968"/>
      <c r="G37" s="968"/>
      <c r="H37" s="968"/>
      <c r="I37" s="968"/>
      <c r="J37" s="968"/>
      <c r="K37" s="968"/>
      <c r="L37" s="968"/>
      <c r="M37" s="1313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247" t="s">
        <v>61</v>
      </c>
      <c r="B38" s="1247" t="s">
        <v>62</v>
      </c>
      <c r="C38" s="1319"/>
      <c r="D38" s="1276"/>
      <c r="E38" s="1276"/>
      <c r="F38" s="1276"/>
      <c r="G38" s="1313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173" t="s">
        <v>63</v>
      </c>
      <c r="B39" s="1174">
        <v>194</v>
      </c>
      <c r="C39" s="1319"/>
      <c r="D39" s="1276"/>
      <c r="E39" s="1276"/>
      <c r="F39" s="1276"/>
      <c r="G39" s="1313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173" t="s">
        <v>64</v>
      </c>
      <c r="B40" s="1174">
        <v>577</v>
      </c>
      <c r="C40" s="1319"/>
      <c r="D40" s="1276"/>
      <c r="E40" s="1276"/>
      <c r="F40" s="1276"/>
      <c r="G40" s="1313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173" t="s">
        <v>65</v>
      </c>
      <c r="B41" s="1174">
        <v>840</v>
      </c>
      <c r="C41" s="1319"/>
      <c r="D41" s="1276"/>
      <c r="E41" s="1276"/>
      <c r="F41" s="1276"/>
      <c r="G41" s="1313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173" t="s">
        <v>66</v>
      </c>
      <c r="B42" s="1174"/>
      <c r="C42" s="1319"/>
      <c r="D42" s="1276"/>
      <c r="E42" s="1276"/>
      <c r="F42" s="1276"/>
      <c r="G42" s="1313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173" t="s">
        <v>67</v>
      </c>
      <c r="B43" s="1174">
        <v>473</v>
      </c>
      <c r="C43" s="1319"/>
      <c r="D43" s="1276"/>
      <c r="E43" s="1276"/>
      <c r="F43" s="1276"/>
      <c r="G43" s="1313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173" t="s">
        <v>68</v>
      </c>
      <c r="B44" s="1174"/>
      <c r="C44" s="1319"/>
      <c r="D44" s="1276"/>
      <c r="E44" s="1276"/>
      <c r="F44" s="1276"/>
      <c r="G44" s="1313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173" t="s">
        <v>69</v>
      </c>
      <c r="B45" s="1174"/>
      <c r="C45" s="1319"/>
      <c r="D45" s="1276"/>
      <c r="E45" s="1276"/>
      <c r="F45" s="1276"/>
      <c r="G45" s="1313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319"/>
      <c r="D46" s="1276"/>
      <c r="E46" s="1276"/>
      <c r="F46" s="1276"/>
      <c r="G46" s="1313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1389" t="s">
        <v>71</v>
      </c>
      <c r="B47" s="1390"/>
      <c r="C47" s="1319"/>
      <c r="D47" s="1276"/>
      <c r="E47" s="1276"/>
      <c r="F47" s="1276"/>
      <c r="G47" s="1313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969" t="s">
        <v>72</v>
      </c>
      <c r="B48" s="33"/>
      <c r="D48" s="968"/>
      <c r="E48" s="968"/>
      <c r="F48" s="1276"/>
      <c r="G48" s="1276"/>
      <c r="H48" s="1276"/>
      <c r="I48" s="1276"/>
      <c r="J48" s="1276"/>
      <c r="K48" s="1276"/>
      <c r="L48" s="1276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247" t="s">
        <v>31</v>
      </c>
      <c r="B49" s="1247" t="s">
        <v>32</v>
      </c>
      <c r="C49" s="1247" t="s">
        <v>73</v>
      </c>
      <c r="D49" s="1247" t="s">
        <v>74</v>
      </c>
      <c r="E49" s="1247" t="s">
        <v>75</v>
      </c>
      <c r="F49" s="1276"/>
      <c r="G49" s="1276"/>
      <c r="H49" s="1276"/>
      <c r="I49" s="1276"/>
      <c r="J49" s="1276"/>
      <c r="K49" s="1276"/>
      <c r="L49" s="1276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970" t="s">
        <v>76</v>
      </c>
      <c r="B50" s="868">
        <f>SUM(C50:E50)</f>
        <v>930</v>
      </c>
      <c r="C50" s="869">
        <v>930</v>
      </c>
      <c r="D50" s="869">
        <v>0</v>
      </c>
      <c r="E50" s="869">
        <v>0</v>
      </c>
      <c r="F50" s="1276"/>
      <c r="G50" s="1276"/>
      <c r="H50" s="1276"/>
      <c r="I50" s="1276"/>
      <c r="J50" s="1276"/>
      <c r="K50" s="1276"/>
      <c r="L50" s="1276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970" t="s">
        <v>77</v>
      </c>
      <c r="B51" s="868">
        <f>SUM(C51:E51)</f>
        <v>740</v>
      </c>
      <c r="C51" s="869">
        <v>740</v>
      </c>
      <c r="D51" s="869">
        <v>0</v>
      </c>
      <c r="E51" s="869">
        <v>0</v>
      </c>
      <c r="F51" s="1276"/>
      <c r="G51" s="1276"/>
      <c r="H51" s="1276"/>
      <c r="I51" s="1276"/>
      <c r="J51" s="1276"/>
      <c r="K51" s="1276"/>
      <c r="L51" s="1276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1389" t="s">
        <v>78</v>
      </c>
      <c r="B52" s="1394">
        <f>SUM(C52:E52)</f>
        <v>190</v>
      </c>
      <c r="C52" s="1395">
        <v>190</v>
      </c>
      <c r="D52" s="1395">
        <v>0</v>
      </c>
      <c r="E52" s="1395">
        <v>0</v>
      </c>
      <c r="F52" s="1276"/>
      <c r="G52" s="1276"/>
      <c r="H52" s="1276"/>
      <c r="I52" s="1276"/>
      <c r="J52" s="1276"/>
      <c r="K52" s="1276"/>
      <c r="L52" s="1276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971" t="s">
        <v>79</v>
      </c>
      <c r="B53" s="48"/>
      <c r="C53" s="49"/>
      <c r="D53" s="49"/>
      <c r="E53" s="1275"/>
      <c r="F53" s="1275"/>
      <c r="G53" s="1275"/>
      <c r="H53" s="1275"/>
      <c r="I53" s="1275"/>
      <c r="J53" s="1276"/>
      <c r="K53" s="1276"/>
      <c r="L53" s="1276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262" t="s">
        <v>80</v>
      </c>
      <c r="B54" s="1262" t="s">
        <v>32</v>
      </c>
      <c r="C54" s="1263" t="s">
        <v>81</v>
      </c>
      <c r="D54" s="1110" t="s">
        <v>82</v>
      </c>
      <c r="E54" s="873" t="s">
        <v>49</v>
      </c>
      <c r="F54" s="1111" t="s">
        <v>75</v>
      </c>
      <c r="G54" s="1275"/>
      <c r="H54" s="1275"/>
      <c r="I54" s="1275"/>
      <c r="J54" s="1276"/>
      <c r="K54" s="1276"/>
      <c r="L54" s="1276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1396"/>
      <c r="D55" s="876"/>
      <c r="E55" s="1397"/>
      <c r="F55" s="979"/>
      <c r="G55" s="1275"/>
      <c r="H55" s="1275"/>
      <c r="I55" s="1275"/>
      <c r="J55" s="1276"/>
      <c r="K55" s="1276"/>
      <c r="L55" s="1276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1398" t="s">
        <v>84</v>
      </c>
      <c r="B56" s="1399">
        <f>SUM(C56:E56)</f>
        <v>0</v>
      </c>
      <c r="C56" s="1400"/>
      <c r="D56" s="1401"/>
      <c r="E56" s="1402"/>
      <c r="F56" s="979"/>
      <c r="G56" s="1275"/>
      <c r="H56" s="1275"/>
      <c r="I56" s="1275"/>
      <c r="J56" s="1276"/>
      <c r="K56" s="1276"/>
      <c r="L56" s="1276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980" t="s">
        <v>85</v>
      </c>
      <c r="B57" s="981">
        <f>SUM(C57:E57)</f>
        <v>11</v>
      </c>
      <c r="C57" s="1403"/>
      <c r="D57" s="1404"/>
      <c r="E57" s="1405">
        <v>11</v>
      </c>
      <c r="F57" s="1406">
        <v>0</v>
      </c>
      <c r="G57" s="1275"/>
      <c r="H57" s="1275"/>
      <c r="I57" s="1275"/>
      <c r="J57" s="1276"/>
      <c r="K57" s="1276"/>
      <c r="L57" s="1276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971" t="s">
        <v>86</v>
      </c>
      <c r="B58" s="50"/>
      <c r="C58" s="50"/>
      <c r="D58" s="50"/>
      <c r="E58" s="50"/>
      <c r="F58" s="1275"/>
      <c r="G58" s="1275"/>
      <c r="H58" s="1275"/>
      <c r="I58" s="1275"/>
      <c r="J58" s="1276"/>
      <c r="K58" s="1276"/>
      <c r="L58" s="1276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277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1275"/>
      <c r="G59" s="1275"/>
      <c r="H59" s="1275"/>
      <c r="I59" s="1275"/>
      <c r="J59" s="1276"/>
      <c r="K59" s="1276"/>
      <c r="L59" s="1276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1407" t="s">
        <v>92</v>
      </c>
      <c r="B60" s="984"/>
      <c r="C60" s="1396"/>
      <c r="D60" s="1408"/>
      <c r="E60" s="886"/>
      <c r="F60" s="1275"/>
      <c r="G60" s="1275"/>
      <c r="H60" s="1275"/>
      <c r="I60" s="1275"/>
      <c r="J60" s="1276"/>
      <c r="K60" s="1276"/>
      <c r="L60" s="1276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409" t="s">
        <v>93</v>
      </c>
      <c r="B61" s="1410"/>
      <c r="C61" s="1411"/>
      <c r="D61" s="1412"/>
      <c r="E61" s="1413"/>
      <c r="F61" s="1414"/>
      <c r="G61" s="1414"/>
      <c r="H61" s="1414"/>
      <c r="I61" s="1414"/>
      <c r="J61" s="1415"/>
      <c r="K61" s="1415"/>
      <c r="L61" s="1415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416" t="s">
        <v>94</v>
      </c>
      <c r="B62" s="1410"/>
      <c r="C62" s="1411"/>
      <c r="D62" s="1412"/>
      <c r="E62" s="1413"/>
      <c r="F62" s="1414"/>
      <c r="G62" s="1414"/>
      <c r="H62" s="1414"/>
      <c r="I62" s="1414"/>
      <c r="J62" s="1415"/>
      <c r="K62" s="1415"/>
      <c r="L62" s="1415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416" t="s">
        <v>95</v>
      </c>
      <c r="B63" s="1410"/>
      <c r="C63" s="1417"/>
      <c r="D63" s="1418"/>
      <c r="E63" s="1413"/>
      <c r="F63" s="1419"/>
      <c r="G63" s="1419"/>
      <c r="H63" s="1419"/>
      <c r="I63" s="1419"/>
      <c r="J63" s="1420"/>
      <c r="K63" s="1420"/>
      <c r="L63" s="1420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421" t="s">
        <v>96</v>
      </c>
      <c r="B64" s="1410"/>
      <c r="C64" s="1422"/>
      <c r="D64" s="1423"/>
      <c r="E64" s="1413"/>
      <c r="F64" s="1424"/>
      <c r="G64" s="1424"/>
      <c r="H64" s="1424"/>
      <c r="I64" s="1424"/>
      <c r="J64" s="1425"/>
      <c r="K64" s="1425"/>
      <c r="L64" s="1425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426" t="s">
        <v>97</v>
      </c>
      <c r="B65" s="1427">
        <v>11</v>
      </c>
      <c r="C65" s="1338">
        <v>9</v>
      </c>
      <c r="D65" s="1428">
        <v>2</v>
      </c>
      <c r="E65" s="1342">
        <v>11</v>
      </c>
      <c r="F65" s="1424"/>
      <c r="G65" s="1424"/>
      <c r="H65" s="1424"/>
      <c r="I65" s="1424"/>
      <c r="J65" s="1425"/>
      <c r="K65" s="1425"/>
      <c r="L65" s="1425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298" t="s">
        <v>32</v>
      </c>
      <c r="B66" s="1429">
        <f>SUM(B60:B65)</f>
        <v>11</v>
      </c>
      <c r="C66" s="1429">
        <f>SUM(C60:C65)</f>
        <v>9</v>
      </c>
      <c r="D66" s="775">
        <f>SUM(D60:D65)</f>
        <v>2</v>
      </c>
      <c r="E66" s="1122">
        <f>SUM(E60:E65)</f>
        <v>11</v>
      </c>
      <c r="F66" s="1430"/>
      <c r="G66" s="1424"/>
      <c r="H66" s="1424"/>
      <c r="I66" s="1424"/>
      <c r="J66" s="1425"/>
      <c r="K66" s="1425"/>
      <c r="L66" s="1425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431" t="s">
        <v>98</v>
      </c>
      <c r="B67" s="561"/>
      <c r="C67" s="561"/>
      <c r="D67" s="561"/>
      <c r="E67" s="562"/>
      <c r="F67" s="1432"/>
      <c r="G67" s="1432"/>
      <c r="H67" s="1432"/>
      <c r="I67" s="1432"/>
      <c r="J67" s="1433"/>
      <c r="K67" s="1425"/>
      <c r="L67" s="1425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247" t="s">
        <v>99</v>
      </c>
      <c r="B68" s="1247" t="s">
        <v>100</v>
      </c>
      <c r="C68" s="1247" t="s">
        <v>32</v>
      </c>
      <c r="D68" s="1302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1124" t="s">
        <v>48</v>
      </c>
      <c r="J68" s="1434"/>
      <c r="K68" s="1435"/>
      <c r="L68" s="1436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306" t="s">
        <v>106</v>
      </c>
      <c r="B69" s="1126"/>
      <c r="C69" s="1307">
        <f>SUM(D69:I69)</f>
        <v>210</v>
      </c>
      <c r="D69" s="1308">
        <v>36</v>
      </c>
      <c r="E69" s="894">
        <v>33</v>
      </c>
      <c r="F69" s="894">
        <v>37</v>
      </c>
      <c r="G69" s="894">
        <v>30</v>
      </c>
      <c r="H69" s="894">
        <v>33</v>
      </c>
      <c r="I69" s="1129">
        <v>41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62</v>
      </c>
      <c r="D70" s="1193">
        <v>28</v>
      </c>
      <c r="E70" s="1014">
        <v>25</v>
      </c>
      <c r="F70" s="1014">
        <v>9</v>
      </c>
      <c r="G70" s="1014"/>
      <c r="H70" s="1014"/>
      <c r="I70" s="1195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954"/>
      <c r="B71" s="55" t="s">
        <v>109</v>
      </c>
      <c r="C71" s="56">
        <f>SUM(D71:I71)</f>
        <v>21</v>
      </c>
      <c r="D71" s="57">
        <v>8</v>
      </c>
      <c r="E71" s="58">
        <v>5</v>
      </c>
      <c r="F71" s="58">
        <v>8</v>
      </c>
      <c r="G71" s="58"/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73</v>
      </c>
      <c r="D72" s="1437">
        <v>39</v>
      </c>
      <c r="E72" s="1438">
        <v>25</v>
      </c>
      <c r="F72" s="1438">
        <v>9</v>
      </c>
      <c r="G72" s="1438"/>
      <c r="H72" s="1438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954"/>
      <c r="B73" s="80" t="s">
        <v>109</v>
      </c>
      <c r="C73" s="1017">
        <f>SUM(D73:I73)</f>
        <v>92</v>
      </c>
      <c r="D73" s="1439">
        <v>48</v>
      </c>
      <c r="E73" s="1440">
        <v>27</v>
      </c>
      <c r="F73" s="1440">
        <v>17</v>
      </c>
      <c r="G73" s="1440"/>
      <c r="H73" s="1440"/>
      <c r="I73" s="1311"/>
      <c r="J73" s="37" t="str">
        <f>CA73&amp;CB73&amp;CC73&amp;CD73&amp;CE73&amp;CF73</f>
        <v/>
      </c>
      <c r="K73" s="1433"/>
      <c r="L73" s="1433"/>
      <c r="M73" s="1433"/>
      <c r="N73" s="1433"/>
      <c r="O73" s="1433"/>
      <c r="P73" s="1433"/>
      <c r="Q73" s="1433"/>
      <c r="R73" s="1433"/>
      <c r="S73" s="1433"/>
      <c r="T73" s="1433"/>
      <c r="U73" s="1433"/>
      <c r="V73" s="1433"/>
      <c r="W73" s="1433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971" t="s">
        <v>111</v>
      </c>
      <c r="B74" s="968"/>
      <c r="C74" s="968"/>
      <c r="D74" s="1425"/>
      <c r="E74" s="1425"/>
      <c r="F74" s="1425"/>
      <c r="G74" s="1425"/>
      <c r="H74" s="1441"/>
      <c r="I74" s="1441"/>
      <c r="J74" s="1433"/>
      <c r="K74" s="1425"/>
      <c r="L74" s="1425"/>
      <c r="M74" s="1442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246" t="s">
        <v>115</v>
      </c>
      <c r="G75" s="677"/>
      <c r="H75" s="677"/>
      <c r="I75" s="1134"/>
      <c r="J75" s="1443"/>
      <c r="K75" s="1425"/>
      <c r="L75" s="1425"/>
      <c r="M75" s="1442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1246" t="s">
        <v>116</v>
      </c>
      <c r="G76" s="1134"/>
      <c r="H76" s="1246" t="s">
        <v>117</v>
      </c>
      <c r="I76" s="1134"/>
      <c r="J76" s="1444"/>
      <c r="K76" s="1425"/>
      <c r="L76" s="1425"/>
      <c r="M76" s="1442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263" t="s">
        <v>47</v>
      </c>
      <c r="C77" s="679" t="s">
        <v>118</v>
      </c>
      <c r="D77" s="1263" t="s">
        <v>47</v>
      </c>
      <c r="E77" s="1111" t="s">
        <v>118</v>
      </c>
      <c r="F77" s="1263" t="s">
        <v>47</v>
      </c>
      <c r="G77" s="679" t="s">
        <v>118</v>
      </c>
      <c r="H77" s="1263" t="s">
        <v>47</v>
      </c>
      <c r="I77" s="1111" t="s">
        <v>118</v>
      </c>
      <c r="J77" s="1444"/>
      <c r="K77" s="1425"/>
      <c r="L77" s="1425"/>
      <c r="M77" s="1442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489">
        <v>5</v>
      </c>
      <c r="C78" s="1026">
        <v>59</v>
      </c>
      <c r="D78" s="489">
        <v>31</v>
      </c>
      <c r="E78" s="1026">
        <v>102</v>
      </c>
      <c r="F78" s="491">
        <v>32</v>
      </c>
      <c r="G78" s="979">
        <v>110</v>
      </c>
      <c r="H78" s="491">
        <v>1</v>
      </c>
      <c r="I78" s="979">
        <v>8</v>
      </c>
      <c r="J78" s="37" t="str">
        <f>CA78</f>
        <v/>
      </c>
      <c r="K78" s="1425"/>
      <c r="L78" s="1425"/>
      <c r="M78" s="1442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1425"/>
      <c r="L79" s="1425"/>
      <c r="M79" s="1442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>
        <v>1</v>
      </c>
      <c r="D80" s="63">
        <v>2</v>
      </c>
      <c r="E80" s="64">
        <v>3</v>
      </c>
      <c r="F80" s="65">
        <v>2</v>
      </c>
      <c r="G80" s="66">
        <v>3</v>
      </c>
      <c r="H80" s="65"/>
      <c r="I80" s="66"/>
      <c r="J80" s="37" t="str">
        <f t="shared" si="6"/>
        <v/>
      </c>
      <c r="K80" s="1425"/>
      <c r="L80" s="1425"/>
      <c r="M80" s="1442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>
        <v>1</v>
      </c>
      <c r="C81" s="64">
        <v>7</v>
      </c>
      <c r="D81" s="63">
        <v>1</v>
      </c>
      <c r="E81" s="64">
        <v>8</v>
      </c>
      <c r="F81" s="65">
        <v>1</v>
      </c>
      <c r="G81" s="66">
        <v>8</v>
      </c>
      <c r="H81" s="65"/>
      <c r="I81" s="66"/>
      <c r="J81" s="37" t="str">
        <f t="shared" si="6"/>
        <v/>
      </c>
      <c r="K81" s="1425"/>
      <c r="L81" s="1425"/>
      <c r="M81" s="1442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7</v>
      </c>
      <c r="C82" s="64">
        <v>51</v>
      </c>
      <c r="D82" s="63">
        <v>16</v>
      </c>
      <c r="E82" s="64">
        <v>62</v>
      </c>
      <c r="F82" s="65">
        <v>16</v>
      </c>
      <c r="G82" s="66">
        <v>66</v>
      </c>
      <c r="H82" s="65"/>
      <c r="I82" s="66">
        <v>4</v>
      </c>
      <c r="J82" s="37" t="str">
        <f t="shared" si="6"/>
        <v/>
      </c>
      <c r="K82" s="1425"/>
      <c r="L82" s="1425"/>
      <c r="M82" s="1442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425"/>
      <c r="L83" s="1425"/>
      <c r="M83" s="1442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>
        <v>13</v>
      </c>
      <c r="C84" s="64">
        <v>13</v>
      </c>
      <c r="D84" s="63">
        <v>13</v>
      </c>
      <c r="E84" s="64">
        <v>13</v>
      </c>
      <c r="F84" s="65">
        <v>13</v>
      </c>
      <c r="G84" s="66">
        <v>13</v>
      </c>
      <c r="H84" s="65"/>
      <c r="I84" s="66"/>
      <c r="J84" s="37" t="str">
        <f t="shared" si="6"/>
        <v/>
      </c>
      <c r="K84" s="1425"/>
      <c r="L84" s="1425"/>
      <c r="M84" s="1442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>
        <v>4</v>
      </c>
      <c r="D85" s="63"/>
      <c r="E85" s="64">
        <v>97</v>
      </c>
      <c r="F85" s="65"/>
      <c r="G85" s="66">
        <v>107</v>
      </c>
      <c r="H85" s="65"/>
      <c r="I85" s="66">
        <v>10</v>
      </c>
      <c r="J85" s="37" t="str">
        <f t="shared" si="6"/>
        <v/>
      </c>
      <c r="K85" s="1425"/>
      <c r="L85" s="1425"/>
      <c r="M85" s="1442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61</v>
      </c>
      <c r="D86" s="63"/>
      <c r="E86" s="64">
        <v>61</v>
      </c>
      <c r="F86" s="65"/>
      <c r="G86" s="66">
        <v>61</v>
      </c>
      <c r="H86" s="65"/>
      <c r="I86" s="66"/>
      <c r="J86" s="37" t="str">
        <f t="shared" si="6"/>
        <v/>
      </c>
      <c r="K86" s="1425"/>
      <c r="L86" s="1425"/>
      <c r="M86" s="1442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33</v>
      </c>
      <c r="D87" s="63"/>
      <c r="E87" s="64">
        <v>53</v>
      </c>
      <c r="F87" s="65"/>
      <c r="G87" s="66">
        <v>58</v>
      </c>
      <c r="H87" s="65"/>
      <c r="I87" s="66">
        <v>5</v>
      </c>
      <c r="J87" s="37" t="str">
        <f t="shared" si="6"/>
        <v/>
      </c>
      <c r="K87" s="1425"/>
      <c r="L87" s="1425"/>
      <c r="M87" s="1442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>
        <v>20</v>
      </c>
      <c r="D88" s="63"/>
      <c r="E88" s="64">
        <v>24</v>
      </c>
      <c r="F88" s="65"/>
      <c r="G88" s="66">
        <v>29</v>
      </c>
      <c r="H88" s="65"/>
      <c r="I88" s="66">
        <v>5</v>
      </c>
      <c r="J88" s="37" t="str">
        <f t="shared" si="6"/>
        <v/>
      </c>
      <c r="K88" s="1425"/>
      <c r="L88" s="1425"/>
      <c r="M88" s="1443"/>
      <c r="N88" s="1425"/>
      <c r="O88" s="1425"/>
      <c r="P88" s="1442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6</v>
      </c>
      <c r="D89" s="63"/>
      <c r="E89" s="64">
        <v>41</v>
      </c>
      <c r="F89" s="65"/>
      <c r="G89" s="66">
        <v>41</v>
      </c>
      <c r="H89" s="65"/>
      <c r="I89" s="66"/>
      <c r="J89" s="37" t="str">
        <f t="shared" si="6"/>
        <v/>
      </c>
      <c r="K89" s="1425"/>
      <c r="L89" s="1425"/>
      <c r="M89" s="1443"/>
      <c r="N89" s="1425"/>
      <c r="O89" s="1425"/>
      <c r="P89" s="1442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425"/>
      <c r="L90" s="1425"/>
      <c r="M90" s="1443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316" t="s">
        <v>32</v>
      </c>
      <c r="B91" s="1317">
        <f t="shared" ref="B91:I91" si="9">SUM(B78:B90)</f>
        <v>26</v>
      </c>
      <c r="C91" s="1317">
        <f t="shared" si="9"/>
        <v>255</v>
      </c>
      <c r="D91" s="1317">
        <f t="shared" si="9"/>
        <v>63</v>
      </c>
      <c r="E91" s="1317">
        <f t="shared" si="9"/>
        <v>464</v>
      </c>
      <c r="F91" s="1317">
        <f t="shared" si="9"/>
        <v>64</v>
      </c>
      <c r="G91" s="1317">
        <f t="shared" si="9"/>
        <v>496</v>
      </c>
      <c r="H91" s="1317">
        <f t="shared" si="9"/>
        <v>1</v>
      </c>
      <c r="I91" s="1318">
        <f t="shared" si="9"/>
        <v>32</v>
      </c>
      <c r="J91" s="1445"/>
      <c r="K91" s="1425"/>
      <c r="L91" s="1425"/>
      <c r="M91" s="1442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031"/>
      <c r="I92" s="1031"/>
      <c r="J92" s="1443"/>
      <c r="K92" s="1425"/>
      <c r="L92" s="1425"/>
      <c r="M92" s="1442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246" t="s">
        <v>134</v>
      </c>
      <c r="C93" s="677"/>
      <c r="D93" s="677"/>
      <c r="E93" s="677"/>
      <c r="F93" s="677"/>
      <c r="G93" s="1134"/>
      <c r="H93" s="1433"/>
      <c r="I93" s="1443"/>
      <c r="J93" s="1425"/>
      <c r="K93" s="1425"/>
      <c r="L93" s="1442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954"/>
      <c r="B94" s="1277" t="s">
        <v>135</v>
      </c>
      <c r="C94" s="1263" t="s">
        <v>47</v>
      </c>
      <c r="D94" s="1140" t="s">
        <v>118</v>
      </c>
      <c r="E94" s="1110" t="s">
        <v>18</v>
      </c>
      <c r="F94" s="1320" t="s">
        <v>19</v>
      </c>
      <c r="G94" s="1320" t="s">
        <v>20</v>
      </c>
      <c r="H94" s="1433"/>
      <c r="I94" s="1433"/>
      <c r="J94" s="1443"/>
      <c r="K94" s="1425"/>
      <c r="L94" s="1425"/>
      <c r="M94" s="1442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5</v>
      </c>
      <c r="C95" s="491">
        <v>1</v>
      </c>
      <c r="D95" s="1446">
        <v>4</v>
      </c>
      <c r="E95" s="1447">
        <v>5</v>
      </c>
      <c r="F95" s="497"/>
      <c r="G95" s="497"/>
      <c r="H95" s="37" t="str">
        <f>CA95</f>
        <v/>
      </c>
      <c r="I95" s="1433"/>
      <c r="J95" s="1443"/>
      <c r="K95" s="1425"/>
      <c r="L95" s="1425"/>
      <c r="M95" s="1442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448" t="s">
        <v>137</v>
      </c>
      <c r="B96" s="1449">
        <f t="shared" si="10"/>
        <v>18</v>
      </c>
      <c r="C96" s="65"/>
      <c r="D96" s="1450">
        <v>18</v>
      </c>
      <c r="E96" s="1451">
        <v>18</v>
      </c>
      <c r="F96" s="1452"/>
      <c r="G96" s="1452"/>
      <c r="H96" s="37" t="str">
        <f t="shared" ref="H96:H102" si="12">CA96</f>
        <v/>
      </c>
      <c r="I96" s="1433"/>
      <c r="J96" s="1443"/>
      <c r="K96" s="1425"/>
      <c r="L96" s="1425"/>
      <c r="M96" s="1442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449">
        <f t="shared" si="10"/>
        <v>0</v>
      </c>
      <c r="C97" s="65"/>
      <c r="D97" s="1450"/>
      <c r="E97" s="1451"/>
      <c r="F97" s="1452"/>
      <c r="G97" s="1452"/>
      <c r="H97" s="37" t="str">
        <f t="shared" si="12"/>
        <v/>
      </c>
      <c r="I97" s="1433"/>
      <c r="J97" s="1443"/>
      <c r="K97" s="1425"/>
      <c r="L97" s="1425"/>
      <c r="M97" s="1442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449">
        <f t="shared" si="10"/>
        <v>10</v>
      </c>
      <c r="C98" s="65"/>
      <c r="D98" s="1450">
        <v>10</v>
      </c>
      <c r="E98" s="1451">
        <v>10</v>
      </c>
      <c r="F98" s="1452"/>
      <c r="G98" s="1452"/>
      <c r="H98" s="37" t="str">
        <f t="shared" si="12"/>
        <v/>
      </c>
      <c r="I98" s="1433"/>
      <c r="J98" s="1443"/>
      <c r="K98" s="1425"/>
      <c r="L98" s="1425"/>
      <c r="M98" s="1442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449">
        <f t="shared" si="10"/>
        <v>0</v>
      </c>
      <c r="C99" s="65"/>
      <c r="D99" s="1450"/>
      <c r="E99" s="1451"/>
      <c r="F99" s="1452"/>
      <c r="G99" s="1452"/>
      <c r="H99" s="37" t="str">
        <f t="shared" si="12"/>
        <v/>
      </c>
      <c r="I99" s="1436"/>
      <c r="J99" s="1453"/>
      <c r="K99" s="1435"/>
      <c r="L99" s="1435"/>
      <c r="M99" s="1454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448" t="s">
        <v>141</v>
      </c>
      <c r="B100" s="1449">
        <f t="shared" si="10"/>
        <v>0</v>
      </c>
      <c r="C100" s="65"/>
      <c r="D100" s="1450"/>
      <c r="E100" s="1451"/>
      <c r="F100" s="1452"/>
      <c r="G100" s="1452"/>
      <c r="H100" s="37" t="str">
        <f t="shared" si="12"/>
        <v/>
      </c>
      <c r="I100" s="1436"/>
      <c r="J100" s="1453"/>
      <c r="K100" s="1435"/>
      <c r="L100" s="1435"/>
      <c r="M100" s="1454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040" t="s">
        <v>142</v>
      </c>
      <c r="B101" s="1041">
        <f t="shared" si="10"/>
        <v>0</v>
      </c>
      <c r="C101" s="65"/>
      <c r="D101" s="1450"/>
      <c r="E101" s="1451"/>
      <c r="F101" s="1328"/>
      <c r="G101" s="1328"/>
      <c r="H101" s="37" t="str">
        <f t="shared" si="12"/>
        <v/>
      </c>
      <c r="I101" s="1436"/>
      <c r="J101" s="1453"/>
      <c r="K101" s="1435"/>
      <c r="L101" s="1435"/>
      <c r="M101" s="1454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329" t="s">
        <v>32</v>
      </c>
      <c r="B102" s="1330">
        <f t="shared" ref="B102:G102" si="14">SUM(B95:B101)</f>
        <v>33</v>
      </c>
      <c r="C102" s="1331">
        <f t="shared" si="14"/>
        <v>1</v>
      </c>
      <c r="D102" s="1146">
        <f t="shared" si="14"/>
        <v>32</v>
      </c>
      <c r="E102" s="1147">
        <f t="shared" si="14"/>
        <v>33</v>
      </c>
      <c r="F102" s="1332">
        <f t="shared" si="14"/>
        <v>0</v>
      </c>
      <c r="G102" s="1332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047"/>
      <c r="B105" s="1047"/>
      <c r="C105" s="1333" t="s">
        <v>148</v>
      </c>
      <c r="D105" s="910" t="s">
        <v>149</v>
      </c>
      <c r="E105" s="689" t="s">
        <v>150</v>
      </c>
      <c r="F105" s="1334" t="s">
        <v>151</v>
      </c>
      <c r="G105" s="1335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24</v>
      </c>
      <c r="C106" s="1396">
        <v>0</v>
      </c>
      <c r="D106" s="1408">
        <v>9</v>
      </c>
      <c r="E106" s="912">
        <v>15</v>
      </c>
      <c r="F106" s="1455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336" t="s">
        <v>154</v>
      </c>
      <c r="B107" s="1337">
        <f>SUM(C107:E107)</f>
        <v>0</v>
      </c>
      <c r="C107" s="1338">
        <v>0</v>
      </c>
      <c r="D107" s="1339">
        <v>0</v>
      </c>
      <c r="E107" s="1340">
        <v>0</v>
      </c>
      <c r="F107" s="1341">
        <v>0</v>
      </c>
      <c r="G107" s="1342">
        <v>0</v>
      </c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14290.8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2"/>
  <sheetViews>
    <sheetView workbookViewId="0">
      <selection activeCell="A6" sqref="A6:J6"/>
    </sheetView>
  </sheetViews>
  <sheetFormatPr baseColWidth="10" defaultColWidth="11.42578125" defaultRowHeight="14.25" x14ac:dyDescent="0.2"/>
  <cols>
    <col min="1" max="1" width="75.42578125" style="2" customWidth="1"/>
    <col min="2" max="2" width="16.5703125" style="2" customWidth="1"/>
    <col min="3" max="4" width="16.7109375" style="2" customWidth="1"/>
    <col min="5" max="5" width="16.5703125" style="2" customWidth="1"/>
    <col min="6" max="6" width="15.140625" style="2" customWidth="1"/>
    <col min="7" max="7" width="15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14" width="10" style="2" customWidth="1"/>
    <col min="15" max="26" width="11.42578125" style="2"/>
    <col min="27" max="27" width="14.140625" style="2" customWidth="1"/>
    <col min="28" max="28" width="15.7109375" style="2" customWidth="1"/>
    <col min="29" max="29" width="11.42578125" style="2"/>
    <col min="30" max="30" width="12.28515625" style="2" customWidth="1"/>
    <col min="31" max="31" width="13.5703125" style="2" customWidth="1"/>
    <col min="32" max="75" width="11.42578125" style="2"/>
    <col min="76" max="76" width="11.42578125" style="3" customWidth="1"/>
    <col min="77" max="77" width="11.7109375" style="4" customWidth="1"/>
    <col min="78" max="78" width="12.28515625" style="4" customWidth="1"/>
    <col min="79" max="104" width="12.28515625" style="5" hidden="1" customWidth="1"/>
    <col min="105" max="130" width="11.42578125" style="2" customWidth="1"/>
    <col min="131" max="16384" width="11.42578125" style="2"/>
  </cols>
  <sheetData>
    <row r="1" spans="1:92" s="2" customFormat="1" x14ac:dyDescent="0.2">
      <c r="A1" s="1" t="s">
        <v>0</v>
      </c>
      <c r="BX1" s="3"/>
      <c r="BY1" s="4"/>
      <c r="BZ1" s="4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2" customFormat="1" x14ac:dyDescent="0.2">
      <c r="A2" s="1" t="str">
        <f>CONCATENATE("COMUNA: ",[10]NOMBRE!B2," - ","( ",[10]NOMBRE!C2,[10]NOMBRE!D2,[10]NOMBRE!E2,[10]NOMBRE!F2,[10]NOMBRE!G2," )")</f>
        <v>COMUNA: LINARES - ( 07401 )</v>
      </c>
      <c r="BX2" s="3"/>
      <c r="BY2" s="4"/>
      <c r="BZ2" s="4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2" customForma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X3" s="3"/>
      <c r="BY3" s="4"/>
      <c r="BZ3" s="4"/>
      <c r="CA3" s="5"/>
      <c r="CB3" s="5"/>
      <c r="CC3" s="5"/>
      <c r="CD3" s="5"/>
      <c r="CE3" s="5"/>
      <c r="CF3" s="5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 t="str">
        <f>CONCATENATE("MES: ",[10]NOMBRE!B6," - ","( ",[10]NOMBRE!C6,[10]NOMBRE!D6," )")</f>
        <v>MES: AGOSTO - ( 08 )</v>
      </c>
      <c r="BX4" s="3"/>
      <c r="BY4" s="4"/>
      <c r="BZ4" s="4"/>
      <c r="CA4" s="5"/>
      <c r="CB4" s="5"/>
      <c r="CC4" s="5"/>
      <c r="CD4" s="5"/>
      <c r="CE4" s="5"/>
      <c r="CF4" s="5"/>
      <c r="CG4" s="6"/>
      <c r="CH4" s="6"/>
      <c r="CI4" s="6"/>
      <c r="CJ4" s="6"/>
      <c r="CK4" s="6"/>
      <c r="CL4" s="6"/>
      <c r="CM4" s="6"/>
      <c r="CN4" s="6"/>
    </row>
    <row r="5" spans="1:92" s="2" customFormat="1" x14ac:dyDescent="0.2">
      <c r="A5" s="1" t="str">
        <f>CONCATENATE("AÑO: ",[10]NOMBRE!B7)</f>
        <v>AÑO: 2023</v>
      </c>
      <c r="BX5" s="3"/>
      <c r="BY5" s="4"/>
      <c r="BZ5" s="4"/>
      <c r="CA5" s="5"/>
      <c r="CB5" s="5"/>
      <c r="CC5" s="5"/>
      <c r="CD5" s="5"/>
      <c r="CE5" s="5"/>
      <c r="CF5" s="5"/>
      <c r="CG5" s="6"/>
      <c r="CH5" s="6"/>
      <c r="CI5" s="6"/>
      <c r="CJ5" s="6"/>
      <c r="CK5" s="6"/>
      <c r="CL5" s="6"/>
      <c r="CM5" s="6"/>
      <c r="CN5" s="6"/>
    </row>
    <row r="6" spans="1:92" s="2" customFormat="1" ht="15" x14ac:dyDescent="0.2">
      <c r="A6" s="520" t="s">
        <v>1</v>
      </c>
      <c r="B6" s="520"/>
      <c r="C6" s="520"/>
      <c r="D6" s="520"/>
      <c r="E6" s="520"/>
      <c r="F6" s="520"/>
      <c r="G6" s="520"/>
      <c r="H6" s="520"/>
      <c r="I6" s="520"/>
      <c r="J6" s="52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BX6" s="3"/>
      <c r="BY6" s="4"/>
      <c r="BZ6" s="4"/>
      <c r="CA6" s="5"/>
      <c r="CB6" s="5"/>
      <c r="CC6" s="5"/>
      <c r="CD6" s="5"/>
      <c r="CE6" s="5"/>
      <c r="CF6" s="5"/>
      <c r="CG6" s="6"/>
      <c r="CH6" s="6"/>
      <c r="CI6" s="6"/>
      <c r="CJ6" s="6"/>
      <c r="CK6" s="6"/>
      <c r="CL6" s="6"/>
      <c r="CM6" s="6"/>
      <c r="CN6" s="6"/>
    </row>
    <row r="7" spans="1:92" s="2" customFormat="1" ht="1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BX7" s="3"/>
      <c r="BY7" s="4"/>
      <c r="BZ7" s="4"/>
      <c r="CA7" s="5"/>
      <c r="CB7" s="5"/>
      <c r="CC7" s="5"/>
      <c r="CD7" s="5"/>
      <c r="CE7" s="5"/>
      <c r="CF7" s="5"/>
      <c r="CG7" s="6"/>
      <c r="CH7" s="6"/>
      <c r="CI7" s="6"/>
      <c r="CJ7" s="6"/>
      <c r="CK7" s="6"/>
      <c r="CL7" s="6"/>
      <c r="CM7" s="6"/>
      <c r="CN7" s="6"/>
    </row>
    <row r="8" spans="1:92" s="2" customFormat="1" x14ac:dyDescent="0.2">
      <c r="A8" s="83" t="s">
        <v>2</v>
      </c>
      <c r="BX8" s="3"/>
      <c r="BY8" s="4"/>
      <c r="BZ8" s="4"/>
      <c r="CA8" s="5"/>
      <c r="CB8" s="5"/>
      <c r="CC8" s="5"/>
      <c r="CD8" s="5"/>
      <c r="CE8" s="5"/>
      <c r="CF8" s="5"/>
      <c r="CG8" s="6"/>
      <c r="CH8" s="6"/>
      <c r="CI8" s="6"/>
      <c r="CJ8" s="6"/>
      <c r="CK8" s="6"/>
      <c r="CL8" s="6"/>
      <c r="CM8" s="6"/>
      <c r="CN8" s="6"/>
    </row>
    <row r="9" spans="1:92" s="2" customFormat="1" ht="14.25" customHeight="1" x14ac:dyDescent="0.2">
      <c r="A9" s="521" t="s">
        <v>3</v>
      </c>
      <c r="B9" s="576" t="s">
        <v>4</v>
      </c>
      <c r="C9" s="696" t="s">
        <v>5</v>
      </c>
      <c r="D9" s="696" t="s">
        <v>6</v>
      </c>
      <c r="E9" s="696" t="s">
        <v>7</v>
      </c>
      <c r="F9" s="578" t="s">
        <v>8</v>
      </c>
      <c r="G9" s="579" t="s">
        <v>9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80"/>
      <c r="Z9" s="697" t="s">
        <v>10</v>
      </c>
      <c r="AA9" s="697"/>
      <c r="AB9" s="697"/>
      <c r="AC9" s="697"/>
      <c r="AD9" s="697"/>
      <c r="AE9" s="1153"/>
      <c r="BX9" s="3"/>
      <c r="BY9" s="4"/>
      <c r="BZ9" s="4"/>
      <c r="CA9" s="5"/>
      <c r="CB9" s="5"/>
      <c r="CC9" s="5"/>
      <c r="CD9" s="5"/>
      <c r="CE9" s="5"/>
      <c r="CF9" s="5"/>
      <c r="CG9" s="6"/>
      <c r="CH9" s="6"/>
      <c r="CI9" s="6"/>
      <c r="CJ9" s="6"/>
      <c r="CK9" s="6"/>
      <c r="CL9" s="6"/>
      <c r="CM9" s="6"/>
      <c r="CN9" s="6"/>
    </row>
    <row r="10" spans="1:92" s="2" customFormat="1" ht="14.25" customHeight="1" x14ac:dyDescent="0.2">
      <c r="A10" s="521"/>
      <c r="B10" s="524"/>
      <c r="C10" s="527"/>
      <c r="D10" s="527"/>
      <c r="E10" s="527"/>
      <c r="F10" s="530"/>
      <c r="G10" s="581" t="s">
        <v>11</v>
      </c>
      <c r="H10" s="540"/>
      <c r="I10" s="540"/>
      <c r="J10" s="578"/>
      <c r="K10" s="581" t="s">
        <v>12</v>
      </c>
      <c r="L10" s="540"/>
      <c r="M10" s="540"/>
      <c r="N10" s="540"/>
      <c r="O10" s="578"/>
      <c r="P10" s="581" t="s">
        <v>13</v>
      </c>
      <c r="Q10" s="540"/>
      <c r="R10" s="540"/>
      <c r="S10" s="540"/>
      <c r="T10" s="578"/>
      <c r="U10" s="581" t="s">
        <v>14</v>
      </c>
      <c r="V10" s="540"/>
      <c r="W10" s="540"/>
      <c r="X10" s="540"/>
      <c r="Y10" s="582"/>
      <c r="Z10" s="540" t="s">
        <v>15</v>
      </c>
      <c r="AA10" s="540"/>
      <c r="AB10" s="578"/>
      <c r="AC10" s="581" t="s">
        <v>16</v>
      </c>
      <c r="AD10" s="540"/>
      <c r="AE10" s="578"/>
      <c r="BY10" s="10"/>
      <c r="BZ10" s="4"/>
      <c r="CA10" s="5"/>
      <c r="CB10" s="5"/>
      <c r="CC10" s="5"/>
      <c r="CD10" s="5"/>
      <c r="CE10" s="5"/>
      <c r="CF10" s="5"/>
      <c r="CG10" s="6"/>
      <c r="CH10" s="6"/>
      <c r="CI10" s="6"/>
      <c r="CJ10" s="6"/>
      <c r="CK10" s="6"/>
      <c r="CL10" s="6"/>
      <c r="CM10" s="6"/>
      <c r="CN10" s="6"/>
    </row>
    <row r="11" spans="1:92" s="2" customFormat="1" x14ac:dyDescent="0.2">
      <c r="A11" s="521"/>
      <c r="B11" s="524"/>
      <c r="C11" s="527"/>
      <c r="D11" s="527"/>
      <c r="E11" s="527"/>
      <c r="F11" s="530"/>
      <c r="G11" s="541"/>
      <c r="H11" s="542"/>
      <c r="I11" s="542"/>
      <c r="J11" s="531"/>
      <c r="K11" s="541"/>
      <c r="L11" s="542"/>
      <c r="M11" s="542"/>
      <c r="N11" s="542"/>
      <c r="O11" s="531"/>
      <c r="P11" s="541"/>
      <c r="Q11" s="542"/>
      <c r="R11" s="542"/>
      <c r="S11" s="542"/>
      <c r="T11" s="531"/>
      <c r="U11" s="541"/>
      <c r="V11" s="542"/>
      <c r="W11" s="542"/>
      <c r="X11" s="542"/>
      <c r="Y11" s="544"/>
      <c r="Z11" s="542"/>
      <c r="AA11" s="542"/>
      <c r="AB11" s="531"/>
      <c r="AC11" s="541"/>
      <c r="AD11" s="542"/>
      <c r="AE11" s="531"/>
      <c r="BY11" s="10"/>
      <c r="BZ11" s="4"/>
      <c r="CA11" s="5"/>
      <c r="CB11" s="5"/>
      <c r="CC11" s="5"/>
      <c r="CD11" s="5"/>
      <c r="CE11" s="5"/>
      <c r="CF11" s="5"/>
      <c r="CG11" s="6"/>
      <c r="CH11" s="6"/>
      <c r="CI11" s="6"/>
      <c r="CJ11" s="6"/>
      <c r="CK11" s="6"/>
      <c r="CL11" s="6"/>
      <c r="CM11" s="6"/>
      <c r="CN11" s="6"/>
    </row>
    <row r="12" spans="1:92" s="2" customFormat="1" ht="21" x14ac:dyDescent="0.2">
      <c r="A12" s="522"/>
      <c r="B12" s="525"/>
      <c r="C12" s="817"/>
      <c r="D12" s="817"/>
      <c r="E12" s="817"/>
      <c r="F12" s="531"/>
      <c r="G12" s="1344" t="s">
        <v>17</v>
      </c>
      <c r="H12" s="915" t="s">
        <v>18</v>
      </c>
      <c r="I12" s="915" t="s">
        <v>19</v>
      </c>
      <c r="J12" s="1155" t="s">
        <v>20</v>
      </c>
      <c r="K12" s="1344" t="s">
        <v>17</v>
      </c>
      <c r="L12" s="915" t="s">
        <v>18</v>
      </c>
      <c r="M12" s="915" t="s">
        <v>19</v>
      </c>
      <c r="N12" s="915" t="s">
        <v>20</v>
      </c>
      <c r="O12" s="1155" t="s">
        <v>21</v>
      </c>
      <c r="P12" s="1344" t="s">
        <v>17</v>
      </c>
      <c r="Q12" s="915" t="s">
        <v>18</v>
      </c>
      <c r="R12" s="915" t="s">
        <v>19</v>
      </c>
      <c r="S12" s="915" t="s">
        <v>20</v>
      </c>
      <c r="T12" s="1155" t="s">
        <v>21</v>
      </c>
      <c r="U12" s="1344" t="s">
        <v>17</v>
      </c>
      <c r="V12" s="915" t="s">
        <v>18</v>
      </c>
      <c r="W12" s="915" t="s">
        <v>19</v>
      </c>
      <c r="X12" s="915" t="s">
        <v>20</v>
      </c>
      <c r="Y12" s="1156" t="s">
        <v>21</v>
      </c>
      <c r="Z12" s="1157" t="s">
        <v>17</v>
      </c>
      <c r="AA12" s="915" t="s">
        <v>22</v>
      </c>
      <c r="AB12" s="1345" t="s">
        <v>23</v>
      </c>
      <c r="AC12" s="1344" t="s">
        <v>17</v>
      </c>
      <c r="AD12" s="915" t="s">
        <v>22</v>
      </c>
      <c r="AE12" s="1345" t="s">
        <v>23</v>
      </c>
      <c r="BY12" s="10"/>
      <c r="BZ12" s="4"/>
      <c r="CA12" s="5"/>
      <c r="CB12" s="5"/>
      <c r="CC12" s="5"/>
      <c r="CD12" s="5"/>
      <c r="CE12" s="5"/>
      <c r="CF12" s="5"/>
      <c r="CG12" s="6"/>
      <c r="CH12" s="6"/>
      <c r="CI12" s="6"/>
      <c r="CJ12" s="6"/>
      <c r="CK12" s="6"/>
      <c r="CL12" s="6"/>
      <c r="CM12" s="6"/>
      <c r="CN12" s="6"/>
    </row>
    <row r="13" spans="1:92" s="2" customFormat="1" x14ac:dyDescent="0.2">
      <c r="A13" s="1335" t="s">
        <v>24</v>
      </c>
      <c r="B13" s="1346">
        <f t="shared" ref="B13:AE13" si="0">SUM(B14:B17)</f>
        <v>6</v>
      </c>
      <c r="C13" s="1160">
        <f t="shared" si="0"/>
        <v>5.5</v>
      </c>
      <c r="D13" s="918">
        <f t="shared" si="0"/>
        <v>5.5</v>
      </c>
      <c r="E13" s="918">
        <f t="shared" si="0"/>
        <v>1513</v>
      </c>
      <c r="F13" s="1161">
        <f t="shared" si="0"/>
        <v>1453</v>
      </c>
      <c r="G13" s="1347">
        <f t="shared" si="0"/>
        <v>733</v>
      </c>
      <c r="H13" s="918">
        <f t="shared" si="0"/>
        <v>733</v>
      </c>
      <c r="I13" s="918">
        <f t="shared" si="0"/>
        <v>0</v>
      </c>
      <c r="J13" s="1161">
        <f t="shared" si="0"/>
        <v>0</v>
      </c>
      <c r="K13" s="1347">
        <f t="shared" si="0"/>
        <v>744.03000000000009</v>
      </c>
      <c r="L13" s="918">
        <f t="shared" si="0"/>
        <v>592.20000000000005</v>
      </c>
      <c r="M13" s="918">
        <f t="shared" si="0"/>
        <v>0</v>
      </c>
      <c r="N13" s="918">
        <f t="shared" si="0"/>
        <v>1.17</v>
      </c>
      <c r="O13" s="1161">
        <f t="shared" si="0"/>
        <v>150.66000000000003</v>
      </c>
      <c r="P13" s="1347">
        <f t="shared" si="0"/>
        <v>442.16999999999996</v>
      </c>
      <c r="Q13" s="918">
        <f t="shared" si="0"/>
        <v>168.47</v>
      </c>
      <c r="R13" s="918">
        <f t="shared" si="0"/>
        <v>201.37</v>
      </c>
      <c r="S13" s="918">
        <f t="shared" si="0"/>
        <v>6.5</v>
      </c>
      <c r="T13" s="1161">
        <f t="shared" si="0"/>
        <v>65.83</v>
      </c>
      <c r="U13" s="1347">
        <f t="shared" si="0"/>
        <v>141.88</v>
      </c>
      <c r="V13" s="918">
        <f t="shared" si="0"/>
        <v>101.5</v>
      </c>
      <c r="W13" s="918">
        <f t="shared" si="0"/>
        <v>8.85</v>
      </c>
      <c r="X13" s="918">
        <f t="shared" si="0"/>
        <v>1.53</v>
      </c>
      <c r="Y13" s="1163">
        <f t="shared" si="0"/>
        <v>30</v>
      </c>
      <c r="Z13" s="1160">
        <f t="shared" si="0"/>
        <v>55.94</v>
      </c>
      <c r="AA13" s="918">
        <f>SUM(AA14:AA17)</f>
        <v>35.979999999999997</v>
      </c>
      <c r="AB13" s="1348">
        <f t="shared" si="0"/>
        <v>19.96</v>
      </c>
      <c r="AC13" s="1347">
        <f t="shared" si="0"/>
        <v>23.29</v>
      </c>
      <c r="AD13" s="918">
        <f t="shared" si="0"/>
        <v>19.18</v>
      </c>
      <c r="AE13" s="1348">
        <f t="shared" si="0"/>
        <v>4.1100000000000003</v>
      </c>
      <c r="BY13" s="10"/>
      <c r="BZ13" s="4"/>
      <c r="CA13" s="5"/>
      <c r="CB13" s="5"/>
      <c r="CC13" s="5"/>
      <c r="CD13" s="5"/>
      <c r="CE13" s="5"/>
      <c r="CF13" s="5"/>
      <c r="CG13" s="6"/>
      <c r="CH13" s="6"/>
      <c r="CI13" s="6"/>
      <c r="CJ13" s="6"/>
      <c r="CK13" s="6"/>
      <c r="CL13" s="6"/>
      <c r="CM13" s="6"/>
      <c r="CN13" s="6"/>
    </row>
    <row r="14" spans="1:92" s="2" customFormat="1" x14ac:dyDescent="0.2">
      <c r="A14" s="829" t="s">
        <v>25</v>
      </c>
      <c r="B14" s="921">
        <v>5</v>
      </c>
      <c r="C14" s="922">
        <v>4.5</v>
      </c>
      <c r="D14" s="922">
        <v>4.5</v>
      </c>
      <c r="E14" s="922">
        <v>769</v>
      </c>
      <c r="F14" s="922">
        <v>733</v>
      </c>
      <c r="G14" s="610">
        <f>SUM(H14:J14)</f>
        <v>733</v>
      </c>
      <c r="H14" s="106">
        <v>733</v>
      </c>
      <c r="I14" s="922">
        <v>0</v>
      </c>
      <c r="J14" s="922">
        <v>0</v>
      </c>
      <c r="K14" s="1456">
        <f>SUM(L14:O14)</f>
        <v>627.93000000000006</v>
      </c>
      <c r="L14" s="106">
        <v>495.43</v>
      </c>
      <c r="M14" s="922">
        <v>0</v>
      </c>
      <c r="N14" s="1352">
        <v>1.17</v>
      </c>
      <c r="O14" s="107">
        <v>131.33000000000001</v>
      </c>
      <c r="P14" s="1456">
        <f>SUM(Q14:T14)</f>
        <v>268.2</v>
      </c>
      <c r="Q14" s="106">
        <v>22.5</v>
      </c>
      <c r="R14" s="922">
        <v>201.37</v>
      </c>
      <c r="S14" s="1352">
        <v>6.5</v>
      </c>
      <c r="T14" s="107">
        <v>37.83</v>
      </c>
      <c r="U14" s="1456">
        <f>SUM(V14:Y14)</f>
        <v>40.67</v>
      </c>
      <c r="V14" s="106">
        <v>16.62</v>
      </c>
      <c r="W14" s="922">
        <v>8.85</v>
      </c>
      <c r="X14" s="1352">
        <v>1.53</v>
      </c>
      <c r="Y14" s="108">
        <v>13.67</v>
      </c>
      <c r="Z14" s="927">
        <f>SUM(AA14:AB14)</f>
        <v>49.54</v>
      </c>
      <c r="AA14" s="922">
        <v>34.08</v>
      </c>
      <c r="AB14" s="13">
        <v>15.46</v>
      </c>
      <c r="AC14" s="1456">
        <f>SUM(AD14:AE14)</f>
        <v>9.58</v>
      </c>
      <c r="AD14" s="922">
        <v>9.35</v>
      </c>
      <c r="AE14" s="13">
        <v>0.23</v>
      </c>
      <c r="BY14" s="10"/>
      <c r="BZ14" s="4"/>
      <c r="CA14" s="5"/>
      <c r="CB14" s="5"/>
      <c r="CC14" s="5"/>
      <c r="CD14" s="5"/>
      <c r="CE14" s="5"/>
      <c r="CF14" s="5"/>
      <c r="CG14" s="6"/>
      <c r="CH14" s="6"/>
      <c r="CI14" s="6"/>
      <c r="CJ14" s="6"/>
      <c r="CK14" s="6"/>
      <c r="CL14" s="6"/>
      <c r="CM14" s="6"/>
      <c r="CN14" s="6"/>
    </row>
    <row r="15" spans="1:92" s="2" customFormat="1" x14ac:dyDescent="0.2">
      <c r="A15" s="1457" t="s">
        <v>26</v>
      </c>
      <c r="B15" s="14">
        <v>1</v>
      </c>
      <c r="C15" s="15">
        <v>1</v>
      </c>
      <c r="D15" s="15">
        <v>1</v>
      </c>
      <c r="E15" s="15">
        <v>744</v>
      </c>
      <c r="F15" s="15">
        <v>720</v>
      </c>
      <c r="G15" s="1458">
        <f>SUM(H15:J15)</f>
        <v>0</v>
      </c>
      <c r="H15" s="16">
        <v>0</v>
      </c>
      <c r="I15" s="15">
        <v>0</v>
      </c>
      <c r="J15" s="16">
        <v>0</v>
      </c>
      <c r="K15" s="1458">
        <f>SUM(L15:O15)</f>
        <v>116.1</v>
      </c>
      <c r="L15" s="16">
        <v>96.77</v>
      </c>
      <c r="M15" s="16">
        <v>0</v>
      </c>
      <c r="N15" s="1459">
        <v>0</v>
      </c>
      <c r="O15" s="1460">
        <v>19.329999999999998</v>
      </c>
      <c r="P15" s="1458">
        <f>SUM(Q15:T15)</f>
        <v>173.97</v>
      </c>
      <c r="Q15" s="16">
        <v>145.97</v>
      </c>
      <c r="R15" s="15">
        <v>0</v>
      </c>
      <c r="S15" s="1459">
        <v>0</v>
      </c>
      <c r="T15" s="1460">
        <v>28</v>
      </c>
      <c r="U15" s="1458">
        <f>SUM(V15:Y15)</f>
        <v>101.21</v>
      </c>
      <c r="V15" s="16">
        <v>84.88</v>
      </c>
      <c r="W15" s="15">
        <v>0</v>
      </c>
      <c r="X15" s="1459">
        <v>0</v>
      </c>
      <c r="Y15" s="1461">
        <v>16.329999999999998</v>
      </c>
      <c r="Z15" s="1462">
        <f>SUM(AA15:AB15)</f>
        <v>6.4</v>
      </c>
      <c r="AA15" s="15">
        <v>1.9</v>
      </c>
      <c r="AB15" s="17">
        <v>4.5</v>
      </c>
      <c r="AC15" s="1458">
        <f>SUM(AD15:AE15)</f>
        <v>13.71</v>
      </c>
      <c r="AD15" s="15">
        <v>9.83</v>
      </c>
      <c r="AE15" s="17">
        <v>3.88</v>
      </c>
      <c r="BY15" s="10"/>
      <c r="BZ15" s="4"/>
      <c r="CA15" s="5"/>
      <c r="CB15" s="5"/>
      <c r="CC15" s="5"/>
      <c r="CD15" s="5"/>
      <c r="CE15" s="5"/>
      <c r="CF15" s="5"/>
      <c r="CG15" s="6"/>
      <c r="CH15" s="6"/>
      <c r="CI15" s="6"/>
      <c r="CJ15" s="6"/>
      <c r="CK15" s="6"/>
      <c r="CL15" s="6"/>
      <c r="CM15" s="6"/>
      <c r="CN15" s="6"/>
    </row>
    <row r="16" spans="1:92" s="2" customFormat="1" x14ac:dyDescent="0.2">
      <c r="A16" s="1463" t="s">
        <v>27</v>
      </c>
      <c r="B16" s="14"/>
      <c r="C16" s="15"/>
      <c r="D16" s="15"/>
      <c r="E16" s="15"/>
      <c r="F16" s="15"/>
      <c r="G16" s="1458">
        <f>SUM(H16:J16)</f>
        <v>0</v>
      </c>
      <c r="H16" s="16"/>
      <c r="I16" s="15"/>
      <c r="J16" s="18"/>
      <c r="K16" s="1458">
        <f>SUM(L16:O16)</f>
        <v>0</v>
      </c>
      <c r="L16" s="16"/>
      <c r="M16" s="18"/>
      <c r="N16" s="1464"/>
      <c r="O16" s="1465"/>
      <c r="P16" s="1458">
        <f>SUM(Q16:T16)</f>
        <v>0</v>
      </c>
      <c r="Q16" s="16"/>
      <c r="R16" s="18"/>
      <c r="S16" s="1464"/>
      <c r="T16" s="1465"/>
      <c r="U16" s="1458">
        <f>SUM(V16:Y16)</f>
        <v>0</v>
      </c>
      <c r="V16" s="16"/>
      <c r="W16" s="18"/>
      <c r="X16" s="1464"/>
      <c r="Y16" s="1466"/>
      <c r="Z16" s="1462">
        <f>SUM(AA16:AB16)</f>
        <v>0</v>
      </c>
      <c r="AA16" s="15"/>
      <c r="AB16" s="17"/>
      <c r="AC16" s="1458">
        <f>SUM(AD16:AE16)</f>
        <v>0</v>
      </c>
      <c r="AD16" s="15"/>
      <c r="AE16" s="17"/>
      <c r="BY16" s="10"/>
      <c r="BZ16" s="4"/>
      <c r="CA16" s="5"/>
      <c r="CB16" s="5"/>
      <c r="CC16" s="5"/>
      <c r="CD16" s="5"/>
      <c r="CE16" s="5"/>
      <c r="CF16" s="5"/>
      <c r="CG16" s="6"/>
      <c r="CH16" s="6"/>
      <c r="CI16" s="6"/>
      <c r="CJ16" s="6"/>
      <c r="CK16" s="6"/>
      <c r="CL16" s="6"/>
      <c r="CM16" s="6"/>
      <c r="CN16" s="6"/>
    </row>
    <row r="17" spans="1:92" s="2" customFormat="1" x14ac:dyDescent="0.2">
      <c r="A17" s="1365" t="s">
        <v>28</v>
      </c>
      <c r="B17" s="1467"/>
      <c r="C17" s="1468"/>
      <c r="D17" s="20"/>
      <c r="E17" s="20"/>
      <c r="F17" s="21"/>
      <c r="G17" s="615">
        <f>SUM(H17:J17)</f>
        <v>0</v>
      </c>
      <c r="H17" s="23"/>
      <c r="I17" s="24"/>
      <c r="J17" s="1469"/>
      <c r="K17" s="1370">
        <f>SUM(L17:O17)</f>
        <v>0</v>
      </c>
      <c r="L17" s="23"/>
      <c r="M17" s="1470"/>
      <c r="N17" s="1471"/>
      <c r="O17" s="1472"/>
      <c r="P17" s="1370">
        <f>SUM(Q17:T17)</f>
        <v>0</v>
      </c>
      <c r="Q17" s="1470"/>
      <c r="R17" s="1468"/>
      <c r="S17" s="1471"/>
      <c r="T17" s="1472"/>
      <c r="U17" s="1370">
        <f>SUM(V17:Y17)</f>
        <v>0</v>
      </c>
      <c r="V17" s="1470"/>
      <c r="W17" s="1468"/>
      <c r="X17" s="1471"/>
      <c r="Y17" s="1473"/>
      <c r="Z17" s="74">
        <f>SUM(AA17:AB17)</f>
        <v>0</v>
      </c>
      <c r="AA17" s="1468"/>
      <c r="AB17" s="75"/>
      <c r="AC17" s="615">
        <f>SUM(AD17:AE17)</f>
        <v>0</v>
      </c>
      <c r="AD17" s="1468"/>
      <c r="AE17" s="75"/>
      <c r="BY17" s="10"/>
      <c r="BZ17" s="4"/>
      <c r="CA17" s="5"/>
      <c r="CB17" s="5"/>
      <c r="CC17" s="5"/>
      <c r="CD17" s="5"/>
      <c r="CE17" s="5"/>
      <c r="CF17" s="5"/>
      <c r="CG17" s="6"/>
      <c r="CH17" s="6"/>
      <c r="CI17" s="6"/>
      <c r="CJ17" s="6"/>
      <c r="CK17" s="6"/>
      <c r="CL17" s="6"/>
      <c r="CM17" s="6"/>
      <c r="CN17" s="6"/>
    </row>
    <row r="18" spans="1:92" s="2" customFormat="1" ht="15" x14ac:dyDescent="0.2">
      <c r="A18" s="25" t="s">
        <v>29</v>
      </c>
      <c r="B18" s="26"/>
      <c r="C18" s="27"/>
      <c r="D18" s="27"/>
      <c r="E18" s="27"/>
      <c r="F18" s="27"/>
      <c r="G18" s="28"/>
      <c r="H18" s="27"/>
      <c r="I18" s="27"/>
      <c r="J18" s="27"/>
      <c r="K18" s="29"/>
      <c r="L18" s="27"/>
      <c r="M18" s="27"/>
      <c r="N18" s="27"/>
      <c r="O18" s="27"/>
      <c r="P18" s="28"/>
      <c r="Q18" s="27"/>
      <c r="R18" s="27"/>
      <c r="S18" s="27"/>
      <c r="T18" s="27"/>
      <c r="U18" s="28"/>
      <c r="V18" s="27"/>
      <c r="W18" s="27"/>
      <c r="X18" s="27"/>
      <c r="Y18" s="27"/>
      <c r="Z18" s="28"/>
      <c r="AA18" s="30"/>
      <c r="AB18" s="30"/>
      <c r="AC18" s="28"/>
      <c r="AD18" s="30"/>
      <c r="AE18" s="30"/>
      <c r="BY18" s="10"/>
      <c r="BZ18" s="4"/>
      <c r="CA18" s="5"/>
      <c r="CB18" s="5"/>
      <c r="CC18" s="5"/>
      <c r="CD18" s="5"/>
      <c r="CE18" s="5"/>
      <c r="CF18" s="5"/>
      <c r="CG18" s="6"/>
      <c r="CH18" s="6"/>
      <c r="CI18" s="6"/>
      <c r="CJ18" s="6"/>
      <c r="CK18" s="6"/>
      <c r="CL18" s="6"/>
      <c r="CM18" s="6"/>
      <c r="CN18" s="6"/>
    </row>
    <row r="19" spans="1:92" s="2" customFormat="1" x14ac:dyDescent="0.2">
      <c r="A19" s="31" t="s">
        <v>30</v>
      </c>
      <c r="B19" s="32"/>
      <c r="C19" s="1474"/>
      <c r="D19" s="1474"/>
      <c r="E19" s="1474"/>
      <c r="F19" s="1474"/>
      <c r="G19" s="32"/>
      <c r="H19" s="1475"/>
      <c r="I19" s="1476"/>
      <c r="J19" s="33"/>
      <c r="K19" s="1477"/>
      <c r="L19" s="1477"/>
      <c r="BX19" s="3"/>
      <c r="BY19" s="4"/>
      <c r="BZ19" s="4"/>
      <c r="CA19" s="5"/>
      <c r="CB19" s="5"/>
      <c r="CC19" s="5"/>
      <c r="CD19" s="5"/>
      <c r="CE19" s="5"/>
      <c r="CF19" s="5"/>
      <c r="CG19" s="6"/>
      <c r="CH19" s="6"/>
      <c r="CI19" s="6"/>
      <c r="CJ19" s="6"/>
      <c r="CK19" s="6"/>
      <c r="CL19" s="6"/>
      <c r="CM19" s="6"/>
      <c r="CN19" s="6"/>
    </row>
    <row r="20" spans="1:92" s="2" customFormat="1" ht="31.5" x14ac:dyDescent="0.2">
      <c r="A20" s="406" t="s">
        <v>31</v>
      </c>
      <c r="B20" s="695" t="s">
        <v>32</v>
      </c>
      <c r="C20" s="735" t="s">
        <v>33</v>
      </c>
      <c r="D20" s="736" t="s">
        <v>34</v>
      </c>
      <c r="E20" s="736" t="s">
        <v>35</v>
      </c>
      <c r="F20" s="737" t="s">
        <v>36</v>
      </c>
      <c r="G20" s="738" t="s">
        <v>37</v>
      </c>
      <c r="H20" s="1478"/>
      <c r="I20" s="1474"/>
      <c r="J20" s="1474"/>
      <c r="K20" s="1420"/>
      <c r="L20" s="1420"/>
      <c r="BX20" s="3"/>
      <c r="BY20" s="4"/>
      <c r="BZ20" s="4"/>
      <c r="CA20" s="5"/>
      <c r="CB20" s="5"/>
      <c r="CC20" s="5"/>
      <c r="CD20" s="5"/>
      <c r="CE20" s="5"/>
      <c r="CF20" s="5"/>
      <c r="CG20" s="6"/>
      <c r="CH20" s="6"/>
      <c r="CI20" s="6"/>
      <c r="CJ20" s="6"/>
      <c r="CK20" s="6"/>
      <c r="CL20" s="6"/>
      <c r="CM20" s="6"/>
      <c r="CN20" s="6"/>
    </row>
    <row r="21" spans="1:92" s="2" customFormat="1" x14ac:dyDescent="0.2">
      <c r="A21" s="946" t="s">
        <v>38</v>
      </c>
      <c r="B21" s="947">
        <f>SUM(C21:G21)</f>
        <v>10</v>
      </c>
      <c r="C21" s="1479"/>
      <c r="D21" s="1480"/>
      <c r="E21" s="1480">
        <v>10</v>
      </c>
      <c r="F21" s="1480"/>
      <c r="G21" s="1481"/>
      <c r="H21" s="1482"/>
      <c r="I21" s="1474"/>
      <c r="J21" s="1474"/>
      <c r="K21" s="1420"/>
      <c r="L21" s="1420"/>
      <c r="BX21" s="3"/>
      <c r="BY21" s="4"/>
      <c r="BZ21" s="4"/>
      <c r="CA21" s="5"/>
      <c r="CB21" s="5"/>
      <c r="CC21" s="5"/>
      <c r="CD21" s="5"/>
      <c r="CE21" s="5"/>
      <c r="CF21" s="5"/>
      <c r="CG21" s="6"/>
      <c r="CH21" s="6"/>
      <c r="CI21" s="6"/>
      <c r="CJ21" s="6"/>
      <c r="CK21" s="6"/>
      <c r="CL21" s="6"/>
      <c r="CM21" s="6"/>
      <c r="CN21" s="6"/>
    </row>
    <row r="22" spans="1:92" s="2" customFormat="1" x14ac:dyDescent="0.2">
      <c r="A22" s="1483" t="s">
        <v>39</v>
      </c>
      <c r="B22" s="1449">
        <f>SUM(C22:G22)</f>
        <v>245</v>
      </c>
      <c r="C22" s="1484"/>
      <c r="D22" s="1485"/>
      <c r="E22" s="1485">
        <v>245</v>
      </c>
      <c r="F22" s="1485"/>
      <c r="G22" s="1486"/>
      <c r="H22" s="1482"/>
      <c r="I22" s="1474"/>
      <c r="J22" s="1474"/>
      <c r="K22" s="1420"/>
      <c r="L22" s="1420"/>
      <c r="BX22" s="3"/>
      <c r="BY22" s="4"/>
      <c r="BZ22" s="4"/>
      <c r="CA22" s="5"/>
      <c r="CB22" s="5"/>
      <c r="CC22" s="5"/>
      <c r="CD22" s="5"/>
      <c r="CE22" s="5"/>
      <c r="CF22" s="5"/>
      <c r="CG22" s="6"/>
      <c r="CH22" s="6"/>
      <c r="CI22" s="6"/>
      <c r="CJ22" s="6"/>
      <c r="CK22" s="6"/>
      <c r="CL22" s="6"/>
      <c r="CM22" s="6"/>
      <c r="CN22" s="6"/>
    </row>
    <row r="23" spans="1:92" s="2" customFormat="1" x14ac:dyDescent="0.2">
      <c r="A23" s="1483" t="s">
        <v>40</v>
      </c>
      <c r="B23" s="1449">
        <f>SUM(C23:G23)</f>
        <v>245</v>
      </c>
      <c r="C23" s="1484"/>
      <c r="D23" s="1485"/>
      <c r="E23" s="1485">
        <v>245</v>
      </c>
      <c r="F23" s="1485"/>
      <c r="G23" s="1486"/>
      <c r="H23" s="1482"/>
      <c r="I23" s="1474"/>
      <c r="J23" s="1474"/>
      <c r="K23" s="1420"/>
      <c r="L23" s="1420"/>
      <c r="BX23" s="3"/>
      <c r="BY23" s="4"/>
      <c r="BZ23" s="4"/>
      <c r="CA23" s="5"/>
      <c r="CB23" s="5"/>
      <c r="CC23" s="5"/>
      <c r="CD23" s="5"/>
      <c r="CE23" s="5"/>
      <c r="CF23" s="5"/>
      <c r="CG23" s="6"/>
      <c r="CH23" s="6"/>
      <c r="CI23" s="6"/>
      <c r="CJ23" s="6"/>
      <c r="CK23" s="6"/>
      <c r="CL23" s="6"/>
      <c r="CM23" s="6"/>
      <c r="CN23" s="6"/>
    </row>
    <row r="24" spans="1:92" s="2" customFormat="1" x14ac:dyDescent="0.2">
      <c r="A24" s="1483" t="s">
        <v>41</v>
      </c>
      <c r="B24" s="1449">
        <f>SUM(C24:G24)</f>
        <v>245</v>
      </c>
      <c r="C24" s="1484"/>
      <c r="D24" s="1485"/>
      <c r="E24" s="1485">
        <v>245</v>
      </c>
      <c r="F24" s="1485"/>
      <c r="G24" s="1486"/>
      <c r="H24" s="1482"/>
      <c r="I24" s="1474"/>
      <c r="J24" s="1487"/>
      <c r="K24" s="1420"/>
      <c r="L24" s="1420"/>
      <c r="BX24" s="3"/>
      <c r="BY24" s="4"/>
      <c r="BZ24" s="4"/>
      <c r="CA24" s="5"/>
      <c r="CB24" s="5"/>
      <c r="CC24" s="5"/>
      <c r="CD24" s="5"/>
      <c r="CE24" s="5"/>
      <c r="CF24" s="5"/>
      <c r="CG24" s="6"/>
      <c r="CH24" s="6"/>
      <c r="CI24" s="6"/>
      <c r="CJ24" s="6"/>
      <c r="CK24" s="6"/>
      <c r="CL24" s="6"/>
      <c r="CM24" s="6"/>
      <c r="CN24" s="6"/>
    </row>
    <row r="25" spans="1:92" s="2" customFormat="1" x14ac:dyDescent="0.2">
      <c r="A25" s="76" t="s">
        <v>42</v>
      </c>
      <c r="B25" s="1381">
        <f>SUM(C25:G25)</f>
        <v>245</v>
      </c>
      <c r="C25" s="625"/>
      <c r="D25" s="745"/>
      <c r="E25" s="745">
        <v>245</v>
      </c>
      <c r="F25" s="745"/>
      <c r="G25" s="746"/>
      <c r="H25" s="1488"/>
      <c r="I25" s="1489"/>
      <c r="J25" s="1489"/>
      <c r="K25" s="1415"/>
      <c r="L25" s="1415"/>
      <c r="BX25" s="3"/>
      <c r="BY25" s="4"/>
      <c r="BZ25" s="4"/>
      <c r="CA25" s="5"/>
      <c r="CB25" s="5"/>
      <c r="CC25" s="5"/>
      <c r="CD25" s="5"/>
      <c r="CE25" s="5"/>
      <c r="CF25" s="5"/>
      <c r="CG25" s="6"/>
      <c r="CH25" s="6"/>
      <c r="CI25" s="6"/>
      <c r="CJ25" s="6"/>
      <c r="CK25" s="6"/>
      <c r="CL25" s="6"/>
      <c r="CM25" s="6"/>
      <c r="CN25" s="6"/>
    </row>
    <row r="26" spans="1:92" s="2" customFormat="1" x14ac:dyDescent="0.2">
      <c r="A26" s="31" t="s">
        <v>43</v>
      </c>
      <c r="B26" s="1490"/>
      <c r="C26" s="1491"/>
      <c r="D26" s="1490"/>
      <c r="E26" s="1490"/>
      <c r="BX26" s="3"/>
      <c r="BY26" s="4"/>
      <c r="BZ26" s="4"/>
      <c r="CA26" s="5"/>
      <c r="CB26" s="5"/>
      <c r="CC26" s="5"/>
      <c r="CD26" s="5"/>
      <c r="CE26" s="5"/>
      <c r="CF26" s="5"/>
      <c r="CG26" s="6"/>
      <c r="CH26" s="6"/>
      <c r="CI26" s="6"/>
      <c r="CJ26" s="6"/>
      <c r="CK26" s="6"/>
      <c r="CL26" s="6"/>
      <c r="CM26" s="6"/>
      <c r="CN26" s="6"/>
    </row>
    <row r="27" spans="1:92" s="2" customFormat="1" x14ac:dyDescent="0.2">
      <c r="A27" s="31" t="s">
        <v>44</v>
      </c>
      <c r="B27" s="33"/>
      <c r="C27" s="1492"/>
      <c r="D27" s="1492"/>
      <c r="E27" s="1492"/>
      <c r="F27" s="1492"/>
      <c r="G27" s="1492"/>
      <c r="H27" s="1492"/>
      <c r="I27" s="1493"/>
      <c r="J27" s="1493"/>
      <c r="K27" s="1490"/>
      <c r="L27" s="1490"/>
      <c r="BX27" s="3"/>
      <c r="BY27" s="4"/>
      <c r="BZ27" s="4"/>
      <c r="CA27" s="5"/>
      <c r="CB27" s="5"/>
      <c r="CC27" s="5"/>
      <c r="CD27" s="5"/>
      <c r="CE27" s="5"/>
      <c r="CF27" s="5"/>
      <c r="CG27" s="6"/>
      <c r="CH27" s="6"/>
      <c r="CI27" s="6"/>
      <c r="CJ27" s="6"/>
      <c r="CK27" s="6"/>
      <c r="CL27" s="6"/>
      <c r="CM27" s="6"/>
      <c r="CN27" s="6"/>
    </row>
    <row r="28" spans="1:92" s="2" customFormat="1" x14ac:dyDescent="0.2">
      <c r="A28" s="545" t="s">
        <v>31</v>
      </c>
      <c r="B28" s="583"/>
      <c r="C28" s="668" t="s">
        <v>32</v>
      </c>
      <c r="D28" s="1494" t="s">
        <v>45</v>
      </c>
      <c r="E28" s="677"/>
      <c r="F28" s="1167"/>
      <c r="G28" s="749" t="s">
        <v>46</v>
      </c>
      <c r="H28" s="749"/>
      <c r="I28" s="749"/>
      <c r="J28" s="749"/>
      <c r="K28" s="749"/>
      <c r="L28" s="1168"/>
      <c r="N28" s="33"/>
      <c r="BZ28" s="3"/>
      <c r="CA28" s="5"/>
      <c r="CB28" s="5"/>
      <c r="CC28" s="5"/>
      <c r="CD28" s="5"/>
      <c r="CE28" s="5"/>
      <c r="CF28" s="5"/>
      <c r="CG28" s="6"/>
      <c r="CH28" s="6"/>
      <c r="CI28" s="6"/>
      <c r="CJ28" s="6"/>
      <c r="CK28" s="6"/>
      <c r="CL28" s="6"/>
      <c r="CM28" s="6"/>
      <c r="CN28" s="6"/>
    </row>
    <row r="29" spans="1:92" s="2" customFormat="1" ht="21" x14ac:dyDescent="0.2">
      <c r="A29" s="547"/>
      <c r="B29" s="548"/>
      <c r="C29" s="1495"/>
      <c r="D29" s="1247" t="s">
        <v>47</v>
      </c>
      <c r="E29" s="1247" t="s">
        <v>48</v>
      </c>
      <c r="F29" s="1140" t="s">
        <v>49</v>
      </c>
      <c r="G29" s="1111" t="s">
        <v>50</v>
      </c>
      <c r="H29" s="1247" t="s">
        <v>51</v>
      </c>
      <c r="I29" s="1247" t="s">
        <v>52</v>
      </c>
      <c r="J29" s="1247" t="s">
        <v>53</v>
      </c>
      <c r="K29" s="1247" t="s">
        <v>54</v>
      </c>
      <c r="L29" s="1247" t="s">
        <v>55</v>
      </c>
      <c r="BW29" s="3"/>
      <c r="BX29" s="4"/>
      <c r="BY29" s="4"/>
      <c r="BZ29" s="4"/>
      <c r="CA29" s="5"/>
      <c r="CB29" s="5"/>
      <c r="CC29" s="5"/>
      <c r="CD29" s="5"/>
      <c r="CE29" s="5"/>
      <c r="CF29" s="5"/>
      <c r="CG29" s="6"/>
      <c r="CH29" s="6"/>
      <c r="CI29" s="6"/>
      <c r="CJ29" s="6"/>
      <c r="CK29" s="6"/>
      <c r="CL29" s="6"/>
      <c r="CM29" s="6"/>
      <c r="CN29" s="6"/>
    </row>
    <row r="30" spans="1:92" s="2" customFormat="1" x14ac:dyDescent="0.2">
      <c r="A30" s="956" t="s">
        <v>39</v>
      </c>
      <c r="B30" s="957"/>
      <c r="C30" s="1496">
        <f>SUM(D30:F30)</f>
        <v>54</v>
      </c>
      <c r="D30" s="959">
        <v>0</v>
      </c>
      <c r="E30" s="1497">
        <v>0</v>
      </c>
      <c r="F30" s="1498">
        <v>54</v>
      </c>
      <c r="G30" s="1499">
        <v>1</v>
      </c>
      <c r="H30" s="1497">
        <v>17</v>
      </c>
      <c r="I30" s="1497">
        <v>30</v>
      </c>
      <c r="J30" s="1497">
        <v>6</v>
      </c>
      <c r="K30" s="1497">
        <v>0</v>
      </c>
      <c r="L30" s="1497">
        <v>0</v>
      </c>
      <c r="M30" s="37" t="str">
        <f t="shared" ref="M30:M36" si="1">CA30</f>
        <v/>
      </c>
      <c r="BW30" s="3"/>
      <c r="BX30" s="4"/>
      <c r="BY30" s="4"/>
      <c r="BZ30" s="4"/>
      <c r="CA30" s="38" t="str">
        <f>IF(CG30=1," * La Suma de Personas por Origen de Derivación no puede ser Mayor a la suma de Personas por Edad. ","")</f>
        <v/>
      </c>
      <c r="CB30" s="5"/>
      <c r="CC30" s="5"/>
      <c r="CD30" s="5"/>
      <c r="CE30" s="5"/>
      <c r="CF30" s="5"/>
      <c r="CG30" s="39">
        <f t="shared" ref="CG30:CG36" si="2">IF(SUM(G30:L30)&gt;C30,1,0)</f>
        <v>0</v>
      </c>
      <c r="CH30" s="6"/>
      <c r="CI30" s="6"/>
      <c r="CJ30" s="6"/>
      <c r="CK30" s="6"/>
      <c r="CL30" s="6"/>
      <c r="CM30" s="6"/>
      <c r="CN30" s="6"/>
    </row>
    <row r="31" spans="1:92" s="2" customFormat="1" x14ac:dyDescent="0.2">
      <c r="A31" s="1500" t="s">
        <v>40</v>
      </c>
      <c r="B31" s="1501"/>
      <c r="C31" s="1496">
        <f t="shared" ref="C31:C36" si="3">SUM(D31:F31)</f>
        <v>73</v>
      </c>
      <c r="D31" s="1497">
        <v>0</v>
      </c>
      <c r="E31" s="1497">
        <v>0</v>
      </c>
      <c r="F31" s="1498">
        <v>73</v>
      </c>
      <c r="G31" s="1499">
        <v>1</v>
      </c>
      <c r="H31" s="1497">
        <v>25</v>
      </c>
      <c r="I31" s="1497">
        <v>39</v>
      </c>
      <c r="J31" s="1497">
        <v>7</v>
      </c>
      <c r="K31" s="1497">
        <v>0</v>
      </c>
      <c r="L31" s="1497">
        <v>1</v>
      </c>
      <c r="M31" s="37" t="str">
        <f t="shared" si="1"/>
        <v/>
      </c>
      <c r="BW31" s="3"/>
      <c r="BX31" s="4"/>
      <c r="BY31" s="4"/>
      <c r="BZ31" s="4"/>
      <c r="CA31" s="38" t="str">
        <f t="shared" ref="CA31:CA36" si="4">IF(CG31=1," * La Suma de Personas por Origen de Derivación no puede ser Mayor a la suma de Personas por Edad. ","")</f>
        <v/>
      </c>
      <c r="CB31" s="5"/>
      <c r="CC31" s="5"/>
      <c r="CD31" s="5"/>
      <c r="CE31" s="5"/>
      <c r="CF31" s="5"/>
      <c r="CG31" s="39">
        <f t="shared" si="2"/>
        <v>0</v>
      </c>
      <c r="CH31" s="6"/>
      <c r="CI31" s="6"/>
      <c r="CJ31" s="6"/>
      <c r="CK31" s="6"/>
      <c r="CL31" s="6"/>
      <c r="CM31" s="6"/>
      <c r="CN31" s="6"/>
    </row>
    <row r="32" spans="1:92" s="2" customFormat="1" x14ac:dyDescent="0.2">
      <c r="A32" s="1500" t="s">
        <v>41</v>
      </c>
      <c r="B32" s="1501"/>
      <c r="C32" s="1496">
        <f t="shared" si="3"/>
        <v>652</v>
      </c>
      <c r="D32" s="1497">
        <v>0</v>
      </c>
      <c r="E32" s="1497">
        <v>0</v>
      </c>
      <c r="F32" s="1498">
        <v>652</v>
      </c>
      <c r="G32" s="1499">
        <v>12</v>
      </c>
      <c r="H32" s="1497">
        <v>214</v>
      </c>
      <c r="I32" s="1497">
        <v>374</v>
      </c>
      <c r="J32" s="1497">
        <v>48</v>
      </c>
      <c r="K32" s="1497">
        <v>0</v>
      </c>
      <c r="L32" s="1497">
        <v>4</v>
      </c>
      <c r="M32" s="37" t="str">
        <f t="shared" si="1"/>
        <v/>
      </c>
      <c r="BW32" s="3"/>
      <c r="BX32" s="4"/>
      <c r="BY32" s="4"/>
      <c r="BZ32" s="4"/>
      <c r="CA32" s="38" t="str">
        <f t="shared" si="4"/>
        <v/>
      </c>
      <c r="CB32" s="5"/>
      <c r="CC32" s="5"/>
      <c r="CD32" s="5"/>
      <c r="CE32" s="5"/>
      <c r="CF32" s="5"/>
      <c r="CG32" s="39">
        <f t="shared" si="2"/>
        <v>0</v>
      </c>
      <c r="CH32" s="6"/>
      <c r="CI32" s="6"/>
      <c r="CJ32" s="6"/>
      <c r="CK32" s="6"/>
      <c r="CL32" s="6"/>
      <c r="CM32" s="6"/>
      <c r="CN32" s="6"/>
    </row>
    <row r="33" spans="1:92" s="2" customFormat="1" x14ac:dyDescent="0.2">
      <c r="A33" s="1387" t="s">
        <v>42</v>
      </c>
      <c r="B33" s="1388"/>
      <c r="C33" s="1389">
        <f t="shared" si="3"/>
        <v>47</v>
      </c>
      <c r="D33" s="1390">
        <v>0</v>
      </c>
      <c r="E33" s="1390">
        <v>0</v>
      </c>
      <c r="F33" s="1391">
        <v>47</v>
      </c>
      <c r="G33" s="1392">
        <v>1</v>
      </c>
      <c r="H33" s="1390">
        <v>15</v>
      </c>
      <c r="I33" s="1390">
        <v>23</v>
      </c>
      <c r="J33" s="1390">
        <v>7</v>
      </c>
      <c r="K33" s="1390">
        <v>0</v>
      </c>
      <c r="L33" s="1390">
        <v>1</v>
      </c>
      <c r="M33" s="37" t="str">
        <f t="shared" si="1"/>
        <v/>
      </c>
      <c r="BW33" s="3"/>
      <c r="BX33" s="4"/>
      <c r="BY33" s="4"/>
      <c r="BZ33" s="4"/>
      <c r="CA33" s="38" t="str">
        <f t="shared" si="4"/>
        <v/>
      </c>
      <c r="CB33" s="5"/>
      <c r="CC33" s="5"/>
      <c r="CD33" s="5"/>
      <c r="CE33" s="5"/>
      <c r="CF33" s="5"/>
      <c r="CG33" s="39">
        <f t="shared" si="2"/>
        <v>0</v>
      </c>
      <c r="CH33" s="6"/>
      <c r="CI33" s="6"/>
      <c r="CJ33" s="6"/>
      <c r="CK33" s="6"/>
      <c r="CL33" s="6"/>
      <c r="CM33" s="6"/>
      <c r="CN33" s="6"/>
    </row>
    <row r="34" spans="1:92" s="2" customFormat="1" x14ac:dyDescent="0.2">
      <c r="A34" s="535" t="s">
        <v>56</v>
      </c>
      <c r="B34" s="43" t="s">
        <v>57</v>
      </c>
      <c r="C34" s="1496">
        <f t="shared" si="3"/>
        <v>8</v>
      </c>
      <c r="D34" s="1497">
        <v>0</v>
      </c>
      <c r="E34" s="1497">
        <v>0</v>
      </c>
      <c r="F34" s="1498">
        <v>8</v>
      </c>
      <c r="G34" s="1499">
        <v>0</v>
      </c>
      <c r="H34" s="1497">
        <v>4</v>
      </c>
      <c r="I34" s="1497">
        <v>4</v>
      </c>
      <c r="J34" s="1497">
        <v>0</v>
      </c>
      <c r="K34" s="1497">
        <v>0</v>
      </c>
      <c r="L34" s="1497">
        <v>0</v>
      </c>
      <c r="M34" s="37" t="str">
        <f t="shared" si="1"/>
        <v/>
      </c>
      <c r="BW34" s="3"/>
      <c r="BX34" s="4"/>
      <c r="BY34" s="4"/>
      <c r="BZ34" s="4"/>
      <c r="CA34" s="38" t="str">
        <f t="shared" si="4"/>
        <v/>
      </c>
      <c r="CB34" s="5"/>
      <c r="CC34" s="5"/>
      <c r="CD34" s="5"/>
      <c r="CE34" s="5"/>
      <c r="CF34" s="5"/>
      <c r="CG34" s="39">
        <f t="shared" si="2"/>
        <v>0</v>
      </c>
      <c r="CH34" s="6"/>
      <c r="CI34" s="6"/>
      <c r="CJ34" s="6"/>
      <c r="CK34" s="6"/>
      <c r="CL34" s="6"/>
      <c r="CM34" s="6"/>
      <c r="CN34" s="6"/>
    </row>
    <row r="35" spans="1:92" s="2" customFormat="1" x14ac:dyDescent="0.2">
      <c r="A35" s="1502"/>
      <c r="B35" s="1387" t="s">
        <v>58</v>
      </c>
      <c r="C35" s="76">
        <f t="shared" si="3"/>
        <v>0</v>
      </c>
      <c r="D35" s="1503">
        <v>0</v>
      </c>
      <c r="E35" s="1503">
        <v>0</v>
      </c>
      <c r="F35" s="77">
        <v>0</v>
      </c>
      <c r="G35" s="78">
        <v>0</v>
      </c>
      <c r="H35" s="1503">
        <v>0</v>
      </c>
      <c r="I35" s="1503">
        <v>0</v>
      </c>
      <c r="J35" s="1503">
        <v>0</v>
      </c>
      <c r="K35" s="1503">
        <v>0</v>
      </c>
      <c r="L35" s="1503">
        <v>0</v>
      </c>
      <c r="M35" s="37" t="str">
        <f t="shared" si="1"/>
        <v/>
      </c>
      <c r="BW35" s="3"/>
      <c r="BX35" s="4"/>
      <c r="BY35" s="4"/>
      <c r="BZ35" s="4"/>
      <c r="CA35" s="38" t="str">
        <f t="shared" si="4"/>
        <v/>
      </c>
      <c r="CB35" s="5"/>
      <c r="CC35" s="5"/>
      <c r="CD35" s="5"/>
      <c r="CE35" s="5"/>
      <c r="CF35" s="5"/>
      <c r="CG35" s="39">
        <f t="shared" si="2"/>
        <v>0</v>
      </c>
      <c r="CH35" s="6"/>
      <c r="CI35" s="6"/>
      <c r="CJ35" s="6"/>
      <c r="CK35" s="6"/>
      <c r="CL35" s="6"/>
      <c r="CM35" s="6"/>
      <c r="CN35" s="6"/>
    </row>
    <row r="36" spans="1:92" s="2" customFormat="1" x14ac:dyDescent="0.2">
      <c r="A36" s="558" t="s">
        <v>59</v>
      </c>
      <c r="B36" s="559"/>
      <c r="C36" s="79">
        <f t="shared" si="3"/>
        <v>2</v>
      </c>
      <c r="D36" s="1503">
        <v>0</v>
      </c>
      <c r="E36" s="1503">
        <v>0</v>
      </c>
      <c r="F36" s="77">
        <v>2</v>
      </c>
      <c r="G36" s="78">
        <v>0</v>
      </c>
      <c r="H36" s="1503">
        <v>0</v>
      </c>
      <c r="I36" s="1503">
        <v>2</v>
      </c>
      <c r="J36" s="1503">
        <v>0</v>
      </c>
      <c r="K36" s="1503">
        <v>0</v>
      </c>
      <c r="L36" s="1503">
        <v>0</v>
      </c>
      <c r="M36" s="37" t="str">
        <f t="shared" si="1"/>
        <v/>
      </c>
      <c r="BW36" s="3"/>
      <c r="BX36" s="4"/>
      <c r="BY36" s="4"/>
      <c r="BZ36" s="4"/>
      <c r="CA36" s="38" t="str">
        <f t="shared" si="4"/>
        <v/>
      </c>
      <c r="CB36" s="5"/>
      <c r="CC36" s="5"/>
      <c r="CD36" s="5"/>
      <c r="CE36" s="5"/>
      <c r="CF36" s="5"/>
      <c r="CG36" s="39">
        <f t="shared" si="2"/>
        <v>0</v>
      </c>
      <c r="CH36" s="6"/>
      <c r="CI36" s="6"/>
      <c r="CJ36" s="6"/>
      <c r="CK36" s="6"/>
      <c r="CL36" s="6"/>
      <c r="CM36" s="6"/>
      <c r="CN36" s="6"/>
    </row>
    <row r="37" spans="1:92" s="2" customFormat="1" x14ac:dyDescent="0.2">
      <c r="A37" s="1504" t="s">
        <v>60</v>
      </c>
      <c r="B37" s="1415"/>
      <c r="C37" s="44"/>
      <c r="D37" s="1505"/>
      <c r="E37" s="1505"/>
      <c r="F37" s="1505"/>
      <c r="G37" s="1505"/>
      <c r="H37" s="1505"/>
      <c r="I37" s="1505"/>
      <c r="J37" s="1505"/>
      <c r="K37" s="1505"/>
      <c r="L37" s="1505"/>
      <c r="M37" s="1506"/>
      <c r="BX37" s="3"/>
      <c r="BY37" s="4"/>
      <c r="BZ37" s="4"/>
      <c r="CA37" s="5"/>
      <c r="CB37" s="5"/>
      <c r="CC37" s="5"/>
      <c r="CD37" s="5"/>
      <c r="CE37" s="5"/>
      <c r="CF37" s="5"/>
      <c r="CG37" s="6"/>
      <c r="CH37" s="6"/>
      <c r="CI37" s="6"/>
      <c r="CJ37" s="6"/>
      <c r="CK37" s="6"/>
      <c r="CL37" s="6"/>
      <c r="CM37" s="6"/>
      <c r="CN37" s="6"/>
    </row>
    <row r="38" spans="1:92" s="2" customFormat="1" x14ac:dyDescent="0.2">
      <c r="A38" s="1247" t="s">
        <v>61</v>
      </c>
      <c r="B38" s="1247" t="s">
        <v>62</v>
      </c>
      <c r="C38" s="1489"/>
      <c r="D38" s="1415"/>
      <c r="E38" s="1415"/>
      <c r="F38" s="1415"/>
      <c r="G38" s="1506"/>
      <c r="BR38" s="3"/>
      <c r="BS38" s="4"/>
      <c r="BT38" s="4"/>
      <c r="BX38" s="3"/>
      <c r="BY38" s="4"/>
      <c r="BZ38" s="4"/>
      <c r="CA38" s="5"/>
      <c r="CB38" s="5"/>
      <c r="CC38" s="5"/>
      <c r="CD38" s="5"/>
      <c r="CE38" s="5"/>
      <c r="CF38" s="5"/>
      <c r="CG38" s="6"/>
      <c r="CH38" s="6"/>
      <c r="CI38" s="6"/>
      <c r="CJ38" s="6"/>
      <c r="CK38" s="6"/>
      <c r="CL38" s="6"/>
      <c r="CM38" s="6"/>
      <c r="CN38" s="6"/>
    </row>
    <row r="39" spans="1:92" s="2" customFormat="1" x14ac:dyDescent="0.2">
      <c r="A39" s="1496" t="s">
        <v>63</v>
      </c>
      <c r="B39" s="1497">
        <v>235</v>
      </c>
      <c r="C39" s="1489"/>
      <c r="D39" s="1415"/>
      <c r="E39" s="1415"/>
      <c r="F39" s="1415"/>
      <c r="G39" s="1506"/>
      <c r="BR39" s="3"/>
      <c r="BS39" s="4"/>
      <c r="BT39" s="4"/>
      <c r="BX39" s="3"/>
      <c r="BY39" s="4"/>
      <c r="BZ39" s="4"/>
      <c r="CA39" s="5"/>
      <c r="CB39" s="5"/>
      <c r="CC39" s="5"/>
      <c r="CD39" s="5"/>
      <c r="CE39" s="5"/>
      <c r="CF39" s="5"/>
      <c r="CG39" s="6"/>
      <c r="CH39" s="6"/>
      <c r="CI39" s="6"/>
      <c r="CJ39" s="6"/>
      <c r="CK39" s="6"/>
      <c r="CL39" s="6"/>
      <c r="CM39" s="6"/>
      <c r="CN39" s="6"/>
    </row>
    <row r="40" spans="1:92" s="2" customFormat="1" x14ac:dyDescent="0.2">
      <c r="A40" s="1496" t="s">
        <v>64</v>
      </c>
      <c r="B40" s="1497">
        <v>465</v>
      </c>
      <c r="C40" s="1489"/>
      <c r="D40" s="1415"/>
      <c r="E40" s="1415"/>
      <c r="F40" s="1415"/>
      <c r="G40" s="1506"/>
      <c r="BR40" s="3"/>
      <c r="BS40" s="4"/>
      <c r="BT40" s="4"/>
      <c r="BX40" s="3"/>
      <c r="BY40" s="4"/>
      <c r="BZ40" s="4"/>
      <c r="CA40" s="5"/>
      <c r="CB40" s="5"/>
      <c r="CC40" s="5"/>
      <c r="CD40" s="5"/>
      <c r="CE40" s="5"/>
      <c r="CF40" s="5"/>
      <c r="CG40" s="6"/>
      <c r="CH40" s="6"/>
      <c r="CI40" s="6"/>
      <c r="CJ40" s="6"/>
      <c r="CK40" s="6"/>
      <c r="CL40" s="6"/>
      <c r="CM40" s="6"/>
      <c r="CN40" s="6"/>
    </row>
    <row r="41" spans="1:92" s="2" customFormat="1" x14ac:dyDescent="0.2">
      <c r="A41" s="1496" t="s">
        <v>65</v>
      </c>
      <c r="B41" s="1497">
        <v>735</v>
      </c>
      <c r="C41" s="1489"/>
      <c r="D41" s="1415"/>
      <c r="E41" s="1415"/>
      <c r="F41" s="1415"/>
      <c r="G41" s="1506"/>
      <c r="BR41" s="3"/>
      <c r="BS41" s="4"/>
      <c r="BT41" s="4"/>
      <c r="BX41" s="3"/>
      <c r="BY41" s="4"/>
      <c r="BZ41" s="4"/>
      <c r="CA41" s="5"/>
      <c r="CB41" s="5"/>
      <c r="CC41" s="5"/>
      <c r="CD41" s="5"/>
      <c r="CE41" s="5"/>
      <c r="CF41" s="5"/>
      <c r="CG41" s="6"/>
      <c r="CH41" s="6"/>
      <c r="CI41" s="6"/>
      <c r="CJ41" s="6"/>
      <c r="CK41" s="6"/>
      <c r="CL41" s="6"/>
      <c r="CM41" s="6"/>
      <c r="CN41" s="6"/>
    </row>
    <row r="42" spans="1:92" s="2" customFormat="1" x14ac:dyDescent="0.2">
      <c r="A42" s="1496" t="s">
        <v>66</v>
      </c>
      <c r="B42" s="1497"/>
      <c r="C42" s="1489"/>
      <c r="D42" s="1415"/>
      <c r="E42" s="1415"/>
      <c r="F42" s="1415"/>
      <c r="G42" s="1506"/>
      <c r="BR42" s="3"/>
      <c r="BS42" s="4"/>
      <c r="BT42" s="4"/>
      <c r="BX42" s="3"/>
      <c r="BY42" s="4"/>
      <c r="BZ42" s="4"/>
      <c r="CA42" s="5"/>
      <c r="CB42" s="5"/>
      <c r="CC42" s="5"/>
      <c r="CD42" s="5"/>
      <c r="CE42" s="5"/>
      <c r="CF42" s="5"/>
      <c r="CG42" s="6"/>
      <c r="CH42" s="6"/>
      <c r="CI42" s="6"/>
      <c r="CJ42" s="6"/>
      <c r="CK42" s="6"/>
      <c r="CL42" s="6"/>
      <c r="CM42" s="6"/>
      <c r="CN42" s="6"/>
    </row>
    <row r="43" spans="1:92" s="2" customFormat="1" x14ac:dyDescent="0.2">
      <c r="A43" s="1496" t="s">
        <v>67</v>
      </c>
      <c r="B43" s="1497">
        <v>336</v>
      </c>
      <c r="C43" s="1489"/>
      <c r="D43" s="1415"/>
      <c r="E43" s="1415"/>
      <c r="F43" s="1415"/>
      <c r="G43" s="1506"/>
      <c r="BR43" s="3"/>
      <c r="BS43" s="4"/>
      <c r="BT43" s="4"/>
      <c r="BX43" s="3"/>
      <c r="BY43" s="4"/>
      <c r="BZ43" s="4"/>
      <c r="CA43" s="5"/>
      <c r="CB43" s="5"/>
      <c r="CC43" s="5"/>
      <c r="CD43" s="5"/>
      <c r="CE43" s="5"/>
      <c r="CF43" s="5"/>
      <c r="CG43" s="6"/>
      <c r="CH43" s="6"/>
      <c r="CI43" s="6"/>
      <c r="CJ43" s="6"/>
      <c r="CK43" s="6"/>
      <c r="CL43" s="6"/>
      <c r="CM43" s="6"/>
      <c r="CN43" s="6"/>
    </row>
    <row r="44" spans="1:92" s="2" customFormat="1" x14ac:dyDescent="0.2">
      <c r="A44" s="1496" t="s">
        <v>68</v>
      </c>
      <c r="B44" s="1497"/>
      <c r="C44" s="1489"/>
      <c r="D44" s="1415"/>
      <c r="E44" s="1415"/>
      <c r="F44" s="1415"/>
      <c r="G44" s="1506"/>
      <c r="BR44" s="3"/>
      <c r="BS44" s="4"/>
      <c r="BT44" s="4"/>
      <c r="BX44" s="3"/>
      <c r="BY44" s="4"/>
      <c r="BZ44" s="4"/>
      <c r="CA44" s="5"/>
      <c r="CB44" s="5"/>
      <c r="CC44" s="5"/>
      <c r="CD44" s="5"/>
      <c r="CE44" s="5"/>
      <c r="CF44" s="5"/>
      <c r="CG44" s="6"/>
      <c r="CH44" s="6"/>
      <c r="CI44" s="6"/>
      <c r="CJ44" s="6"/>
      <c r="CK44" s="6"/>
      <c r="CL44" s="6"/>
      <c r="CM44" s="6"/>
      <c r="CN44" s="6"/>
    </row>
    <row r="45" spans="1:92" s="2" customFormat="1" x14ac:dyDescent="0.2">
      <c r="A45" s="1496" t="s">
        <v>69</v>
      </c>
      <c r="B45" s="1497"/>
      <c r="C45" s="1489"/>
      <c r="D45" s="1415"/>
      <c r="E45" s="1415"/>
      <c r="F45" s="1415"/>
      <c r="G45" s="1506"/>
      <c r="BR45" s="3"/>
      <c r="BS45" s="4"/>
      <c r="BT45" s="4"/>
      <c r="BX45" s="3"/>
      <c r="BY45" s="4"/>
      <c r="BZ45" s="4"/>
      <c r="CA45" s="5"/>
      <c r="CB45" s="5"/>
      <c r="CC45" s="5"/>
      <c r="CD45" s="5"/>
      <c r="CE45" s="5"/>
      <c r="CF45" s="5"/>
      <c r="CG45" s="6"/>
      <c r="CH45" s="6"/>
      <c r="CI45" s="6"/>
      <c r="CJ45" s="6"/>
      <c r="CK45" s="6"/>
      <c r="CL45" s="6"/>
      <c r="CM45" s="6"/>
      <c r="CN45" s="6"/>
    </row>
    <row r="46" spans="1:92" s="2" customFormat="1" x14ac:dyDescent="0.2">
      <c r="A46" s="45" t="s">
        <v>70</v>
      </c>
      <c r="B46" s="46"/>
      <c r="C46" s="1489"/>
      <c r="D46" s="1415"/>
      <c r="E46" s="1415"/>
      <c r="F46" s="1415"/>
      <c r="G46" s="1506"/>
      <c r="BR46" s="3"/>
      <c r="BS46" s="4"/>
      <c r="BT46" s="4"/>
      <c r="BX46" s="3"/>
      <c r="BY46" s="4"/>
      <c r="BZ46" s="4"/>
      <c r="CA46" s="5"/>
      <c r="CB46" s="5"/>
      <c r="CC46" s="5"/>
      <c r="CD46" s="5"/>
      <c r="CE46" s="5"/>
      <c r="CF46" s="5"/>
      <c r="CG46" s="6"/>
      <c r="CH46" s="6"/>
      <c r="CI46" s="6"/>
      <c r="CJ46" s="6"/>
      <c r="CK46" s="6"/>
      <c r="CL46" s="6"/>
      <c r="CM46" s="6"/>
      <c r="CN46" s="6"/>
    </row>
    <row r="47" spans="1:92" s="2" customFormat="1" x14ac:dyDescent="0.2">
      <c r="A47" s="1389" t="s">
        <v>71</v>
      </c>
      <c r="B47" s="1390"/>
      <c r="C47" s="1489"/>
      <c r="D47" s="1415"/>
      <c r="E47" s="1415"/>
      <c r="F47" s="1415"/>
      <c r="G47" s="1506"/>
      <c r="BR47" s="3"/>
      <c r="BS47" s="4"/>
      <c r="BT47" s="4"/>
      <c r="BX47" s="3"/>
      <c r="BY47" s="4"/>
      <c r="BZ47" s="4"/>
      <c r="CA47" s="5"/>
      <c r="CB47" s="5"/>
      <c r="CC47" s="5"/>
      <c r="CD47" s="5"/>
      <c r="CE47" s="5"/>
      <c r="CF47" s="5"/>
      <c r="CG47" s="6"/>
      <c r="CH47" s="6"/>
      <c r="CI47" s="6"/>
      <c r="CJ47" s="6"/>
      <c r="CK47" s="6"/>
      <c r="CL47" s="6"/>
      <c r="CM47" s="6"/>
      <c r="CN47" s="6"/>
    </row>
    <row r="48" spans="1:92" s="2" customFormat="1" x14ac:dyDescent="0.2">
      <c r="A48" s="1507" t="s">
        <v>72</v>
      </c>
      <c r="B48" s="33"/>
      <c r="D48" s="1505"/>
      <c r="E48" s="1505"/>
      <c r="F48" s="1415"/>
      <c r="G48" s="1415"/>
      <c r="H48" s="1415"/>
      <c r="I48" s="1415"/>
      <c r="J48" s="1415"/>
      <c r="K48" s="1415"/>
      <c r="L48" s="1415"/>
      <c r="BU48" s="3"/>
      <c r="BV48" s="4"/>
      <c r="BW48" s="4"/>
      <c r="BX48" s="3"/>
      <c r="BY48" s="4"/>
      <c r="BZ48" s="4"/>
      <c r="CA48" s="5"/>
      <c r="CB48" s="5"/>
      <c r="CC48" s="5"/>
      <c r="CD48" s="5"/>
      <c r="CE48" s="5"/>
      <c r="CF48" s="5"/>
      <c r="CG48" s="6"/>
      <c r="CH48" s="6"/>
      <c r="CI48" s="6"/>
      <c r="CJ48" s="6"/>
      <c r="CK48" s="6"/>
      <c r="CL48" s="6"/>
      <c r="CM48" s="6"/>
      <c r="CN48" s="6"/>
    </row>
    <row r="49" spans="1:92" s="2" customFormat="1" ht="31.5" x14ac:dyDescent="0.2">
      <c r="A49" s="1247" t="s">
        <v>31</v>
      </c>
      <c r="B49" s="1247" t="s">
        <v>32</v>
      </c>
      <c r="C49" s="1247" t="s">
        <v>73</v>
      </c>
      <c r="D49" s="1247" t="s">
        <v>74</v>
      </c>
      <c r="E49" s="1247" t="s">
        <v>75</v>
      </c>
      <c r="F49" s="1415"/>
      <c r="G49" s="1415"/>
      <c r="H49" s="1415"/>
      <c r="I49" s="1415"/>
      <c r="J49" s="1415"/>
      <c r="K49" s="1415"/>
      <c r="L49" s="1415"/>
      <c r="BU49" s="3"/>
      <c r="BV49" s="4"/>
      <c r="BW49" s="4"/>
      <c r="BX49" s="3"/>
      <c r="BY49" s="4"/>
      <c r="BZ49" s="4"/>
      <c r="CA49" s="5"/>
      <c r="CB49" s="5"/>
      <c r="CC49" s="5"/>
      <c r="CD49" s="5"/>
      <c r="CE49" s="5"/>
      <c r="CF49" s="5"/>
      <c r="CG49" s="6"/>
      <c r="CH49" s="6"/>
      <c r="CI49" s="6"/>
      <c r="CJ49" s="6"/>
      <c r="CK49" s="6"/>
      <c r="CL49" s="6"/>
      <c r="CM49" s="6"/>
      <c r="CN49" s="6"/>
    </row>
    <row r="50" spans="1:92" s="2" customFormat="1" x14ac:dyDescent="0.2">
      <c r="A50" s="970" t="s">
        <v>76</v>
      </c>
      <c r="B50" s="868">
        <f>SUM(C50:E50)</f>
        <v>930</v>
      </c>
      <c r="C50" s="869">
        <v>930</v>
      </c>
      <c r="D50" s="869">
        <v>0</v>
      </c>
      <c r="E50" s="869">
        <v>0</v>
      </c>
      <c r="F50" s="1415"/>
      <c r="G50" s="1415"/>
      <c r="H50" s="1415"/>
      <c r="I50" s="1415"/>
      <c r="J50" s="1415"/>
      <c r="K50" s="1415"/>
      <c r="L50" s="1415"/>
      <c r="BU50" s="3"/>
      <c r="BV50" s="4"/>
      <c r="BW50" s="4"/>
      <c r="BX50" s="3"/>
      <c r="BY50" s="4"/>
      <c r="BZ50" s="4"/>
      <c r="CA50" s="5"/>
      <c r="CB50" s="5"/>
      <c r="CC50" s="5"/>
      <c r="CD50" s="5"/>
      <c r="CE50" s="5"/>
      <c r="CF50" s="5"/>
      <c r="CG50" s="6"/>
      <c r="CH50" s="6"/>
      <c r="CI50" s="6"/>
      <c r="CJ50" s="6"/>
      <c r="CK50" s="6"/>
      <c r="CL50" s="6"/>
      <c r="CM50" s="6"/>
      <c r="CN50" s="6"/>
    </row>
    <row r="51" spans="1:92" s="2" customFormat="1" x14ac:dyDescent="0.2">
      <c r="A51" s="970" t="s">
        <v>77</v>
      </c>
      <c r="B51" s="868">
        <f>SUM(C51:E51)</f>
        <v>652</v>
      </c>
      <c r="C51" s="869">
        <v>652</v>
      </c>
      <c r="D51" s="869">
        <v>0</v>
      </c>
      <c r="E51" s="869">
        <v>0</v>
      </c>
      <c r="F51" s="1415"/>
      <c r="G51" s="1415"/>
      <c r="H51" s="1415"/>
      <c r="I51" s="1415"/>
      <c r="J51" s="1415"/>
      <c r="K51" s="1415"/>
      <c r="L51" s="1415"/>
      <c r="BU51" s="3"/>
      <c r="BV51" s="4"/>
      <c r="BW51" s="4"/>
      <c r="BX51" s="3"/>
      <c r="BY51" s="4"/>
      <c r="BZ51" s="4"/>
      <c r="CA51" s="5"/>
      <c r="CB51" s="5"/>
      <c r="CC51" s="5"/>
      <c r="CD51" s="5"/>
      <c r="CE51" s="5"/>
      <c r="CF51" s="5"/>
      <c r="CG51" s="6"/>
      <c r="CH51" s="6"/>
      <c r="CI51" s="6"/>
      <c r="CJ51" s="6"/>
      <c r="CK51" s="6"/>
      <c r="CL51" s="6"/>
      <c r="CM51" s="6"/>
      <c r="CN51" s="6"/>
    </row>
    <row r="52" spans="1:92" s="2" customFormat="1" x14ac:dyDescent="0.2">
      <c r="A52" s="1389" t="s">
        <v>78</v>
      </c>
      <c r="B52" s="1394">
        <f>SUM(C52:E52)</f>
        <v>278</v>
      </c>
      <c r="C52" s="1395">
        <v>278</v>
      </c>
      <c r="D52" s="1395">
        <v>0</v>
      </c>
      <c r="E52" s="1395">
        <v>0</v>
      </c>
      <c r="F52" s="1415"/>
      <c r="G52" s="1415"/>
      <c r="H52" s="1415"/>
      <c r="I52" s="1415"/>
      <c r="J52" s="1415"/>
      <c r="K52" s="1415"/>
      <c r="L52" s="1415"/>
      <c r="BU52" s="3"/>
      <c r="BV52" s="4"/>
      <c r="BW52" s="4"/>
      <c r="BX52" s="3"/>
      <c r="BY52" s="4"/>
      <c r="BZ52" s="4"/>
      <c r="CA52" s="5"/>
      <c r="CB52" s="5"/>
      <c r="CC52" s="5"/>
      <c r="CD52" s="5"/>
      <c r="CE52" s="5"/>
      <c r="CF52" s="5"/>
      <c r="CG52" s="6"/>
      <c r="CH52" s="6"/>
      <c r="CI52" s="6"/>
      <c r="CJ52" s="6"/>
      <c r="CK52" s="6"/>
      <c r="CL52" s="6"/>
      <c r="CM52" s="6"/>
      <c r="CN52" s="6"/>
    </row>
    <row r="53" spans="1:92" s="2" customFormat="1" x14ac:dyDescent="0.2">
      <c r="A53" s="1508" t="s">
        <v>79</v>
      </c>
      <c r="B53" s="48"/>
      <c r="C53" s="49"/>
      <c r="D53" s="49"/>
      <c r="E53" s="1414"/>
      <c r="F53" s="1414"/>
      <c r="G53" s="1414"/>
      <c r="H53" s="1414"/>
      <c r="I53" s="1414"/>
      <c r="J53" s="1415"/>
      <c r="K53" s="1415"/>
      <c r="L53" s="1415"/>
      <c r="BU53" s="3"/>
      <c r="BV53" s="4"/>
      <c r="BW53" s="4"/>
      <c r="BX53" s="3"/>
      <c r="BY53" s="4"/>
      <c r="BZ53" s="4"/>
      <c r="CA53" s="5"/>
      <c r="CB53" s="5"/>
      <c r="CC53" s="5"/>
      <c r="CD53" s="5"/>
      <c r="CE53" s="5"/>
      <c r="CF53" s="5"/>
      <c r="CG53" s="6"/>
      <c r="CH53" s="6"/>
      <c r="CI53" s="6"/>
      <c r="CJ53" s="6"/>
      <c r="CK53" s="6"/>
      <c r="CL53" s="6"/>
      <c r="CM53" s="6"/>
      <c r="CN53" s="6"/>
    </row>
    <row r="54" spans="1:92" s="2" customFormat="1" ht="31.5" x14ac:dyDescent="0.2">
      <c r="A54" s="1262" t="s">
        <v>80</v>
      </c>
      <c r="B54" s="1262" t="s">
        <v>32</v>
      </c>
      <c r="C54" s="1509" t="s">
        <v>81</v>
      </c>
      <c r="D54" s="1110" t="s">
        <v>82</v>
      </c>
      <c r="E54" s="873" t="s">
        <v>49</v>
      </c>
      <c r="F54" s="1111" t="s">
        <v>75</v>
      </c>
      <c r="G54" s="1414"/>
      <c r="H54" s="1414"/>
      <c r="I54" s="1414"/>
      <c r="J54" s="1415"/>
      <c r="K54" s="1415"/>
      <c r="L54" s="1415"/>
      <c r="BU54" s="3"/>
      <c r="BV54" s="4"/>
      <c r="BW54" s="4"/>
      <c r="BX54" s="3"/>
      <c r="BY54" s="4"/>
      <c r="BZ54" s="4"/>
      <c r="CA54" s="5"/>
      <c r="CB54" s="5"/>
      <c r="CC54" s="5"/>
      <c r="CD54" s="5"/>
      <c r="CE54" s="5"/>
      <c r="CF54" s="5"/>
      <c r="CG54" s="6"/>
      <c r="CH54" s="6"/>
      <c r="CI54" s="6"/>
      <c r="CJ54" s="6"/>
      <c r="CK54" s="6"/>
      <c r="CL54" s="6"/>
      <c r="CM54" s="6"/>
      <c r="CN54" s="6"/>
    </row>
    <row r="55" spans="1:92" s="2" customFormat="1" x14ac:dyDescent="0.2">
      <c r="A55" s="976" t="s">
        <v>83</v>
      </c>
      <c r="B55" s="977">
        <f>SUM(C55:E55)</f>
        <v>0</v>
      </c>
      <c r="C55" s="1396"/>
      <c r="D55" s="876"/>
      <c r="E55" s="1510"/>
      <c r="F55" s="1511"/>
      <c r="G55" s="1414"/>
      <c r="H55" s="1414"/>
      <c r="I55" s="1414"/>
      <c r="J55" s="1415"/>
      <c r="K55" s="1415"/>
      <c r="L55" s="1415"/>
      <c r="BU55" s="3"/>
      <c r="BV55" s="4"/>
      <c r="BW55" s="4"/>
      <c r="BX55" s="3"/>
      <c r="BY55" s="4"/>
      <c r="BZ55" s="4"/>
      <c r="CA55" s="5"/>
      <c r="CB55" s="5"/>
      <c r="CC55" s="5"/>
      <c r="CD55" s="5"/>
      <c r="CE55" s="5"/>
      <c r="CF55" s="5"/>
      <c r="CG55" s="6"/>
      <c r="CH55" s="6"/>
      <c r="CI55" s="6"/>
      <c r="CJ55" s="6"/>
      <c r="CK55" s="6"/>
      <c r="CL55" s="6"/>
      <c r="CM55" s="6"/>
      <c r="CN55" s="6"/>
    </row>
    <row r="56" spans="1:92" s="2" customFormat="1" x14ac:dyDescent="0.2">
      <c r="A56" s="1512" t="s">
        <v>84</v>
      </c>
      <c r="B56" s="1513">
        <f>SUM(C56:E56)</f>
        <v>0</v>
      </c>
      <c r="C56" s="1411"/>
      <c r="D56" s="1514"/>
      <c r="E56" s="1515"/>
      <c r="F56" s="1511"/>
      <c r="G56" s="1414"/>
      <c r="H56" s="1414"/>
      <c r="I56" s="1414"/>
      <c r="J56" s="1415"/>
      <c r="K56" s="1415"/>
      <c r="L56" s="1415"/>
      <c r="BU56" s="3"/>
      <c r="BV56" s="4"/>
      <c r="BW56" s="4"/>
      <c r="BX56" s="3"/>
      <c r="BY56" s="4"/>
      <c r="BZ56" s="4"/>
      <c r="CA56" s="5"/>
      <c r="CB56" s="5"/>
      <c r="CC56" s="5"/>
      <c r="CD56" s="5"/>
      <c r="CE56" s="5"/>
      <c r="CF56" s="5"/>
      <c r="CG56" s="6"/>
      <c r="CH56" s="6"/>
      <c r="CI56" s="6"/>
      <c r="CJ56" s="6"/>
      <c r="CK56" s="6"/>
      <c r="CL56" s="6"/>
      <c r="CM56" s="6"/>
      <c r="CN56" s="6"/>
    </row>
    <row r="57" spans="1:92" s="2" customFormat="1" x14ac:dyDescent="0.2">
      <c r="A57" s="1516" t="s">
        <v>85</v>
      </c>
      <c r="B57" s="1517">
        <f>SUM(C57:E57)</f>
        <v>8</v>
      </c>
      <c r="C57" s="1518"/>
      <c r="D57" s="1404"/>
      <c r="E57" s="1519">
        <v>8</v>
      </c>
      <c r="F57" s="1406"/>
      <c r="G57" s="1414"/>
      <c r="H57" s="1414"/>
      <c r="I57" s="1414"/>
      <c r="J57" s="1420"/>
      <c r="K57" s="1420"/>
      <c r="L57" s="1420"/>
      <c r="BU57" s="3"/>
      <c r="BV57" s="4"/>
      <c r="BW57" s="4"/>
      <c r="BX57" s="3"/>
      <c r="BY57" s="4"/>
      <c r="BZ57" s="4"/>
      <c r="CA57" s="5"/>
      <c r="CB57" s="5"/>
      <c r="CC57" s="5"/>
      <c r="CD57" s="5"/>
      <c r="CE57" s="5"/>
      <c r="CF57" s="5"/>
      <c r="CG57" s="6"/>
      <c r="CH57" s="6"/>
      <c r="CI57" s="6"/>
      <c r="CJ57" s="6"/>
      <c r="CK57" s="6"/>
      <c r="CL57" s="6"/>
      <c r="CM57" s="6"/>
      <c r="CN57" s="6"/>
    </row>
    <row r="58" spans="1:92" s="2" customFormat="1" ht="15" x14ac:dyDescent="0.25">
      <c r="A58" s="1508" t="s">
        <v>86</v>
      </c>
      <c r="B58" s="50"/>
      <c r="C58" s="50"/>
      <c r="D58" s="50"/>
      <c r="E58" s="50"/>
      <c r="F58" s="1414"/>
      <c r="G58" s="1414"/>
      <c r="H58" s="1414"/>
      <c r="I58" s="1414"/>
      <c r="J58" s="1420"/>
      <c r="K58" s="1420"/>
      <c r="L58" s="1420"/>
      <c r="BU58" s="3"/>
      <c r="BV58" s="4"/>
      <c r="BW58" s="4"/>
      <c r="BX58" s="3"/>
      <c r="BY58" s="4"/>
      <c r="BZ58" s="4"/>
      <c r="CA58" s="5"/>
      <c r="CB58" s="5"/>
      <c r="CC58" s="5"/>
      <c r="CD58" s="5"/>
      <c r="CE58" s="5"/>
      <c r="CF58" s="5"/>
      <c r="CG58" s="6"/>
      <c r="CH58" s="6"/>
      <c r="CI58" s="6"/>
      <c r="CJ58" s="6"/>
      <c r="CK58" s="6"/>
      <c r="CL58" s="6"/>
      <c r="CM58" s="6"/>
      <c r="CN58" s="6"/>
    </row>
    <row r="59" spans="1:92" s="2" customFormat="1" ht="21" x14ac:dyDescent="0.2">
      <c r="A59" s="1277" t="s">
        <v>87</v>
      </c>
      <c r="B59" s="292" t="s">
        <v>88</v>
      </c>
      <c r="C59" s="765" t="s">
        <v>89</v>
      </c>
      <c r="D59" s="766" t="s">
        <v>90</v>
      </c>
      <c r="E59" s="292" t="s">
        <v>91</v>
      </c>
      <c r="F59" s="1414"/>
      <c r="G59" s="1414"/>
      <c r="H59" s="1414"/>
      <c r="I59" s="1414"/>
      <c r="J59" s="1420"/>
      <c r="K59" s="1420"/>
      <c r="L59" s="1420"/>
      <c r="BU59" s="3"/>
      <c r="BV59" s="4"/>
      <c r="BW59" s="4"/>
      <c r="BX59" s="3"/>
      <c r="BY59" s="4"/>
      <c r="BZ59" s="4"/>
      <c r="CA59" s="5"/>
      <c r="CB59" s="5"/>
      <c r="CC59" s="5"/>
      <c r="CD59" s="5"/>
      <c r="CE59" s="5"/>
      <c r="CF59" s="5"/>
      <c r="CG59" s="6"/>
      <c r="CH59" s="6"/>
      <c r="CI59" s="6"/>
      <c r="CJ59" s="6"/>
      <c r="CK59" s="6"/>
      <c r="CL59" s="6"/>
      <c r="CM59" s="6"/>
      <c r="CN59" s="6"/>
    </row>
    <row r="60" spans="1:92" s="2" customFormat="1" x14ac:dyDescent="0.2">
      <c r="A60" s="1407" t="s">
        <v>92</v>
      </c>
      <c r="B60" s="984"/>
      <c r="C60" s="1396"/>
      <c r="D60" s="1520"/>
      <c r="E60" s="886"/>
      <c r="F60" s="1414"/>
      <c r="G60" s="1414"/>
      <c r="H60" s="1414"/>
      <c r="I60" s="1414"/>
      <c r="J60" s="1420"/>
      <c r="K60" s="1420"/>
      <c r="L60" s="1420"/>
      <c r="BU60" s="3"/>
      <c r="BV60" s="4"/>
      <c r="BW60" s="4"/>
      <c r="BX60" s="3"/>
      <c r="BY60" s="4"/>
      <c r="BZ60" s="4"/>
      <c r="CA60" s="5"/>
      <c r="CB60" s="5"/>
      <c r="CC60" s="5"/>
      <c r="CD60" s="5"/>
      <c r="CE60" s="5"/>
      <c r="CF60" s="5"/>
      <c r="CG60" s="6"/>
      <c r="CH60" s="6"/>
      <c r="CI60" s="6"/>
      <c r="CJ60" s="6"/>
      <c r="CK60" s="6"/>
      <c r="CL60" s="6"/>
      <c r="CM60" s="6"/>
      <c r="CN60" s="6"/>
    </row>
    <row r="61" spans="1:92" s="2" customFormat="1" x14ac:dyDescent="0.2">
      <c r="A61" s="1421" t="s">
        <v>93</v>
      </c>
      <c r="B61" s="1410"/>
      <c r="C61" s="1422"/>
      <c r="D61" s="1423"/>
      <c r="E61" s="1413"/>
      <c r="F61" s="1414"/>
      <c r="G61" s="1414"/>
      <c r="H61" s="1414"/>
      <c r="I61" s="1414"/>
      <c r="J61" s="1420"/>
      <c r="K61" s="1420"/>
      <c r="L61" s="1420"/>
      <c r="BU61" s="3"/>
      <c r="BV61" s="4"/>
      <c r="BW61" s="4"/>
      <c r="BX61" s="3"/>
      <c r="BY61" s="4"/>
      <c r="BZ61" s="4"/>
      <c r="CA61" s="5"/>
      <c r="CB61" s="5"/>
      <c r="CC61" s="5"/>
      <c r="CD61" s="5"/>
      <c r="CE61" s="5"/>
      <c r="CF61" s="5"/>
      <c r="CG61" s="6"/>
      <c r="CH61" s="6"/>
      <c r="CI61" s="6"/>
      <c r="CJ61" s="6"/>
      <c r="CK61" s="6"/>
      <c r="CL61" s="6"/>
      <c r="CM61" s="6"/>
      <c r="CN61" s="6"/>
    </row>
    <row r="62" spans="1:92" s="2" customFormat="1" x14ac:dyDescent="0.2">
      <c r="A62" s="1421" t="s">
        <v>94</v>
      </c>
      <c r="B62" s="1410"/>
      <c r="C62" s="1411"/>
      <c r="D62" s="1412"/>
      <c r="E62" s="1413"/>
      <c r="F62" s="1414"/>
      <c r="G62" s="1414"/>
      <c r="H62" s="1414"/>
      <c r="I62" s="1414"/>
      <c r="J62" s="1420"/>
      <c r="K62" s="1420"/>
      <c r="L62" s="1420"/>
      <c r="BU62" s="3"/>
      <c r="BV62" s="4"/>
      <c r="BW62" s="4"/>
      <c r="BX62" s="3"/>
      <c r="BY62" s="4"/>
      <c r="BZ62" s="4"/>
      <c r="CA62" s="5"/>
      <c r="CB62" s="5"/>
      <c r="CC62" s="5"/>
      <c r="CD62" s="5"/>
      <c r="CE62" s="5"/>
      <c r="CF62" s="5"/>
      <c r="CG62" s="6"/>
      <c r="CH62" s="6"/>
      <c r="CI62" s="6"/>
      <c r="CJ62" s="6"/>
      <c r="CK62" s="6"/>
      <c r="CL62" s="6"/>
      <c r="CM62" s="6"/>
      <c r="CN62" s="6"/>
    </row>
    <row r="63" spans="1:92" s="2" customFormat="1" x14ac:dyDescent="0.2">
      <c r="A63" s="1421" t="s">
        <v>95</v>
      </c>
      <c r="B63" s="1410"/>
      <c r="C63" s="1422"/>
      <c r="D63" s="1423"/>
      <c r="E63" s="1413"/>
      <c r="F63" s="1424"/>
      <c r="G63" s="1424"/>
      <c r="H63" s="1424"/>
      <c r="I63" s="1424"/>
      <c r="J63" s="1425"/>
      <c r="K63" s="1425"/>
      <c r="L63" s="1425"/>
      <c r="BU63" s="3"/>
      <c r="BV63" s="4"/>
      <c r="BW63" s="4"/>
      <c r="BX63" s="3"/>
      <c r="BY63" s="4"/>
      <c r="BZ63" s="4"/>
      <c r="CA63" s="5"/>
      <c r="CB63" s="5"/>
      <c r="CC63" s="5"/>
      <c r="CD63" s="5"/>
      <c r="CE63" s="5"/>
      <c r="CF63" s="5"/>
      <c r="CG63" s="6"/>
      <c r="CH63" s="6"/>
      <c r="CI63" s="6"/>
      <c r="CJ63" s="6"/>
      <c r="CK63" s="6"/>
      <c r="CL63" s="6"/>
      <c r="CM63" s="6"/>
      <c r="CN63" s="6"/>
    </row>
    <row r="64" spans="1:92" s="2" customFormat="1" x14ac:dyDescent="0.2">
      <c r="A64" s="1521" t="s">
        <v>96</v>
      </c>
      <c r="B64" s="1522"/>
      <c r="C64" s="1523"/>
      <c r="D64" s="1524"/>
      <c r="E64" s="1525"/>
      <c r="F64" s="1526"/>
      <c r="G64" s="1526"/>
      <c r="H64" s="1526"/>
      <c r="I64" s="1526"/>
      <c r="J64" s="1527"/>
      <c r="K64" s="1527"/>
      <c r="L64" s="1527"/>
      <c r="BU64" s="3"/>
      <c r="BV64" s="4"/>
      <c r="BW64" s="4"/>
      <c r="BX64" s="3"/>
      <c r="BY64" s="4"/>
      <c r="BZ64" s="4"/>
      <c r="CA64" s="5"/>
      <c r="CB64" s="5"/>
      <c r="CC64" s="5"/>
      <c r="CD64" s="5"/>
      <c r="CE64" s="5"/>
      <c r="CF64" s="5"/>
      <c r="CG64" s="6"/>
      <c r="CH64" s="6"/>
      <c r="CI64" s="6"/>
      <c r="CJ64" s="6"/>
      <c r="CK64" s="6"/>
      <c r="CL64" s="6"/>
      <c r="CM64" s="6"/>
      <c r="CN64" s="6"/>
    </row>
    <row r="65" spans="1:92" s="2" customFormat="1" x14ac:dyDescent="0.2">
      <c r="A65" s="1528" t="s">
        <v>97</v>
      </c>
      <c r="B65" s="1427">
        <v>6</v>
      </c>
      <c r="C65" s="1529">
        <v>6</v>
      </c>
      <c r="D65" s="1530">
        <v>8</v>
      </c>
      <c r="E65" s="1342">
        <v>8</v>
      </c>
      <c r="F65" s="1424"/>
      <c r="G65" s="1424"/>
      <c r="H65" s="1424"/>
      <c r="I65" s="1424"/>
      <c r="J65" s="1425"/>
      <c r="K65" s="1425"/>
      <c r="L65" s="1425"/>
      <c r="BU65" s="3"/>
      <c r="BV65" s="4"/>
      <c r="BW65" s="4"/>
      <c r="BX65" s="3"/>
      <c r="BY65" s="4"/>
      <c r="BZ65" s="4"/>
      <c r="CA65" s="5"/>
      <c r="CB65" s="5"/>
      <c r="CC65" s="5"/>
      <c r="CD65" s="5"/>
      <c r="CE65" s="5"/>
      <c r="CF65" s="5"/>
      <c r="CG65" s="6"/>
      <c r="CH65" s="6"/>
      <c r="CI65" s="6"/>
      <c r="CJ65" s="6"/>
      <c r="CK65" s="6"/>
      <c r="CL65" s="6"/>
      <c r="CM65" s="6"/>
      <c r="CN65" s="6"/>
    </row>
    <row r="66" spans="1:92" s="2" customFormat="1" x14ac:dyDescent="0.2">
      <c r="A66" s="1298" t="s">
        <v>32</v>
      </c>
      <c r="B66" s="1531">
        <f>SUM(B60:B65)</f>
        <v>6</v>
      </c>
      <c r="C66" s="1531">
        <f>SUM(C60:C65)</f>
        <v>6</v>
      </c>
      <c r="D66" s="775">
        <f>SUM(D60:D65)</f>
        <v>8</v>
      </c>
      <c r="E66" s="1122">
        <f>SUM(E60:E65)</f>
        <v>8</v>
      </c>
      <c r="F66" s="1430"/>
      <c r="G66" s="1424"/>
      <c r="H66" s="1424"/>
      <c r="I66" s="1424"/>
      <c r="J66" s="1425"/>
      <c r="K66" s="1425"/>
      <c r="L66" s="1425"/>
      <c r="BU66" s="3"/>
      <c r="BV66" s="4"/>
      <c r="BW66" s="4"/>
      <c r="BX66" s="3"/>
      <c r="BY66" s="4"/>
      <c r="BZ66" s="4"/>
      <c r="CA66" s="5"/>
      <c r="CB66" s="5"/>
      <c r="CC66" s="5"/>
      <c r="CD66" s="5"/>
      <c r="CE66" s="5"/>
      <c r="CF66" s="5"/>
      <c r="CG66" s="6"/>
      <c r="CH66" s="6"/>
      <c r="CI66" s="6"/>
      <c r="CJ66" s="6"/>
      <c r="CK66" s="6"/>
      <c r="CL66" s="6"/>
      <c r="CM66" s="6"/>
      <c r="CN66" s="6"/>
    </row>
    <row r="67" spans="1:92" s="2" customFormat="1" x14ac:dyDescent="0.2">
      <c r="A67" s="1431" t="s">
        <v>98</v>
      </c>
      <c r="B67" s="561"/>
      <c r="C67" s="561"/>
      <c r="D67" s="561"/>
      <c r="E67" s="562"/>
      <c r="F67" s="1432"/>
      <c r="G67" s="1432"/>
      <c r="H67" s="1432"/>
      <c r="I67" s="1432"/>
      <c r="J67" s="1433"/>
      <c r="K67" s="1425"/>
      <c r="L67" s="1425"/>
      <c r="BX67" s="3"/>
      <c r="BY67" s="4"/>
      <c r="BZ67" s="4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2" customFormat="1" ht="21" x14ac:dyDescent="0.2">
      <c r="A68" s="1247" t="s">
        <v>99</v>
      </c>
      <c r="B68" s="1247" t="s">
        <v>100</v>
      </c>
      <c r="C68" s="1247" t="s">
        <v>32</v>
      </c>
      <c r="D68" s="1532" t="s">
        <v>101</v>
      </c>
      <c r="E68" s="891" t="s">
        <v>102</v>
      </c>
      <c r="F68" s="892" t="s">
        <v>103</v>
      </c>
      <c r="G68" s="892" t="s">
        <v>104</v>
      </c>
      <c r="H68" s="892" t="s">
        <v>105</v>
      </c>
      <c r="I68" s="1124" t="s">
        <v>48</v>
      </c>
      <c r="J68" s="1434"/>
      <c r="K68" s="1435"/>
      <c r="L68" s="1436"/>
      <c r="M68" s="10"/>
      <c r="N68" s="10"/>
      <c r="O68" s="10"/>
      <c r="P68" s="10"/>
      <c r="Q68" s="10"/>
      <c r="R68" s="10"/>
      <c r="S68" s="10"/>
      <c r="T68" s="10"/>
      <c r="U68" s="10"/>
      <c r="V68" s="10"/>
      <c r="BX68" s="3"/>
      <c r="BY68" s="4"/>
      <c r="BZ68" s="4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2" customFormat="1" x14ac:dyDescent="0.2">
      <c r="A69" s="1306" t="s">
        <v>106</v>
      </c>
      <c r="B69" s="1126"/>
      <c r="C69" s="1307">
        <f>SUM(D69:I69)</f>
        <v>213</v>
      </c>
      <c r="D69" s="1533">
        <v>36</v>
      </c>
      <c r="E69" s="894">
        <v>23</v>
      </c>
      <c r="F69" s="894">
        <v>43</v>
      </c>
      <c r="G69" s="894">
        <v>43</v>
      </c>
      <c r="H69" s="894">
        <v>37</v>
      </c>
      <c r="I69" s="1129">
        <v>31</v>
      </c>
      <c r="J69" s="37" t="str">
        <f>CA69&amp;CB69&amp;CC69&amp;CD69&amp;CE69&amp;CF69</f>
        <v/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10"/>
      <c r="BX69" s="3"/>
      <c r="BY69" s="4"/>
      <c r="BZ69" s="4"/>
      <c r="CA69" s="38" t="str">
        <f>IF(D70+D71&gt;D69,"* La suma del Total egresados con apoyo psicosocial Hasta 28 días deben ser menor o igual al Total de Egresos de Hasta 28 días. ","")</f>
        <v/>
      </c>
      <c r="CB69" s="38" t="str">
        <f>IF(E70+E71&gt;E69,"* La suma del Total egresados con apoyo psicosocial de 29 dias hasta menor de 1 año deben ser menor al Total de Egresos de de 29 dias hasta menor de 1 año. ","")</f>
        <v/>
      </c>
      <c r="CC69" s="38" t="str">
        <f>IF(F70+F71&gt;F69,"* La suma del Total egresados con apoyo psicosocial de 1 a 4 años deben ser menor al Total de Egresos de 1 a 4 años. ","")</f>
        <v/>
      </c>
      <c r="CD69" s="38" t="str">
        <f>IF(G70+G71&gt;G69,"* La suma del Total egresados con apoyo psicosocial de 9 años deben ser menor o igual al Total de Egresos de de 5 a 9 años. ","")</f>
        <v/>
      </c>
      <c r="CE69" s="38" t="str">
        <f>IF(H70+H71&gt;H69,"* La suma del Total egresados con apoyo psicosocial de 10 a 14 años deben ser menor al Total de Egresos de 10 a 14 años. ","")</f>
        <v/>
      </c>
      <c r="CF69" s="38" t="str">
        <f>IF(I70+I71&gt;I69,"* La suma del Total egresados con apoyo psicosocial de 15 a 19 años deben ser menor al Total de Egresos de 15 a 19 años. ","")</f>
        <v/>
      </c>
      <c r="CG69" s="39">
        <f t="shared" ref="CG69:CL69" si="5">IF(D70+D71&gt;D69,1,0)</f>
        <v>0</v>
      </c>
      <c r="CH69" s="39">
        <f t="shared" si="5"/>
        <v>0</v>
      </c>
      <c r="CI69" s="39">
        <f t="shared" si="5"/>
        <v>0</v>
      </c>
      <c r="CJ69" s="39">
        <f t="shared" si="5"/>
        <v>0</v>
      </c>
      <c r="CK69" s="39">
        <f t="shared" si="5"/>
        <v>0</v>
      </c>
      <c r="CL69" s="39">
        <f t="shared" si="5"/>
        <v>0</v>
      </c>
      <c r="CM69" s="6"/>
      <c r="CN69" s="6"/>
    </row>
    <row r="70" spans="1:92" s="2" customFormat="1" ht="21.75" x14ac:dyDescent="0.2">
      <c r="A70" s="668" t="s">
        <v>107</v>
      </c>
      <c r="B70" s="895" t="s">
        <v>108</v>
      </c>
      <c r="C70" s="1012">
        <f>SUM(D70:I70)</f>
        <v>46</v>
      </c>
      <c r="D70" s="489">
        <v>14</v>
      </c>
      <c r="E70" s="477">
        <v>10</v>
      </c>
      <c r="F70" s="477">
        <v>10</v>
      </c>
      <c r="G70" s="477">
        <v>12</v>
      </c>
      <c r="H70" s="477"/>
      <c r="I70" s="1026"/>
      <c r="J70" s="37" t="str">
        <f>CA70&amp;CB70&amp;CC70&amp;CD70&amp;CE70&amp;CF70</f>
        <v/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10"/>
      <c r="BX70" s="3"/>
      <c r="BY70" s="4"/>
      <c r="BZ70" s="4"/>
      <c r="CA70" s="5"/>
      <c r="CB70" s="5"/>
      <c r="CC70" s="5"/>
      <c r="CD70" s="5"/>
      <c r="CE70" s="5"/>
      <c r="CF70" s="5"/>
      <c r="CG70" s="6"/>
      <c r="CH70" s="6"/>
      <c r="CI70" s="6"/>
      <c r="CJ70" s="6"/>
      <c r="CK70" s="6"/>
      <c r="CL70" s="6"/>
      <c r="CM70" s="6"/>
      <c r="CN70" s="6"/>
    </row>
    <row r="71" spans="1:92" s="2" customFormat="1" ht="21.75" x14ac:dyDescent="0.2">
      <c r="A71" s="1495"/>
      <c r="B71" s="55" t="s">
        <v>109</v>
      </c>
      <c r="C71" s="56">
        <f>SUM(D71:I71)</f>
        <v>37</v>
      </c>
      <c r="D71" s="57">
        <v>22</v>
      </c>
      <c r="E71" s="58"/>
      <c r="F71" s="58">
        <v>10</v>
      </c>
      <c r="G71" s="58">
        <v>5</v>
      </c>
      <c r="H71" s="58"/>
      <c r="I71" s="59"/>
      <c r="J71" s="37" t="str">
        <f>CA71&amp;CB71&amp;CC71&amp;CD71&amp;CE71&amp;CF71</f>
        <v/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10"/>
      <c r="BX71" s="3"/>
      <c r="BY71" s="4"/>
      <c r="BZ71" s="4"/>
      <c r="CA71" s="5"/>
      <c r="CB71" s="5"/>
      <c r="CC71" s="5"/>
      <c r="CD71" s="5"/>
      <c r="CE71" s="5"/>
      <c r="CF71" s="5"/>
      <c r="CG71" s="6"/>
      <c r="CH71" s="6"/>
      <c r="CI71" s="6"/>
      <c r="CJ71" s="6"/>
      <c r="CK71" s="6"/>
      <c r="CL71" s="6"/>
      <c r="CM71" s="6"/>
      <c r="CN71" s="6"/>
    </row>
    <row r="72" spans="1:92" s="2" customFormat="1" ht="21.75" x14ac:dyDescent="0.2">
      <c r="A72" s="668" t="s">
        <v>110</v>
      </c>
      <c r="B72" s="895" t="s">
        <v>108</v>
      </c>
      <c r="C72" s="1012">
        <f>SUM(D72:I72)</f>
        <v>140</v>
      </c>
      <c r="D72" s="1437">
        <v>65</v>
      </c>
      <c r="E72" s="1534">
        <v>50</v>
      </c>
      <c r="F72" s="1534">
        <v>15</v>
      </c>
      <c r="G72" s="1534">
        <v>10</v>
      </c>
      <c r="H72" s="1534"/>
      <c r="I72" s="899"/>
      <c r="J72" s="37" t="str">
        <f>CA72&amp;CB72&amp;CC72&amp;CD72&amp;CE72&amp;CF72</f>
        <v/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10"/>
      <c r="BX72" s="3"/>
      <c r="BY72" s="4"/>
      <c r="BZ72" s="4"/>
      <c r="CA72" s="5"/>
      <c r="CB72" s="5"/>
      <c r="CC72" s="5"/>
      <c r="CD72" s="5"/>
      <c r="CE72" s="5"/>
      <c r="CF72" s="5"/>
      <c r="CG72" s="6"/>
      <c r="CH72" s="6"/>
      <c r="CI72" s="6"/>
      <c r="CJ72" s="6"/>
      <c r="CK72" s="6"/>
      <c r="CL72" s="6"/>
      <c r="CM72" s="6"/>
      <c r="CN72" s="6"/>
    </row>
    <row r="73" spans="1:92" s="2" customFormat="1" ht="21.75" x14ac:dyDescent="0.2">
      <c r="A73" s="1495"/>
      <c r="B73" s="80" t="s">
        <v>109</v>
      </c>
      <c r="C73" s="1535">
        <f>SUM(D73:I73)</f>
        <v>304</v>
      </c>
      <c r="D73" s="1439">
        <v>149</v>
      </c>
      <c r="E73" s="1536">
        <v>110</v>
      </c>
      <c r="F73" s="1536">
        <v>25</v>
      </c>
      <c r="G73" s="1536">
        <v>20</v>
      </c>
      <c r="H73" s="1536"/>
      <c r="I73" s="1311"/>
      <c r="J73" s="37" t="str">
        <f>CA73&amp;CB73&amp;CC73&amp;CD73&amp;CE73&amp;CF73</f>
        <v/>
      </c>
      <c r="K73" s="1537"/>
      <c r="L73" s="1537"/>
      <c r="M73" s="1537"/>
      <c r="N73" s="1537"/>
      <c r="O73" s="1537"/>
      <c r="P73" s="1537"/>
      <c r="Q73" s="1537"/>
      <c r="R73" s="1537"/>
      <c r="S73" s="1537"/>
      <c r="T73" s="1537"/>
      <c r="U73" s="1537"/>
      <c r="V73" s="1537"/>
      <c r="W73" s="1537"/>
      <c r="BX73" s="3"/>
      <c r="BY73" s="4"/>
      <c r="BZ73" s="4"/>
      <c r="CA73" s="5"/>
      <c r="CB73" s="5"/>
      <c r="CC73" s="5"/>
      <c r="CD73" s="5"/>
      <c r="CE73" s="5"/>
      <c r="CF73" s="5"/>
      <c r="CG73" s="6"/>
      <c r="CH73" s="6"/>
      <c r="CI73" s="6"/>
      <c r="CJ73" s="6"/>
      <c r="CK73" s="6"/>
      <c r="CL73" s="6"/>
      <c r="CM73" s="6"/>
      <c r="CN73" s="6"/>
    </row>
    <row r="74" spans="1:92" s="2" customFormat="1" x14ac:dyDescent="0.2">
      <c r="A74" s="301" t="s">
        <v>111</v>
      </c>
      <c r="B74" s="300"/>
      <c r="C74" s="300"/>
      <c r="D74" s="1527"/>
      <c r="E74" s="1527"/>
      <c r="F74" s="1527"/>
      <c r="G74" s="1527"/>
      <c r="H74" s="1441"/>
      <c r="I74" s="1441"/>
      <c r="J74" s="1537"/>
      <c r="K74" s="1527"/>
      <c r="L74" s="1527"/>
      <c r="M74" s="1538"/>
      <c r="BX74" s="3"/>
      <c r="BY74" s="4"/>
      <c r="BZ74" s="4"/>
      <c r="CA74" s="5"/>
      <c r="CB74" s="5"/>
      <c r="CC74" s="5"/>
      <c r="CD74" s="5"/>
      <c r="CE74" s="5"/>
      <c r="CF74" s="5"/>
      <c r="CG74" s="6"/>
      <c r="CH74" s="6"/>
      <c r="CI74" s="6"/>
      <c r="CJ74" s="6"/>
      <c r="CK74" s="6"/>
      <c r="CL74" s="6"/>
      <c r="CM74" s="6"/>
      <c r="CN74" s="6"/>
    </row>
    <row r="75" spans="1:92" s="2" customFormat="1" ht="14.25" customHeight="1" x14ac:dyDescent="0.2">
      <c r="A75" s="583" t="s">
        <v>112</v>
      </c>
      <c r="B75" s="588" t="s">
        <v>113</v>
      </c>
      <c r="C75" s="583"/>
      <c r="D75" s="588" t="s">
        <v>114</v>
      </c>
      <c r="E75" s="583"/>
      <c r="F75" s="1246" t="s">
        <v>115</v>
      </c>
      <c r="G75" s="677"/>
      <c r="H75" s="677"/>
      <c r="I75" s="1134"/>
      <c r="J75" s="1443"/>
      <c r="K75" s="1527"/>
      <c r="L75" s="1527"/>
      <c r="M75" s="1538"/>
      <c r="BX75" s="3"/>
      <c r="BY75" s="4"/>
      <c r="BZ75" s="4"/>
      <c r="CA75" s="5"/>
      <c r="CB75" s="5"/>
      <c r="CC75" s="5"/>
      <c r="CD75" s="5"/>
      <c r="CE75" s="5"/>
      <c r="CF75" s="5"/>
      <c r="CG75" s="6"/>
      <c r="CH75" s="6"/>
      <c r="CI75" s="6"/>
      <c r="CJ75" s="6"/>
      <c r="CK75" s="6"/>
      <c r="CL75" s="6"/>
      <c r="CM75" s="6"/>
      <c r="CN75" s="6"/>
    </row>
    <row r="76" spans="1:92" s="2" customFormat="1" ht="14.25" customHeight="1" x14ac:dyDescent="0.2">
      <c r="A76" s="573"/>
      <c r="B76" s="575"/>
      <c r="C76" s="548"/>
      <c r="D76" s="575"/>
      <c r="E76" s="548"/>
      <c r="F76" s="1246" t="s">
        <v>116</v>
      </c>
      <c r="G76" s="1134"/>
      <c r="H76" s="1246" t="s">
        <v>117</v>
      </c>
      <c r="I76" s="1134"/>
      <c r="J76" s="1444"/>
      <c r="K76" s="1527"/>
      <c r="L76" s="1527"/>
      <c r="M76" s="1538"/>
      <c r="BX76" s="3"/>
      <c r="BY76" s="4"/>
      <c r="BZ76" s="4"/>
      <c r="CA76" s="5"/>
      <c r="CB76" s="5"/>
      <c r="CC76" s="5"/>
      <c r="CD76" s="5"/>
      <c r="CE76" s="5"/>
      <c r="CF76" s="5"/>
      <c r="CG76" s="6"/>
      <c r="CH76" s="6"/>
      <c r="CI76" s="6"/>
      <c r="CJ76" s="6"/>
      <c r="CK76" s="6"/>
      <c r="CL76" s="6"/>
      <c r="CM76" s="6"/>
      <c r="CN76" s="6"/>
    </row>
    <row r="77" spans="1:92" s="2" customFormat="1" ht="21" x14ac:dyDescent="0.2">
      <c r="A77" s="548"/>
      <c r="B77" s="1509" t="s">
        <v>47</v>
      </c>
      <c r="C77" s="679" t="s">
        <v>118</v>
      </c>
      <c r="D77" s="1509" t="s">
        <v>47</v>
      </c>
      <c r="E77" s="1111" t="s">
        <v>118</v>
      </c>
      <c r="F77" s="1509" t="s">
        <v>47</v>
      </c>
      <c r="G77" s="679" t="s">
        <v>118</v>
      </c>
      <c r="H77" s="1509" t="s">
        <v>47</v>
      </c>
      <c r="I77" s="1111" t="s">
        <v>118</v>
      </c>
      <c r="J77" s="1444"/>
      <c r="K77" s="1527"/>
      <c r="L77" s="1527"/>
      <c r="M77" s="1538"/>
      <c r="BX77" s="3"/>
      <c r="BY77" s="4"/>
      <c r="BZ77" s="4"/>
      <c r="CA77" s="5"/>
      <c r="CB77" s="5"/>
      <c r="CC77" s="5"/>
      <c r="CD77" s="5"/>
      <c r="CE77" s="5"/>
      <c r="CF77" s="5"/>
      <c r="CG77" s="6"/>
      <c r="CH77" s="6"/>
      <c r="CI77" s="6"/>
      <c r="CJ77" s="6"/>
      <c r="CK77" s="6"/>
      <c r="CL77" s="6"/>
      <c r="CM77" s="6"/>
      <c r="CN77" s="6"/>
    </row>
    <row r="78" spans="1:92" s="2" customFormat="1" x14ac:dyDescent="0.2">
      <c r="A78" s="1025" t="s">
        <v>119</v>
      </c>
      <c r="B78" s="256">
        <v>26</v>
      </c>
      <c r="C78" s="1539">
        <v>284</v>
      </c>
      <c r="D78" s="256">
        <v>37</v>
      </c>
      <c r="E78" s="1539">
        <v>135</v>
      </c>
      <c r="F78" s="257">
        <v>40</v>
      </c>
      <c r="G78" s="1540">
        <v>143</v>
      </c>
      <c r="H78" s="257">
        <v>3</v>
      </c>
      <c r="I78" s="1540">
        <v>8</v>
      </c>
      <c r="J78" s="37" t="str">
        <f>CA78</f>
        <v/>
      </c>
      <c r="K78" s="1527"/>
      <c r="L78" s="1527"/>
      <c r="M78" s="1538"/>
      <c r="BX78" s="3"/>
      <c r="BY78" s="4"/>
      <c r="BZ78" s="4"/>
      <c r="CA78" s="38" t="str">
        <f>IF(CG78=1," * La suma de los Pacientes Intervenidos debe ser mayor o igual a la Suma de Pacientes Programados menos la Suma de Pacientes Suspendidos. ","")</f>
        <v/>
      </c>
      <c r="CB78" s="5"/>
      <c r="CC78" s="5"/>
      <c r="CD78" s="5"/>
      <c r="CE78" s="5"/>
      <c r="CF78" s="5"/>
      <c r="CG78" s="39">
        <f>IF(((F78+G78)-(H78+I78))&gt;(D78+E78),1,0)</f>
        <v>0</v>
      </c>
      <c r="CH78" s="6"/>
      <c r="CI78" s="6"/>
      <c r="CJ78" s="6"/>
      <c r="CK78" s="6"/>
      <c r="CL78" s="6"/>
      <c r="CM78" s="6"/>
      <c r="CN78" s="6"/>
    </row>
    <row r="79" spans="1:92" s="2" customFormat="1" x14ac:dyDescent="0.2">
      <c r="A79" s="62" t="s">
        <v>120</v>
      </c>
      <c r="B79" s="63"/>
      <c r="C79" s="64"/>
      <c r="D79" s="63"/>
      <c r="E79" s="64"/>
      <c r="F79" s="65"/>
      <c r="G79" s="66"/>
      <c r="H79" s="65"/>
      <c r="I79" s="66"/>
      <c r="J79" s="37" t="str">
        <f t="shared" ref="J79:J89" si="6">CA79</f>
        <v/>
      </c>
      <c r="K79" s="1527"/>
      <c r="L79" s="1527"/>
      <c r="M79" s="1538"/>
      <c r="BX79" s="3"/>
      <c r="BY79" s="4"/>
      <c r="BZ79" s="4"/>
      <c r="CA79" s="38" t="str">
        <f t="shared" ref="CA79:CA88" si="7">IF(CG79=1," * La suma de los Pacientes Intervenidos debe ser mayor o igual a la Suma de Pacientes Programados menos la Suma de Pacientes Suspendidos. ","")</f>
        <v/>
      </c>
      <c r="CB79" s="5"/>
      <c r="CC79" s="5"/>
      <c r="CD79" s="5"/>
      <c r="CE79" s="5"/>
      <c r="CF79" s="5"/>
      <c r="CG79" s="39">
        <f t="shared" ref="CG79:CG89" si="8">IF(((F79+G79)-(H79+I79))&gt;(D79+E79),1,0)</f>
        <v>0</v>
      </c>
      <c r="CH79" s="6"/>
      <c r="CI79" s="6"/>
      <c r="CJ79" s="6"/>
      <c r="CK79" s="6"/>
      <c r="CL79" s="6"/>
      <c r="CM79" s="6"/>
      <c r="CN79" s="6"/>
    </row>
    <row r="80" spans="1:92" s="2" customFormat="1" x14ac:dyDescent="0.2">
      <c r="A80" s="62" t="s">
        <v>121</v>
      </c>
      <c r="B80" s="63"/>
      <c r="C80" s="64">
        <v>32</v>
      </c>
      <c r="D80" s="63">
        <v>1</v>
      </c>
      <c r="E80" s="64">
        <v>5</v>
      </c>
      <c r="F80" s="65">
        <v>1</v>
      </c>
      <c r="G80" s="66">
        <v>5</v>
      </c>
      <c r="H80" s="65"/>
      <c r="I80" s="66"/>
      <c r="J80" s="37" t="str">
        <f t="shared" si="6"/>
        <v/>
      </c>
      <c r="K80" s="1527"/>
      <c r="L80" s="1527"/>
      <c r="M80" s="1538"/>
      <c r="BX80" s="3"/>
      <c r="BY80" s="4"/>
      <c r="BZ80" s="4"/>
      <c r="CA80" s="38" t="str">
        <f t="shared" si="7"/>
        <v/>
      </c>
      <c r="CB80" s="5"/>
      <c r="CC80" s="5"/>
      <c r="CD80" s="5"/>
      <c r="CE80" s="5"/>
      <c r="CF80" s="5"/>
      <c r="CG80" s="39">
        <f t="shared" si="8"/>
        <v>0</v>
      </c>
      <c r="CH80" s="6"/>
      <c r="CI80" s="6"/>
      <c r="CJ80" s="6"/>
      <c r="CK80" s="6"/>
      <c r="CL80" s="6"/>
      <c r="CM80" s="6"/>
      <c r="CN80" s="6"/>
    </row>
    <row r="81" spans="1:92" s="2" customFormat="1" x14ac:dyDescent="0.2">
      <c r="A81" s="62" t="s">
        <v>122</v>
      </c>
      <c r="B81" s="63"/>
      <c r="C81" s="64"/>
      <c r="D81" s="63"/>
      <c r="E81" s="64">
        <v>6</v>
      </c>
      <c r="F81" s="65"/>
      <c r="G81" s="66">
        <v>6</v>
      </c>
      <c r="H81" s="65"/>
      <c r="I81" s="66"/>
      <c r="J81" s="37" t="str">
        <f t="shared" si="6"/>
        <v/>
      </c>
      <c r="K81" s="1527"/>
      <c r="L81" s="1527"/>
      <c r="M81" s="1538"/>
      <c r="BX81" s="3"/>
      <c r="BY81" s="4"/>
      <c r="BZ81" s="4"/>
      <c r="CA81" s="38" t="str">
        <f t="shared" si="7"/>
        <v/>
      </c>
      <c r="CB81" s="5"/>
      <c r="CC81" s="5"/>
      <c r="CD81" s="5"/>
      <c r="CE81" s="5"/>
      <c r="CF81" s="5"/>
      <c r="CG81" s="39">
        <f t="shared" si="8"/>
        <v>0</v>
      </c>
      <c r="CH81" s="6"/>
      <c r="CI81" s="6"/>
      <c r="CJ81" s="6"/>
      <c r="CK81" s="6"/>
      <c r="CL81" s="6"/>
      <c r="CM81" s="6"/>
      <c r="CN81" s="6"/>
    </row>
    <row r="82" spans="1:92" s="2" customFormat="1" x14ac:dyDescent="0.2">
      <c r="A82" s="62" t="s">
        <v>123</v>
      </c>
      <c r="B82" s="63">
        <v>8</v>
      </c>
      <c r="C82" s="64">
        <v>265</v>
      </c>
      <c r="D82" s="63">
        <v>11</v>
      </c>
      <c r="E82" s="64">
        <v>70</v>
      </c>
      <c r="F82" s="65">
        <v>12</v>
      </c>
      <c r="G82" s="66">
        <v>71</v>
      </c>
      <c r="H82" s="65">
        <v>1</v>
      </c>
      <c r="I82" s="66">
        <v>1</v>
      </c>
      <c r="J82" s="37" t="str">
        <f t="shared" si="6"/>
        <v/>
      </c>
      <c r="K82" s="1527"/>
      <c r="L82" s="1527"/>
      <c r="M82" s="1538"/>
      <c r="BX82" s="3"/>
      <c r="BY82" s="4"/>
      <c r="BZ82" s="4"/>
      <c r="CA82" s="38" t="str">
        <f t="shared" si="7"/>
        <v/>
      </c>
      <c r="CB82" s="5"/>
      <c r="CC82" s="5"/>
      <c r="CD82" s="5"/>
      <c r="CE82" s="5"/>
      <c r="CF82" s="5"/>
      <c r="CG82" s="39">
        <f t="shared" si="8"/>
        <v>0</v>
      </c>
      <c r="CH82" s="6"/>
      <c r="CI82" s="6"/>
      <c r="CJ82" s="6"/>
      <c r="CK82" s="6"/>
      <c r="CL82" s="6"/>
      <c r="CM82" s="6"/>
      <c r="CN82" s="6"/>
    </row>
    <row r="83" spans="1:92" s="2" customFormat="1" x14ac:dyDescent="0.2">
      <c r="A83" s="62" t="s">
        <v>124</v>
      </c>
      <c r="B83" s="63"/>
      <c r="C83" s="64"/>
      <c r="D83" s="63"/>
      <c r="E83" s="64"/>
      <c r="F83" s="65"/>
      <c r="G83" s="66"/>
      <c r="H83" s="65"/>
      <c r="I83" s="66"/>
      <c r="J83" s="37" t="str">
        <f t="shared" si="6"/>
        <v/>
      </c>
      <c r="K83" s="1527"/>
      <c r="L83" s="1527"/>
      <c r="M83" s="1538"/>
      <c r="BX83" s="3"/>
      <c r="BY83" s="4"/>
      <c r="BZ83" s="4"/>
      <c r="CA83" s="38" t="str">
        <f t="shared" si="7"/>
        <v/>
      </c>
      <c r="CB83" s="5"/>
      <c r="CC83" s="5"/>
      <c r="CD83" s="5"/>
      <c r="CE83" s="5"/>
      <c r="CF83" s="5"/>
      <c r="CG83" s="39">
        <f t="shared" si="8"/>
        <v>0</v>
      </c>
      <c r="CH83" s="6"/>
      <c r="CI83" s="6"/>
      <c r="CJ83" s="6"/>
      <c r="CK83" s="6"/>
      <c r="CL83" s="6"/>
      <c r="CM83" s="6"/>
      <c r="CN83" s="6"/>
    </row>
    <row r="84" spans="1:92" s="2" customFormat="1" x14ac:dyDescent="0.2">
      <c r="A84" s="62" t="s">
        <v>125</v>
      </c>
      <c r="B84" s="63"/>
      <c r="C84" s="64">
        <v>53</v>
      </c>
      <c r="D84" s="63">
        <v>21</v>
      </c>
      <c r="E84" s="64">
        <v>10</v>
      </c>
      <c r="F84" s="65">
        <v>22</v>
      </c>
      <c r="G84" s="66">
        <v>10</v>
      </c>
      <c r="H84" s="65">
        <v>1</v>
      </c>
      <c r="I84" s="66"/>
      <c r="J84" s="37" t="str">
        <f t="shared" si="6"/>
        <v/>
      </c>
      <c r="K84" s="1527"/>
      <c r="L84" s="1527"/>
      <c r="M84" s="1538"/>
      <c r="BX84" s="3"/>
      <c r="BY84" s="4"/>
      <c r="BZ84" s="4"/>
      <c r="CA84" s="38" t="str">
        <f t="shared" si="7"/>
        <v/>
      </c>
      <c r="CB84" s="5"/>
      <c r="CC84" s="5"/>
      <c r="CD84" s="5"/>
      <c r="CE84" s="5"/>
      <c r="CF84" s="5"/>
      <c r="CG84" s="39">
        <f t="shared" si="8"/>
        <v>0</v>
      </c>
      <c r="CH84" s="6"/>
      <c r="CI84" s="6"/>
      <c r="CJ84" s="6"/>
      <c r="CK84" s="6"/>
      <c r="CL84" s="6"/>
      <c r="CM84" s="6"/>
      <c r="CN84" s="6"/>
    </row>
    <row r="85" spans="1:92" s="2" customFormat="1" x14ac:dyDescent="0.2">
      <c r="A85" s="62" t="s">
        <v>126</v>
      </c>
      <c r="B85" s="63"/>
      <c r="C85" s="64"/>
      <c r="D85" s="63"/>
      <c r="E85" s="64">
        <v>128</v>
      </c>
      <c r="F85" s="65"/>
      <c r="G85" s="66">
        <v>130</v>
      </c>
      <c r="H85" s="65"/>
      <c r="I85" s="66">
        <v>2</v>
      </c>
      <c r="J85" s="37" t="str">
        <f t="shared" si="6"/>
        <v/>
      </c>
      <c r="K85" s="1527"/>
      <c r="L85" s="1527"/>
      <c r="M85" s="1538"/>
      <c r="BX85" s="3"/>
      <c r="BY85" s="4"/>
      <c r="BZ85" s="4"/>
      <c r="CA85" s="38" t="str">
        <f t="shared" si="7"/>
        <v/>
      </c>
      <c r="CB85" s="5"/>
      <c r="CC85" s="5"/>
      <c r="CD85" s="5"/>
      <c r="CE85" s="5"/>
      <c r="CF85" s="5"/>
      <c r="CG85" s="39">
        <f t="shared" si="8"/>
        <v>0</v>
      </c>
      <c r="CH85" s="6"/>
      <c r="CI85" s="6"/>
      <c r="CJ85" s="6"/>
      <c r="CK85" s="6"/>
      <c r="CL85" s="6"/>
      <c r="CM85" s="6"/>
      <c r="CN85" s="6"/>
    </row>
    <row r="86" spans="1:92" s="2" customFormat="1" x14ac:dyDescent="0.2">
      <c r="A86" s="62" t="s">
        <v>127</v>
      </c>
      <c r="B86" s="63"/>
      <c r="C86" s="64">
        <v>4</v>
      </c>
      <c r="D86" s="63"/>
      <c r="E86" s="64">
        <v>52</v>
      </c>
      <c r="F86" s="65"/>
      <c r="G86" s="66">
        <v>52</v>
      </c>
      <c r="H86" s="65"/>
      <c r="I86" s="66"/>
      <c r="J86" s="37" t="str">
        <f t="shared" si="6"/>
        <v/>
      </c>
      <c r="K86" s="1527"/>
      <c r="L86" s="1527"/>
      <c r="M86" s="1538"/>
      <c r="BX86" s="3"/>
      <c r="BY86" s="4"/>
      <c r="BZ86" s="4"/>
      <c r="CA86" s="38" t="str">
        <f t="shared" si="7"/>
        <v/>
      </c>
      <c r="CB86" s="5"/>
      <c r="CC86" s="5"/>
      <c r="CD86" s="5"/>
      <c r="CE86" s="5"/>
      <c r="CF86" s="5"/>
      <c r="CG86" s="39">
        <f t="shared" si="8"/>
        <v>0</v>
      </c>
      <c r="CH86" s="6"/>
      <c r="CI86" s="6"/>
      <c r="CJ86" s="6"/>
      <c r="CK86" s="6"/>
      <c r="CL86" s="6"/>
      <c r="CM86" s="6"/>
      <c r="CN86" s="6"/>
    </row>
    <row r="87" spans="1:92" s="2" customFormat="1" x14ac:dyDescent="0.2">
      <c r="A87" s="62" t="s">
        <v>128</v>
      </c>
      <c r="B87" s="63"/>
      <c r="C87" s="64">
        <v>52</v>
      </c>
      <c r="D87" s="63"/>
      <c r="E87" s="64">
        <v>70</v>
      </c>
      <c r="F87" s="65"/>
      <c r="G87" s="66">
        <v>78</v>
      </c>
      <c r="H87" s="65"/>
      <c r="I87" s="66">
        <v>8</v>
      </c>
      <c r="J87" s="37" t="str">
        <f t="shared" si="6"/>
        <v/>
      </c>
      <c r="K87" s="1527"/>
      <c r="L87" s="1527"/>
      <c r="M87" s="1538"/>
      <c r="BX87" s="3"/>
      <c r="BY87" s="4"/>
      <c r="BZ87" s="4"/>
      <c r="CA87" s="38" t="str">
        <f t="shared" si="7"/>
        <v/>
      </c>
      <c r="CB87" s="5"/>
      <c r="CC87" s="5"/>
      <c r="CD87" s="5"/>
      <c r="CE87" s="5"/>
      <c r="CF87" s="5"/>
      <c r="CG87" s="39">
        <f t="shared" si="8"/>
        <v>0</v>
      </c>
      <c r="CH87" s="6"/>
      <c r="CI87" s="6"/>
      <c r="CJ87" s="6"/>
      <c r="CK87" s="6"/>
      <c r="CL87" s="6"/>
      <c r="CM87" s="6"/>
      <c r="CN87" s="6"/>
    </row>
    <row r="88" spans="1:92" s="2" customFormat="1" x14ac:dyDescent="0.2">
      <c r="A88" s="62" t="s">
        <v>129</v>
      </c>
      <c r="B88" s="63"/>
      <c r="C88" s="64"/>
      <c r="D88" s="63"/>
      <c r="E88" s="64">
        <v>18</v>
      </c>
      <c r="F88" s="65"/>
      <c r="G88" s="66">
        <v>18</v>
      </c>
      <c r="H88" s="65"/>
      <c r="I88" s="66"/>
      <c r="J88" s="37" t="str">
        <f t="shared" si="6"/>
        <v/>
      </c>
      <c r="K88" s="1527"/>
      <c r="L88" s="1527"/>
      <c r="M88" s="1443"/>
      <c r="N88" s="1527"/>
      <c r="O88" s="1527"/>
      <c r="P88" s="1538"/>
      <c r="CA88" s="38" t="str">
        <f t="shared" si="7"/>
        <v/>
      </c>
      <c r="CB88" s="5"/>
      <c r="CC88" s="5"/>
      <c r="CD88" s="5"/>
      <c r="CE88" s="5"/>
      <c r="CF88" s="5"/>
      <c r="CG88" s="39">
        <f t="shared" si="8"/>
        <v>0</v>
      </c>
      <c r="CH88" s="6"/>
      <c r="CI88" s="6"/>
      <c r="CJ88" s="6"/>
      <c r="CK88" s="6"/>
      <c r="CL88" s="6"/>
      <c r="CM88" s="6"/>
      <c r="CN88" s="6"/>
    </row>
    <row r="89" spans="1:92" s="2" customFormat="1" x14ac:dyDescent="0.2">
      <c r="A89" s="62" t="s">
        <v>130</v>
      </c>
      <c r="B89" s="63"/>
      <c r="C89" s="64">
        <v>49</v>
      </c>
      <c r="D89" s="63"/>
      <c r="E89" s="64">
        <v>9</v>
      </c>
      <c r="F89" s="65"/>
      <c r="G89" s="66">
        <v>9</v>
      </c>
      <c r="H89" s="65"/>
      <c r="I89" s="66"/>
      <c r="J89" s="37" t="str">
        <f t="shared" si="6"/>
        <v/>
      </c>
      <c r="K89" s="1527"/>
      <c r="L89" s="1527"/>
      <c r="M89" s="1443"/>
      <c r="N89" s="1527"/>
      <c r="O89" s="1527"/>
      <c r="P89" s="1538"/>
      <c r="CA89" s="38" t="str">
        <f>IF(CG89=1," * La suma de los Pacientes Intervenidos debe ser mayor o igual a la Suma de Pacientes Programados menos la Suma de Pacientes Suspendidos. ","")</f>
        <v/>
      </c>
      <c r="CB89" s="5"/>
      <c r="CC89" s="5"/>
      <c r="CD89" s="5"/>
      <c r="CE89" s="5"/>
      <c r="CF89" s="5"/>
      <c r="CG89" s="39">
        <f t="shared" si="8"/>
        <v>0</v>
      </c>
      <c r="CH89" s="6"/>
      <c r="CI89" s="6"/>
      <c r="CJ89" s="6"/>
      <c r="CK89" s="6"/>
      <c r="CL89" s="6"/>
      <c r="CM89" s="6"/>
      <c r="CN89" s="6"/>
    </row>
    <row r="90" spans="1:92" s="2" customFormat="1" x14ac:dyDescent="0.2">
      <c r="A90" s="62" t="s">
        <v>131</v>
      </c>
      <c r="B90" s="63"/>
      <c r="C90" s="64"/>
      <c r="D90" s="63"/>
      <c r="E90" s="64"/>
      <c r="F90" s="65"/>
      <c r="G90" s="66"/>
      <c r="H90" s="65"/>
      <c r="I90" s="66"/>
      <c r="J90" s="37"/>
      <c r="K90" s="1527"/>
      <c r="L90" s="1527"/>
      <c r="M90" s="1443"/>
      <c r="N90" s="44"/>
      <c r="O90" s="44"/>
      <c r="CA90" s="38"/>
      <c r="CB90" s="5"/>
      <c r="CC90" s="5"/>
      <c r="CD90" s="5"/>
      <c r="CE90" s="5"/>
      <c r="CF90" s="5"/>
      <c r="CG90" s="39"/>
      <c r="CH90" s="6"/>
      <c r="CI90" s="6"/>
      <c r="CJ90" s="6"/>
      <c r="CK90" s="6"/>
      <c r="CL90" s="6"/>
      <c r="CM90" s="6"/>
      <c r="CN90" s="6"/>
    </row>
    <row r="91" spans="1:92" s="2" customFormat="1" x14ac:dyDescent="0.2">
      <c r="A91" s="1316" t="s">
        <v>32</v>
      </c>
      <c r="B91" s="1541">
        <f t="shared" ref="B91:I91" si="9">SUM(B78:B90)</f>
        <v>34</v>
      </c>
      <c r="C91" s="1541">
        <f t="shared" si="9"/>
        <v>739</v>
      </c>
      <c r="D91" s="1541">
        <f t="shared" si="9"/>
        <v>70</v>
      </c>
      <c r="E91" s="1541">
        <f t="shared" si="9"/>
        <v>503</v>
      </c>
      <c r="F91" s="1541">
        <f t="shared" si="9"/>
        <v>75</v>
      </c>
      <c r="G91" s="1541">
        <f t="shared" si="9"/>
        <v>522</v>
      </c>
      <c r="H91" s="1541">
        <f t="shared" si="9"/>
        <v>5</v>
      </c>
      <c r="I91" s="1318">
        <f t="shared" si="9"/>
        <v>19</v>
      </c>
      <c r="J91" s="1445"/>
      <c r="K91" s="1527"/>
      <c r="L91" s="1527"/>
      <c r="M91" s="1538"/>
      <c r="BX91" s="3"/>
      <c r="BY91" s="4"/>
      <c r="BZ91" s="4"/>
      <c r="CA91" s="5"/>
      <c r="CB91" s="5"/>
      <c r="CC91" s="5"/>
      <c r="CD91" s="5"/>
      <c r="CE91" s="5"/>
      <c r="CF91" s="5"/>
      <c r="CG91" s="6"/>
      <c r="CH91" s="6"/>
      <c r="CI91" s="6"/>
      <c r="CJ91" s="6"/>
      <c r="CK91" s="6"/>
      <c r="CL91" s="6"/>
      <c r="CM91" s="6"/>
      <c r="CN91" s="6"/>
    </row>
    <row r="92" spans="1:92" s="2" customFormat="1" ht="14.25" customHeight="1" x14ac:dyDescent="0.2">
      <c r="A92" s="572" t="s">
        <v>132</v>
      </c>
      <c r="B92" s="572"/>
      <c r="C92" s="572"/>
      <c r="D92" s="572"/>
      <c r="E92" s="572"/>
      <c r="F92" s="572"/>
      <c r="G92" s="572"/>
      <c r="H92" s="1542"/>
      <c r="I92" s="1542"/>
      <c r="J92" s="1443"/>
      <c r="K92" s="1527"/>
      <c r="L92" s="1527"/>
      <c r="M92" s="1538"/>
      <c r="BX92" s="3"/>
      <c r="BY92" s="4"/>
      <c r="BZ92" s="4"/>
      <c r="CA92" s="5"/>
      <c r="CB92" s="5"/>
      <c r="CC92" s="5"/>
      <c r="CD92" s="5"/>
      <c r="CE92" s="5"/>
      <c r="CF92" s="5"/>
      <c r="CG92" s="6"/>
      <c r="CH92" s="6"/>
      <c r="CI92" s="6"/>
      <c r="CJ92" s="6"/>
      <c r="CK92" s="6"/>
      <c r="CL92" s="6"/>
      <c r="CM92" s="6"/>
      <c r="CN92" s="6"/>
    </row>
    <row r="93" spans="1:92" s="2" customFormat="1" ht="14.25" customHeight="1" x14ac:dyDescent="0.2">
      <c r="A93" s="668" t="s">
        <v>133</v>
      </c>
      <c r="B93" s="1246" t="s">
        <v>134</v>
      </c>
      <c r="C93" s="677"/>
      <c r="D93" s="677"/>
      <c r="E93" s="677"/>
      <c r="F93" s="677"/>
      <c r="G93" s="1134"/>
      <c r="H93" s="1537"/>
      <c r="I93" s="1443"/>
      <c r="J93" s="1527"/>
      <c r="K93" s="1527"/>
      <c r="L93" s="1538"/>
      <c r="BX93" s="3"/>
      <c r="BY93" s="4"/>
      <c r="BZ93" s="4"/>
      <c r="CA93" s="5"/>
      <c r="CB93" s="5"/>
      <c r="CC93" s="5"/>
      <c r="CD93" s="5"/>
      <c r="CE93" s="5"/>
      <c r="CF93" s="5"/>
      <c r="CG93" s="6"/>
      <c r="CH93" s="6"/>
      <c r="CI93" s="6"/>
      <c r="CJ93" s="6"/>
      <c r="CK93" s="6"/>
      <c r="CL93" s="6"/>
      <c r="CM93" s="6"/>
      <c r="CN93" s="6"/>
    </row>
    <row r="94" spans="1:92" s="2" customFormat="1" ht="21" x14ac:dyDescent="0.2">
      <c r="A94" s="1495"/>
      <c r="B94" s="1277" t="s">
        <v>135</v>
      </c>
      <c r="C94" s="1509" t="s">
        <v>47</v>
      </c>
      <c r="D94" s="1140" t="s">
        <v>118</v>
      </c>
      <c r="E94" s="1110" t="s">
        <v>18</v>
      </c>
      <c r="F94" s="1543" t="s">
        <v>19</v>
      </c>
      <c r="G94" s="1543" t="s">
        <v>20</v>
      </c>
      <c r="H94" s="1537"/>
      <c r="I94" s="1537"/>
      <c r="J94" s="1443"/>
      <c r="K94" s="1527"/>
      <c r="L94" s="1527"/>
      <c r="M94" s="1538"/>
      <c r="BX94" s="3"/>
      <c r="BY94" s="4"/>
      <c r="BZ94" s="4"/>
      <c r="CA94" s="5"/>
      <c r="CB94" s="5"/>
      <c r="CC94" s="5"/>
      <c r="CD94" s="5"/>
      <c r="CE94" s="5"/>
      <c r="CF94" s="5"/>
      <c r="CG94" s="6"/>
      <c r="CH94" s="6"/>
      <c r="CI94" s="6"/>
      <c r="CJ94" s="6"/>
      <c r="CK94" s="6"/>
      <c r="CL94" s="6"/>
      <c r="CM94" s="6"/>
      <c r="CN94" s="6"/>
    </row>
    <row r="95" spans="1:92" s="2" customFormat="1" x14ac:dyDescent="0.2">
      <c r="A95" s="1025" t="s">
        <v>136</v>
      </c>
      <c r="B95" s="947">
        <f t="shared" ref="B95:B101" si="10">SUM(C95+D95)</f>
        <v>5</v>
      </c>
      <c r="C95" s="257">
        <v>1</v>
      </c>
      <c r="D95" s="1446">
        <v>4</v>
      </c>
      <c r="E95" s="1447">
        <v>4</v>
      </c>
      <c r="F95" s="258">
        <v>1</v>
      </c>
      <c r="G95" s="258"/>
      <c r="H95" s="37" t="str">
        <f>CA95</f>
        <v/>
      </c>
      <c r="I95" s="1537"/>
      <c r="J95" s="1443"/>
      <c r="K95" s="1527"/>
      <c r="L95" s="1527"/>
      <c r="M95" s="1538"/>
      <c r="BX95" s="3"/>
      <c r="BY95" s="4"/>
      <c r="BZ95" s="4"/>
      <c r="CA95" s="38" t="str">
        <f>IF(CH95=1," * La suma de los Beneficiarios MAI, MLE y Otros debe seri igual al Total. ","")</f>
        <v/>
      </c>
      <c r="CB95" s="38"/>
      <c r="CC95" s="5"/>
      <c r="CD95" s="5"/>
      <c r="CE95" s="5"/>
      <c r="CF95" s="5"/>
      <c r="CG95" s="39"/>
      <c r="CH95" s="39">
        <f t="shared" ref="CH95:CH101" si="11">IF(B95&lt;&gt;(E95+F95+G95),1,0)</f>
        <v>0</v>
      </c>
      <c r="CI95" s="6"/>
      <c r="CJ95" s="6"/>
      <c r="CK95" s="6"/>
      <c r="CL95" s="6"/>
      <c r="CM95" s="6"/>
      <c r="CN95" s="6"/>
    </row>
    <row r="96" spans="1:92" s="2" customFormat="1" x14ac:dyDescent="0.2">
      <c r="A96" s="1448" t="s">
        <v>137</v>
      </c>
      <c r="B96" s="1449">
        <f t="shared" si="10"/>
        <v>15</v>
      </c>
      <c r="C96" s="65">
        <v>3</v>
      </c>
      <c r="D96" s="1450">
        <v>12</v>
      </c>
      <c r="E96" s="1451">
        <v>13</v>
      </c>
      <c r="F96" s="1452">
        <v>2</v>
      </c>
      <c r="G96" s="1452"/>
      <c r="H96" s="37" t="str">
        <f t="shared" ref="H96:H102" si="12">CA96</f>
        <v/>
      </c>
      <c r="I96" s="1537"/>
      <c r="J96" s="1443"/>
      <c r="K96" s="1527"/>
      <c r="L96" s="1527"/>
      <c r="M96" s="1538"/>
      <c r="BX96" s="3"/>
      <c r="BY96" s="4"/>
      <c r="BZ96" s="4"/>
      <c r="CA96" s="38" t="str">
        <f t="shared" ref="CA96:CA101" si="13">IF(CH96=1," * La suma de los Beneficiarios MAI, MLE y Otros debe seri igual al Total. ","")</f>
        <v/>
      </c>
      <c r="CB96" s="38"/>
      <c r="CC96" s="5"/>
      <c r="CD96" s="5"/>
      <c r="CE96" s="5"/>
      <c r="CF96" s="5"/>
      <c r="CG96" s="6"/>
      <c r="CH96" s="39">
        <f t="shared" si="11"/>
        <v>0</v>
      </c>
      <c r="CI96" s="6"/>
      <c r="CJ96" s="6"/>
      <c r="CK96" s="6"/>
      <c r="CL96" s="6"/>
      <c r="CM96" s="6"/>
      <c r="CN96" s="6"/>
    </row>
    <row r="97" spans="1:104" x14ac:dyDescent="0.2">
      <c r="A97" s="62" t="s">
        <v>138</v>
      </c>
      <c r="B97" s="1449">
        <f t="shared" si="10"/>
        <v>0</v>
      </c>
      <c r="C97" s="65"/>
      <c r="D97" s="1450"/>
      <c r="E97" s="1451"/>
      <c r="F97" s="1452"/>
      <c r="G97" s="1452"/>
      <c r="H97" s="37" t="str">
        <f t="shared" si="12"/>
        <v/>
      </c>
      <c r="I97" s="1537"/>
      <c r="J97" s="1443"/>
      <c r="K97" s="1527"/>
      <c r="L97" s="1527"/>
      <c r="M97" s="1538"/>
      <c r="CA97" s="38" t="str">
        <f t="shared" si="13"/>
        <v/>
      </c>
      <c r="CB97" s="38"/>
      <c r="CG97" s="6"/>
      <c r="CH97" s="39">
        <f t="shared" si="11"/>
        <v>0</v>
      </c>
      <c r="CI97" s="6"/>
      <c r="CJ97" s="6"/>
      <c r="CK97" s="6"/>
      <c r="CL97" s="6"/>
      <c r="CM97" s="6"/>
      <c r="CN97" s="6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x14ac:dyDescent="0.2">
      <c r="A98" s="62" t="s">
        <v>139</v>
      </c>
      <c r="B98" s="1449">
        <f t="shared" si="10"/>
        <v>4</v>
      </c>
      <c r="C98" s="65">
        <v>1</v>
      </c>
      <c r="D98" s="1450">
        <v>3</v>
      </c>
      <c r="E98" s="1451">
        <v>4</v>
      </c>
      <c r="F98" s="1452"/>
      <c r="G98" s="1452"/>
      <c r="H98" s="37" t="str">
        <f t="shared" si="12"/>
        <v/>
      </c>
      <c r="I98" s="1537"/>
      <c r="J98" s="1443"/>
      <c r="K98" s="1527"/>
      <c r="L98" s="1527"/>
      <c r="M98" s="1538"/>
      <c r="CA98" s="38" t="str">
        <f t="shared" si="13"/>
        <v/>
      </c>
      <c r="CB98" s="38"/>
      <c r="CG98" s="6"/>
      <c r="CH98" s="39">
        <f t="shared" si="11"/>
        <v>0</v>
      </c>
      <c r="CI98" s="6"/>
      <c r="CJ98" s="6"/>
      <c r="CK98" s="6"/>
      <c r="CL98" s="6"/>
      <c r="CM98" s="6"/>
      <c r="CN98" s="6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x14ac:dyDescent="0.2">
      <c r="A99" s="62" t="s">
        <v>140</v>
      </c>
      <c r="B99" s="1449">
        <f t="shared" si="10"/>
        <v>0</v>
      </c>
      <c r="C99" s="65"/>
      <c r="D99" s="1450"/>
      <c r="E99" s="1451"/>
      <c r="F99" s="1452"/>
      <c r="G99" s="1452"/>
      <c r="H99" s="37" t="str">
        <f t="shared" si="12"/>
        <v/>
      </c>
      <c r="I99" s="1544"/>
      <c r="J99" s="1453"/>
      <c r="K99" s="1545"/>
      <c r="L99" s="1545"/>
      <c r="M99" s="1546"/>
      <c r="N99" s="10"/>
      <c r="O99" s="10"/>
      <c r="P99" s="10"/>
      <c r="Q99" s="10"/>
      <c r="R99" s="10"/>
      <c r="S99" s="10"/>
      <c r="CA99" s="38" t="str">
        <f t="shared" si="13"/>
        <v/>
      </c>
      <c r="CB99" s="38"/>
      <c r="CG99" s="6"/>
      <c r="CH99" s="39">
        <f t="shared" si="11"/>
        <v>0</v>
      </c>
      <c r="CI99" s="6"/>
      <c r="CJ99" s="6"/>
      <c r="CK99" s="6"/>
      <c r="CL99" s="6"/>
      <c r="CM99" s="6"/>
      <c r="CN99" s="6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x14ac:dyDescent="0.2">
      <c r="A100" s="1448" t="s">
        <v>141</v>
      </c>
      <c r="B100" s="1449">
        <f t="shared" si="10"/>
        <v>0</v>
      </c>
      <c r="C100" s="65"/>
      <c r="D100" s="1450"/>
      <c r="E100" s="1451"/>
      <c r="F100" s="1452"/>
      <c r="G100" s="1452"/>
      <c r="H100" s="37" t="str">
        <f t="shared" si="12"/>
        <v/>
      </c>
      <c r="I100" s="1544"/>
      <c r="J100" s="1453"/>
      <c r="K100" s="1545"/>
      <c r="L100" s="1545"/>
      <c r="M100" s="1546"/>
      <c r="N100" s="10"/>
      <c r="O100" s="10"/>
      <c r="P100" s="10"/>
      <c r="Q100" s="10"/>
      <c r="R100" s="10"/>
      <c r="S100" s="10"/>
      <c r="CA100" s="38" t="str">
        <f t="shared" si="13"/>
        <v/>
      </c>
      <c r="CB100" s="38"/>
      <c r="CG100" s="6"/>
      <c r="CH100" s="39">
        <f t="shared" si="11"/>
        <v>0</v>
      </c>
      <c r="CI100" s="6"/>
      <c r="CJ100" s="6"/>
      <c r="CK100" s="6"/>
      <c r="CL100" s="6"/>
      <c r="CM100" s="6"/>
      <c r="CN100" s="6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x14ac:dyDescent="0.2">
      <c r="A101" s="1547" t="s">
        <v>142</v>
      </c>
      <c r="B101" s="1548">
        <f t="shared" si="10"/>
        <v>0</v>
      </c>
      <c r="C101" s="65"/>
      <c r="D101" s="1450"/>
      <c r="E101" s="1451"/>
      <c r="F101" s="1328"/>
      <c r="G101" s="1328"/>
      <c r="H101" s="37" t="str">
        <f t="shared" si="12"/>
        <v/>
      </c>
      <c r="I101" s="1544"/>
      <c r="J101" s="1453"/>
      <c r="K101" s="1545"/>
      <c r="L101" s="1545"/>
      <c r="M101" s="1546"/>
      <c r="N101" s="10"/>
      <c r="O101" s="10"/>
      <c r="P101" s="10"/>
      <c r="Q101" s="10"/>
      <c r="R101" s="10"/>
      <c r="S101" s="10"/>
      <c r="CA101" s="38" t="str">
        <f t="shared" si="13"/>
        <v/>
      </c>
      <c r="CB101" s="38"/>
      <c r="CG101" s="6"/>
      <c r="CH101" s="39">
        <f t="shared" si="11"/>
        <v>0</v>
      </c>
      <c r="CI101" s="6"/>
      <c r="CJ101" s="6"/>
      <c r="CK101" s="6"/>
      <c r="CL101" s="6"/>
      <c r="CM101" s="6"/>
      <c r="CN101" s="6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x14ac:dyDescent="0.2">
      <c r="A102" s="1329" t="s">
        <v>32</v>
      </c>
      <c r="B102" s="1330">
        <f t="shared" ref="B102:G102" si="14">SUM(B95:B101)</f>
        <v>24</v>
      </c>
      <c r="C102" s="1549">
        <f t="shared" si="14"/>
        <v>5</v>
      </c>
      <c r="D102" s="1146">
        <f t="shared" si="14"/>
        <v>19</v>
      </c>
      <c r="E102" s="1147">
        <f t="shared" si="14"/>
        <v>21</v>
      </c>
      <c r="F102" s="1550">
        <f t="shared" si="14"/>
        <v>3</v>
      </c>
      <c r="G102" s="1550">
        <f t="shared" si="14"/>
        <v>0</v>
      </c>
      <c r="H102" s="37" t="str">
        <f t="shared" si="12"/>
        <v/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CA102" s="38" t="str">
        <f>IF(CG102=1," * El total de causas de suspensión debe coincidir con la suma de Suspendidos de la sección D. ","")</f>
        <v/>
      </c>
      <c r="CG102" s="39">
        <f>IF(B102&lt;&gt;(H91+I91),1,0)</f>
        <v>0</v>
      </c>
      <c r="CH102" s="39"/>
      <c r="CI102" s="6"/>
      <c r="CJ102" s="6"/>
      <c r="CK102" s="6"/>
      <c r="CL102" s="6"/>
      <c r="CM102" s="6"/>
      <c r="CN102" s="6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" x14ac:dyDescent="0.25">
      <c r="A103" s="68" t="s">
        <v>143</v>
      </c>
      <c r="B103"/>
      <c r="C103"/>
      <c r="D103"/>
      <c r="E103" s="8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x14ac:dyDescent="0.2">
      <c r="A104" s="685" t="s">
        <v>144</v>
      </c>
      <c r="B104" s="685" t="s">
        <v>145</v>
      </c>
      <c r="C104" s="686" t="s">
        <v>146</v>
      </c>
      <c r="D104" s="686"/>
      <c r="E104" s="686"/>
      <c r="F104" s="687" t="s">
        <v>147</v>
      </c>
      <c r="G104" s="587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21" x14ac:dyDescent="0.2">
      <c r="A105" s="1551"/>
      <c r="B105" s="1551"/>
      <c r="C105" s="1552" t="s">
        <v>148</v>
      </c>
      <c r="D105" s="910" t="s">
        <v>149</v>
      </c>
      <c r="E105" s="689" t="s">
        <v>150</v>
      </c>
      <c r="F105" s="1553" t="s">
        <v>151</v>
      </c>
      <c r="G105" s="1335" t="s">
        <v>152</v>
      </c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x14ac:dyDescent="0.2">
      <c r="A106" s="1051" t="s">
        <v>153</v>
      </c>
      <c r="B106" s="1052">
        <f>SUM(C106:E106)</f>
        <v>18</v>
      </c>
      <c r="C106" s="1396"/>
      <c r="D106" s="1520">
        <v>13</v>
      </c>
      <c r="E106" s="912">
        <v>5</v>
      </c>
      <c r="F106" s="1455">
        <v>0</v>
      </c>
      <c r="G106" s="886">
        <v>0</v>
      </c>
      <c r="H106" s="37" t="str">
        <f>CA106&amp;CB106&amp;CC106&amp;CD106</f>
        <v/>
      </c>
      <c r="CA106" s="38" t="str">
        <f>IF(CG106=1,"* No olvide digitar Trans Masculino (Digite 0 si no tiene). ","")</f>
        <v/>
      </c>
      <c r="CB106" s="38" t="str">
        <f>IF(CH106=1,"* No olvide digitar Trans Femenino (Digite 0 si no tiene). ","")</f>
        <v/>
      </c>
      <c r="CC106" s="38" t="str">
        <f>IF(CI106=1,"* La cantidad de Trans Masculinos no puede superar el Total. ","")</f>
        <v/>
      </c>
      <c r="CD106" s="38" t="str">
        <f>IF(CJ106=1,"* La cantidad de Trans Femeninos no puede superar el Total. ","")</f>
        <v/>
      </c>
      <c r="CG106" s="39">
        <f>IF(AND(B106&lt;&gt;0,F106=""),1,0)</f>
        <v>0</v>
      </c>
      <c r="CH106" s="39">
        <f>IF(AND(B106&lt;&gt;0,G106=""),1,0)</f>
        <v>0</v>
      </c>
      <c r="CI106" s="39">
        <f>IF(F106&gt;B106,1,0)</f>
        <v>0</v>
      </c>
      <c r="CJ106" s="39">
        <f>IF(G106&gt;B106,1,0)</f>
        <v>0</v>
      </c>
      <c r="CK106" s="39"/>
      <c r="CL106" s="39"/>
      <c r="CM106" s="39"/>
      <c r="CN106" s="39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x14ac:dyDescent="0.2">
      <c r="A107" s="1336" t="s">
        <v>154</v>
      </c>
      <c r="B107" s="1337">
        <f>SUM(C107:E107)</f>
        <v>0</v>
      </c>
      <c r="C107" s="1338"/>
      <c r="D107" s="1339"/>
      <c r="E107" s="1340"/>
      <c r="F107" s="1341"/>
      <c r="G107" s="1342"/>
      <c r="H107" s="37" t="str">
        <f>CA107&amp;CB107&amp;CC107&amp;CD107</f>
        <v/>
      </c>
      <c r="CA107" s="38" t="str">
        <f>IF(CG107=1,"* No olvide digitar Trans Masculino (Digite 0 si no tiene). ","")</f>
        <v/>
      </c>
      <c r="CB107" s="38" t="str">
        <f>IF(CH107=1,"* No olvide digitar Trans Femenino (Digite 0 si no tiene). ","")</f>
        <v/>
      </c>
      <c r="CC107" s="38" t="str">
        <f>IF(CI107=1,"* La cantidad de Trans Masculinos no puede superar el Total. ","")</f>
        <v/>
      </c>
      <c r="CD107" s="38" t="str">
        <f>IF(CJ107=1,"* La cantidad de Trans Femeninos no puede superar el Total. ","")</f>
        <v/>
      </c>
      <c r="CG107" s="39">
        <f>IF(AND(B107&lt;&gt;0,F107=""),1,0)</f>
        <v>0</v>
      </c>
      <c r="CH107" s="39">
        <f>IF(AND(B107&lt;&gt;0,G107=""),1,0)</f>
        <v>0</v>
      </c>
      <c r="CI107" s="39">
        <f>IF(F107&gt;B107,1,0)</f>
        <v>0</v>
      </c>
      <c r="CJ107" s="39">
        <f>IF(G107&gt;B107,1,0)</f>
        <v>0</v>
      </c>
      <c r="CK107" s="39"/>
      <c r="CL107" s="39"/>
      <c r="CM107" s="39"/>
      <c r="CN107" s="39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62" spans="1:104" s="71" customFormat="1" x14ac:dyDescent="0.2">
      <c r="A162" s="71">
        <f>SUM(B13:AE13,B21:B25,B39:B47,B50:B52,C30:C36,B55:B57,B66,C69:C73,B91:I91,B102,B106:B107)</f>
        <v>15483.619999999999</v>
      </c>
      <c r="B162" s="71">
        <f>SUM(CG3:CN66)</f>
        <v>0</v>
      </c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</row>
  </sheetData>
  <mergeCells count="39">
    <mergeCell ref="A104:A105"/>
    <mergeCell ref="B104:B105"/>
    <mergeCell ref="C104:E104"/>
    <mergeCell ref="F104:G104"/>
    <mergeCell ref="F75:I75"/>
    <mergeCell ref="F76:G76"/>
    <mergeCell ref="H76:I76"/>
    <mergeCell ref="A92:G92"/>
    <mergeCell ref="A93:A94"/>
    <mergeCell ref="B93:G93"/>
    <mergeCell ref="A75:A77"/>
    <mergeCell ref="B75:C76"/>
    <mergeCell ref="D75:E76"/>
    <mergeCell ref="A36:B36"/>
    <mergeCell ref="A67:E67"/>
    <mergeCell ref="A69:B69"/>
    <mergeCell ref="A70:A71"/>
    <mergeCell ref="A72:A73"/>
    <mergeCell ref="A34:A35"/>
    <mergeCell ref="Z9:AE9"/>
    <mergeCell ref="G10:J11"/>
    <mergeCell ref="K10:O11"/>
    <mergeCell ref="P10:T11"/>
    <mergeCell ref="U10:Y11"/>
    <mergeCell ref="Z10:AB11"/>
    <mergeCell ref="AC10:AE11"/>
    <mergeCell ref="A28:B29"/>
    <mergeCell ref="C28:C29"/>
    <mergeCell ref="D28:F28"/>
    <mergeCell ref="G28:L28"/>
    <mergeCell ref="A30:B30"/>
    <mergeCell ref="A6:J6"/>
    <mergeCell ref="A9:A12"/>
    <mergeCell ref="B9:B12"/>
    <mergeCell ref="C9:C12"/>
    <mergeCell ref="D9:D12"/>
    <mergeCell ref="E9:E12"/>
    <mergeCell ref="F9:F12"/>
    <mergeCell ref="G9:Y9"/>
  </mergeCells>
  <dataValidations count="5">
    <dataValidation type="whole" operator="greaterThanOrEqual" allowBlank="1" showInputMessage="1" showErrorMessage="1" sqref="B14:B17">
      <formula1>0</formula1>
    </dataValidation>
    <dataValidation type="whole" allowBlank="1" showInputMessage="1" showErrorMessage="1" sqref="C95:G101">
      <formula1>0</formula1>
      <formula2>1000000</formula2>
    </dataValidation>
    <dataValidation type="whole" allowBlank="1" showInputMessage="1" showErrorMessage="1" sqref="D78:I91 C106:G107">
      <formula1>0</formula1>
      <formula2>10000000</formula2>
    </dataValidation>
    <dataValidation allowBlank="1" showInputMessage="1" showErrorMessage="1" error="Valor no Permitido" sqref="A106 A103:A104 B103:B107 C103:E104"/>
    <dataValidation type="whole" allowBlank="1" showInputMessage="1" showErrorMessage="1" sqref="A66 B60:E66 C103:D104 D55:E57 D58:D66 C55:C66 B54">
      <formula1>0</formula1>
      <formula2>1E+27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2023-04-20T21:24:37Z</dcterms:created>
  <dcterms:modified xsi:type="dcterms:W3CDTF">2024-01-22T13:15:15Z</dcterms:modified>
</cp:coreProperties>
</file>